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3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3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33.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worksheet+xml" PartName="/xl/worksheets/sheet35.xml"/>
  <Override ContentType="application/binary" PartName="/xl/metadata"/>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30.xml"/>
  <Override ContentType="application/vnd.openxmlformats-officedocument.drawing+xml" PartName="/xl/drawings/drawing34.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35.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36.xml"/>
  <Override ContentType="application/vnd.openxmlformats-officedocument.drawing+xml" PartName="/xl/drawings/drawing32.xml"/>
  <Override ContentType="application/vnd.openxmlformats-officedocument.drawing+xml" PartName="/xl/drawings/drawing23.xml"/>
  <Override ContentType="application/vnd.openxmlformats-officedocument.drawing+xml" PartName="/xl/drawings/drawing3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entralizator facultate" sheetId="1" r:id="rId4"/>
    <sheet state="visible" name="IC01" sheetId="2" r:id="rId5"/>
    <sheet state="visible" name="IC02" sheetId="3" r:id="rId6"/>
    <sheet state="visible" name="IC03" sheetId="4" r:id="rId7"/>
    <sheet state="visible" name="IC04" sheetId="5" r:id="rId8"/>
    <sheet state="visible" name="IC05" sheetId="6" r:id="rId9"/>
    <sheet state="visible" name="IC06" sheetId="7" r:id="rId10"/>
    <sheet state="visible" name="IC07" sheetId="8" r:id="rId11"/>
    <sheet state="visible" name="IC08" sheetId="9" r:id="rId12"/>
    <sheet state="visible" name="IC09" sheetId="10" r:id="rId13"/>
    <sheet state="visible" name="IC10" sheetId="11" r:id="rId14"/>
    <sheet state="visible" name="IC11" sheetId="12" r:id="rId15"/>
    <sheet state="visible" name="IC12" sheetId="13" r:id="rId16"/>
    <sheet state="visible" name="IC13" sheetId="14" r:id="rId17"/>
    <sheet state="visible" name="IC14" sheetId="15" r:id="rId18"/>
    <sheet state="visible" name="IC15" sheetId="16" r:id="rId19"/>
    <sheet state="visible" name="IC16" sheetId="17" r:id="rId20"/>
    <sheet state="visible" name="IC17" sheetId="18" r:id="rId21"/>
    <sheet state="visible" name="ID01" sheetId="19" r:id="rId22"/>
    <sheet state="visible" name="ID02" sheetId="20" r:id="rId23"/>
    <sheet state="visible" name="ID03" sheetId="21" r:id="rId24"/>
    <sheet state="visible" name="ID04" sheetId="22" r:id="rId25"/>
    <sheet state="visible" name="ID05" sheetId="23" r:id="rId26"/>
    <sheet state="visible" name="ID06" sheetId="24" r:id="rId27"/>
    <sheet state="visible" name="ID07" sheetId="25" r:id="rId28"/>
    <sheet state="visible" name="ID08" sheetId="26" r:id="rId29"/>
    <sheet state="visible" name="ID09" sheetId="27" r:id="rId30"/>
    <sheet state="visible" name="ID10" sheetId="28" r:id="rId31"/>
    <sheet state="visible" name="ID11" sheetId="29" r:id="rId32"/>
    <sheet state="visible" name="ID12" sheetId="30" r:id="rId33"/>
    <sheet state="visible" name="ID13" sheetId="31" r:id="rId34"/>
    <sheet state="visible" name="ID14" sheetId="32" r:id="rId35"/>
    <sheet state="visible" name="ID15" sheetId="33" r:id="rId36"/>
    <sheet state="visible" name="ID16" sheetId="34" r:id="rId37"/>
    <sheet state="visible" name="ID17" sheetId="35" r:id="rId38"/>
    <sheet state="visible" name="ID18" sheetId="36" r:id="rId39"/>
  </sheets>
  <externalReferences>
    <externalReference r:id="rId40"/>
  </externalReferences>
  <definedNames/>
  <calcPr/>
  <extLst>
    <ext uri="GoogleSheetsCustomDataVersion2">
      <go:sheetsCustomData xmlns:go="http://customooxmlschemas.google.com/" r:id="rId41" roundtripDataChecksum="WQdjy61Y/AUoZ8620tSuXww++dEKNZdxYavmruLfuzo="/>
    </ext>
  </extLst>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K80">
      <text>
        <t xml:space="preserve">======
ID#AAABmNpz6YE
Simona    (2025-06-19 11:02:32)
Simona:</t>
      </text>
    </comment>
  </commentList>
  <extLst>
    <ext uri="GoogleSheetsCustomDataVersion2">
      <go:sheetsCustomData xmlns:go="http://customooxmlschemas.google.com/" r:id="rId1" roundtripDataSignature="AMtx7mgxIT5onDHYdRHYgI9zuj3jgusqWw=="/>
    </ext>
  </extLst>
</comments>
</file>

<file path=xl/comments2.xml><?xml version="1.0" encoding="utf-8"?>
<comments xmlns:r="http://schemas.openxmlformats.org/officeDocument/2006/relationships" xmlns="http://schemas.openxmlformats.org/spreadsheetml/2006/main" xmlns:xr="http://schemas.microsoft.com/office/spreadsheetml/2014/revision">
  <authors>
    <author/>
  </authors>
  <commentList>
    <comment authorId="0" ref="F260">
      <text>
        <t xml:space="preserve">======
ID#AAABmNpz6YI
RAMONA    (2025-06-19 11:02:32)
29:3 = 9,66
9,66  x  2 = 19,33</t>
      </text>
    </comment>
  </commentList>
  <extLst>
    <ext uri="GoogleSheetsCustomDataVersion2">
      <go:sheetsCustomData xmlns:go="http://customooxmlschemas.google.com/" r:id="rId1" roundtripDataSignature="AMtx7mhQHf46si+kW4ENqWbLNbPGTzhicA=="/>
    </ext>
  </extLst>
</comments>
</file>

<file path=xl/sharedStrings.xml><?xml version="1.0" encoding="utf-8"?>
<sst xmlns="http://schemas.openxmlformats.org/spreadsheetml/2006/main" count="19951" uniqueCount="6593">
  <si>
    <t>Facultate:</t>
  </si>
  <si>
    <t>SAIAPM</t>
  </si>
  <si>
    <t>Personal didactic: 1600</t>
  </si>
  <si>
    <r>
      <rPr>
        <rFont val="Calibri"/>
        <color theme="1"/>
        <sz val="11.0"/>
      </rPr>
      <t xml:space="preserve">Galben = OK
</t>
    </r>
    <r>
      <rPr>
        <rFont val="Calibri"/>
        <color rgb="FFFF0000"/>
        <sz val="11.0"/>
      </rPr>
      <t>Rosu = ATENTIE</t>
    </r>
  </si>
  <si>
    <r>
      <rPr>
        <rFont val="Calibri"/>
        <color theme="1"/>
        <sz val="11.0"/>
      </rPr>
      <t xml:space="preserve">Galben = OK
</t>
    </r>
    <r>
      <rPr>
        <rFont val="Calibri"/>
        <color rgb="FFFF0000"/>
        <sz val="11.0"/>
      </rPr>
      <t>Rosu = ATENTIE</t>
    </r>
  </si>
  <si>
    <t>Nr. crt.</t>
  </si>
  <si>
    <t>Numele și prenumele</t>
  </si>
  <si>
    <t>Cod Departament</t>
  </si>
  <si>
    <t>Grad didactic/
de cercetare la 01.01.2022</t>
  </si>
  <si>
    <t>Punctaj de referință</t>
  </si>
  <si>
    <t>IC01</t>
  </si>
  <si>
    <t>IC02</t>
  </si>
  <si>
    <t>IC03</t>
  </si>
  <si>
    <t>IC04</t>
  </si>
  <si>
    <t>IC05</t>
  </si>
  <si>
    <t>IC06</t>
  </si>
  <si>
    <t>IC07</t>
  </si>
  <si>
    <t>IC08</t>
  </si>
  <si>
    <t>IC09</t>
  </si>
  <si>
    <t>IC10</t>
  </si>
  <si>
    <t>IC11</t>
  </si>
  <si>
    <t>IC12</t>
  </si>
  <si>
    <t>IC13</t>
  </si>
  <si>
    <t>IC14</t>
  </si>
  <si>
    <t>IC15</t>
  </si>
  <si>
    <t>IC16</t>
  </si>
  <si>
    <t>IC17</t>
  </si>
  <si>
    <t>ID01</t>
  </si>
  <si>
    <t>ID02</t>
  </si>
  <si>
    <t>ID03</t>
  </si>
  <si>
    <t>ID04</t>
  </si>
  <si>
    <t>ID05</t>
  </si>
  <si>
    <t>ID06</t>
  </si>
  <si>
    <t>ID07</t>
  </si>
  <si>
    <t>ID08</t>
  </si>
  <si>
    <t>ID09</t>
  </si>
  <si>
    <t>ID10</t>
  </si>
  <si>
    <t>ID11</t>
  </si>
  <si>
    <t>ID12</t>
  </si>
  <si>
    <t>ID13</t>
  </si>
  <si>
    <t>ID14</t>
  </si>
  <si>
    <t>ID15</t>
  </si>
  <si>
    <t>ID16</t>
  </si>
  <si>
    <t>ID17</t>
  </si>
  <si>
    <t>ID18</t>
  </si>
  <si>
    <t xml:space="preserve">TOTAL </t>
  </si>
  <si>
    <t>Punctaj centralizator individual semnat</t>
  </si>
  <si>
    <t>Punctaj centralizator facultate</t>
  </si>
  <si>
    <t>Diferente TOTAL - Centralizator individual</t>
  </si>
  <si>
    <t>Diferente TOTAL - Centralizator facultate</t>
  </si>
  <si>
    <t>ANTOFIE Maria Mihaela</t>
  </si>
  <si>
    <t>FSAA2</t>
  </si>
  <si>
    <t>Prof</t>
  </si>
  <si>
    <t>ANTONIE Iuliana</t>
  </si>
  <si>
    <t>Şef lucrări</t>
  </si>
  <si>
    <t>BARBU Ion</t>
  </si>
  <si>
    <t>BRATU Iulian Alexandru</t>
  </si>
  <si>
    <t>Conf</t>
  </si>
  <si>
    <t>CĂPĂŢÂNĂ Ciprian</t>
  </si>
  <si>
    <t>CONSTANTINESCU Maria Adelina</t>
  </si>
  <si>
    <t>Lector/SL</t>
  </si>
  <si>
    <t>CREŢU Carmen Monica</t>
  </si>
  <si>
    <t>Conf.</t>
  </si>
  <si>
    <t>CRISTEA Ramona</t>
  </si>
  <si>
    <t>DANCIU Cristina Anca</t>
  </si>
  <si>
    <t>DRĂGHICI Olga</t>
  </si>
  <si>
    <t>DRĂGHICI Nicolae Tiberiu</t>
  </si>
  <si>
    <t>Asistent universitar</t>
  </si>
  <si>
    <t xml:space="preserve">GASPAR Eniko </t>
  </si>
  <si>
    <t>GEORGESCU Cecilia</t>
  </si>
  <si>
    <t>IAGĂRU Pompilica</t>
  </si>
  <si>
    <t>IAGĂRU Romulus</t>
  </si>
  <si>
    <t>Profesor</t>
  </si>
  <si>
    <t>IANCU Maria Lidia</t>
  </si>
  <si>
    <t>KETNEY Otto</t>
  </si>
  <si>
    <t>MIRONESCU Ion Dan</t>
  </si>
  <si>
    <t>MIRONESCU Monica</t>
  </si>
  <si>
    <t>MOISE George</t>
  </si>
  <si>
    <t>MOISE Maria Cristina</t>
  </si>
  <si>
    <t>OANCEA Simona Rodica</t>
  </si>
  <si>
    <t>Prof.</t>
  </si>
  <si>
    <t>OGNEAN Claudia Felicia</t>
  </si>
  <si>
    <t>OGNEAN Mihai</t>
  </si>
  <si>
    <t>PĂCALĂ Mariana Liliana</t>
  </si>
  <si>
    <t xml:space="preserve">PĂŞCĂNUŢ Ioan </t>
  </si>
  <si>
    <t>POP Mihai Radu</t>
  </si>
  <si>
    <t>ŞANDRU Daniela Maria</t>
  </si>
  <si>
    <t>Asistent</t>
  </si>
  <si>
    <t>SAVA Camelia</t>
  </si>
  <si>
    <t>ŞIPOŞ Anca Sorina</t>
  </si>
  <si>
    <t>SPÂNU Simona Mariana</t>
  </si>
  <si>
    <t>STANCIU Mirela Aurora</t>
  </si>
  <si>
    <t>TIŢA Mihaela Adriana</t>
  </si>
  <si>
    <t>TIŢA Ovidiu</t>
  </si>
  <si>
    <t>TULBURE Anca</t>
  </si>
  <si>
    <t>TURTUREANU Adrian</t>
  </si>
  <si>
    <t>VĂDUVA Mihai</t>
  </si>
  <si>
    <t>VECERDEA (PAVEL) Petronela Bianca</t>
  </si>
  <si>
    <t>TOTAL</t>
  </si>
  <si>
    <t>TOTAL din baza 
(I1 ...I20)</t>
  </si>
  <si>
    <t>Diferenta total-total baza</t>
  </si>
  <si>
    <r>
      <rPr>
        <rFont val="Calibri"/>
        <color theme="1"/>
        <sz val="11.0"/>
      </rPr>
      <t xml:space="preserve">Galben = OK
</t>
    </r>
    <r>
      <rPr>
        <rFont val="Calibri"/>
        <color rgb="FFFF0000"/>
        <sz val="11.0"/>
      </rPr>
      <t>Rosu = ATENTIE</t>
    </r>
  </si>
  <si>
    <t>Numar cadre didactice și de cercetare centralizator facultate:</t>
  </si>
  <si>
    <t>Numar cadre didactice și de cercetare verficate:</t>
  </si>
  <si>
    <t>Diferenta:</t>
  </si>
  <si>
    <r>
      <rPr>
        <rFont val="Calibri"/>
        <color theme="1"/>
        <sz val="11.0"/>
      </rPr>
      <t xml:space="preserve">Galben = OK
</t>
    </r>
    <r>
      <rPr>
        <rFont val="Calibri"/>
        <color rgb="FFFF0000"/>
        <sz val="11.0"/>
      </rPr>
      <t>Rosu = ATENTIE</t>
    </r>
  </si>
  <si>
    <t>Asistent cercetare</t>
  </si>
  <si>
    <t>CS III</t>
  </si>
  <si>
    <t>CS II</t>
  </si>
  <si>
    <t>CS I</t>
  </si>
  <si>
    <t>CD</t>
  </si>
  <si>
    <t xml:space="preserve">IC01 - Articole indexate în WoS – SCIE, SSCI, AHCI, ESCI – și SCOPUS
Lucrări de conferință indexate în WoS – CPCI – și SCOPUS
</t>
  </si>
  <si>
    <t xml:space="preserve">Se ia în considerare și se punctează doar indexarea specifică a articolului/lucrării nu indexarea generică a revistei/conferinței; </t>
  </si>
  <si>
    <t>Se iau în considerare doar documentele indexate cu mențiunea „article” (în WoS/SCOPUS), „review” (în WoS/SCOPUS), „proceedings paper” (în WoS) și „conference paper/review” (în SCOPUS);</t>
  </si>
  <si>
    <t>Autorul care raportează lucrarea trebuie să aibă declarată afilierea la ULBS;</t>
  </si>
  <si>
    <t>Punctajul total al articolului se împarte la numărul de autori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</si>
  <si>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Se acceptă raportarea de lucrări și pentru anii anteriori anului de raportare, în cazul în care indexarea acestora în WoS/SCOPUS s-a făcut cu întârziere.</t>
  </si>
  <si>
    <r>
      <rPr>
        <rFont val="Arial Narrow"/>
        <color theme="1"/>
        <sz val="10.0"/>
      </rPr>
      <t xml:space="preserve">* </t>
    </r>
    <r>
      <rPr>
        <rFont val="Arial Narrow"/>
        <b/>
        <color theme="1"/>
        <sz val="10.0"/>
      </rPr>
      <t xml:space="preserve">Punctaje de referință:                                                                                                                                                                                                                                                                                                          
</t>
    </r>
    <r>
      <rPr>
        <rFont val="Arial Narrow"/>
        <color theme="1"/>
        <sz val="10.0"/>
      </rPr>
      <t xml:space="preserve">• Articol în zona roşie / Q1 = 1500 de puncte;
• Articol in zona galbenă / Q2 = 1000 de puncte;
• Articole Wos Indexate În AHCI (Reviste Cu O Vechime De Indexare Mai Mare De 5 Ani În AHCI): 1200 P./Articol;
• Articole Wos Indexate În SCIE/SSCI – Q3, Q4, AHCI (Reviste Cu O Vechime De Indexare Mai Mică De 5 Ani În AHCI): 500 P./Articol;
• Articole Wos Indexate În ESCI Și/Sau SCOPUS: 300 P./Articol;
• Lucrări Prezentate La Conferințe Și Indexate În CPCI Și/Sau SCOPUS: 200 P./Articol. Pentru Articolele Publicate În Reviste Clasate Pe Locul 1 În Fiecare Domeniu (Conform JCR) se aplică Un Coeficient De Multiplicare De 2. Pentru articolele publicate în „Nature” sau „Science” se aplică un coeficient de multiplicare de 5;
Punctajul se împarte la numărul de autori cu afiliere la instituţiile de învăţământ şi cercetare din România, inclusiv la doctoranzi / studenţi. Punctajul NU se împarte cu autorii din străinătate sau cu autorii din mediul de afaceri (pentru acești autori se menţionează în paranteză instituţia de proveniență).
În domeniul </t>
    </r>
    <r>
      <rPr>
        <rFont val="Arial Narrow"/>
        <b/>
        <color theme="1"/>
        <sz val="10.0"/>
      </rPr>
      <t>Drept</t>
    </r>
    <r>
      <rPr>
        <rFont val="Arial Narrow"/>
        <color theme="1"/>
        <sz val="10.0"/>
      </rPr>
      <t>, pentru toate publicațiile se aplică un coeficient de multiplicare de 2; coeficientul se aplică doar pentru lucrările din domeniul respectiv, nu și pentru publicațiile în alte domenii sau pentru cele cu caracter inter- sau multidisciplinar.</t>
    </r>
  </si>
  <si>
    <t>Titlul articolului</t>
  </si>
  <si>
    <t>Numele și prenumele autorilor (afilierea)</t>
  </si>
  <si>
    <t>Cod departament</t>
  </si>
  <si>
    <t>Titlul revistei</t>
  </si>
  <si>
    <t>Volum</t>
  </si>
  <si>
    <t>Număr</t>
  </si>
  <si>
    <t>ISSN revistă</t>
  </si>
  <si>
    <t>Link către articolul indexat în baza de date (WOS, Scopus)</t>
  </si>
  <si>
    <t>Link către articol pe site - ul revistei</t>
  </si>
  <si>
    <t>DOI articol (Digital object identifier)</t>
  </si>
  <si>
    <t>WOS Accession Number</t>
  </si>
  <si>
    <t>Paginile articolului (de la … până la …)</t>
  </si>
  <si>
    <t>Anul publicării</t>
  </si>
  <si>
    <t>Tipul revistei (zona rosie/Q1; zona galbena/Q2; AHCI&gt;5ani etc.)</t>
  </si>
  <si>
    <t>Nr autori din România afiliați la instituții de educație/cercetare</t>
  </si>
  <si>
    <t xml:space="preserve">Nr. autori afiliați ULBS </t>
  </si>
  <si>
    <t>Nr. Total autori</t>
  </si>
  <si>
    <t>Punctaj de referință*</t>
  </si>
  <si>
    <t>Numele conferinței</t>
  </si>
  <si>
    <t>Locația</t>
  </si>
  <si>
    <t>ISBN (conference proceedings)</t>
  </si>
  <si>
    <t>Punctaj individual</t>
  </si>
  <si>
    <t>Nume declarant</t>
  </si>
  <si>
    <t>Self-sufficiency for food security analysis in the saxon home gardens of Ațel commune, Sibiu County, Romania.</t>
  </si>
  <si>
    <t xml:space="preserve">Antofie, M. M. </t>
  </si>
  <si>
    <t>Scientific Papers Series Management, Economic Engineering in Agriculture &amp; Rural Development</t>
  </si>
  <si>
    <t>2284-7995</t>
  </si>
  <si>
    <t>https://1510q1z5z-y-https-www-webofscience-com.z.e-nformation.ro/wos/alldb/full-record/WOS:001390217300002</t>
  </si>
  <si>
    <t>https://managementjournal.usamv.ro/pdf/vol.24_3/Art7.pdf</t>
  </si>
  <si>
    <t>WOS:001390217300002</t>
  </si>
  <si>
    <t>59-70</t>
  </si>
  <si>
    <t>Q3</t>
  </si>
  <si>
    <t>Antofie Mihaela</t>
  </si>
  <si>
    <t>Traditional saxon home gardens as hot-spots for plant genetic resources for food and agriculture conservation-case study in Romania</t>
  </si>
  <si>
    <t>Antofie, M. M. Sand-Sava, C., &amp; Vintila, T.</t>
  </si>
  <si>
    <t>https://1510q1zcx-y-https-www-webofscience-com.z.e-nformation.ro/wos/alldb/full-record/WOS:001264962000011</t>
  </si>
  <si>
    <t>https://managementjournal.usamv.ro/pdf/vol.24_2/Art9.pdf</t>
  </si>
  <si>
    <t>WOS:001264962000011</t>
  </si>
  <si>
    <t>99-120</t>
  </si>
  <si>
    <t>The consumers'acceptance of purple-fleshed potato on the market in Romania</t>
  </si>
  <si>
    <t>Nagy, A. M., Antofie, M. M., &amp; Sava Sand, C.</t>
  </si>
  <si>
    <t>https://1510q1zcx-y-https-www-webofscience-com.z.e-nformation.ro/wos/alldb/full-record/WOS:001229070600048</t>
  </si>
  <si>
    <t>https://managementjournal.usamv.ro/pdf/vol.24_1/Art67.pdf</t>
  </si>
  <si>
    <t>WOS:001229070600048</t>
  </si>
  <si>
    <t>661-668</t>
  </si>
  <si>
    <t>Tackling Food Waste: An Exploratory Case Study on Consumer Behavior in Romania</t>
  </si>
  <si>
    <t>Danciu, Cristina-Anca, Croitoru, Alin, Antonie, Iuliana, Tulbure, Anca,  Popescu, Agatha,  Stanciu, Cristian,  Sava, Camelia, Stanciu, Mirela</t>
  </si>
  <si>
    <t>Foods</t>
  </si>
  <si>
    <t>2304-8158</t>
  </si>
  <si>
    <t>https://www.webofscience.com/wos/woscc/full-record/WOS:001341605800001</t>
  </si>
  <si>
    <t>https://www.mdpi.com/2304-8158/13/20/3313</t>
  </si>
  <si>
    <t>DOI10.3390/foods13203313</t>
  </si>
  <si>
    <t>WOS:001341605800001</t>
  </si>
  <si>
    <t>1-15</t>
  </si>
  <si>
    <t>Q1</t>
  </si>
  <si>
    <t>Antonie Iuliana</t>
  </si>
  <si>
    <t>API-TOURISM, AN IMPORTANT COMPONENT OF THE SUSTAINABLE DEVELOPMENT OF THE ROMANIAN VILLAGE - CASE STUDY: THE LOCALITY OF SIBIEL (MĂRGINIMEA SIBIULUI), ROMANIA</t>
  </si>
  <si>
    <t>SCIENTIFIC PAPERS-SERIES MANAGEMENT ECONOMIC ENGINEERING IN AGRICULTURE AND RURAL DEVELOPMENT</t>
  </si>
  <si>
    <t>https://www.webofscience.com/wos/woscc/full-record/WOS:001437484400003</t>
  </si>
  <si>
    <t>https://managementjournal.usamv.ro/pdf/vol.24_4/Art4.pdf</t>
  </si>
  <si>
    <t>WOS:001437484400003</t>
  </si>
  <si>
    <t>41-50</t>
  </si>
  <si>
    <t>ESCI</t>
  </si>
  <si>
    <t>OBSERVATIONS ON THE PHYTODIVERSITY OF THE SITE OF THE STEPPE ISLANDS OF SURA MICA - SLIMNIC (SIBIU COUNTY), ROMANIA</t>
  </si>
  <si>
    <t>Dragulescu, Constantin,  Antonie, Iuliana</t>
  </si>
  <si>
    <t>https://www.webofscience.com/wos/woscc/full-record/WOS:001436601400026</t>
  </si>
  <si>
    <t>https://managementjournal.usamv.ro/pdf/vol.24_4/Art30.pdf</t>
  </si>
  <si>
    <t>WOS:001436601400026</t>
  </si>
  <si>
    <t>281-286</t>
  </si>
  <si>
    <t>WHAT ARE THE MAIN IDENTIFIED NEEDS AND OCCUPATIONAL HEALTH AND SAFETY ISSUES IN WORK ON SHEEP FARMS?</t>
  </si>
  <si>
    <t>Stanciu, Mirela,  Antonie, Iuliana, Popescu, Agatha</t>
  </si>
  <si>
    <t>https://www.webofscience.com/wos/woscc/full-record/WOS:001437484400034</t>
  </si>
  <si>
    <t>https://managementjournal.usamv.ro/pdf/vol.24_4/Art83.pdf</t>
  </si>
  <si>
    <t>WOS:001437484400034</t>
  </si>
  <si>
    <t>773-780</t>
  </si>
  <si>
    <t>A STUDY OF ROMANIAN CONSUMERS' FOOD PURCHASING, CONSUMPTION BEHAVIOR, AND MOTIVATION TO AVOID AND REDUCE FOOD WASTE</t>
  </si>
  <si>
    <t>Stanciu, Mirela; Danciu, Cristina; Antonie, Iuliana; Sava, Camelia ; Tulbure, Anca; Popescu, Agatha</t>
  </si>
  <si>
    <t>https://www.webofscience.com/wos/woscc/full-record/WOS:001437484400035</t>
  </si>
  <si>
    <t>WOS:001437484400035</t>
  </si>
  <si>
    <t>781-790</t>
  </si>
  <si>
    <t>Subsidies for Forest Environment and Climate: A Viable Solution for Forest Conservation in Romania?</t>
  </si>
  <si>
    <r>
      <rPr>
        <rFont val="Arial Narrow"/>
        <color theme="1"/>
        <sz val="10.0"/>
      </rPr>
      <t xml:space="preserve">I.A. </t>
    </r>
    <r>
      <rPr>
        <rFont val="Arial Narrow"/>
        <b/>
        <color theme="1"/>
        <sz val="10.0"/>
      </rPr>
      <t>Bratu</t>
    </r>
    <r>
      <rPr>
        <rFont val="Arial Narrow"/>
        <color theme="1"/>
        <sz val="10.0"/>
      </rPr>
      <t>, V.R. Câmpu, R.Budău, M.A. Stanciu, C.M. Enescu</t>
    </r>
  </si>
  <si>
    <t>FORESTS</t>
  </si>
  <si>
    <t>1999-4907</t>
  </si>
  <si>
    <t>https://www.webofscience.com/wos/woscc/full-record/WOS:001323460800001</t>
  </si>
  <si>
    <t>https://www.mdpi.com/1999-4907/15/9/1533</t>
  </si>
  <si>
    <t>https://doi.org/10.3390/f15091533</t>
  </si>
  <si>
    <t>WOS:001323460800001</t>
  </si>
  <si>
    <t>Bratu Iulian</t>
  </si>
  <si>
    <t>Phytochemical Analysis and Specific Activities of Bark and Flower Extracts from Four Magnolia Plant Species</t>
  </si>
  <si>
    <t>Ramona Cristea, Camelia Sava, Ciprian Capatana and Anastasia Kannelou</t>
  </si>
  <si>
    <t>Horticulturae</t>
  </si>
  <si>
    <t>ISSN: 2311-7524</t>
  </si>
  <si>
    <t>https://www.mdpi.com/2311-7524/10/2/141</t>
  </si>
  <si>
    <t>https://doi.org/10.3390/horticulturae10020141</t>
  </si>
  <si>
    <t>Capatana Ciprian</t>
  </si>
  <si>
    <t>Insight Into The Implementation Of The Ifs Food Version 8 Requirements In The Food Safety Management System: Key Steps And Benefits</t>
  </si>
  <si>
    <t>Mariana-Liliana Păcală, Ciprian Căpățână and Simona Oancea</t>
  </si>
  <si>
    <t>FSAA3</t>
  </si>
  <si>
    <t>SCIENTIFIC STUDY &amp; RESEARCH – Chemistry &amp; Chemical Engineering, Biotechnology, Food Industry</t>
  </si>
  <si>
    <t>1582-540X</t>
  </si>
  <si>
    <t>https://pubs.ub.ro/?pg=revues&amp;rev=cscc6&amp;num=202404&amp;vol=4&amp;aid=5690</t>
  </si>
  <si>
    <t>https://doi.org/10.29081/ChIBA.2024.627</t>
  </si>
  <si>
    <t>Q4</t>
  </si>
  <si>
    <t>Sensory, textural, physico-chemical and enzymatic characterization of melted cheese with added potato and carrot peels</t>
  </si>
  <si>
    <t>Ovidiu Tiţa1; Maria Adelina Constantinescu1; Mihaela Adriana Tiţa1; Cristina Bătuşaru2; Ion Mironescu1
(1Department of Agricultural Sciences and Food Engineering, Lucian Blaga University of Sibiu, Sibiu, Romania
2Academy of Land Forces “Nicolae Bălcescu” of Sibiu, Sibiu, Romania)</t>
  </si>
  <si>
    <t>Frontiers in Nutrition</t>
  </si>
  <si>
    <t>2296-861X</t>
  </si>
  <si>
    <t>https://www.webofscience.com/wos/woscc/full-record/WOS:001152509600001</t>
  </si>
  <si>
    <t>https://www.frontiersin.org/journals/nutrition/articles/10.3389/fnut.2023.1260076/full</t>
  </si>
  <si>
    <t>10.3389/fnut.2023.1260076</t>
  </si>
  <si>
    <t>WOS: 001152509600001</t>
  </si>
  <si>
    <t>1-13</t>
  </si>
  <si>
    <t>Q2</t>
  </si>
  <si>
    <t>Constantinescu Adelina</t>
  </si>
  <si>
    <t>The Influence of Bioactive Compounds in Food Products</t>
  </si>
  <si>
    <t>Ovidiu TIȚA (Department of Agricultural Sciences and Food Engineering, Lucian Blaga University of Sibiu, Doctor Ion Rațiu No.7, 550012 Sibiu, Romania); Anamaria CIUBARA (Faculty of Medicine and Pharmacy, "Dunarea de Jos" University of Galati, Strada Domneasca No.47, Galati); Mihaela Adriana TIȚA (Department of Agricultural Sciences and Food Engineering, Lucian Blaga University of Sibiu, Doctor Ion Rațiu No.7, 550012 Sibiu, Romania); Maria Adelina CONSTANTINESCU (Department of Agricultural Sciences and Food Engineering, Lucian Blaga University of Sibiu, Doctor Ion Rațiu No.7, 550012 Sibiu, Romania); Alexandru Bogdan CIUBARA (Faculty of Medicine and Pharmacy, "Dunarea de Jos" University of Galati, Strada Domneasca No.47, Galati, Romania)</t>
  </si>
  <si>
    <t>BRAIN-Broad Research in Artificial Intelligence and
Neuroscience</t>
  </si>
  <si>
    <t>2067-3957
2068-0473</t>
  </si>
  <si>
    <t>https://www.webofscience.com/wos/woscc/full-record/WOS:001171614600001</t>
  </si>
  <si>
    <t>https://brain.edusoft.ro/index.php/brain/article/view/1518</t>
  </si>
  <si>
    <t>10.18662/brain/15.1/563</t>
  </si>
  <si>
    <t>WOS:001171614600001</t>
  </si>
  <si>
    <t>1-19</t>
  </si>
  <si>
    <t>Natural Polymers as Carriers for Encapsulation of Volatile Oils: Applications and Perspectives in Food Products</t>
  </si>
  <si>
    <t>Ovidiu Tița 1,Maria Adelina Constantinescu 1,Lăcrămioara Rusu 2, Mihaela Adriana Tița 1
(1
Department of Agricultural Sciences and Food Engineering, Lucian Blaga University of Sibiu, Doctor Ion Rațiu No. 7, 550012 Sibiu, Romania
2
Department of Chemical Engineering and Food, Vasile Alecsandri University of Bacău, 600115 Bacău, Romania)</t>
  </si>
  <si>
    <t>Polymers</t>
  </si>
  <si>
    <t>2073-4360</t>
  </si>
  <si>
    <t>https://www.webofscience.com/wos/woscc/summary/9199197e-f721-47cf-b4e6-6783548fabbf-015e721e23/relevance/1</t>
  </si>
  <si>
    <t>https://www.mdpi.com/2073-4360/16/8/1026</t>
  </si>
  <si>
    <t>10.3390/polym16081026</t>
  </si>
  <si>
    <t>WOS: 001210398300001</t>
  </si>
  <si>
    <t>1-17</t>
  </si>
  <si>
    <t>Harnessing the potential of Whey in the creation of innovative Food products: contributions to the Circular Economy</t>
  </si>
  <si>
    <t>Mihaela Adriana Tița 1,Valentina-Mădălina Moga 1,Maria Adelina Constantinescu 1,Cristina Maria Bătușaru 2, and Ovidiu Tița 1
(1
Department of Agricultural Sciences and Food Engineering, Lucian Blaga University of Sibiu, 550024 Sibiu, Romania
2
Faculty of Economic and Administrative Sciences, “Nicolae Bălcescu” Land Forces Academy of Sibiu, 550170 Sibiu, Romania)</t>
  </si>
  <si>
    <t>Recycling</t>
  </si>
  <si>
    <t>2313-4321</t>
  </si>
  <si>
    <t>https://www.webofscience.com/wos/woscc/full-record/WOS:001340883500001</t>
  </si>
  <si>
    <t>https://www.mdpi.com/2313-4321/9/5/79</t>
  </si>
  <si>
    <t>10.3390/recycling9050079</t>
  </si>
  <si>
    <t>WOS: 001340883500001</t>
  </si>
  <si>
    <t>1-16</t>
  </si>
  <si>
    <t>Characterization of Juniperus communis L. essential oil obtained from berries harvested from the Balkan area</t>
  </si>
  <si>
    <t>Tiberius Opruța1, Mihaela Tița2, Adelina Constantinescu2,
Lăcrămioara Rusu3, Ovidiu Tița2
(1”Lucian Blaga” University of Sibiu, Doctoral School, Bulevardul Victoriei
10, Sibiu, 550024, Romania
2”Lucian Blaga” University of Sibiu, Faculty of Agriculture Science,
Department of Food Industry and Environmental Protection, Bulevardul
Victoriei 10, Sibiu , 550024, Romania
3”Vasile Alecsandri” University of Bacau, Faculty of Engineering,
Department of Chemical and Food Engineering, Calea Mărășești, no.157,
600115, Bacau, Romania)</t>
  </si>
  <si>
    <t>Scientific Study and Research-Chemistry and Chemical
Engineering Biotechnology Food Industry</t>
  </si>
  <si>
    <t>https://www.webofscience.com/wos/woscc/full-record/WOS:001196254200001</t>
  </si>
  <si>
    <t>https://pubs.ub.ro/?pg=revues&amp;rev=cscc6&amp;num=202401&amp;vol=1&amp;aid=5629</t>
  </si>
  <si>
    <t>WOS:001196254200001</t>
  </si>
  <si>
    <t>91-99</t>
  </si>
  <si>
    <t>Development and Characterisation of Fortified Yogurt with the Addition of Carrot Peel and Celery Peel as By-Products from the Vegetable Industry</t>
  </si>
  <si>
    <t>Valentina Moga1,
Mihaela Tita1,
Ovidiu Tita1,
Adelina Constantinescu1,
Cristina Batusaru2
(1
“Lucian Blaga” University of Sibiu, Bd. Victoriei, No.10, Sibiu, 550024, Romania
2
“Nicolae B˘alcescu” Land Force Academy, street Revolutiei nr. 3-5, Sibiu, 550170, Romania)</t>
  </si>
  <si>
    <t>https://www.scopus.com/record/display.uri?eid=2-s2.0-85218117084&amp;origin=resultslist&amp;sort=plf-f&amp;src=s&amp;sot=b&amp;sdt=b&amp;s=TITLE-ABS-KEY%28Development+and+Characterisation+of+Fortified+Yogurt+with+the+Addition+of+Carrot+Peel+and+Celery+Peel+as+By-Products+from+the+Vegetable+Industry%29</t>
  </si>
  <si>
    <t>https://www.iseki-food-ejournal.com/article/606</t>
  </si>
  <si>
    <t>10.7455/ijfs/13.2.2024.a5</t>
  </si>
  <si>
    <t>201-211</t>
  </si>
  <si>
    <t>Scopus</t>
  </si>
  <si>
    <t>International Journal of Food Studies
6th ISEKI-Food e-conference "Food Production Based on Food Safety, Sustainable Development and Circular Economy" 23 Noiembrie 2023.</t>
  </si>
  <si>
    <t>Online</t>
  </si>
  <si>
    <t>VALORIFICATION OF PRUNUS CERASIFERA FRUITS (PULP, PEEL, WHOLE FRUIT) FOR YOGURT PRODUCTION</t>
  </si>
  <si>
    <t>Moga,Mădălina
a;Tița, Mihaela b;
Constantinescu, Adelina b;
Tița, Ovidiu b
(a Doctoral School of ”Lucian Blaga”, University of Sibiu, Romania
b Faculty of Agriculture Science, Food Industry and Environmental Protection, ”Lucian Blaga” University of Sibiu, Romania)</t>
  </si>
  <si>
    <t>https://www.scopus.com/record/display.uri?eid=2-s2.0-85213815505&amp;origin=recordpage</t>
  </si>
  <si>
    <t>https://epslibrary.at/sgem_jresearch_publication_view.php?page=view&amp;editid1=9758</t>
  </si>
  <si>
    <t>10.5593/sgem2024/4.1/s18.45</t>
  </si>
  <si>
    <t>339-348</t>
  </si>
  <si>
    <t>24th International Multidisciplinary Scientific Geoconference: Energy and Clean Technologies, SGEM 2024</t>
  </si>
  <si>
    <t>978-619760367-5, 978-619760369-9</t>
  </si>
  <si>
    <t>A Study of Hyaluronic Acid’s Theoretical Reactivity and of Magnetic Nanoparticles Capped with Hyaluronic Acid</t>
  </si>
  <si>
    <t>Mihaela Răcuciu, Simona Oancea, Lucian Barbu-Tudoran, Olga Drăghici, Anda Agavriloaei, Dorina Creangă</t>
  </si>
  <si>
    <t xml:space="preserve">Materials </t>
  </si>
  <si>
    <t xml:space="preserve">1996-1944 </t>
  </si>
  <si>
    <t>https://www.webofscience.com/wos/woscc/full-record/WOS:001192559800001</t>
  </si>
  <si>
    <t>https://www.mdpi.com/1996-1944/17/6/1229</t>
  </si>
  <si>
    <t>https://doi.org/10.3390/ma17061229</t>
  </si>
  <si>
    <t>WOS:001192559800001</t>
  </si>
  <si>
    <t>Draghici olga</t>
  </si>
  <si>
    <t xml:space="preserve">INCREASING PROFITABILITY OF MEAT PROCESSING UNITS BY ADDING VALUE FOR MEAT TRIMMINGS </t>
  </si>
  <si>
    <t>Olga Drăghici</t>
  </si>
  <si>
    <t>Scientific Papers. Series “Management, Economic Engineering in Agriculture and Rural Development”</t>
  </si>
  <si>
    <t>2285-3952</t>
  </si>
  <si>
    <t>https://managementjournal.usamv.ro/index.php</t>
  </si>
  <si>
    <t>341 - 344</t>
  </si>
  <si>
    <t>Multidimensional analysis of physicochemical transformations and sensory attributes of green and roasted coffee</t>
  </si>
  <si>
    <t>Otto Ketney, Iulian Chirilov, Olga Drăghici</t>
  </si>
  <si>
    <t>Scientific Study &amp; Research - Chemistry &amp; Chemical Engineering, Biotechnology, Food Industry</t>
  </si>
  <si>
    <t>https://pubs.ub.ro/?pg=revues&amp;rev=cscc6&amp;num=202402&amp;vol=2&amp;aid=5637</t>
  </si>
  <si>
    <t>https://doi.org/10.29081/ChIBA.2024.583</t>
  </si>
  <si>
    <t>121 – 142</t>
  </si>
  <si>
    <t>STUDY ON THE INFLUENCE OF ALUMINOSILICATES USED AS FEED ADDITIVES ON THE QUANTITY AND QUALITY OF MEAT: A BIBLIOGRAPHIC ANALYSIS</t>
  </si>
  <si>
    <t>Olga DRĂGHICI, Mirela STANCIU, Agatha POPESCU</t>
  </si>
  <si>
    <t>https://managementjournal.usamv.ro/pdf/vol.24_3/cuprins.pdf</t>
  </si>
  <si>
    <t>281-288</t>
  </si>
  <si>
    <t>MEAT PRODUCTION, TRADE, CONSUMPTION AND SELF-SUFFICIENCY
RATE IN ROMANIA IN THE PERIOD 2014-2022</t>
  </si>
  <si>
    <t>Agatha POPESCU, Mirela STANCIU, Olga DRĂGHICI,
Horia Nicolae CIOCAN, Valentin SERBAN</t>
  </si>
  <si>
    <t>2285-3953</t>
  </si>
  <si>
    <t>677-694</t>
  </si>
  <si>
    <t>BILBERRY (VACCINIUM MYRTILLUS) AND ELDERBERRY 
FRUIT (SAMBUCUS NIGRA L.) FROM ROMANIA 
PROCESSED AS CONFITURE. EVOLUTION OF COLOR, 
TOTAL CONTENT OF ANTHOCYANIN AND VITAMIN C</t>
  </si>
  <si>
    <t>Maria Lidia Iancu, Valentina Mădălina Moga,  
Mihaela Adriana Tița, Ovidiu Tița</t>
  </si>
  <si>
    <t>Scientific Study &amp; Research 
Chemistry &amp; Chemical Engineering, Biotechnology, Food Industry</t>
  </si>
  <si>
    <t>iancu maria lidia (Author) – 9 – Web of Science Core Collection</t>
  </si>
  <si>
    <t>https://pubs.ub.ro/?pg=revues&amp;rev=cscc6&amp;num=202404&amp;vol=4</t>
  </si>
  <si>
    <t>https://doi.org/10.29081/ChIBA.2024.607,</t>
  </si>
  <si>
    <t>WOS:001381255700008</t>
  </si>
  <si>
    <t>427-438</t>
  </si>
  <si>
    <t>Iancu Maria</t>
  </si>
  <si>
    <t>THE INFLUENCE OF APPLE VARIETIES AND THE ENZYMES ROHAPECT PTE-100 AND PECTINASE ON THE OBTAINING OF APPLE JUICES</t>
  </si>
  <si>
    <t xml:space="preserve">	Denisa Marica (Sopîrlă)1, Maria Lidia Iancu2, Ovidiu Tița3</t>
  </si>
  <si>
    <t>Proceedings of 23rd International Multidisciplinary Scientific GeoConference SGEM 2024,</t>
  </si>
  <si>
    <t>https://epslibrary.at/sgem_jresearch_publication_view.php?page=view&amp;editid1=9813</t>
  </si>
  <si>
    <t>https://epslibrary.at/sgem_jresearch_publication_view.php?page=view&amp;editid1=9800</t>
  </si>
  <si>
    <t>DOI
10.5593/sgem2024/6.1/s25.31</t>
  </si>
  <si>
    <t>97-104</t>
  </si>
  <si>
    <t xml:space="preserve"> 23rd International Multidisciplinary Scientific GeoConference SGEM 2024,</t>
  </si>
  <si>
    <t>Bulgaria, Albena</t>
  </si>
  <si>
    <t>978-619-7603-74-3</t>
  </si>
  <si>
    <t>Ketney Otto</t>
  </si>
  <si>
    <t>Highlighting the Terroir Influence on the Aromatic Profile of Two Romanian White Wines</t>
  </si>
  <si>
    <t xml:space="preserve">Diana Ionela Popescu (Stegarus) 1,2 , Oana Romina Botoran 1,2 , Roxana Elena Ionete 1 , Daniela Sandru 3 , Nicoleta Anca Sutan 4 and Violeta-Carolina Niculescu 1
1 National Research and Development Institute for Cryogenic and Isotopic Technologies—ICSI Ramnicu Valcea, Romania;
2 Academy of Romanian Scientists,Bucharest, Romania
3 Faculty of Agricultural Sciences, Food Industry and Environmental Protection,
Lucian Blaga University of Sibiu, 
4 Department of Natural Sciences, University of Pitesti, 
</t>
  </si>
  <si>
    <t>APPLIED SCIENCES BASEL</t>
  </si>
  <si>
    <t>2076-3417</t>
  </si>
  <si>
    <t>https://www.webofscience.com/wos/woscc/summary/73456ec4-7af0-42da-aa0a-09df34000304-0162d35333/relevance/1</t>
  </si>
  <si>
    <t>https://www.mdpi.com/2076-3417/14/1/19</t>
  </si>
  <si>
    <t>10.3390/app14010019</t>
  </si>
  <si>
    <t>Sandru Daniela</t>
  </si>
  <si>
    <t>Red Wines from ConsecratedWine-Growing Area: Aromas Evolution Under Indigenous and Commercial Yeasts</t>
  </si>
  <si>
    <t xml:space="preserve">Violeta-Carolina Niculescu 1, Daniela Sandru 2, Oana Romina Botoran 1, Nicoleta Anca Sutan 3 si Diana Ionela Popescu (Stegarus) 1,*
1 National Research and Development Institute for Cryogenic and Isotopic Technologies—ICSI Ramnicu Valcea,
2 Faculty of Agricultural Sciences, Food Industry and Environmental Protection, Lucian Blaga University of
 Sibiu, Romania
3 Department of Natural Sciences, Pite，sti University Centre, National University of Science and Technology
Politehnica Bucharest,  Pitesti, Romania
</t>
  </si>
  <si>
    <t>https://www.webofscience.com/wos/woscc/full-record/WOS:001366759500001</t>
  </si>
  <si>
    <t>https://www.mdpi.com/2076-3417/14/22</t>
  </si>
  <si>
    <t>https://doi.org/10.3390/ app142210239</t>
  </si>
  <si>
    <t>Quality Improvement for the Product Gingerbread, a Study Regarding the Influence of Dough Maturation Time and of the Aeration Formula on the Product’s Textural Characteristics</t>
  </si>
  <si>
    <t>Tulbure A, Danciu C.-A.</t>
  </si>
  <si>
    <t>Management, Economic Engineering in Agriculture and rural development</t>
  </si>
  <si>
    <t>https://managementjournal.usamv.ro/pdf/vol.24_1/volume_24_1_2024.pdf</t>
  </si>
  <si>
    <t>WOS:001229070600069</t>
  </si>
  <si>
    <t>991-998</t>
  </si>
  <si>
    <t>Tulbure Anca</t>
  </si>
  <si>
    <t>TACKLING FOOD WASTE: AN EXPLOARORY CASE STUDY ON CONSUMER BEHAVIOR IN ROMANIA</t>
  </si>
  <si>
    <t>Danciu, CA (Danciu, Cristina-Anca) ; Croitoru, A (Croitoru, Alin) ; Antonie, I (Antonie, Iuliana) ; Tulbure, A (Tulbure, Anca) ; Popescu, A (Popescu, Agatha) ; Stanciu, C (Stanciu, Cristian) ; Sava, C (Sava, Camelia) ; Stanciu, M (Stanciu, Mirela)</t>
  </si>
  <si>
    <t xml:space="preserve">FOODS </t>
  </si>
  <si>
    <t>Stanciu, M (Stanciu, Mirela) ; Danciu, C (Danciu, Cristina) ; Antonie, I (Antonie, Iuliana) ; Sava, C (Sava, Camelia) ; Tulbure, A (Tulbure, Anca) ; Popescu, A (Popescu, Agatha)</t>
  </si>
  <si>
    <t xml:space="preserve">SCIENTIFIC PAPERS-SERIES MANAGEMENT ECONOMIC ENGINEERING IN AGRICULTURE AND RURAL DEVELOPMENT
</t>
  </si>
  <si>
    <t>Implementation of a performance management system for environmental sustainability in an industrial organization</t>
  </si>
  <si>
    <t>Rada EC, 
Nicolae IC,
 Zerbes MV, 
Tulbure A,
 Karaeva A, 
Torretta V, 
Giurea R.</t>
  </si>
  <si>
    <t>Journal of Physics: Conference Series</t>
  </si>
  <si>
    <t>https://www.scopus.com/record/display.uri?eid=2-s2.0-85207233708&amp;origin=recordpage</t>
  </si>
  <si>
    <t>https://iopscience.iop.org/article/10.1088/1742-6596/2857/1/012030/meta</t>
  </si>
  <si>
    <t>DOI
10.1088/1742-6596/2857/1/012030</t>
  </si>
  <si>
    <t>Article number 012030</t>
  </si>
  <si>
    <t>A sustainable and circular approach to food systems in universities: an exploration of potential directions and good practices</t>
  </si>
  <si>
    <t>Ramona Giurea, 
Anca Tulbure, 
Cristina-Anca Danciu, 
Otilia-Cristina Murariu, Liliana Georgeta Popescu, 
Luca Adami, 
Fabio Conti, 
Elena Cristina Rada</t>
  </si>
  <si>
    <t>Journal WIT Transactions on Ecology and the Environment</t>
  </si>
  <si>
    <t>1746448X</t>
  </si>
  <si>
    <t>https://www.scopus.com/record/display.uri?eid=2-s2.0-85214313071&amp;origin=recordpage</t>
  </si>
  <si>
    <t>https://www.witpress.com/elibrary/wit-transactions-on-ecology-and-the-environment/262/38649</t>
  </si>
  <si>
    <t>DOI
10.2495/SDP240831</t>
  </si>
  <si>
    <t>1005-1016</t>
  </si>
  <si>
    <t>Non-Conventional Brewers’ Spent Grains, an Alternative Raw Material in Bread-Making</t>
  </si>
  <si>
    <t>Mariana-Liliana Păcală (ULBS), Alexandrina Sîrbu (Univ. Constantin Bâncoveanu, Pitești), Anca Șipoș (ULBS)</t>
  </si>
  <si>
    <t>https://www.webofscience.com/wos/woscc/full-record/WOS:001351274000001</t>
  </si>
  <si>
    <t>https://www.mdpi.com/2304-8158/13/21/3442</t>
  </si>
  <si>
    <t>https://doi.org/10.3390/foods13213442</t>
  </si>
  <si>
    <t>WOS:001351274000001</t>
  </si>
  <si>
    <t>3442-3466</t>
  </si>
  <si>
    <t>Sipos Anca</t>
  </si>
  <si>
    <t>Simulation-Based Learning for Agri-Food Industry: A Literature Review and Bibliometric Analysis</t>
  </si>
  <si>
    <t>Șipoș, A., Maniu, I., Florea, A.</t>
  </si>
  <si>
    <t>IFIP Advances in Information and Communication Technology</t>
  </si>
  <si>
    <t>1868-422X</t>
  </si>
  <si>
    <t>https://www.webofscience.com/wos/woscc/full-record/WOS:001336711800018</t>
  </si>
  <si>
    <t>https://link.springer.com/chapter/10.1007/978-3-031-71743-7_18</t>
  </si>
  <si>
    <t>https://doi.org/10.1007/978-3-031-71743-7_18</t>
  </si>
  <si>
    <t>WOS:001336711800018</t>
  </si>
  <si>
    <t>277-287</t>
  </si>
  <si>
    <t>-</t>
  </si>
  <si>
    <t xml:space="preserve">
NAVIGATING UNPREDICTABILITY: COLLABORATIVE NETWORKS IN NON-LINEAR WORLDS, PRO-VE 2024, PT II</t>
  </si>
  <si>
    <t>Albi, Franța</t>
  </si>
  <si>
    <t>978-3-031-71745-1978-3-031-71743-7978-3-031-71742-0</t>
  </si>
  <si>
    <r>
      <rPr>
        <rFont val="Arial Narrow"/>
        <b/>
        <color theme="1"/>
        <sz val="10.0"/>
      </rPr>
      <t>Păcală, Mariana-Liliana</t>
    </r>
    <r>
      <rPr>
        <rFont val="Arial Narrow"/>
        <color theme="1"/>
        <sz val="10.0"/>
      </rPr>
      <t xml:space="preserve"> (ULBSibiu); Sîrbu, Alexandrina (“Constantin Brancoveanu” University of Pitesti, Râmnicu Vâlcea); Șipoș, Anca (ULBSibiu).</t>
    </r>
  </si>
  <si>
    <t>3442, 24 pagini</t>
  </si>
  <si>
    <t>zona rosie/Q1</t>
  </si>
  <si>
    <t>Pacala Mariana</t>
  </si>
  <si>
    <t>INSIGHT INTO THE IMPLEMENTATION OF THE IFS FOOD
VERSION 8 REQUIREMENTS IN THE FOOD SAFETY MANAGEMENT SYSTEM: KEY STEPS AND
BENEFITS</t>
  </si>
  <si>
    <t>Pacala, Mariana-Liliana (ULBSibiu); Capatana, Ciprian (ULBSibiu); Oancea, Simona (ULBSibiu)</t>
  </si>
  <si>
    <t xml:space="preserve">SCIENTIFIC STUDY AND RESEARCH-CHEMISTRY AND CHEMICAL ENGINEERING BIOTECHNOLOGY FOOD INDUSTRY </t>
  </si>
  <si>
    <t>https://www.webofscience.com/wos/woscc/full-record/WOS:001382022100001</t>
  </si>
  <si>
    <t>DOI10.29081/ChIBA.2024.627</t>
  </si>
  <si>
    <t>WOS:001382022100001</t>
  </si>
  <si>
    <t xml:space="preserve"> 455-482</t>
  </si>
  <si>
    <t>zona alba/Q4</t>
  </si>
  <si>
    <t>Tackling food waste: an exploratory case study on consumer  behavior, in Romania</t>
  </si>
  <si>
    <t>Cristina-Anca Danciu, Alin Croitoru, Iuliana Antonie , Anca Tulbure, Agatha Popescu, Cristian Stanciu, Camelia Sava, Mirela Stanciu</t>
  </si>
  <si>
    <t>https://doi.org/10.3390/foods13203313</t>
  </si>
  <si>
    <t>Danciu Cristina</t>
  </si>
  <si>
    <t>QUALITY IMPROVEMENT FOR THE PRODUCT GINGERBREAD, A STUDY REGARDING THE INFLUENCE OF DOUGH MATURATION TIME AND OF THE AERATION FORMULA ON THE PRODUCT'S TEXTURAL CHARACTERISTICS</t>
  </si>
  <si>
    <t>Tulbure Anca ; Danciu Cristina-Anca</t>
  </si>
  <si>
    <t>https://www.webofscience.com/wos/woscc/full-record/WOS:001229070600069</t>
  </si>
  <si>
    <t>https://managementjournal.usamv.ro/pdf/vol.24_1/Art100.pdf</t>
  </si>
  <si>
    <t>Q4 ESCI</t>
  </si>
  <si>
    <t>Stanciu, Mirela ; Danciu, Cristina ; Antonie, Iuliana ; Sava, Camelia ; Tulbure, Anca ; Popescu, Agatha</t>
  </si>
  <si>
    <t>https://managementjournal.usamv.ro/pdf/vol.24_4/Art84.pdf</t>
  </si>
  <si>
    <t>A SUSTAINABLE AND CIRCULAR APPROACH TO FOOD SYSTEMS IN UNIVERSITIES: AN EXPLORATION OF POTENTIAL DIRECTIONS AND GOOD PRACTICES</t>
  </si>
  <si>
    <t>RAMONA GIUREA , ANCA TULBURE , CRISTINA-ANCA DANCIU , OTILIA-CRISTINA MURARIU , LILIANA GEORGETA POPESCU, LUCA ADAMI , FABIO CONTI, ELENA CRISTINA RADA</t>
  </si>
  <si>
    <t>WIT Transactions on Ecology and the Environment</t>
  </si>
  <si>
    <t>10.2495/SDP240831</t>
  </si>
  <si>
    <t>1005–1016</t>
  </si>
  <si>
    <t>Q4 SCOPUS</t>
  </si>
  <si>
    <t>Ramona Cristea (ULBS), Camelia sava (ULBS), Ciprian Capatana (ULBS), Anastasia Kanellou (UWA)</t>
  </si>
  <si>
    <t>2311-7524</t>
  </si>
  <si>
    <t>https://1510qhh50-y-https-www-webofscience-com.z.e-nformation.ro/wos/woscc/full-record/WOS:001170033900001</t>
  </si>
  <si>
    <t>https://www.mdpi.com/2311-7524/10/2</t>
  </si>
  <si>
    <t>WOS:001170033900001</t>
  </si>
  <si>
    <t>141-165</t>
  </si>
  <si>
    <t>Cristea Ramona</t>
  </si>
  <si>
    <t>Comparative Antioxidant and Antimicrobial Activities of Several Conifer Needles and Bark Extracts</t>
  </si>
  <si>
    <t xml:space="preserve">Popescu (Stegarus) Diana Ionela-ICSI; Frum Adina - ULBS; Dobrea Carmen Maximiliana-ULBS ; Cristea Ramona-ULBS; Gligor Felicia Gabriela-ULBS ; Vicas Laura Gratiela-UO;  Ionete Roxana Elena-ICSI; Sutan Nicoleta Anca-NUSTPB; Georgescu Cecilia-ULBS </t>
  </si>
  <si>
    <t xml:space="preserve">PHARMACEUTICS </t>
  </si>
  <si>
    <t>1999-4923</t>
  </si>
  <si>
    <t>https://1510qfmh9-y-https-www-webofscience-com.z.e-nformation.ro/wos/woscc/full-record/WOS:001150908200001</t>
  </si>
  <si>
    <t>https://www.mdpi.com/1999-4923/16/1</t>
  </si>
  <si>
    <t>DOI10.3390/pharmaceutics16010052</t>
  </si>
  <si>
    <t>WOS:001150908200001</t>
  </si>
  <si>
    <t>art. 52, 1-14</t>
  </si>
  <si>
    <t>Antibody–Drug Conjugates—Evolution and Perspectives</t>
  </si>
  <si>
    <r>
      <rPr>
        <rFont val="Arial Narrow"/>
        <color theme="1"/>
        <sz val="10.0"/>
      </rPr>
      <t xml:space="preserve">Chis AA, Dobrea CM, Arseniu AM, Frum A, Rus L-L, Cormos G, </t>
    </r>
    <r>
      <rPr>
        <rFont val="Arial Narrow"/>
        <b/>
        <color theme="1"/>
        <sz val="10.0"/>
      </rPr>
      <t>Georgescu C</t>
    </r>
    <r>
      <rPr>
        <rFont val="Arial Narrow"/>
        <color theme="1"/>
        <sz val="10.0"/>
      </rPr>
      <t>, Morgovan C, Butuca A, Gligor FG, Vonica-Tincu AL</t>
    </r>
  </si>
  <si>
    <t>International Journal of Molecular Sciences</t>
  </si>
  <si>
    <t>1661-6596</t>
  </si>
  <si>
    <t>https://www.webofscience.com/wos/woscc/full-record/WOS:001269169000001</t>
  </si>
  <si>
    <t>https://www.mdpi.com/1422-0067/25/13/6969</t>
  </si>
  <si>
    <t>https://doi.org/10.3390/ijms25136969</t>
  </si>
  <si>
    <t>WOS:001269169000001</t>
  </si>
  <si>
    <t>1-29</t>
  </si>
  <si>
    <t>Georgescu Cecilia</t>
  </si>
  <si>
    <t>Safety Profile of the Trastuzumab-Based ADCs: Analysis of Real-World Data Registered in EudraVigilance</t>
  </si>
  <si>
    <r>
      <rPr>
        <rFont val="Arial Narrow"/>
        <color rgb="FF222222"/>
        <sz val="10.0"/>
      </rPr>
      <t xml:space="preserve">Morgovan C, Dobrea CM, Butuca A, Arseniu AM, Frum A, Rus LL, Chis AA, Juncan AM, Gligor FG, </t>
    </r>
    <r>
      <rPr>
        <rFont val="Arial Narrow"/>
        <b/>
        <color rgb="FF222222"/>
        <sz val="10.0"/>
      </rPr>
      <t xml:space="preserve">Georgescu C,  </t>
    </r>
    <r>
      <rPr>
        <rFont val="Arial Narrow"/>
        <color rgb="FF222222"/>
        <sz val="10.0"/>
      </rPr>
      <t>Ghibu S, Vonica-Tincu AL</t>
    </r>
  </si>
  <si>
    <t>Biomedicines</t>
  </si>
  <si>
    <t>2227-9059</t>
  </si>
  <si>
    <t>https://www.webofscience.com/wos/woscc/full-record/WOS:001232414300001</t>
  </si>
  <si>
    <t>https://www.mdpi.com/2227-9059/12/5/953</t>
  </si>
  <si>
    <t>https://doi.org/10.3390/biomedicines12050953</t>
  </si>
  <si>
    <t>WOS:001232414300001</t>
  </si>
  <si>
    <t>1-20</t>
  </si>
  <si>
    <t>Sensory, textural, physico-chemical and enzymatic characterization of melted cheese with added potato and carrot peels, Sec. Nutrition and Food Science Technology</t>
  </si>
  <si>
    <t>Tița O., Constantinescu M.A., Tița M.A., Bătușaru C., Mironescu I.D.</t>
  </si>
  <si>
    <t>https://doi.org/10.3389/fnut.2023.1260076</t>
  </si>
  <si>
    <t xml:space="preserve">https://doi.org/10.3389/fnut.2023.1260076, </t>
  </si>
  <si>
    <t>WOS:001152509600001</t>
  </si>
  <si>
    <t>13 p</t>
  </si>
  <si>
    <t>Mironescu Ion</t>
  </si>
  <si>
    <t>Clinical applications and therapeutic potentials of advanced nanoparticles: a comprehensive review on completed human clinical trials</t>
  </si>
  <si>
    <r>
      <rPr>
        <rFont val="Arial Narrow"/>
        <color theme="1"/>
        <sz val="10.0"/>
      </rPr>
      <t xml:space="preserve">Kumarasamy, R. V. (India), Natarajan, P. M. (United Arab Emirates), Umapathy, V. R. (India), Roy, J. R. (India, UK), </t>
    </r>
    <r>
      <rPr>
        <rFont val="Arial Narrow"/>
        <b/>
        <color theme="1"/>
        <sz val="10.0"/>
      </rPr>
      <t xml:space="preserve">Mironescu, M. </t>
    </r>
    <r>
      <rPr>
        <rFont val="Arial Narrow"/>
        <color theme="1"/>
        <sz val="10.0"/>
      </rPr>
      <t>(ULBS, Romania), &amp; Palanisamy, C. P. (Thailand)</t>
    </r>
  </si>
  <si>
    <t>FRONTIERS IN NANOTECHNOLOGY</t>
  </si>
  <si>
    <t>1479993</t>
  </si>
  <si>
    <t>2673-3013</t>
  </si>
  <si>
    <t>https://www.webofscience.com/wos/woscc/full-record/WOS:001346739700001</t>
  </si>
  <si>
    <t>DOI10.3389/fnano.2024.1479993</t>
  </si>
  <si>
    <t>WOS:001346739700001</t>
  </si>
  <si>
    <t>25 p</t>
  </si>
  <si>
    <t>Mironescu Monica</t>
  </si>
  <si>
    <t>Comprehensive review on single-cell RNA sequencing: A new frontier in Alzheimer's disease research</t>
  </si>
  <si>
    <r>
      <rPr>
        <rFont val="Arial Narrow"/>
        <color theme="1"/>
        <sz val="10.0"/>
      </rPr>
      <t xml:space="preserve"> Jin W. (China), Pei J. (China), Roy J. R. (India, UK), Jayaraman S. (India), Ahalliya R. M. (India), Kanniappan G. V. (India), </t>
    </r>
    <r>
      <rPr>
        <rFont val="Arial Narrow"/>
        <b/>
        <color theme="1"/>
        <sz val="10.0"/>
      </rPr>
      <t>Mironescu M.</t>
    </r>
    <r>
      <rPr>
        <rFont val="Arial Narrow"/>
        <color theme="1"/>
        <sz val="10.0"/>
      </rPr>
      <t xml:space="preserve"> (Romania, ULBS), Palanisamy C. P. (Thailand)</t>
    </r>
  </si>
  <si>
    <t>Ageing Research Reviews</t>
  </si>
  <si>
    <t xml:space="preserve"> 102454</t>
  </si>
  <si>
    <t xml:space="preserve"> 1568-1637</t>
  </si>
  <si>
    <t>https://www.webofscience.com/wos/woscc/full-record/WOS:001301311400001</t>
  </si>
  <si>
    <t>doi.org/10.1016/j.arr.2024.102454.</t>
  </si>
  <si>
    <t>WOS:001301311400001</t>
  </si>
  <si>
    <t>18 p</t>
  </si>
  <si>
    <t>A comprehensive review on starch-based sustainable edible films loaded with bioactive components for food packaging</t>
  </si>
  <si>
    <r>
      <rPr>
        <rFont val="Arial Narrow"/>
        <color theme="1"/>
        <sz val="10.0"/>
      </rPr>
      <t xml:space="preserve">Pei J. (China), Palanisamy C. P. (Thailand), Srinivasan G. P. (India),  Panagal M. (India), Kumar S. S. D. (India), </t>
    </r>
    <r>
      <rPr>
        <rFont val="Arial Narrow"/>
        <b/>
        <color theme="1"/>
        <sz val="10.0"/>
      </rPr>
      <t xml:space="preserve">Mironescu M. </t>
    </r>
    <r>
      <rPr>
        <rFont val="Arial Narrow"/>
        <color theme="1"/>
        <sz val="10.0"/>
      </rPr>
      <t>(Romania, ULBS)</t>
    </r>
  </si>
  <si>
    <t>INTERNATIONAL JOURNAL OF BIOLOGICAL MACROMOLECULES</t>
  </si>
  <si>
    <t xml:space="preserve"> 133332</t>
  </si>
  <si>
    <t>0141-8130</t>
  </si>
  <si>
    <t>https://www.webofscience.com/wos/woscc/full-record/WOS:001261318700001</t>
  </si>
  <si>
    <t>10.1016/j.ijbiomac.2024.133332</t>
  </si>
  <si>
    <t>WOS:001261318700001</t>
  </si>
  <si>
    <t>20 p</t>
  </si>
  <si>
    <t>Proteomics profiling of extracellular vesicle for identification of potential biomarkers in Alzheimer's disease: A comprehensive review</t>
  </si>
  <si>
    <r>
      <rPr>
        <rFont val="Arial Narrow"/>
        <color theme="1"/>
        <sz val="10.0"/>
      </rPr>
      <t xml:space="preserve">Pei J (China), Palanisamy CP (Thailand), Jayaraman S (India), Natarajan PM (India), Umapathy VR (India), Roy JR (India, UK), Thalamati D (UK), Ahalliya RM (India), Kanniappan GV (India), </t>
    </r>
    <r>
      <rPr>
        <rFont val="Arial Narrow"/>
        <b/>
        <color theme="1"/>
        <sz val="10.0"/>
      </rPr>
      <t xml:space="preserve">Mironescu M. </t>
    </r>
    <r>
      <rPr>
        <rFont val="Arial Narrow"/>
        <color theme="1"/>
        <sz val="10.0"/>
      </rPr>
      <t>(Romania, ULBS)</t>
    </r>
  </si>
  <si>
    <t>102359</t>
  </si>
  <si>
    <t>https://www.sciencedirect.com/science/article/abs/pii/S1568163724001776</t>
  </si>
  <si>
    <t>doi: 10.1016/j.arr.2024.102359</t>
  </si>
  <si>
    <t>WOS:001251717900001</t>
  </si>
  <si>
    <t>17 p</t>
  </si>
  <si>
    <t>A review on advancements in the application of starch-based nanomaterials in biomedicine: Precision drug delivery and cancer therapy</t>
  </si>
  <si>
    <t xml:space="preserve">Pei J. (China), Yan Y. (China, Jayaraman S. (India), Rajagopal P. (India), Natarajan P. M., Umapathy V. R., Gopathy S., Roy J. R., Sadagopan J. C., Thalamati D., Palanisamy C. P., Mironescu M., </t>
  </si>
  <si>
    <t>International Journal of Biological Macromolecule</t>
  </si>
  <si>
    <t>265, Part 1</t>
  </si>
  <si>
    <t>130746</t>
  </si>
  <si>
    <t xml:space="preserve"> 0141-8130</t>
  </si>
  <si>
    <t xml:space="preserve">https://www.sciencedirect.com/science/article/pii/S0141813024015502 </t>
  </si>
  <si>
    <t>https://www.webofscience.com/wos/woscc/full-record/WOS:001216407100001</t>
  </si>
  <si>
    <t>, https://doi.org/10.1016/j.ijbiomac.2024.130746</t>
  </si>
  <si>
    <t>WOS:001216407100001</t>
  </si>
  <si>
    <t>16 p</t>
  </si>
  <si>
    <t xml:space="preserve">Materials-based drug delivery approaches: Recent advances and future perspectives </t>
  </si>
  <si>
    <t>Pei J. (China), Yan Y. (China), Palanisamy C. P. (Thailand), Jayaraman S. (india), Natarajan P. M. (United Arab Emirates), Umapathy V. R. (India), Gopathy S. (India), Roy J. R. (India), Sadagopan J. C. (India), Thalamati D. (UK), Mironescu M. (Romania, ULBS)</t>
  </si>
  <si>
    <t>Green Processing and Synthesis</t>
  </si>
  <si>
    <t xml:space="preserve">13, no. 1 </t>
  </si>
  <si>
    <t>20230094</t>
  </si>
  <si>
    <t>2191-9542</t>
  </si>
  <si>
    <t>https://www.webofscience.com/wos/woscc/full-record/WOS:001168134300001</t>
  </si>
  <si>
    <t>https://doi.org/10.1515/gps-2023-0094</t>
  </si>
  <si>
    <t>WOS:001168134300001</t>
  </si>
  <si>
    <t>29 p</t>
  </si>
  <si>
    <t>THE IMPACT OF WATER AND NUTRIENT STRESS ON FOUR POTATO VARIETIES GROWN IN THE CENTRAL AREA OF ROMANIA</t>
  </si>
  <si>
    <t>Draghici, Nagy, Sava-Sand</t>
  </si>
  <si>
    <t xml:space="preserve">
SCIENTIFIC PAPERS-SERIES MANAGEMENT ECONOMIC ENGINEERING IN AGRICULTURE AND RURAL DEVELOPMENT</t>
  </si>
  <si>
    <t>https://www.webofscience.com/wos/woscc/full-record/WOS:001436601400025</t>
  </si>
  <si>
    <t>273-280</t>
  </si>
  <si>
    <t>Draghici Tiberiu</t>
  </si>
  <si>
    <t>Optimizing Nitrogen and Phosphorus Removal from Wastewater in the Context of a Sustainable Economy</t>
  </si>
  <si>
    <t>Irimia, O; Gaspar, E; Stanciu, M; Mosnegutu, E; Barsan, N</t>
  </si>
  <si>
    <t>WATER, MDPI</t>
  </si>
  <si>
    <t>2073-4441</t>
  </si>
  <si>
    <t>https://www.mdpi.com/2073-4441/16/11/1585</t>
  </si>
  <si>
    <t>10.3390/w16111585</t>
  </si>
  <si>
    <t>WOS:001246975800001</t>
  </si>
  <si>
    <t>Gaspar Eniko</t>
  </si>
  <si>
    <t>Cristea Ramona, Sava Camelia, Căpățână Ciprian, Kanellou Anastasia</t>
  </si>
  <si>
    <t>https://www.webofscience.com/wos/woscc/full-record/WOS:001170033900001</t>
  </si>
  <si>
    <t xml:space="preserve"> https://doi.org/10.3390/horticulturae10020141</t>
  </si>
  <si>
    <t>Sava Camelia</t>
  </si>
  <si>
    <t>THE EFFECT OF CULTURE SUBSTRATE AND WATER STRESS ON TUBER DEVELOPMENT IN THREE SWEET POTATO CULTIVARS ACCLIMATIZED IN THE GREENHOUSE</t>
  </si>
  <si>
    <t>Popa, M, Cioloca, M, Tican, A., Nagy, AM, Sand Sava Camelia</t>
  </si>
  <si>
    <t xml:space="preserve">
SCIENTIFIC PAPERS-SERIES B-HORTICULTURE</t>
  </si>
  <si>
    <t>https://www.webofscience.com/wos/woscc/full-record/WOS:001441302200026</t>
  </si>
  <si>
    <t>https://horticulturejournal.usamv.ro/pdf/2024/issue_2/Art73.pdf</t>
  </si>
  <si>
    <t>WOS:001441302200026</t>
  </si>
  <si>
    <t>557-561</t>
  </si>
  <si>
    <t>Drăgici Tiberiu, Nagy Alexandra, Sava Sand Camelia</t>
  </si>
  <si>
    <t>WOS:001436601400025</t>
  </si>
  <si>
    <t>283-280</t>
  </si>
  <si>
    <t>THE CONSUMERS' ACCEPTANCE OF PURPLE-FLESHED POTATO ON THE MARKET IN ROMANIA</t>
  </si>
  <si>
    <t>Nagy Alexandra, Antofie Mihaela, Sava Sand Camelia</t>
  </si>
  <si>
    <t>https://www.webofscience.com/wos/woscc/full-record/WOS:001229070600048</t>
  </si>
  <si>
    <t xml:space="preserve">
WOS:001229070600048</t>
  </si>
  <si>
    <t>Tackling Food Waste: An Exploratory Case Study on Consumer Behavior in
Romania,</t>
  </si>
  <si>
    <t>Danciu Cristina, Croitoru Alin, Antonie Iuliana, Tulbure Anca, Popescu Agatha, Stanciu C., Sava Camelia, Stanciu Mirela</t>
  </si>
  <si>
    <t xml:space="preserve">Foods </t>
  </si>
  <si>
    <t xml:space="preserve">Stanciu Mirela, Danciu Cristina,  Antonie Iuliana, Tulbure Anca, Sava Camelia, Popescu Agatha, </t>
  </si>
  <si>
    <t>Harnessing the Potential of Whey in the Creation of Innovative Food Products: Contributions to the Circular Economy</t>
  </si>
  <si>
    <t>Mihaela Adriana Tita (ULBS), Valentina-Mădălina Moga  (ULBS), Maria Adelina Constantinescu  (ULBS), Cristina Maria Bătusaru (AFT), Ovidiu Tita Ovidiu Tita (ULBS).</t>
  </si>
  <si>
    <t>FSAA 2</t>
  </si>
  <si>
    <t>9(5)</t>
  </si>
  <si>
    <t>ISSN: 2313-4321</t>
  </si>
  <si>
    <t xml:space="preserve"> https://doi.org/10.3390/recycling9050079</t>
  </si>
  <si>
    <t>WOS:001340883500001</t>
  </si>
  <si>
    <t>p.1-16</t>
  </si>
  <si>
    <t>Tita Mihaela</t>
  </si>
  <si>
    <t>Ovidiu Tita (ULBS), Maria Adelina Constantinescu (ULBS), Lăcrămioara Rusu (UVAB),  Mihaela Adriana Tita (ULBS),</t>
  </si>
  <si>
    <t>ISSN 2073-4360</t>
  </si>
  <si>
    <t>https:// doi.org/10.3390/polym16081026</t>
  </si>
  <si>
    <t>WOS:001210398300001</t>
  </si>
  <si>
    <t>p.1-17</t>
  </si>
  <si>
    <t>Ovidiu Tita (ULBS), Maria Adelina Constantinescu (ULBS), Mihaela Adriana Tita (ULBS), Cristina Batusaru (ULBS), Ion Mironescu (ULBS)</t>
  </si>
  <si>
    <t>Frontiers in Nutrition -  Nutrition and Food Science Technology</t>
  </si>
  <si>
    <t>Characterization of juniperus communis l. Essential oil obtained from berries harvested from the balkan area</t>
  </si>
  <si>
    <t>Tiberius Opruța (ULBS), Mihaela Tița (ULBS), Adelina Constantinescu (ULBS), Lăcrămioara Rusu (UVAB), Ovidiu Tița (ULBS)</t>
  </si>
  <si>
    <t xml:space="preserve">Scientific Study &amp; Research Chemistry &amp; Chemical Engineering, Biotechnology, Food Industry </t>
  </si>
  <si>
    <t>25(1)</t>
  </si>
  <si>
    <t>ISSN 1582-540X</t>
  </si>
  <si>
    <t>NET/CSCC6202401V01S01A0007.pdf</t>
  </si>
  <si>
    <t xml:space="preserve">WOS:001196254200001 </t>
  </si>
  <si>
    <t>p.92-99</t>
  </si>
  <si>
    <t>Bilberry (Vaccinium Myrtillus) And Elderberry Fruit (Sambucus Nigra L.) From Romania Processed As Confiture. Evolution Of Color, Total Content Of Anthocyanin And Vitamin C</t>
  </si>
  <si>
    <t>Maria Lidia Iancu (ULBS), Valentina Mădălina Moga (ULBS), Mihaela Adriana Tița (ULBS), Ovidiu Tița (ULBS)</t>
  </si>
  <si>
    <t>25(4)</t>
  </si>
  <si>
    <t>DOI 10.29081/ChIBA.2024.607</t>
  </si>
  <si>
    <t>P.427-438</t>
  </si>
  <si>
    <t>Ovidiu TIŢA (ULBS), Anamaria CIUBARA (UDJG),  Mihaela Adriana TIŢA (ULBS), Maria Adelina CONSTANTINESCU (ULBS), Alexandru Bogdan CIUBARA (UDJG)</t>
  </si>
  <si>
    <t>BRAIN. Broad Research in Artificial Intelligence and Neuroscience,</t>
  </si>
  <si>
    <t>15(1)</t>
  </si>
  <si>
    <t>ISSN:2067-3957</t>
  </si>
  <si>
    <t>6706-Article%20Text-22642-1-10-20240206.pdf</t>
  </si>
  <si>
    <t>https://doi.org/10.18662/brain/15.1/563</t>
  </si>
  <si>
    <t>Valorification of prunus cerasifera fruits (pulp, peel, whole fruit) for yogurt production</t>
  </si>
  <si>
    <t>Moga, M. (ULBS), Tița, M. (ULBS), Constantinescu, A. (ULBS), Tița, O (ULBS)</t>
  </si>
  <si>
    <t>Proceedings of 24th International Multidisciplinary Scientific GeoConference SGEM 2024</t>
  </si>
  <si>
    <t>ISSN 1314-2704</t>
  </si>
  <si>
    <t>DOI 10.5593/sgem2024/4.1/s18.45</t>
  </si>
  <si>
    <t>p. 339–348</t>
  </si>
  <si>
    <t>ISI</t>
  </si>
  <si>
    <t>International Multidisciplinary Scientific GeoConference Surveying Geology and Mining Ecology Management, SGEM</t>
  </si>
  <si>
    <t>Albena, BG</t>
  </si>
  <si>
    <t>Valentina Moga (ULBS), Mihaela Tita (ULBS) , Ovidiu Tita (ULBS), Adelina Constantinescu (ULBS) , Cristina Batusaru (AFT)</t>
  </si>
  <si>
    <t>International Journal of Food Studies</t>
  </si>
  <si>
    <t>13(2)</t>
  </si>
  <si>
    <t>ISSN 2182-1054</t>
  </si>
  <si>
    <t xml:space="preserve">https://www.iseki-food-ejournal.com/article/606, </t>
  </si>
  <si>
    <t>https://www.iseki-food-ejournal.com/article/606,https://www.scopus.com/sourceid/21100781875</t>
  </si>
  <si>
    <t xml:space="preserve">https://doi.org/10.7455/ijfs/13.2.2024.a5 </t>
  </si>
  <si>
    <t>p. 201-211</t>
  </si>
  <si>
    <t>Răcuciu M., Oancea Simona, Barbu-Tudoran, L.; Drăghici, O.; Agavriloaei, A.; Creangă, D.</t>
  </si>
  <si>
    <t>Materials</t>
  </si>
  <si>
    <t>1996-1944</t>
  </si>
  <si>
    <t>10.3390/ma17061229</t>
  </si>
  <si>
    <t>1229</t>
  </si>
  <si>
    <t>Oancea Simona</t>
  </si>
  <si>
    <t>Mesoporous silica nanocatalyst-based pyrolysis of a by-product of paper manufacturing, black liquor</t>
  </si>
  <si>
    <t>Marin F., Bucura F., Niculescu V.C., Roman A., Botoran O.A., Constantinescu M., Spiridon S.I., Ionete E.I., Oancea Simona, Zaharioiu A.M</t>
  </si>
  <si>
    <t>Sustainability</t>
  </si>
  <si>
    <t>2071-1050</t>
  </si>
  <si>
    <t>https://doi.org/10.3390/su16083429, https://www.mdpi.com/2071-1050/16/8/3429</t>
  </si>
  <si>
    <t>https://www.mdpi.com/2071-1050/16/8/3429</t>
  </si>
  <si>
    <t>10.3390/su16083429</t>
  </si>
  <si>
    <t>WOS:001210230400001</t>
  </si>
  <si>
    <t>3429</t>
  </si>
  <si>
    <t>Relevance of amphiphilicity and helicity on the antibacterial action of a histatin 5-derived peptide</t>
  </si>
  <si>
    <t>Peggion C., Panetta V., Lastella L., Formaggio F., Ricci A., Oancea Simona, Hilma G., Biondi B.</t>
  </si>
  <si>
    <t>Journal of Peptide Science</t>
  </si>
  <si>
    <t>1075-2617</t>
  </si>
  <si>
    <t>https://doi.org/10.1002/psc.3609</t>
  </si>
  <si>
    <t>https://onlinelibrary.wiley.com/doi/10.1002/psc.3609</t>
  </si>
  <si>
    <t>WOS:001314146400171</t>
  </si>
  <si>
    <t>391</t>
  </si>
  <si>
    <t>In Vitro Screening of Ecotoxic and Cytotoxic Activities of Ailanthus altissima Leaf Extract against Target and Non-Target Plant and Animal Cells</t>
  </si>
  <si>
    <t>Cocîrlea M.D., Simionescu N., Petrovici A.R., Silion M., Biondi B., Lastella L., Oancea Simona</t>
  </si>
  <si>
    <t>https://doi.org/10.3390/ijms25115653</t>
  </si>
  <si>
    <t>https://www.mdpi.com/1422-0067/25/11/5653</t>
  </si>
  <si>
    <t>10.3390/ijms25115653</t>
  </si>
  <si>
    <t>WOS:001246910800001</t>
  </si>
  <si>
    <t>5653</t>
  </si>
  <si>
    <t>Gross alpha/beta radioactivity of drinking water and relationships with quality parameters of water from Alba County, Romania</t>
  </si>
  <si>
    <t>Tăban C.I., Sandu A., Oancea Simona, Stoia M.</t>
  </si>
  <si>
    <t>Romanian Journal of Physics</t>
  </si>
  <si>
    <t>1221-146X</t>
  </si>
  <si>
    <t xml:space="preserve">https://doi.org/10.59277/RomJPhys.2024.69.806 </t>
  </si>
  <si>
    <t>https://rjp.nipne.ro</t>
  </si>
  <si>
    <t>10.59277/RomJPhys.2024.69.806</t>
  </si>
  <si>
    <t>WOS:001329051200005</t>
  </si>
  <si>
    <t>806</t>
  </si>
  <si>
    <t>Phenolic Composition and Bioactivities of Invasive Ailanthus altissima (Mill.) Swingle Leaf Extracts, Obtained by Two-Step Sequential Extraction</t>
  </si>
  <si>
    <t>Cocîrlea M.D., Soare A., Petrovici A.R., Silion M., Călin T., Oancea Simona</t>
  </si>
  <si>
    <t>Antioxidants</t>
  </si>
  <si>
    <t>2076-3921</t>
  </si>
  <si>
    <t>https://doi.org/10.3390/antiox13070824</t>
  </si>
  <si>
    <t>https://www.mdpi.com/2076-3921/13/7/824</t>
  </si>
  <si>
    <t>10.3390/antiox13070824</t>
  </si>
  <si>
    <t>WOS:001278188400001</t>
  </si>
  <si>
    <t>824</t>
  </si>
  <si>
    <t>Synthesis and biological activity of ultra-short antimicrobial peptides bearing a novel non-coded amino acid</t>
  </si>
  <si>
    <t>Biondi B., Formaggio F., Peggion C., Schivo A., Calin T., Oancea Simona, Hayriyan L., Khachatryan E., Saghyan A., Mkrtchyan A.</t>
  </si>
  <si>
    <t>https://onlinelibrary.wiley.com/toc/10991387/2024/30/S2</t>
  </si>
  <si>
    <t>10.1002/psc.3642</t>
  </si>
  <si>
    <t>391-P1</t>
  </si>
  <si>
    <t xml:space="preserve">The Valorisation of Biochar Produced from Black Liquor Pyrolysis for the Development of CO2 Adsorbents </t>
  </si>
  <si>
    <t>Zaharioiu A.M., Niculescu V.-C., Sandru C., Spiridon S.I., Soare A.,  Oancea Simona, Marin, F.</t>
  </si>
  <si>
    <t xml:space="preserve">Molecules </t>
  </si>
  <si>
    <t>1420-3049</t>
  </si>
  <si>
    <t>https://doi.org/10.3390/molecules29235613</t>
  </si>
  <si>
    <t>https://www.mdpi.com/1420-3049/29/23/5613</t>
  </si>
  <si>
    <t>10.3390/molecules29235613</t>
  </si>
  <si>
    <t>WOS:001376390100001</t>
  </si>
  <si>
    <t>5613</t>
  </si>
  <si>
    <t>Box–Behnken Design-Based Optimization of Extraction Parameters of Phenolics, Antioxidant Activity, and In Vitro Bioactive and Cytotoxic Properties of Rhus typhina Fruits</t>
  </si>
  <si>
    <t>Cocîrlea M.D., Simionescu N., Călin T., Gatea F., Badea G.I., Vamanu E.,  Oancea Simona</t>
  </si>
  <si>
    <t xml:space="preserve">Applied Sciences </t>
  </si>
  <si>
    <t>https://doi.org/10.3390/app142311096</t>
  </si>
  <si>
    <t>https://www.mdpi.com/2076-3417/14/23/11096</t>
  </si>
  <si>
    <t>10.3390/app142311096</t>
  </si>
  <si>
    <t>WOS:001376219700001</t>
  </si>
  <si>
    <t>11096</t>
  </si>
  <si>
    <t>Insight into the implementation of the IFS Food version 8 requirements in the food safety management system: key steps and benefits</t>
  </si>
  <si>
    <t>Păcală M.L., Căpățână C.,  Oancea Simona</t>
  </si>
  <si>
    <t xml:space="preserve">
SCIENTIFIC STUDY AND RESEARCH-CHEMISTRY AND CHEMICAL ENGINEERING BIOTECHNOLOGY FOOD INDUSTRY</t>
  </si>
  <si>
    <t>https://pubs.ub.ro/mailto?pg=revues&amp;rev=cscc6&amp;num=202404&amp;vol=4&amp;aid=5690</t>
  </si>
  <si>
    <t>10.29081/CHIBA.2024.627</t>
  </si>
  <si>
    <t>455-482</t>
  </si>
  <si>
    <t>Comparative study on phenolics, flavonoids, tannins and antioxidant properties of Calendula officinalis extracts obtained by different extraction techniques</t>
  </si>
  <si>
    <t>Popovici L.F., Oancea Simona</t>
  </si>
  <si>
    <t>https://www.scopus.com/record/display.uri?eid=2-s2.0-85214421983&amp;origin=recordpage</t>
  </si>
  <si>
    <t>https://epslibrary.at/sgem_jresearch_publication_view.php?page=view&amp;editid1=9792</t>
  </si>
  <si>
    <t>10.5593/sgem2024/6.1/s25.21</t>
  </si>
  <si>
    <t>141-148</t>
  </si>
  <si>
    <t>SCOPUS</t>
  </si>
  <si>
    <t>Albena, Bulgaria</t>
  </si>
  <si>
    <t>978-619760367-5</t>
  </si>
  <si>
    <t>Recycling of black liquor waste from pulp factories and the development of sustainable fuels</t>
  </si>
  <si>
    <t>Marin F., Botoran O., Oancea Simona, Constantinescu M., Zaharioiu A.M</t>
  </si>
  <si>
    <t>https://www.scopus.com/record/display.uri?eid=2-s2.0-85213812551&amp;origin=recordpage</t>
  </si>
  <si>
    <t>https://www.sgem.org/index.php/elibrary-research-areas?view=publication&amp;task=show&amp;id=9753</t>
  </si>
  <si>
    <t>10.5593/sgem2024/4.1/s18.40</t>
  </si>
  <si>
    <t>299 - 306</t>
  </si>
  <si>
    <t>978-619760367-</t>
  </si>
  <si>
    <t>Tita Ovidiu</t>
  </si>
  <si>
    <t>Biocomposite Material Based on Lactococcus lactis sp. Immobilized in Natural Polymer Matrix for Pharmaceutical Removal from Aqueous Media</t>
  </si>
  <si>
    <t>NT Niță (UVAB), EM Suceveanu (UVAB), FM Nedeff (UVAB), O Tița (ULBS), L Rusu (UVAB)</t>
  </si>
  <si>
    <t>16(13)</t>
  </si>
  <si>
    <t>https://www.mdpi.com/2073-4360/16/13/1804</t>
  </si>
  <si>
    <t xml:space="preserve"> https://doi.org/10.3390/polym16131804</t>
  </si>
  <si>
    <t>bbb</t>
  </si>
  <si>
    <t>The influence of apple varieties and the enzymes rohapect pte-100 and pectinase on the obtaining of apple juices</t>
  </si>
  <si>
    <t>D Marica (ULBS), ML Iancu (ULBS), O Tiţa (ULBS)</t>
  </si>
  <si>
    <t>24(6.1)</t>
  </si>
  <si>
    <t>ISBN:
978-619-7603-74-3</t>
  </si>
  <si>
    <t>https://www.sgem.org/index.php/elibrary-research-areas?view=publication&amp;task=show&amp;id=9800</t>
  </si>
  <si>
    <t>10.5593/sgem2024/6.1/s25.31</t>
  </si>
  <si>
    <t>207-214</t>
  </si>
  <si>
    <t>Evaluation of the properties of yogurt enriched with crude polysaccharides obtained from different mushrooms</t>
  </si>
  <si>
    <t>O Popa (ULBS), O Tiţa (ULBS)</t>
  </si>
  <si>
    <t>https://epslibrary.at/sgem_jresearch_publication_view.php?page=view&amp;editid1=9795</t>
  </si>
  <si>
    <t xml:space="preserve">DOI 10.5593/sgem2024/6.1/s25.10 </t>
  </si>
  <si>
    <t xml:space="preserve">ISSN 1314-2704 ISBN 978-619-7603-74-3
</t>
  </si>
  <si>
    <t>Chemometric profile of white and red wines from different areas of romania</t>
  </si>
  <si>
    <t>PA Onache (ULBS), A Florea (INCDBH), DI Sumedrea (INCDBH), O Tita (ULBS)</t>
  </si>
  <si>
    <t>https://epslibrary.at/sgem_jresearch_publication_view.php?page=view&amp;editid1=9791</t>
  </si>
  <si>
    <t xml:space="preserve">DOI 10.5593/sgem2024/6.1/s25.20 </t>
  </si>
  <si>
    <t>Corythucha arcuata SAY, 1832 (HETEROPTERA: TINGIDAE) IN THE CITY AND COUNTY OF SIBIU, ROMANIA, IN 2023</t>
  </si>
  <si>
    <t xml:space="preserve">Cristina Stanca Moise </t>
  </si>
  <si>
    <t>Analele Universităţii din Oradea, Fascicula Biologie</t>
  </si>
  <si>
    <t>1224-5119</t>
  </si>
  <si>
    <t>https://www.scopus.com/feedback/author/reviewAuthorProfile.uri?authorIds=57191645933</t>
  </si>
  <si>
    <t>https://bioresearch.ro/2024-2/087-096-AUOFB.31.2.2024-STANCA-MOISE.C-Corythucha.arcuata.Say.pdf</t>
  </si>
  <si>
    <t>87-96</t>
  </si>
  <si>
    <t>Moise Cristina</t>
  </si>
  <si>
    <t>The biological integrated control of the pest populations in the forest ecosystem Horezu, Vâlcea County</t>
  </si>
  <si>
    <t>Cristina Stanca Moise, Diana Robu</t>
  </si>
  <si>
    <t>Studia Universitatis Vasile Goldis, Seria Stiintele Vietii (Life Sciences Series)</t>
  </si>
  <si>
    <t> 1584-2363</t>
  </si>
  <si>
    <t>https://www.studiauniversitatis.ro/2024/02/20/the-biological-integrated-control-of-the-pest-populations-in-the-forest-ecosystem-horezu-valcea-county/</t>
  </si>
  <si>
    <t>29-36</t>
  </si>
  <si>
    <t>An Innovative Management Framework for Smart Horticulture—The Integration of Hype Cycle Paradigm</t>
  </si>
  <si>
    <r>
      <rPr>
        <rFont val="Arial Narrow"/>
        <color theme="1"/>
        <sz val="10.0"/>
      </rPr>
      <t xml:space="preserve">Mircea Boscoianu (UTB), Sebastian Pop (IMM), Pompilica Iagăru (ULB), Lucian-Ionel Cioca (ULB), </t>
    </r>
    <r>
      <rPr>
        <rFont val="Arial Narrow"/>
        <b/>
        <color theme="1"/>
        <sz val="10.0"/>
      </rPr>
      <t>Romulus Iagăru</t>
    </r>
    <r>
      <rPr>
        <rFont val="Arial Narrow"/>
        <color theme="1"/>
        <sz val="10.0"/>
      </rPr>
      <t xml:space="preserve"> (ULB) and Ioana Mădălina Petre (UTB)</t>
    </r>
  </si>
  <si>
    <t>Drones</t>
  </si>
  <si>
    <t>2504-446x</t>
  </si>
  <si>
    <t>https://www.webofscience.com/wos/woscc/full-record/WOS:001277563700001</t>
  </si>
  <si>
    <t>https://www.mdpi.com/2504-446X/8/7/291</t>
  </si>
  <si>
    <t>10.3390/drones8070291</t>
  </si>
  <si>
    <t>WOS:001277563700001</t>
  </si>
  <si>
    <t>17</t>
  </si>
  <si>
    <t>Iagaru Pompilica</t>
  </si>
  <si>
    <t>Shaping in the third direction: self-assembly of convex colloidal photonic crystals on an optical fiber tip by hanging drop method</t>
  </si>
  <si>
    <r>
      <rPr>
        <rFont val="Aptos Narrow"/>
        <color theme="1"/>
        <sz val="10.0"/>
      </rPr>
      <t xml:space="preserve">Ion Sandu (INFLPR), Iulia Antohe (INFLPR, AOSR), Claudiu Teodor Fleaca (INFLPR), Florian Dumitrache (INFLPR), Iuliana Urzica (INFLPR), Simona Brajnicov (INFLPR), </t>
    </r>
    <r>
      <rPr>
        <rFont val="Aptos Narrow"/>
        <b/>
        <color theme="1"/>
        <sz val="10.0"/>
      </rPr>
      <t xml:space="preserve">Romulus Iagaru </t>
    </r>
    <r>
      <rPr>
        <rFont val="Aptos Narrow"/>
        <color theme="1"/>
        <sz val="10.0"/>
      </rPr>
      <t>(ULB), Bogdan Alexandru Sava (INFLPR, UPB) and Marius Dumitru (INFLPR)</t>
    </r>
  </si>
  <si>
    <t>16(1):33</t>
  </si>
  <si>
    <t>https://www.webofscience.com/wos/woscc/full-record/WOS:001140742900001</t>
  </si>
  <si>
    <t>https://www.mdpi.com/2073-4360/16/1/33</t>
  </si>
  <si>
    <t>10.3390/polym16010033</t>
  </si>
  <si>
    <t>WOS:001140742900001</t>
  </si>
  <si>
    <t>15</t>
  </si>
  <si>
    <t>Iagaru Romulus</t>
  </si>
  <si>
    <r>
      <rPr>
        <rFont val="Arial Narrow"/>
        <color theme="1"/>
        <sz val="10.0"/>
      </rPr>
      <t xml:space="preserve">Mircea Boscoianu (UTB), Sebastian Pop (IMM), Pompilica Iagăru (ULB), Lucian-Ionel Cioca (ULB), </t>
    </r>
    <r>
      <rPr>
        <rFont val="Arial Narrow"/>
        <b/>
        <color theme="1"/>
        <sz val="10.0"/>
      </rPr>
      <t>Romulus Iagăru</t>
    </r>
    <r>
      <rPr>
        <rFont val="Arial Narrow"/>
        <color theme="1"/>
        <sz val="10.0"/>
      </rPr>
      <t xml:space="preserve"> (ULB) and Ioana Mădălina Petre (UTB)</t>
    </r>
  </si>
  <si>
    <t>MODEL OF GOOD PRACTICES IN SUSTAINABLE RURAL TOURISM
FROM THE MOUNTAIN AREA - A CASE STUDY "GURA RAULUI", SIBIU
COUNTY, ROMANIA</t>
  </si>
  <si>
    <t>Stanciu Mirela, Popescu Agatha, Corman Sorina</t>
  </si>
  <si>
    <t>https://www.webofscience.com/wos/woscc/full-record/WOS:001229070600067</t>
  </si>
  <si>
    <t>https://managementjournal.usamv.ro/pdf/vol.24_1/Art96.pdf</t>
  </si>
  <si>
    <t>WOS:001229070600067</t>
  </si>
  <si>
    <t>957-968</t>
  </si>
  <si>
    <t>Stanciu Mirela</t>
  </si>
  <si>
    <t>REVIVAL OF TOURISM DEMAND IN THE POST COVID-19 PANDEMIC
PERIOD - A STATISTICAL OVERVIEW IN ROMANIA</t>
  </si>
  <si>
    <t>Agatha POPESCU, Cristina TINDECHE, Alina MARCUTA,
 Liviu MARCUTA, Adelaida HONTUS, Mirela STANCIU,
 Daniela-Mirela PLESOIANU</t>
  </si>
  <si>
    <t>FSSA</t>
  </si>
  <si>
    <t>https://www.webofscience.com/wos/woscc/full-record/WOS:001229070600057</t>
  </si>
  <si>
    <t>https://managementjournal.usamv.ro/pdf/vol.24_1/Art76.pdf</t>
  </si>
  <si>
    <t>WOS:001229070600057</t>
  </si>
  <si>
    <t>751-760</t>
  </si>
  <si>
    <t>Olga Drăghici, Mirela Stanciu, Popescu Agatha</t>
  </si>
  <si>
    <t>https://www.webofscience.com/wos/woscc/full-record/WOS:001390217300024</t>
  </si>
  <si>
    <t>https://managementjournal.usamv.ro/pdf/vol.24_3/Art30.pdf</t>
  </si>
  <si>
    <t xml:space="preserve">
WOS:001390217300024</t>
  </si>
  <si>
    <t>Optimizing Nitrogen and Phosphorus Removal from Wastewater
in the Context of a Sustainable Economy</t>
  </si>
  <si>
    <t>Irimia, O (Irimia, Oana) [1] ; Gaspar, E (Gaspar, Eniko) [2] ; Stanciu, M (Stanciu, Mirela) [2] ; Mosnegulu, E (Mosnegulu, Emilian) [1] ; Barsan, N (Barsan, Narcis) [1]</t>
  </si>
  <si>
    <t>Water</t>
  </si>
  <si>
    <t>16(11)</t>
  </si>
  <si>
    <t>https://www.webofscience.com/wos/woscc/full-record/WOS:001246975800001</t>
  </si>
  <si>
    <t>https://doi.org/10.3390/w16111585</t>
  </si>
  <si>
    <t>LAND USE FOR ANIMAL FEED IN ROMANIA IN THE PERIOD 2013-2022</t>
  </si>
  <si>
    <t>Agatha POPESCU, Cristina TINDECHE, Alina MARCUTA, Liviu MARCUTA, Adelaida HONTUS, Mirela STANCIU</t>
  </si>
  <si>
    <t>https://www.webofscience.com/wos/woscc/full-record/WOS:001264962000086</t>
  </si>
  <si>
    <t>https://managementjournal.usamv.ro/pdf/vol.24_2/Art87.pdf</t>
  </si>
  <si>
    <t>WOS:001264962000086</t>
  </si>
  <si>
    <t>799-808</t>
  </si>
  <si>
    <t>"Tackling food waste: an exploratory case study on consumers
behavior, in Romania"</t>
  </si>
  <si>
    <t>Cristina-Anca Danciu, Alin Croitoru, Iuliana Antonie, Anca
Tulbure, Agatha Popescu, Cristian Stanciu, Camelia Sava and Mirela
Stanciu</t>
  </si>
  <si>
    <t>Subsidies for Forest Environment and Climate: A Viable
Solution for Forest Conservation in Romania?</t>
  </si>
  <si>
    <t>Iulian A. Bratu 1
, Vasile R. Câmpu 2
, Ruben Budău
3
, Mirela A. Stanciu 1 and Cristian M. Enescu 4,*</t>
  </si>
  <si>
    <t>Forests</t>
  </si>
  <si>
    <t>DOI10.3390/f15091533</t>
  </si>
  <si>
    <t>DYNAMICS OF CERTIFICATION OF TRADITIONAL DAIRY PRODUCTS
AT EU LEVEL AND SPECIFICALLY FOR ROMANIA</t>
  </si>
  <si>
    <t>Aurelia DEFTA (OSMAN)1, Gratziela Victoria BAHACIU1, Monica MARIN1,
Nicoleta DEFTA1,*, Dănuț ENEA1, Mirela Aurora STANCIU2, Livia VIDU1</t>
  </si>
  <si>
    <t>Scientific Papers. Series D. Animal Science</t>
  </si>
  <si>
    <t>https://www.webofscience.com/wos/woscc/full-record/WOS:001304632500067</t>
  </si>
  <si>
    <t>https://www.animalsciencejournal.usamv.ro/pdf/2024/issue_1/Art67.pdf</t>
  </si>
  <si>
    <t>WOS:001304632500067</t>
  </si>
  <si>
    <t>538-547</t>
  </si>
  <si>
    <t>MEAT PRODUCTION, TRADE, CONSUMPTION AND SELF-SUFFICIENCY  RATE IN ROMANIA IN THE PERIOD 2014-2022</t>
  </si>
  <si>
    <t>Agatha POPESCU, Mirela STANCIU, Olga DRĂGHICI, Horia Nicolae CIOCAN, Valentin SERBAN</t>
  </si>
  <si>
    <t>https://www.webofscience.com/wos/woscc/full-record/WOS:001390219300033</t>
  </si>
  <si>
    <t>WOS:001390219300033</t>
  </si>
  <si>
    <t>Stanciu, Popescu Agatha, Antonie Iuliana</t>
  </si>
  <si>
    <t xml:space="preserve">
WOS:001437484400035</t>
  </si>
  <si>
    <t>Regional development in Romania. A breef statistics on socio-economic differences - a multi-criterial approach</t>
  </si>
  <si>
    <t>Popescu Agatha, Toma Adrian Dinu, Stoian Elena, Șerban Valentin, Stanciu Mirela</t>
  </si>
  <si>
    <t>https://www.webofscience.com/wos/woscc/full-record/WOS:001437484400022</t>
  </si>
  <si>
    <t>https://managementjournal.usamv.ro/pdf/vol.24_4/Art71.pdf</t>
  </si>
  <si>
    <t>WOS:001437484400022</t>
  </si>
  <si>
    <t>661-677</t>
  </si>
  <si>
    <t>Ecoturism in the Danube Delta</t>
  </si>
  <si>
    <t>Popescu Agatha, Stanciu Mirela, Tindeche Cristina, Mărcuța Alina, Mărcuță Liviu, Hintuș Adelaida</t>
  </si>
  <si>
    <t>https://www.webofscience.com/wos/woscc/full-record/WOS:001437484400021</t>
  </si>
  <si>
    <t>https://managementjournal.usamv.ro/pdf/vol.24_4/Art70.pdf</t>
  </si>
  <si>
    <t>WOS:001437484400021</t>
  </si>
  <si>
    <t>645-660</t>
  </si>
  <si>
    <t>Informațiile incomplete / incorecte vor conduce la neluarea în calcul a indicatorului respectiv</t>
  </si>
  <si>
    <t>IC02 - Cărți/ capitole publicate la edituri internaționale de prestigiu (lista ULBS):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</si>
  <si>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</si>
  <si>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</si>
  <si>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Dovada publicării volumului se face prin link către prezentarea volumului de pe site-ul editurii; prezentarea trebuie să conțină: titlul complet și data publicării volumului; ISBN-ul; numărul de pagini; numele autorilor, coordonatorilor și al traducătorilor; cuprinsul volumului; în cazul în care informațiile de pe site nu sunt complete, se vor furniza dovezi adiționale</t>
  </si>
  <si>
    <t>Nu se punctează reeditările; 
*Prin excepție, în domeniul Drept se acceptă și se punctează și reeditările, cu condiția ca acestea să fie determinate de revizuirea legislației la care se referă cartea reeditată</t>
  </si>
  <si>
    <t>Nu se punctează lucrările cu caracter didactic.</t>
  </si>
  <si>
    <r>
      <rPr>
        <rFont val="Arial Narrow"/>
        <color theme="1"/>
        <sz val="10.0"/>
      </rPr>
      <t xml:space="preserve">* </t>
    </r>
    <r>
      <rPr>
        <rFont val="Arial Narrow"/>
        <b/>
        <color theme="1"/>
        <sz val="10.0"/>
      </rPr>
      <t xml:space="preserve">Punctaje de referință:                                                                                                                                                                                                                                                                                                             
</t>
    </r>
    <r>
      <rPr>
        <rFont val="Arial Narrow"/>
        <color theme="1"/>
        <sz val="10.0"/>
      </rPr>
      <t>• autor de volume/capitole: 10 p./pagină;
• coordonare/editare de volum: 5 p./pagină;
• traducere de volume/capitole: 5 p./pagină.
*În domeniul</t>
    </r>
    <r>
      <rPr>
        <rFont val="Arial Narrow"/>
        <b/>
        <color theme="1"/>
        <sz val="10.0"/>
      </rPr>
      <t xml:space="preserve"> Drept</t>
    </r>
    <r>
      <rPr>
        <rFont val="Arial Narrow"/>
        <color theme="1"/>
        <sz val="10.0"/>
      </rPr>
      <t xml:space="preserve">, pentru toate publicațiile se aplică </t>
    </r>
    <r>
      <rPr>
        <rFont val="Arial Narrow"/>
        <b/>
        <color theme="1"/>
        <sz val="10.0"/>
      </rPr>
      <t>un coeficient de multiplicare de 2</t>
    </r>
    <r>
      <rPr>
        <rFont val="Arial Narrow"/>
        <color theme="1"/>
        <sz val="10.0"/>
      </rPr>
      <t>; coeficientul se aplică doar pentru lucrările din domeniul respectiv, nu și pentru publicațiile în alte domenii sau pentru cele cu caracter inter- sau multidisciplinar, 
*În oricare domeniu, în cazul traducerilor de cărți/capitole care, conform clasificării Academiei Române, sunt realizate în/din „</t>
    </r>
    <r>
      <rPr>
        <rFont val="Arial Narrow"/>
        <b/>
        <color theme="1"/>
        <sz val="10.0"/>
      </rPr>
      <t>limbi vechi</t>
    </r>
    <r>
      <rPr>
        <rFont val="Arial Narrow"/>
        <color theme="1"/>
        <sz val="10.0"/>
      </rPr>
      <t>” (latină, greacă veche, ebraică, slavonă) sau în/din „</t>
    </r>
    <r>
      <rPr>
        <rFont val="Arial Narrow"/>
        <b/>
        <color theme="1"/>
        <sz val="10.0"/>
      </rPr>
      <t>limbi străine mai puțin curente</t>
    </r>
    <r>
      <rPr>
        <rFont val="Arial Narrow"/>
        <color theme="1"/>
        <sz val="10.0"/>
      </rPr>
      <t>” (chineză, hindi, suedeză ș.a.), se aplică un c</t>
    </r>
    <r>
      <rPr>
        <rFont val="Arial Narrow"/>
        <b/>
        <color theme="1"/>
        <sz val="10.0"/>
      </rPr>
      <t>oeficient de multiplicare de 2</t>
    </r>
    <r>
      <rPr>
        <rFont val="Arial Narrow"/>
        <color theme="1"/>
        <sz val="10.0"/>
      </rPr>
      <t xml:space="preserve">.
</t>
    </r>
  </si>
  <si>
    <t>Titlul cărții</t>
  </si>
  <si>
    <t>Editura 
(Lista ULBS)</t>
  </si>
  <si>
    <t>ISBN</t>
  </si>
  <si>
    <t xml:space="preserve">Paginile capitolului/
cărții </t>
  </si>
  <si>
    <t>Nr autori afiliați la instituții de educație și cercetare din România</t>
  </si>
  <si>
    <t>Stanca Moise Cristina, Buiuc Mihai</t>
  </si>
  <si>
    <t>Ecologie si protectia mediului</t>
  </si>
  <si>
    <t>ULBS</t>
  </si>
  <si>
    <t>978-606-12-2025-1</t>
  </si>
  <si>
    <t>203</t>
  </si>
  <si>
    <t>IC03 - Aplicații la competiții de cercetare (H2020/ Horizon Europa, UEFISCDI, SEE-PCC, POC-CD)</t>
  </si>
  <si>
    <t>Se raportează aici doar proiectele de cercetare, în sensul definiției acestei noțiuni din Art. 2 alin. (1) din Ordinul comun al MFP și MCI nr. 2326/2855/2017 din 29 august 2017, potrivit căruia 4:4„elementele definitorii” ale unui proiect de cercetare-dezvoltare și inovare sunt: 
„a) scopul; b) domeniul de cercetare, dezvoltare și inovare; c) obiectivele; d) perioada de desfășurare; e) tipul sursei de finanțare (public/privat/național/extern); f) bugetul, cu evidențierea distinctă a cheltuielilor corespunzătoare veniturilor din salarii și asimilate salariilor aferente personalului încadrat în proiect; g) caracterul de noutate și/sau inovativ al rezultatului; h) indicatorii de rezultat definiți.” Nu se iau în calcul proiectele de mobilități sau de popularizare a științei (ex.: H2020-MSCA, UEFISCDI-MC ș.a.);</t>
  </si>
  <si>
    <t>Aplicația la proiect trebuie depusă prin ULBS, cu notificarea prealabilă a SSCDI, iar contabilitatea proiectelor contractate trebuie să se desfășoare prin Direcția Financiar-Contabilă a ULBS</t>
  </si>
  <si>
    <t>Punctajul se acordă integral doar pentru proiectele cu un buget de minim 250.000 lei contractat de către ULBS; pentru proiectele cu bugete mai mici, se diminuează proporțional și punctajul acordat</t>
  </si>
  <si>
    <t>Punctajul de referință se acordă doar în cazul în care aplicația a obținut minim 60% din punctaj SAU proiectul s-a clasat în primele 40% de locuri ale competiției;</t>
  </si>
  <si>
    <t xml:space="preserve">Punctajul se acordă în anul afișării rezultatelor competiției (în cazul proiectelor necontractate) sau în anul contractării (în cazul proiectelor contractate);
</t>
  </si>
  <si>
    <t>Punctajul se acordă o singură dată pe proiect;</t>
  </si>
  <si>
    <t>Punctajul se acordă directorului/responsabilului de proiect din partea ULBS; directorul/responsabilul poate decide împărțirea punctajului cu membrii echipei, în baza unei notificări scrise adresate SSCDI;</t>
  </si>
  <si>
    <r>
      <rPr>
        <rFont val="Arial Narrow"/>
        <color theme="1"/>
        <sz val="10.0"/>
      </rPr>
      <t xml:space="preserve">* </t>
    </r>
    <r>
      <rPr>
        <rFont val="Arial Narrow"/>
        <b/>
        <color theme="1"/>
        <sz val="10.0"/>
      </rPr>
      <t xml:space="preserve">Punctaje de referință:                                                                                                                                                                                                                                                                                                             </t>
    </r>
    <r>
      <rPr>
        <rFont val="Arial Narrow"/>
        <color theme="1"/>
        <sz val="10.0"/>
      </rPr>
      <t xml:space="preserve">
400 p./aplicație pentru proiectele în care ULBS este beneficiar/coordonator
200 p./aplicație pentru proiectele în care ULBS este partener
* pentru proiectele câștigătoare, se aplică un coeficient de multiplicare de 5 (proiectele UEFISCDI/ SEE-PCC/ POC-CD);
* pentru proiectele câștigătoare, se aplică un coeficient de multiplicare de 10 (proiectele H2020/Horizon Europa)
</t>
    </r>
  </si>
  <si>
    <t>Denumire proiect</t>
  </si>
  <si>
    <t>Denumire competiție</t>
  </si>
  <si>
    <t>Calitate ULBS 
(Beneficiar / coordonator sau partener)</t>
  </si>
  <si>
    <t>Director de proiect</t>
  </si>
  <si>
    <t>Site www cu rezultatele competiției</t>
  </si>
  <si>
    <t>anul competiției</t>
  </si>
  <si>
    <t>anul contractării</t>
  </si>
  <si>
    <t>buget ULBS</t>
  </si>
  <si>
    <t>*Punctaj de referință</t>
  </si>
  <si>
    <t>Abălaru Cornelia-Carmen</t>
  </si>
  <si>
    <t>Platformă stup inteligent bazat pe tehnologii sinergice</t>
  </si>
  <si>
    <t>Proiect de Transfer la operatorul Economic - PTE</t>
  </si>
  <si>
    <t>Partener 1</t>
  </si>
  <si>
    <t>Șipoș Anca</t>
  </si>
  <si>
    <t>https://uefiscdi.gov.ro/proiect-de-transfer-la-operatorul-economic-pte2023-701</t>
  </si>
  <si>
    <t>400.000 lei</t>
  </si>
  <si>
    <t>Design of low-risk meet products based of innovative solution for incresing competitive capacity in food industry</t>
  </si>
  <si>
    <t>T-PED 2024</t>
  </si>
  <si>
    <t>Coordonator</t>
  </si>
  <si>
    <t xml:space="preserve">Georgescu Cecilia </t>
  </si>
  <si>
    <t>https://uefiscdi.gov.ro/proiect-experimental-demonstrativ</t>
  </si>
  <si>
    <t>ECOLOGICAL AND SUSTAINABLE STARCH-BASED ACTIVE FILM TO BE USED AS ADVANCED FOOD PACKAGING</t>
  </si>
  <si>
    <t>PN-IV-P7-7.1-PED-2024-0810</t>
  </si>
  <si>
    <t>da</t>
  </si>
  <si>
    <t>https://uefiscdi.gov.ro/   , Hrană, bioeconomie, resurse naturale, biodiversitate, agricultură și mediu (ASC); Bioeconomie (DSIN); Mediu și Eco-tehnologii (DSIN)</t>
  </si>
  <si>
    <t>Solutii inovative pentru industria uleiurilor alimentare vizavi de stabilizarea oxidativă cu fitoextracte eficiente din bio-resurse sustenabile</t>
  </si>
  <si>
    <t>PN-IV-P7-7.1-PED-2024-0075 UEFISCDI; domeniu: Hrană, bioeconomie, resurse naturale, biodiversitate, agricultură și mediu (ASC); Bioeconomie (DSIN); Mediu și Eco-tehnologii (DSIN)</t>
  </si>
  <si>
    <t>coordonator</t>
  </si>
  <si>
    <t>Botanicals in Integrated Pest Management</t>
  </si>
  <si>
    <t>COST, Open Call Collection OC-2024-1, Proposal Reference OC-2024-1-27585</t>
  </si>
  <si>
    <t>responsabil partener (ULBS -secondary proposer)</t>
  </si>
  <si>
    <t>https://www.cost.eu/</t>
  </si>
  <si>
    <t>TITA Ovidiu</t>
  </si>
  <si>
    <t>INDUSTRIALIZAREA PROCESULUI TEHNOLOGIC DE OBȚINERE A ULEIURILOR ESENTIALE,MATERII PRIME LARG UTILIZATE ÎN
INDUSTRIA AROMELOR ȘI A PARFUMERIE,  PN-IV-P7-7.1-PTE-2024-0211</t>
  </si>
  <si>
    <t>Proiect de transfer la operatorul economic - Competiția 2024_UEFISCDI</t>
  </si>
  <si>
    <t>Partener</t>
  </si>
  <si>
    <t>Opruța Tiberius Ilie</t>
  </si>
  <si>
    <t>https://uefiscdi.gov.ro/index.php</t>
  </si>
  <si>
    <t>454.421,00</t>
  </si>
  <si>
    <t>Iagăru Pompilica</t>
  </si>
  <si>
    <t>Integrated synergistic platform for monitoring, early warning and intelligent pest control - InPeCo (Inteligent Pest Control)</t>
  </si>
  <si>
    <t>UEFISCDI - PED</t>
  </si>
  <si>
    <t>Beneficiar</t>
  </si>
  <si>
    <t>FSSA2</t>
  </si>
  <si>
    <t>2024 (proiectul a fost notat cu 82,2 puncte)</t>
  </si>
  <si>
    <t>Sistem aerian integrat pentru managementul inteligent al ecosistemelor horticole durabile (IASIMSHE)</t>
  </si>
  <si>
    <t>UEFISCDI - PTE</t>
  </si>
  <si>
    <t>Iagăru Romulus</t>
  </si>
  <si>
    <t>https://uefiscdi.gov.ro/proiect-de-transfer-la-operatorul-economic</t>
  </si>
  <si>
    <t>2024 (proiectul a fost notat cu 78,4 puncte)</t>
  </si>
  <si>
    <t>Reducerea risipei alimentare</t>
  </si>
  <si>
    <t>ADER 2023-2026</t>
  </si>
  <si>
    <t>partener</t>
  </si>
  <si>
    <t>”Consultancy services for setting-up and running Knowledge Transfer Networks to promote good agricultural practices for the prevention and reduction of pollution in rural areas”</t>
  </si>
  <si>
    <t>RFP Reference No.: 01/QBS/2024</t>
  </si>
  <si>
    <t>Total</t>
  </si>
  <si>
    <t>IC04 - Citări în publicații indexate WoS/ SCOPUS/ volume apărute la edituri internaționale de prestigiu</t>
  </si>
  <si>
    <t>Se specifică lucrarea citată (LCA) și lucrarea care citează (LCI); persoana care raportează trebuie să se afle printre autorii LCA și în această calitate să aibă declarată afilierea la ULBS; nu se punctează LCA la care autorul și-a declarat afilierea la alte instituții decât ULBS; în cazul în care în LCA autorul și-a declarat afiliere multiplă (la ULBS și la alte instituții), se împarte punctajul la numărul total de instituții la care autorul LCA și-a declarat afilierea;</t>
  </si>
  <si>
    <t>Punctajul se împarte între numărul de autori ai LCA afiliați la instituții de educație și cercetare din România (inclusiv doctoranzi sau studenți); la împărțirea punctajului nu se iau în calcul autorii afiliați la instituții din străinătate sau la instituții românești care nu sunt de educație și cercetare;</t>
  </si>
  <si>
    <t>Se ia în considerare o citare doar atunci când toate datele bibliografice esențiale ale LCA (autor, titlu, revistă/editură ș.a.) Sunt menționate în LCI; nu se consideră „citări” simplele mențiuni nominale, prezența într-o listă de acknowledgements etc.;</t>
  </si>
  <si>
    <t>Nu se punctează autocitările;</t>
  </si>
  <si>
    <t>Se consideră o (singură) citare atunci când se stabilește o asociere invariabilă între o LCA și o LCI; Nu se punctează citările multiple;</t>
  </si>
  <si>
    <t>Lista editurilor internaționale de prestigiu recunoscute de ULBS este diponibilă pe site-ul SCDI la adresa: https://cercetare.ulbsibiu.ro/ro/platforma-siepas/metodologie-siepas-2017/</t>
  </si>
  <si>
    <t>Dacă într-un volum colectiv sau într-o selecție de lucrări de conferință, o LCA a fost citată în capitole având autori diferiți și titluri diferite, atunci se consideră că a fost citată în LCI diferite, care se consemnează și se punctează diferit;</t>
  </si>
  <si>
    <t>LCI trebuie să fi fost publicată în intervalul de raportare; nu există restricții pentru data de publicare a LCA;</t>
  </si>
  <si>
    <t>Pentru punctarea la acest indicator a citărilor în reviste, este obligatoriu ca LCI să fie indexată în WOS și/sau în SCOPUS, însă nu e obligatoriu ca și LCA să fie inclusă în WOS și/sau în SCOPUS.</t>
  </si>
  <si>
    <r>
      <rPr>
        <rFont val="Arial Narrow"/>
        <color theme="1"/>
        <sz val="10.0"/>
      </rPr>
      <t xml:space="preserve">* </t>
    </r>
    <r>
      <rPr>
        <rFont val="Arial Narrow"/>
        <b/>
        <color theme="1"/>
        <sz val="10.0"/>
      </rPr>
      <t xml:space="preserve">Punctaje de referință:                                                                                                                                                                                                                                                                                                             
</t>
    </r>
    <r>
      <rPr>
        <rFont val="Arial Narrow"/>
        <color theme="1"/>
        <sz val="10.0"/>
      </rPr>
      <t xml:space="preserve">• 50 p./citare.
</t>
    </r>
  </si>
  <si>
    <t>Numele și prenumele autorilor lucrării citate (se menționează în paranteză afilierea)</t>
  </si>
  <si>
    <t>Lucrare Citată (titlu)</t>
  </si>
  <si>
    <t>LCI (lucrare care citează) 
(autori, titlu, revistă)</t>
  </si>
  <si>
    <t>Link către LCI (lucrare care citează)</t>
  </si>
  <si>
    <t>Baza de date în care este este indexată LCI (WoS / SCOPUS) sau Editura internațională de prestigiu a LCI</t>
  </si>
  <si>
    <t>Nr autori din România afiliați la instituții de educație și cercetare</t>
  </si>
  <si>
    <t>Nagy, A. M., Oros, P., Cătană, C., Antofie, M. M., &amp; Sand, C. S.</t>
  </si>
  <si>
    <t>In Vitro Cultivation of Purple-Fleshed Potato Varieties: Insights into Their Growth and Development. Horticulturae, 9(4), 425.</t>
  </si>
  <si>
    <t>Subrahmanyeswari, T., Bandyopadhyay, S., &amp; Gantait, S. (2024). Direct regeneration-mediated in vitro propagation and microtuberization of potato: An appraisal of the past ten-year period. South African Journal of Botany, 172, 768-778.</t>
  </si>
  <si>
    <t>https://www.sciencedirect.com/science/article/abs/pii/S0254629924004678</t>
  </si>
  <si>
    <t>WOS:001295836700001</t>
  </si>
  <si>
    <t xml:space="preserve">Antofie, M. M., &amp; Sand-Sava, C. </t>
  </si>
  <si>
    <t>Genetically Modified Crops in Romania before and after the Accession of the European Union. Agriculture, 12(4), 2022, 458.</t>
  </si>
  <si>
    <t>Bratu, I. A., Câmpu, V. R., Budău, R., Stanciu, M. A., &amp; Enescu, C. M. (2024). Subsidies for Forest Environment and Climate: A Viable Solution for Forest Conservation in Romania?. Forests, 15(9), 1533.</t>
  </si>
  <si>
    <t>Antofie, M. M., &amp; Sava Sand, C</t>
  </si>
  <si>
    <t xml:space="preserve"> Drought Stress Study on Nicotiana tabacum L.,“Baladi”, an In Vitro Experimental Model. Agriculture, 11(9), 845. (2021).</t>
  </si>
  <si>
    <t>Popescu, I. E., Gostin, I. N., &amp; Blidar, C. F. (2024). An overview of the mechanisms of action and administration technologies of the essential oils used as green insecticides. AgriEngineering, 6(2), 1195-1217.</t>
  </si>
  <si>
    <t>https://www.mdpi.com/2624-7402/6/2/68</t>
  </si>
  <si>
    <t>WOS:001254470500001</t>
  </si>
  <si>
    <t>Khaliq, R., Tita, O., Antofie, M. M., &amp; Sava, C.</t>
  </si>
  <si>
    <t>Industrial application of psyllium: an overview. ACTA Universitatis Cibiniensis, 67(1), 210-214. (2015).</t>
  </si>
  <si>
    <t>Gupta, S., Singh, R., Paul, P., Kaul, S., Lattoo, S. K., &amp; Dhar, M. K. (2024). Gene clustering and co-expression analysis for the identification of putative transcription factors associated with the genes of secondary metabolic pathways in Plantago ovata Forsk. and its wild allies. Plant Biotechnology Reports, 18(1), 75-89.</t>
  </si>
  <si>
    <t>https://link.springer.com/article/10.1007/s11816-023-00825-w</t>
  </si>
  <si>
    <t>WOS:000954290800001</t>
  </si>
  <si>
    <r>
      <rPr>
        <rFont val="Arial Narrow"/>
        <color theme="1"/>
        <sz val="10.0"/>
      </rPr>
      <t>Doğan, M., &amp; Keserli, A. K. (</t>
    </r>
    <r>
      <rPr>
        <rFont val="Arial Narrow"/>
        <color theme="1"/>
        <sz val="10.0"/>
      </rPr>
      <t>2024</t>
    </r>
    <r>
      <rPr>
        <rFont val="Arial Narrow"/>
        <color theme="1"/>
        <sz val="10.0"/>
      </rPr>
      <t>). An investigation into the sensory properties of sourdough bread made with Karakılçık wheat flour. International Journal of Gastronomy and Food Science, 37, 100966.</t>
    </r>
  </si>
  <si>
    <t>https://www.sciencedirect.com/science/article/pii/S1878450X24000994?casa_token=g2v8YMv2ZjAAAAAA:RXs6OKmeVwLyEZfhEeyo3UqpGrp9CU4--z5t_WIqdiQ3gjKYo2XIlysG8tU6AIYH9-BC4JciGqw7</t>
  </si>
  <si>
    <t>WOS:001252538000001</t>
  </si>
  <si>
    <r>
      <rPr>
        <rFont val="Arial Narrow"/>
        <color theme="1"/>
        <sz val="10.0"/>
      </rPr>
      <t>Abbas, M. S., Xia, L., Li, Q., Lu, Y., Liu, S., Lin, L., &amp; Lu, J. (</t>
    </r>
    <r>
      <rPr>
        <rFont val="Arial Narrow"/>
        <color theme="1"/>
        <sz val="10.0"/>
      </rPr>
      <t>2024</t>
    </r>
    <r>
      <rPr>
        <rFont val="Arial Narrow"/>
        <color theme="1"/>
        <sz val="10.0"/>
      </rPr>
      <t>). Enhancing the Quality of Low-Salt Silver Carp (Hypophthalmichthys molitrix) Surimi Gel Using Psyllium Husk Powder: An Orthogonal Experimental Approach. Gels, 10(4), 247.</t>
    </r>
  </si>
  <si>
    <t>https://www.mdpi.com/2310-2861/10/4/247</t>
  </si>
  <si>
    <t>WOS:001211300900001</t>
  </si>
  <si>
    <t>Randler, C., Adan, A., Antofie, M. M., Arrona-Palacios, A., Candido, M., Boeve-de Pauw, J., ... &amp; Vollmer, C.</t>
  </si>
  <si>
    <t xml:space="preserve">Animal Welfare Attitudes: Effects of Gender and Diet in University Samples from 22 Countries. Animals, 11(7), 1893. (2021). </t>
  </si>
  <si>
    <t>Ota, K., &amp; Yamazaki, S. (2024). Skepticism in the Early Stage of the Introduction of Environmental Enrichment in Japanese Zoos. Animals, 14(2), 309.</t>
  </si>
  <si>
    <t>https://www.mdpi.com/2076-2615/14/2/309</t>
  </si>
  <si>
    <t>WOS:001149014400001</t>
  </si>
  <si>
    <t>Hernández, Z. K. Z., Silva, M. T. P., &amp; Rojas, G. S. (2024). Assessing the cognitive salience of wild fauna in the Barranca de Metztitlán Biosphere Reserve, Mexico. Ethnobiology and Conservation, 13.</t>
  </si>
  <si>
    <t>https://ethnobioconservation.com/index.php/ebc/article/view/844</t>
  </si>
  <si>
    <t>WOS:001265962600001</t>
  </si>
  <si>
    <t>Pinney, J., &amp; Costa-Font, M. (2024). A model for consumer acceptance of insect-based dog foods among adult UK dog owners. Animals, 14(7), 1021.</t>
  </si>
  <si>
    <t>https://www.mdpi.com/2076-2615/14/7/1021</t>
  </si>
  <si>
    <t>WOS:001201066600001</t>
  </si>
  <si>
    <t>Pöllänen, E., Yeung, T. Y. C., Arroyo, J., Park, H. W., Formella, C., &amp; Osika, W. (2024). Uncovering associations between interest in One Health and pre-existing conditions and behaviours: Evidence from a UK survey. One Health, 18, 100732.</t>
  </si>
  <si>
    <t>https://www.sciencedirect.com/science/article/pii/S2352771424000582</t>
  </si>
  <si>
    <t>WOS:001233620500001</t>
  </si>
  <si>
    <t>Trenkenschuh, M., Hopwood, C. J., &amp; Dillard, C. (2024). Personality aspects and attitudes about animal welfare legislation. Anthrozoös, 37(5), 977-996.</t>
  </si>
  <si>
    <t>https://www.tandfonline.com/doi/full/10.1080/08927936.2024.2356937</t>
  </si>
  <si>
    <t>WOS:001242048600001</t>
  </si>
  <si>
    <t>Egea, M., Garrido, M. D., Font‐i‐Furnols, M., Panella‐Riera, N., Linares, M. B., &amp; Peñaranda, I. (2024). Consumer animal welfare and healthy perception of fresh sausages’ fiber fat replaced and elaborated with meat from non‐castrated male pigs. Food Science &amp; Nutrition, 12(9), 6720-6734.</t>
  </si>
  <si>
    <t>https://onlinelibrary.wiley.com/doi/full/10.1002/fsn3.4278</t>
  </si>
  <si>
    <t>WOS:001263012200001</t>
  </si>
  <si>
    <t>Nezlek, J. B., &amp; Forestell, C. A. (2024). Recent Increases in Vegetarianism may be Limited to Women: A 15-Year Study of Young Adults at an American University. Sex Roles, 90(9), 1234-1243.</t>
  </si>
  <si>
    <t>https://link.springer.com/article/10.1007/s11199-024-01504-y</t>
  </si>
  <si>
    <t>WOS:001290127200001</t>
  </si>
  <si>
    <t>Villarroya, A., Miranda, R., Pino-del-Carpio, A., &amp; Casas, M. (2024). Social Perception of Zoos and Aquariums: What We Know and How We Know It. Animals, 14(24), 3671.</t>
  </si>
  <si>
    <t>https://www.mdpi.com/2076-2615/14/24/3671</t>
  </si>
  <si>
    <t>WOS:001384277400001</t>
  </si>
  <si>
    <t>Borrego-Ruiz, A., González-Domenech, C. M., &amp; Borrego, J. J. (2024). The Role of Fermented Vegetables as a Sustainable and Health-Promoting Nutritional Resource. Applied Sciences, 14(23), 10853.</t>
  </si>
  <si>
    <t>https://riuma.uma.es/xmlui/handle/10630/36498</t>
  </si>
  <si>
    <t>WOS:001376277600001</t>
  </si>
  <si>
    <t xml:space="preserve">Pop, M. R., Sand, C., Bobiţ, D., Antofie MM., Barbu, H., Pavel, P. B., Muntean L. &amp; Savatti, M. </t>
  </si>
  <si>
    <t xml:space="preserve">Studies concerning the production of volatile oil, rhizomes and roots, to different genotypes of Valeriana officinalis L. Analele Universitatii din Oradea-Fascicula Biologie, 17(2), 332-335.(2010). </t>
  </si>
  <si>
    <t>Raal, A., Kokitko, V., Odyntsova, V., Orav, A., &amp; Koshovyi, O. (2024). Comparative Analysis of the Essential Oil of the Underground Organs of Valeriana spp. from Different Countries. Phyton (0031-9457), 93(7).</t>
  </si>
  <si>
    <t>http://dspace.zsmu.edu.ua/handle/123456789/21208</t>
  </si>
  <si>
    <t>WOS:001264025300001</t>
  </si>
  <si>
    <t>Antofie MM, Pop RM, Sand C, Ciotea C, Iagrăru P</t>
  </si>
  <si>
    <t xml:space="preserve"> Data sheet model for developing a red list regarding crop landraces in Romania, Annals Food Science and Technology, 1 (1): 45-49. , 2010,</t>
  </si>
  <si>
    <t>Almeida, M. J., Barata, A. M., De Haan, S., Joshi, B. K., Brehm, J. M., Yazbek, M., &amp; Maxted, N. (2024). Towards a practical threat assessment methodology for crop landraces. Frontiers in Plant Science, 15, 1336876.</t>
  </si>
  <si>
    <t>https://www.frontiersin.org/journals/plant-science/articles/10.3389/fpls.2024.1336876/full</t>
  </si>
  <si>
    <t>WOS:001176096500001</t>
  </si>
  <si>
    <t>Heys, M., Lloyd, I., &amp; Westgarth, C. (2024). ‘Bowls are boring’: Investigating enrichment feeding for pet dogs and the perceived benefits and challenges. Veterinary Record, e3169.</t>
  </si>
  <si>
    <t>https://bvajournals.onlinelibrary.wiley.com/doi/full/10.1002/vetr.3169</t>
  </si>
  <si>
    <t>WOS:001014405900001</t>
  </si>
  <si>
    <t>Krešić, G., Dujmić, E., Pleadin, J., &amp; Liović, N. (2024). Sustainable aquaculture from students’ perspectives. Croatian journal of food science and technology, 16(1), 86-97.</t>
  </si>
  <si>
    <t>https://hrcak.srce.hr/318174</t>
  </si>
  <si>
    <t>https://www.scopus.com/search/form.uri?display=basic&amp;zone=header&amp;origin=searchbasic#basic</t>
  </si>
  <si>
    <t>Cruz-Clemente, G. D. J., Estrada-León, R. J., Sierra-Vásquez, Á. C., Severino-Lendechy, V. H., Piñeiro-Vázquez, Á. T., &amp; Bojórquez-Cat, J. C. (2024). El bovino criollo de Nunkiní, Campeche, México: un recurso zoogenético en riesgo. Agronomía Mesoamericana, 35(1).</t>
  </si>
  <si>
    <t>https://www.scielo.sa.cr/scielo.php?pid=S1659-13212024000100010&amp;script=sci_arttext</t>
  </si>
  <si>
    <t>https://www.scopus.com/sources.uri?issn=2215-3608/ https://wos-journal.info/journalid/10224</t>
  </si>
  <si>
    <t>López-Cepero-Borrego, J., Español, A., &amp; Banda, Á. R. Un viaje multiespecie: animales de compañía y evolución familiar desde una perspectiva de trayectoria vital. Revista Española de Sociología, 34(1), a252-a252.</t>
  </si>
  <si>
    <t>https://recyt.fecyt.es/index.php/res/article/view/105977</t>
  </si>
  <si>
    <t>https://www.scopus.com/sourceid/17600155322?origin=resultslist</t>
  </si>
  <si>
    <t>Cristina-Anca Danciu, Anca Tulbure, Mirela-Aurora Stanciu, Iuliana Antonie, Ciprian Capatana, Mihai Victor Zerbes, Ramona Giurea, Elena Cristina Rada</t>
  </si>
  <si>
    <t>Overview of the Sustainable Valorization of Using Waste and By-Products in Grain Processing</t>
  </si>
  <si>
    <t>Di Maro, Mattia ;Gargiulo, Luca; d'Ayala, Giovanna Gomez ; Duraccio, Donatella, Exploring Antimicrobial Compounds from Agri-Food Wastes for Sustainable Applications, 
INTERNATIONAL JOURNAL OF MOLECULAR SCIENCES</t>
  </si>
  <si>
    <t>https://www.webofscience.com/wos/woscc/full-record/WOS:001376526800001</t>
  </si>
  <si>
    <t>WOS</t>
  </si>
  <si>
    <t>Liu, Xiaoxian; Xie, Jin ; Jacquet, Nicolas; Blecker, Christophe, Valorization of Grain and Oil By-Products with Special Focus on Hemicellulose Modification, Polymers</t>
  </si>
  <si>
    <t>https://www.webofscience.com/wos/woscc/full-record/WOS:001255786500001</t>
  </si>
  <si>
    <t>Wod</t>
  </si>
  <si>
    <r>
      <rPr>
        <rFont val="Arial Narrow"/>
        <color theme="1"/>
        <sz val="10.0"/>
      </rPr>
      <t xml:space="preserve">Staninska-Pieta, Justyna; Cyplik, Pawe ; Drozdzynska, Agnieszka; Piotrowska-Cyplik, Agnieszka, Grapevine and Horseradish Leaves as Natural, Sustainable Additives for Improvement of the Microbial, Sensory, and Antioxidant Properties of Traditionally Fermented Low-Salt Cucumbers, </t>
    </r>
    <r>
      <rPr>
        <rFont val="Arial Narrow"/>
        <color theme="1"/>
        <sz val="8.0"/>
      </rPr>
      <t>Sustainability.</t>
    </r>
  </si>
  <si>
    <t>https://www.webofscience.com/wos/woscc/full-record/WOS:001192551400001</t>
  </si>
  <si>
    <t>Wos</t>
  </si>
  <si>
    <t>HONEY AND THE IMPORTANCE OF HONEY SUPPLY IN SIBIEL VILLAGE, SIBIU COUNTY, ROMANIA</t>
  </si>
  <si>
    <t>Sezgin, Goekhan ; Atak, Muhsin; Karaturhan, Buket; Ormeci Kart, M. Cagla, THE IMPACT OF THE COVID-19 PANDEMIC ON THE CONSUMPTION OF BEE PRODUCTS IN IZMIR PROVINCE, TURKIYE, SCIENTIFIC PAPERS-SERIES MANAGEMENT ECONOMIC ENGINEERING IN AGRICULTURE AND RURAL DEVELOPMENT</t>
  </si>
  <si>
    <t>https://www.webofscience.com/wos/woscc/full-record/WOS:001229070600077</t>
  </si>
  <si>
    <t>Stanciu, Mirela; Popescu, Agatha; Antonie, Iuliana ; Sava, Camelia; Nistoreanu,Nistoreanu, Bogdan Gabriel</t>
  </si>
  <si>
    <t>Good Practices on Reducing Food Waste Throughout the Food Supply Chain</t>
  </si>
  <si>
    <t>Manolache, Simona-Beatrice; Stanciu, Silvius, COMPARATIVE ANALYSIS OF INCOME AND EXPENDITURE TRENDS IN AGRICULTURAL HOUSEHOLDS IN ROMANIA, SCIENTIFIC PAPERS-SERIES MANAGEMENT ECONOMIC ENGINEERING IN AGRICULTURE AND RURAL DEVELOPMENT</t>
  </si>
  <si>
    <t>https://www.webofscience.com/wos/woscc/full-record/WOS:001264962000067</t>
  </si>
  <si>
    <t>Antonie, Iuliana; Stanciu, Mirel ; Sand, Camelia ;Blaj, Robert</t>
  </si>
  <si>
    <t>THE RESEARCHES REGARDING THE BIODIVERSITY OF THE ENTOMOLOGIC FAUNA OF THE CORN CULTURES IN THE SIBIU COUNTY</t>
  </si>
  <si>
    <t>Georgescu, Emil; Toader, Maria; Cana, Lidia ;Risnoveanu, Luxita, RESEARCH CONCERNING POSSIBLE ALTERNATIVES AT SEED TREATMENT WITH NEONICOTINOIDS FOR CONTROLLING THE Tanymecus dilaticollis Gyll ATTACK AT SUNFLOWER CROPS, 
SCIENTIFIC PAPERS-SERIES A-AGRONOMY</t>
  </si>
  <si>
    <t>https://www.webofscience.com/wos/woscc/full-record/WOS:001305979800049</t>
  </si>
  <si>
    <t>Tǎnase, M.; Antonie, I.; Simtion, D.; Radu, C</t>
  </si>
  <si>
    <t> Integrated control of dodder (Cuscuta spp.). </t>
  </si>
  <si>
    <t>Petruta Petcu  , Augustina Pruteanu , Valeria Gabriela Ciobanu , Ana-Maria Nicolau , Experimental Investigation of Magnetic Drum Separation
Techniques for Dodder (Cuscuta L.) Seed Removal from Alfalfa Seed Mixtures, Agriculture.</t>
  </si>
  <si>
    <t>https://www.mdpi.com/2077-0472/14/12/2313</t>
  </si>
  <si>
    <t>W0S</t>
  </si>
  <si>
    <t>Tănase MA, Sand C, Gheorghe M, Moise CS, Stanciu M, Antonie I</t>
  </si>
  <si>
    <t>Research on the spreading of Cuscuta in South-East Transylvania - Romania</t>
  </si>
  <si>
    <t>Bahadır ŞİN, lerzan öztürk, İzzet KADIOGLU, Host Range and Phylogeny of Cuscuta Campestris
Yunck With Newly Added Members From the Poaceae Family in Türkiye, Research Square</t>
  </si>
  <si>
    <t>https://www.researchsquare.com/article/rs-3664096/v1</t>
  </si>
  <si>
    <t>?</t>
  </si>
  <si>
    <t>Antonie, I., Vonica, G., Caibar, E.C.</t>
  </si>
  <si>
    <t>Honey and the Importance of Honey Supply in Sibiel Village, Sibiu County, Romania.</t>
  </si>
  <si>
    <t>Gökhan SEZGİN, Muhsin ATAK, Buket KARATURHAN , M. Çağla ÖRMECİ KART, THE IMPACT OF THE COVID-19 PANDEMIC ON THE CONSUMPTION
OF BEE PRODUCTS IN IZMIR PROVINCE, TURKIYE, Scientific Papers Series Management, Economic Engineering in Agriculture and Rural Development
Vol. 24, Issue 1, 2024</t>
  </si>
  <si>
    <t>https://managementjournal.usamv.ro/pdf/vol.24_1/Art88.pdf</t>
  </si>
  <si>
    <t>Stanciu M, Antonie I, Danciu C, Tulbure A, Bratu I, Gaspar E, Moise G, Sava C, Vlad I.</t>
  </si>
  <si>
    <t> Sustainability of extensive sheep farming practices: pastoralism and traditional use of medicinal plants, case study on the Mărginimea Sibiului area</t>
  </si>
  <si>
    <t>Neaca, Ana -Maria;Meis, Julia; Knight, Tiffany; Rakosy, Demetra,Intensive pasture management alters the composition and structure of plant-pollinator interactions in Sibiu, Romania, PEERJ</t>
  </si>
  <si>
    <t>https://www.webofscience.com/wos/woscc/full-record/WOS:001174231500002</t>
  </si>
  <si>
    <t>The economic importance of the epigeal fauna in the corn agricultural ecosystem in Ocna Sibiu (Sibiu County) in 2012. Scientific Papers Series Management, Economic</t>
  </si>
  <si>
    <t xml:space="preserve"> CHIRILOAIE-PALADE Andrei, GÎDEA Mihai, FĂTU Viorel, ZAHARIA Roxana, RESEARCH ON THE INFLUENCE OF CLIMATIC PARAMETERS ON THE GEOGRAPHICAL DISTRIBUTION OF THE PEST Tanymecus dilaticollis Gyll. IN THE ROMANIAN PLAIN, Scientific Papers. Series A. Agronomy, Vol. LXVII, No. 2, 2024</t>
  </si>
  <si>
    <t>https://agronomyjournal.usamv.ro/pdf/2024/issue_2/Art18.pdf</t>
  </si>
  <si>
    <r>
      <rPr>
        <rFont val="Arial Narrow"/>
        <color theme="1"/>
        <sz val="10.0"/>
      </rPr>
      <t xml:space="preserve">G. Moise, A.Popescu, </t>
    </r>
    <r>
      <rPr>
        <rFont val="Arial Narrow"/>
        <color theme="1"/>
        <sz val="10.0"/>
      </rPr>
      <t>I.A.Bratu,</t>
    </r>
    <r>
      <rPr>
        <rFont val="Arial Narrow"/>
        <color theme="1"/>
        <sz val="10.0"/>
      </rPr>
      <t xml:space="preserve"> I.Răducuță, B.G. Nistoreanu, ;.Stanciu</t>
    </r>
  </si>
  <si>
    <t>Can We Talk about Smart Tourist Villages in Mărginimea Sibiului, Romania?</t>
  </si>
  <si>
    <t>Beltramo, R., Peira, G., Pasino, G., &amp; Bonadonna, A. (2024). Quality of life in rural areas: a set of indicators for improving wellbeing. Sustainability, 16(5), 1804.</t>
  </si>
  <si>
    <t>https://www.mdpi.com/2071-1050/16/5/1804</t>
  </si>
  <si>
    <t>WoS</t>
  </si>
  <si>
    <r>
      <rPr>
        <rFont val="Arial Narrow"/>
        <color theme="1"/>
        <sz val="10.0"/>
      </rPr>
      <t xml:space="preserve">G. Moise, A.Popescu, </t>
    </r>
    <r>
      <rPr>
        <rFont val="Arial Narrow"/>
        <color theme="1"/>
        <sz val="10.0"/>
      </rPr>
      <t>I.A.Bratu,</t>
    </r>
    <r>
      <rPr>
        <rFont val="Arial Narrow"/>
        <color theme="1"/>
        <sz val="10.0"/>
      </rPr>
      <t xml:space="preserve"> I.Răducuță, B.G. Nistoreanu, ;.Stanciu</t>
    </r>
  </si>
  <si>
    <t>Wang, X. (2024). The analysis of rural tourism image optimization under the internet of things and deep learning. Scientific Reports, 14(1), 1-25.</t>
  </si>
  <si>
    <t>https://www.webofscience.com/wos/woscc/full-record/WOS:001376827000011</t>
  </si>
  <si>
    <r>
      <rPr>
        <rFont val="Arial Narrow"/>
        <color theme="1"/>
        <sz val="10.0"/>
      </rPr>
      <t xml:space="preserve">G. Moise, A.Popescu, </t>
    </r>
    <r>
      <rPr>
        <rFont val="Arial Narrow"/>
        <color theme="1"/>
        <sz val="10.0"/>
      </rPr>
      <t>I.A.Bratu,</t>
    </r>
    <r>
      <rPr>
        <rFont val="Arial Narrow"/>
        <color theme="1"/>
        <sz val="10.0"/>
      </rPr>
      <t xml:space="preserve"> I.Răducuță, B.G. Nistoreanu, ;.Stanciu</t>
    </r>
  </si>
  <si>
    <t>ANTONIE, I. (2024). API-TOURISM, AN IMPORTANT COMPONENT OF THE SUSTAINABLE DEVELOPMENT OF THE ROMANIAN VILLAGE-CASE STUDY: THE LOCALITY OF SIBIEL (MĂRGINIMEA SIBIULUI), ROMANIA. Scientific Papers Series Management, Economic Engineering in Agriculture &amp; Rural Development, 24(4).</t>
  </si>
  <si>
    <r>
      <rPr>
        <rFont val="Arial Narrow"/>
        <color theme="1"/>
        <sz val="10.0"/>
      </rPr>
      <t xml:space="preserve">G. Moise, A.Popescu, </t>
    </r>
    <r>
      <rPr>
        <rFont val="Arial Narrow"/>
        <color theme="1"/>
        <sz val="10.0"/>
      </rPr>
      <t>I.A.Bratu,</t>
    </r>
    <r>
      <rPr>
        <rFont val="Arial Narrow"/>
        <color theme="1"/>
        <sz val="10.0"/>
      </rPr>
      <t xml:space="preserve"> I.Răducuță, B.G. Nistoreanu, ;.Stanciu</t>
    </r>
  </si>
  <si>
    <t>Holladay, P. J. (2024). Teaching Agritourism: A Practical Approach. Edward Elgar Publishing.</t>
  </si>
  <si>
    <t>https://www.elgaronline.com/monobook/book/9781802208191/9781802208191.xml</t>
  </si>
  <si>
    <r>
      <rPr>
        <rFont val="Arial Narrow"/>
        <color theme="1"/>
        <sz val="10.0"/>
      </rPr>
      <t xml:space="preserve">G. Moise, A.Popescu, </t>
    </r>
    <r>
      <rPr>
        <rFont val="Arial Narrow"/>
        <color theme="1"/>
        <sz val="10.0"/>
      </rPr>
      <t>I.A.Bratu,</t>
    </r>
    <r>
      <rPr>
        <rFont val="Arial Narrow"/>
        <color theme="1"/>
        <sz val="10.0"/>
      </rPr>
      <t xml:space="preserve"> I.Răducuță, B.G. Nistoreanu, ;.Stanciu</t>
    </r>
  </si>
  <si>
    <t>Lima, S.,Nogueira, H., Ramos, D., (2024), Sustainable management practices in tourism accommodation: The case of the municipality of Penacova, Portugal, Journal of Tourism and Development, 47, pp. 287–313</t>
  </si>
  <si>
    <t>https://proa.ua.pt/index.php/rtd/article/view/38736</t>
  </si>
  <si>
    <r>
      <rPr>
        <rFont val="Arial Narrow"/>
        <color theme="1"/>
        <sz val="10.0"/>
      </rPr>
      <t>I.A.Bratu</t>
    </r>
    <r>
      <rPr>
        <rFont val="Arial Narrow"/>
        <color theme="1"/>
        <sz val="10.0"/>
      </rPr>
      <t>, V.R.Câmpu, R.Budău, M.A.Stanciu, C.M.Enescu</t>
    </r>
  </si>
  <si>
    <t>Săvan, G., Păcurar, I., Roșca, S., Megyesi, H., Fodorean, I., Bilașco, Ș., ... &amp; Filipov, F. (2024). GIS-Based Agricultural Land Use Favorability Assessment in the Context of Climate Change: A Case Study of the Apuseni Mountains. Applied Sciences, 14(18), 8348.</t>
  </si>
  <si>
    <t>https://www.webofscience.com/wos/woscc/full-record/WOS:001323415000001</t>
  </si>
  <si>
    <r>
      <rPr>
        <rFont val="Arial Narrow"/>
        <color theme="1"/>
        <sz val="10.0"/>
      </rPr>
      <t>R.Budău, A.Apăfăian, M.Caradaică,</t>
    </r>
    <r>
      <rPr>
        <rFont val="Arial Narrow"/>
        <color theme="1"/>
        <sz val="10.0"/>
      </rPr>
      <t xml:space="preserve"> I.A.Bratu</t>
    </r>
    <r>
      <rPr>
        <rFont val="Arial Narrow"/>
        <color theme="1"/>
        <sz val="10.0"/>
      </rPr>
      <t>, C.S.C.Timofte, C.M.Enescu</t>
    </r>
  </si>
  <si>
    <t>Expert-Based Assessment of the Potential of Agroforestry Systems in Plain Regions across Bihor County, Western Romania</t>
  </si>
  <si>
    <t>Bungău, C., Badulescu, A., Ilieș, D. C., Vesa, C. M., &amp; Tit, D. M. (2024). Advances in Sustainability Research from the University of Oradea. Sustainability, 16(7), 2712.</t>
  </si>
  <si>
    <t>https://www.webofscience.com/wos/woscc/full-record/WOS:001201669400001</t>
  </si>
  <si>
    <r>
      <rPr>
        <rFont val="Arial Narrow"/>
        <color theme="1"/>
        <sz val="10.0"/>
      </rPr>
      <t>R.Budău, A.Apăfăian, M.Caradaică,</t>
    </r>
    <r>
      <rPr>
        <rFont val="Arial Narrow"/>
        <color theme="1"/>
        <sz val="10.0"/>
      </rPr>
      <t xml:space="preserve"> I.A.Bratu</t>
    </r>
    <r>
      <rPr>
        <rFont val="Arial Narrow"/>
        <color theme="1"/>
        <sz val="10.0"/>
      </rPr>
      <t>, C.S.C.Timofte, C.M.Enescu</t>
    </r>
  </si>
  <si>
    <t>PURICE, D. M., MANU, M., &amp; ONETE, M. (2024). CHARACTERISTICS OF EPIGEIC INVERTEBRATES OF SOME NATURAL FORESTS AND PLANTATIONS FROM THE WESTERN PLAIN (ROMANIA). Scientific Papers. Series D. Animal Science, 67(1).</t>
  </si>
  <si>
    <t>https://www.webofscience.com/wos/woscc/full-record/WOS:001304632500095</t>
  </si>
  <si>
    <r>
      <rPr>
        <rFont val="Arial Narrow"/>
        <color theme="1"/>
        <sz val="10.0"/>
      </rPr>
      <t>R.Budău, A.Apăfăian, M.Caradaică,</t>
    </r>
    <r>
      <rPr>
        <rFont val="Arial Narrow"/>
        <color theme="1"/>
        <sz val="10.0"/>
      </rPr>
      <t xml:space="preserve"> I.A.Bratu</t>
    </r>
    <r>
      <rPr>
        <rFont val="Arial Narrow"/>
        <color theme="1"/>
        <sz val="10.0"/>
      </rPr>
      <t>, C.S.C.Timofte, C.M.Enescu</t>
    </r>
  </si>
  <si>
    <t>Stoica, L. A., Candoi-Savu, R. A., Popescu, G., Udrea, L., Corina Moga, I., &amp; Ivan, M. V. (2024). Mathematical Approach on Climate Risks in Plant and Vegetation Growth. Romanian Agricultural Research, (41).</t>
  </si>
  <si>
    <t>https://www.webofscience.com/wos/woscc/full-record/WOS:001163094200011</t>
  </si>
  <si>
    <r>
      <rPr>
        <rFont val="Arial Narrow"/>
        <color theme="1"/>
        <sz val="10.0"/>
      </rPr>
      <t>R.Budău, A.Apăfăian, M.Caradaică,</t>
    </r>
    <r>
      <rPr>
        <rFont val="Arial Narrow"/>
        <color theme="1"/>
        <sz val="10.0"/>
      </rPr>
      <t xml:space="preserve"> I.A.Bratu</t>
    </r>
    <r>
      <rPr>
        <rFont val="Arial Narrow"/>
        <color theme="1"/>
        <sz val="10.0"/>
      </rPr>
      <t>, C.S.C.Timofte, C.M.Enescu</t>
    </r>
  </si>
  <si>
    <t>Ratag, S. P., Pangemanan, E. F. S., Paat, F. J., Mokoagouw, S., Manginsela, E. P., Ngangi, C. R., ... &amp; Mamuaja, C. F. (2024). THE LOCAL WISDOM IN AGROFORESTRY SYSTEMS: THE CASE STUDY IN WANGA VILLAGE, EAST MOTOLING SUB-DISTRICT, SOUTH MINAHASA REGENCY, INDONESIA. Environmental &amp; Social Management Journal/Revista de Gestão Social e Ambiental, 18(4).</t>
  </si>
  <si>
    <t>https://rgsa.openaccesspublications.org/rgsa/article/view/4658</t>
  </si>
  <si>
    <r>
      <rPr>
        <rFont val="Arial Narrow"/>
        <color theme="1"/>
        <sz val="10.0"/>
      </rPr>
      <t xml:space="preserve">M.Stanciu, I.Antonie, C.Danciu, A.Tulbure, </t>
    </r>
    <r>
      <rPr>
        <rFont val="Arial Narrow"/>
        <color theme="1"/>
        <sz val="10.0"/>
      </rPr>
      <t>I.Bratu</t>
    </r>
    <r>
      <rPr>
        <rFont val="Arial Narrow"/>
        <color theme="1"/>
        <sz val="10.0"/>
      </rPr>
      <t>, E.Gaspar, G.Moise, C.Sava, I.Vlad</t>
    </r>
  </si>
  <si>
    <t>SUSTAINABILITY OF EXTENSIVE SHEEP FARMING PRACTICES: PASTORALISM AND TRADITIONAL USE OF MEDICINAL PLANTS, CASE STUDY ON THE MARGINIMEA SIBIULUI AREA, ROMANIA</t>
  </si>
  <si>
    <t>Neacă, A. M., Meis, J., Knight, T., &amp; Rakosy, D. (2024). Intensive pasture management alters the composition and structure of plant-pollinator interactions in Sibiu, Romania. PeerJ, 12, e16900.</t>
  </si>
  <si>
    <r>
      <rPr>
        <rFont val="Arial Narrow"/>
        <color theme="1"/>
        <sz val="10.0"/>
      </rPr>
      <t xml:space="preserve">M.Stanciu, A.Popescu, C.Sava, G.Moise, B:G.Nistoreanu, J.Rodzik, </t>
    </r>
    <r>
      <rPr>
        <rFont val="Arial Narrow"/>
        <color theme="1"/>
        <sz val="10.0"/>
      </rPr>
      <t>I.A.Bratu</t>
    </r>
  </si>
  <si>
    <t>Youth's perception toward ecotourism as a possible model for sustainable use of local tourism resources</t>
  </si>
  <si>
    <t>Ambusaidi, A., Al-Dayri, H., &amp; Al-Sumari, M. (2024). The effect of sustainable environmental tourism training on the development of eighth-grade Omani students’ attitudes towards the environment and their inclination to engage in entrepreneurship in environmental tourism projects. Cogent Education, 11(1), 2400745.</t>
  </si>
  <si>
    <t>https://www.webofscience.com/wos/woscc/full-record/WOS:001311932500001</t>
  </si>
  <si>
    <r>
      <rPr>
        <rFont val="Arial Narrow"/>
        <color theme="1"/>
        <sz val="10.0"/>
      </rPr>
      <t xml:space="preserve">M.Stanciu, A.Popescu, C.Sava, G.Moise, B:G.Nistoreanu, J.Rodzik, </t>
    </r>
    <r>
      <rPr>
        <rFont val="Arial Narrow"/>
        <color theme="1"/>
        <sz val="10.0"/>
      </rPr>
      <t>I.A.Bratu</t>
    </r>
  </si>
  <si>
    <t>Rangkuti, Y. A., Setyawati, H., Hartono, M., &amp; Hidayah, T. (2024). New model of sports tourism with sustainable tourism development to increase tourist arrivals in Central Aceh Regency, Indonesia. Frontiers in Sports and Active Living, 6, 1421363.</t>
  </si>
  <si>
    <t>https://www.webofscience.com/wos/woscc/full-record/WOS:001275281100001</t>
  </si>
  <si>
    <r>
      <rPr>
        <rFont val="Arial Narrow"/>
        <color theme="1"/>
        <sz val="10.0"/>
      </rPr>
      <t xml:space="preserve">M.Stanciu, A.Popescu, C.Sava, G.Moise, B:G.Nistoreanu, J.Rodzik, </t>
    </r>
    <r>
      <rPr>
        <rFont val="Arial Narrow"/>
        <color theme="1"/>
        <sz val="10.0"/>
      </rPr>
      <t>I.A.Bratu</t>
    </r>
  </si>
  <si>
    <t>Zhang, Y., &amp; Deng, B. (2024). Exploring the nexus of smart technologies and sustainable ecotourism: A systematic review. Heliyon, 10(11).</t>
  </si>
  <si>
    <t>https://www.webofscience.com/wos/woscc/full-record/WOS:001248404100003</t>
  </si>
  <si>
    <r>
      <rPr>
        <rFont val="Arial Narrow"/>
        <color theme="1"/>
        <sz val="10.0"/>
      </rPr>
      <t xml:space="preserve">M.Stanciu, A.Popescu, C.Sava, G.Moise, B:G.Nistoreanu, J.Rodzik, </t>
    </r>
    <r>
      <rPr>
        <rFont val="Arial Narrow"/>
        <color theme="1"/>
        <sz val="10.0"/>
      </rPr>
      <t>I.A.Bratu</t>
    </r>
  </si>
  <si>
    <t>Zhang, B. (2024). The analysis of ecological security and tourist satisfaction of ice-and-snow tourism under deep learning and the Internet of Things. Scientific Reports, 14(1), 10705.</t>
  </si>
  <si>
    <t>https://www.webofscience.com/wos/woscc/full-record/WOS:001218726300024</t>
  </si>
  <si>
    <r>
      <rPr>
        <rFont val="Arial Narrow"/>
        <color theme="1"/>
        <sz val="10.0"/>
      </rPr>
      <t xml:space="preserve">M.Stanciu, A.Popescu, C.Sava, G.Moise, B:G.Nistoreanu, J.Rodzik, </t>
    </r>
    <r>
      <rPr>
        <rFont val="Arial Narrow"/>
        <color theme="1"/>
        <sz val="10.0"/>
      </rPr>
      <t>I.A.Bratu</t>
    </r>
  </si>
  <si>
    <t>Sun, H., Yang, F., &amp; Guo, W. (2024). Factors influencing hikers’ litter behavior in national park in China. Frontiers in Forests and Global Change, 6, 1277323.</t>
  </si>
  <si>
    <t>https://www.webofscience.com/wos/woscc/full-record/WOS:001147660400001</t>
  </si>
  <si>
    <r>
      <rPr>
        <rFont val="Arial Narrow"/>
        <color theme="1"/>
        <sz val="10.0"/>
      </rPr>
      <t xml:space="preserve">M.Stanciu, A.Popescu, C.Sava, G.Moise, B:G.Nistoreanu, J.Rodzik, </t>
    </r>
    <r>
      <rPr>
        <rFont val="Arial Narrow"/>
        <color theme="1"/>
        <sz val="10.0"/>
      </rPr>
      <t>I.A.Bratu</t>
    </r>
  </si>
  <si>
    <t>Mocanu, G. D., Raducanu, D. M., Parvu, C., &amp; Szabo, D. A. (2024). The Role of Lifestyle Activities (Mountain Trips and Hiking) in Extracurricular and Leisure Options-Part 1/Attractiveness Component Analysis. Revista Romaneasca Pentru Educatie Multidimensionala, 16(3), 243-276.</t>
  </si>
  <si>
    <t>https://www.webofscience.com/wos/woscc/full-record/WOS:001318544200015</t>
  </si>
  <si>
    <r>
      <rPr>
        <rFont val="Arial Narrow"/>
        <color theme="1"/>
        <sz val="10.0"/>
      </rPr>
      <t>I.A.Bratu,</t>
    </r>
    <r>
      <rPr>
        <rFont val="Arial Narrow"/>
        <color theme="1"/>
        <sz val="10.0"/>
      </rPr>
      <t xml:space="preserve"> L.C.Dinca, C.M.Enescu, M.Stanciu</t>
    </r>
  </si>
  <si>
    <t>The Role of Social Media in Public Forest Management Policies during COVID-19: Implications for Stakeholder Engagement</t>
  </si>
  <si>
    <t>Jayasundara, M., Kadam, P., &amp; Dwivedi, P. (2024). The impact of COVID-19 on the global forestry sector–A bibliometric analysis-based literature review. Forest Policy and Economics, 158, 103103.</t>
  </si>
  <si>
    <t>https://www.webofscience.com/wos/woscc/full-record/WOS:001120086700001</t>
  </si>
  <si>
    <r>
      <rPr>
        <rFont val="Arial Narrow"/>
        <color theme="1"/>
        <sz val="10.0"/>
      </rPr>
      <t>I.A.Bratu,</t>
    </r>
    <r>
      <rPr>
        <rFont val="Arial Narrow"/>
        <color theme="1"/>
        <sz val="10.0"/>
      </rPr>
      <t xml:space="preserve"> L.C.Dinca, C.M.Enescu, M.Stanciu</t>
    </r>
  </si>
  <si>
    <t>Nikezić, M., Perşoiu, A., Feher, R., Popa, I., &amp; Zuliani, T. (2024). Geochemical fingerprinting of Norway spruce from the Eastern Carpathians: Sr isotopic and multi-elemental signatures. Science of The Total Environment, 954, 176244.</t>
  </si>
  <si>
    <t>https://www.sciencedirect.com/science/article/pii/S0048969724064003?via%3Dihub</t>
  </si>
  <si>
    <r>
      <rPr>
        <rFont val="Arial Narrow"/>
        <color theme="1"/>
        <sz val="10.0"/>
      </rPr>
      <t>I.A.Bratu,</t>
    </r>
    <r>
      <rPr>
        <rFont val="Arial Narrow"/>
        <color theme="1"/>
        <sz val="10.0"/>
      </rPr>
      <t xml:space="preserve"> L.C.Dinca, C.M.Enescu, M.Stanciu</t>
    </r>
  </si>
  <si>
    <t>Bairagi, J., Saikia, P. J., Boro, F., &amp; Hazarika, A. (2022). A review on the ethnopharmacology, phytochemistry and pharmacology of Polygonum hydropiper Linn. Journal of Pharmacy and Pharmacology, 74(5), 619-645.</t>
  </si>
  <si>
    <t>https://link.springer.com/chapter/10.1007/978-3-031-55952-5_8</t>
  </si>
  <si>
    <r>
      <rPr>
        <rFont val="Arial Narrow"/>
        <color theme="1"/>
        <sz val="10.0"/>
      </rPr>
      <t xml:space="preserve">C.M.Enescu, L.Dincă, </t>
    </r>
    <r>
      <rPr>
        <rFont val="Arial Narrow"/>
        <color theme="1"/>
        <sz val="10.0"/>
      </rPr>
      <t>I.A.Bratu</t>
    </r>
  </si>
  <si>
    <t>CHEMICAL CHARACTERISTICS OF THE FOREST SOILS FROM PRAHOVA COUNTY</t>
  </si>
  <si>
    <t>MIHALACHE, M., &amp; VASI, V. M. (2024). STUDY ON SOIL RESOURCES AND THE LIMITING FACTORS OF LAND USE IN DRAGANESTI AREA, PRAHOVA COUNTY. Scientific Papers. Series A. Agronomy, 67(2).</t>
  </si>
  <si>
    <t>https://www.webofscience.com/wos/woscc/full-record/WOS:001369756100009</t>
  </si>
  <si>
    <r>
      <rPr>
        <rFont val="Arial Narrow"/>
        <color theme="1"/>
        <sz val="10.0"/>
      </rPr>
      <t xml:space="preserve">C.M.Enescu, L.Dincă, </t>
    </r>
    <r>
      <rPr>
        <rFont val="Arial Narrow"/>
        <color theme="1"/>
        <sz val="10.0"/>
      </rPr>
      <t>I.A.Bratu</t>
    </r>
  </si>
  <si>
    <t>MIHALACHE, M., &amp; VASILE, V. M. (2024). INVENTORY OF SOIL RESOURCES AND IDENTIFICATION OF THE LIMITING FACTORS OF LAND USE FOR AGRICULTURAL PRODUCTION IN THE CEPTURA AREA, PRAHOVA COUNTY. Scientific Papers. Series A. Agronomy, 67(1).</t>
  </si>
  <si>
    <t>https://www.webofscience.com/wos/woscc/full-record/WOS:001305979800022</t>
  </si>
  <si>
    <t>BRATU I.</t>
  </si>
  <si>
    <t>Digitizing maps procedure for scientific forestry administration by GIS database. Case study: Rasinari forestry administration</t>
  </si>
  <si>
    <t>Bratu, M. L., &amp; Cioca, L. I. (2024). Promoting Self-image in the Online Environment. In Digital Transformation: Technology, Tools, and Studies (pp. 137-157). Cham: Springer Nature Switzerland.</t>
  </si>
  <si>
    <t>Ramona Maria (Iancu) Cristea, Camelia Sava, Ciprian Căpățână and Anastasia Kanellou</t>
  </si>
  <si>
    <t xml:space="preserve"> Qiao, MF; Luo, SY; (...); Miao, BH , Quality Assessment of Loquat under Different Preservation Methods Based on Physicochemical Indicators, GC-MS and Intelligent Senses , Horticulturae, 10(4), 2024</t>
  </si>
  <si>
    <t>https://www.mdpi.com/2311-7524/10/5/499</t>
  </si>
  <si>
    <t>WOS:001233469300001</t>
  </si>
  <si>
    <t>Danciu, C.-A.; Tulbure, A.; Stanciu, M.-A.; Antonie, I.; Capatana, C.</t>
  </si>
  <si>
    <t>Di Maro, M; Gargiulo, L; (...); Duraccio, D, Exploring Antimicrobial Compounds from Agri-Food Wastes for Sustainable Applications, International Journal of Molecular Sciences, 25(23), 2024</t>
  </si>
  <si>
    <t>https://www.mdpi.com/1422-0067/25/23/13171</t>
  </si>
  <si>
    <t>WOS:001376526800001</t>
  </si>
  <si>
    <t>Xiaoxian Liu, Jin Xie, Nicolas Jacquet and Christophe Blecker -  Valorization of Grain and Oil By-Products with Special Focus on Hemicellulose Modification Polymers 16(12), 2024</t>
  </si>
  <si>
    <t>https://www.mdpi.com/2073-4360/16/12/1750</t>
  </si>
  <si>
    <t>WOS:001255786500001</t>
  </si>
  <si>
    <t>Justyna Staninska-Pięta, Paweł Cyplik, Agnieszka Drożdżyńska and Agnieszka Piotrowska-Cyplik - Grapevine and Horseradish Leaves as Natural, Sustainable Additives for Improvement of the Microbial, Sensory, and Antioxidant Properties of Traditionally Fermented Low-Salt Cucumbers, Sustainability, 16(6), 2024</t>
  </si>
  <si>
    <t>https://www.mdpi.com/2071-1050/16/6/2431</t>
  </si>
  <si>
    <t>WOS:001192551400001</t>
  </si>
  <si>
    <t>Cristea, R.M. (ULBS); Sava, C. (ULBS); Căpățână, C.(ULBS); Kanellou, A. (UWA)</t>
  </si>
  <si>
    <t>Phytochemical Analysis and Specific Activities of Bark and Flower Extracts
from Four Magnolia Plant Species</t>
  </si>
  <si>
    <t>SAIPA</t>
  </si>
  <si>
    <t>Sari Rati Masrura, Nurul Islamidini, Zumaidar Zumaidar and Muhammad Alfarabi. Development of flower and fruit of Magnolia
champaca L. in Banda Aceh city. BIO Web of Conferences 123, 02001 (2024) https://doi.org/10.1051/bioconf/202412302001
ISOTOBAT 2024</t>
  </si>
  <si>
    <t>https://www.bio-conferences.org/articles/bioconf/pdf/2024/42/bioconf_isotobat2024_02001.pdf</t>
  </si>
  <si>
    <t xml:space="preserve">
    Biological Science Database (ProQuest)
    CABI
    CNKI
    Conference Proceedings Citation Index (Web of Science) (Subject to acceptance - as for all proceedings journals)
    DOAJ
    EBSCO (EBSCO Discovery Service)
    Google Scholar
    IET INSPEC
    Natural Science Collection (ProQuest)
    SciTech Premium Collection (ProQuest)
    Scopus
    Wanfang Data</t>
  </si>
  <si>
    <t>Ovidiu Tița 1,Ecaterina Lengyel 1,Diana Ionela Stegăruș 2,Petre Săvescu 3,Alexandru Bogdan Ciubara 4,Maria Adelina Constantinescu 1,Mihaela Adriana Tița 1,Diana Rață 5 and Anamaria Ciubara 4
(Department of Agricultural Sciences and Food Engineering, Lucian Blaga University of Sibiu, Doctor Ion Rațiu 7, 550012 Sibiu, Romania
2
National Research and Development Institute for Cryogenics and Isotopic Technologies—ICSI Râmnicu Vâlcea, Uzinei 4, 240050 Râmnicu Vâlcea, Romania
3
Faculty of Agronomy, University of Craiova, Libertatii 19, 200421 Craiova, Romania
4
Faculty of Medicine and Pharmacy, Dunărea de Jos University of Galați, Alexandru Ioan Cuza 35, 800008 Galați, Romania
5
SC ADEFARM Plus SRL, Str. Nicolae Bălcescu 9, 550159 Sibiu, Romania)</t>
  </si>
  <si>
    <t>Identification and Quantification of Valuable Compounds in Red Grape Seeds</t>
  </si>
  <si>
    <t>Maj, G., Klimek, K. E., Kapłan, M., Buczyński, K., &amp; Borkowska, A
Combustion and Energy Parameters of Grape Pomace/Skin Waste in Wine Production—Regent Variety Grafted onto Rootstocks,
Energies</t>
  </si>
  <si>
    <t>https://www.mdpi.com/1996-1073/17/21/5426</t>
  </si>
  <si>
    <t>Lukacs, M.; Vitalis, F.; Bardos, A.; Tormási, J.; Bec, K.B.; Grabska, J.; Gillay, Z.; Tömösközi-Farkas, R.A.; Abrankó, L.; Albanese, D.; et al.,
Comparison of Multiple NIR Instruments for the Quantitative Evaluation of Grape Seed and Other Polyphenolic Extracts with High Chemical Similarities., 
Foods</t>
  </si>
  <si>
    <t>https://www.mdpi.com/2304-8158/13/24/4164</t>
  </si>
  <si>
    <t xml:space="preserve">Samilyk, Maryna; Illiashenko, Yana; Rudichenko, Yevhen; Yevtushenko, Yevhen; Huba, Svitlana; Tkachuk, Svetlana; Ryzhkova, Taisia; Heida, Iryna; Lysenko, Anna; Severin, Raisa,
DETERMINATION OF THE ANTIOXIDANT POTENTIAL OF PROCESSING PRODUCTS OF OSMOTICALLY DEHYDRATED CHOKEBERRY FRUITS AND BEER ENRICHED WITH THEM.
Eastern-European Journal of Enterprise Technologies </t>
  </si>
  <si>
    <t>https://openurl.ebsco.com/EPDB%3Agcd%3A8%3A5663288/detailv2?sid=ebsco%3Aplink%3Ascholar&amp;id=ebsco%3Agcd%3A177128095&amp;crl=c&amp;link_origin=scholar.google.com</t>
  </si>
  <si>
    <t>Yavor Ivanov, Tzonka Godjevargova
ТHE EFFECT OF GRAPE SEED AND SKIN EXTRACTS ON OXIDATIVE AND COLOR STABILITY OF MINCED PORK MEAT
Journal of Chemical Technology and Metallurgy</t>
  </si>
  <si>
    <t>https://j.uctm.edu/index.php/JCTM/article/view/405</t>
  </si>
  <si>
    <t>Alexandra-Ioana Ionescu, Constantin Butoi
STUDY REGARDING THE BEST SWEETENERS USED IN GREEN-TEA BASED SUPPLEMENTS
International Multidisciplinary Scientific GeoConference Surveying Geology and Mining Ecology Management, SGEM</t>
  </si>
  <si>
    <t>https://www.proquest.com/openview/0c87d016e58d98a55235716ad618fe61/1?cbl=1536338&amp;pq-origsite=gscholar</t>
  </si>
  <si>
    <t>Alexandra-Ioana Ionescu, Constantin Butoi
RESEARCH ABOUT THE BEST SWEETENERS USED TO DESIGN A FOOD SUPPLEMENT WITH HIGH ANTIOXIDANT POTENTIAL
International Multidisciplinary Scientific GeoConference Surveying Geology and Mining Ecology Management, SGEM</t>
  </si>
  <si>
    <t>https://www.proquest.com/openview/0c87d016e58d98a5667a49f066c27ab2/1?cbl=1536338&amp;pq-origsite=gscholar</t>
  </si>
  <si>
    <t>Ovidiu Tița,Maria Adelina Constantinescu,Mihaela Adriana Tița andCecilia Georgescu
(Department of Agricultural Sciences and Food Engineering, Lucian Blaga University of Sibiu, Doctor Ion Rațiu No.7, 550012 Sibiu, Romania)</t>
  </si>
  <si>
    <t>Use of Yoghurt Enhanced with Volatile Plant Oils Encapsulated in Sodium Alginate to Increase the Human Body’s Immunity in the Present Fight Against Stress</t>
  </si>
  <si>
    <t>Mohammad Rezaul Islam Shishir a
, 
Md Saifullah b
, 
Sulafa B.H. Hashim
, 
Halah Aalim
, 
Muhammad Bilal
, 
Suliman Khan
, 
Gobinath Marappan 
, 
Haroon Elrasheid Tahir
, 
Li Zhihua
, 
Xiaodong Zhai
, 
Muhammad Arslan
, 
Farah Saleena Taip
, 
Ka-Wing Cheng
, 
Xiaobo Zou 
Micro and nano-encapsulated natural products in yogurt: An emerging trend to achieve multifunctional benefits in product quality and human health
Food Hydrocolloids</t>
  </si>
  <si>
    <t>https://www.sciencedirect.com/science/article/abs/pii/S0268005X24003989</t>
  </si>
  <si>
    <t>Mihaela Adriana Tița 1,Maria Adelina Constantinescu 1,Ovidiu Tița 1,Endre Mathe 2,Loreta Tamošaitienė 3 andVijolė Bradauskienė 3,4
(1
Department of Agricultural Sciences and Food Engineering, Lucian Blaga University of Sibiu, Doctor Ion Rațiu No. 7, 550012 Sibiu, Romania
2
Institute of Nutrition, Faculty of Agricultural and Food Sciences and Environmental Management, University of Debrecen, Böszörményi út No. 138, 4032 Debrecen, Hungary
3
Department of Food Technology and Nutrition, Klaipeda State University of Applied Sciences, Bijūnų g. No. 10, 91223 Klaipeda, Lithuania
4
Food Institute, Kaunas University of Technology, Radvilenu Road No. 19C-413, 44239 Kaunas, Lithuania)</t>
  </si>
  <si>
    <t>Food Products with High Antioxidant and Antimicrobial Activities and Their Sensory Appreciation</t>
  </si>
  <si>
    <t>Fatma Hayıt, Aysenur Erdogan
Utilization of Polygonum cognatum Meissn, a Gastronomic Product of the Turkish Culinary Culture, in the Production of Gluten-free Biscuits
Journal of Culinary Science &amp; Technology</t>
  </si>
  <si>
    <t>https://www.tandfonline.com/doi/abs/10.1080/15428052.2024.2410850</t>
  </si>
  <si>
    <t>Adelina Maria Constantinescu, Mihaela Adriana Tita, Cecilia Georgescu
(Lucian Blaga University of Sibiu, Romania)</t>
  </si>
  <si>
    <t>Comparative Analysis of Yoghurts Obtained with Bioactive Compounds</t>
  </si>
  <si>
    <t>Vinay Kumar Pandeya ∙ Shivangi Srivastavab ∙ Ashisha ∙ Kshirod Kumar Dashc  ∙ Rahul Singha  ∙ Aamir Hussain Dard ∙ Tripti Singhf ∙ Alvina Farooquia ∙ Ayaz Mukkaram Shaikhe ∙ Bela Kovacs
Bioactive properties of clove (Syzygium aromaticum) essential oil nanoemulsion: A comprehensive review
HELIYON</t>
  </si>
  <si>
    <t>https://www.cell.com/heliyon/fulltext/S2405-8440(23)09645-7</t>
  </si>
  <si>
    <t>Ovidiu Tița 1,Maria Adelina Constantinescu 1,Lăcrămioara Rusu 2, andMihaela Adriana Tița 1 (1 Department of Agricultural Sciences and Food Engineering, Lucian Blaga University of Sibiu, Doctor Ion Rațiu No. 7, 550012 Sibiu, Romania
2
Department of Chemical Engineering and Food, Vasile Alecsandri University of Bacău, 600115 Bacău, Romania)</t>
  </si>
  <si>
    <t xml:space="preserve">Ahmad Abd-El-Aziz, Moustafa M.G. Fouda, Carmen M. Sharaby, Ouyang Xiao, Xinyue Zhang, Yahya A. Alzahrany, Saleh A. Ahmed, Ning Ma, Alaa S. Abd-El-Aziz
Recent Developments in Antimicrobial and Antiviral Agents Based on Natural/Synthetic Polymers and Dendrimers: Design and Therapeutic Applications
Macromolecular Chemistry and Physics, Wiley </t>
  </si>
  <si>
    <t>https://onlinelibrary.wiley.com/doi/abs/10.1002/macp.202400123</t>
  </si>
  <si>
    <t>Wiley</t>
  </si>
  <si>
    <t xml:space="preserve">Daniela-Ionela Toma (Sărdărescu), Doina Manaila-Maximean, Irina Fierascu,Anda Maria Baroi, Roxana Ioana Matei (Brazdis),Toma Fistos,Irina Elena Chican and Radu Claudiu Fierascu
Applications of Natural Polymers in the Grapevine Industry: Plant Protection and Value-Added Utilization of Waste
Polymers </t>
  </si>
  <si>
    <t>https://www.mdpi.com/2073-4360/17/1/18</t>
  </si>
  <si>
    <t>Yue Hu,Xiaofang He,Yuanyuan Wu,Wenjie Zhang,Huiyi Feng,Haolin Liu,Qianqian Wu,Leying Gao,Yu Long,Xiaoqiu Li,Jie Deng,Yin Ma and Nan Li 
Sedative-Hypnotic Effect and Mechanism of Carbon Nanofiber Loaded with Essential Oils of Ligusticum chuanxiong (Ligusticum chuanxiong Hort.) and Finger Citron (Citrus medica L. var. sarcodactylis) on Mice Models of Insomnia
Biomolecules</t>
  </si>
  <si>
    <t>https://www.mdpi.com/2218-273X/14/9/1102</t>
  </si>
  <si>
    <t>Ovidiu Tiţa 1, Maria Adelina Constantinescu1, Mihaela Adriana Tiţa1, Cristina Bătuşaru 2, Ion Mironescu1
(1Department of Agricultural Sciences and Food Engineering, Lucian Blaga University of Sibiu, Sibiu, Romania
2Academy of Land Forces “Nicolae Bălcescu” of Sibiu, Sibiu, Romania)</t>
  </si>
  <si>
    <t xml:space="preserve">Hu, Zhipeng,; Zhu, XL; Dong, GY ;Naibaho, Joncer; Hannon Shay; Sun Da-Wen; Tiwari, Brijesh
Valorization of potato by-products as a source of plant proteins: novel extraction techniques and potential applications
CRITICAL REVIEWS IN FOOD SCIENCE AND NUTRITION </t>
  </si>
  <si>
    <t>https://www.tandfonline.com/doi/abs/10.1080/10408398.2024.2419534</t>
  </si>
  <si>
    <t>Ovidiu Tiţa, Adelina Maria Constantinescu and Mihaela Adriana Tiţa
(University “Lucian Blaga” of Sibiu, Department of Agricultural Sciences and Food Engineering, 7-9 Ioan Ratiu, Sibiu, Romania)</t>
  </si>
  <si>
    <t>Sources of pollutants and environmental factors protection in the meat processing industry</t>
  </si>
  <si>
    <t xml:space="preserve">Israa M Jweer, Omar A Al-Mahmood
Efficiency of using lactic acid and beefxide to reduce indicator microorganisms on beef in Mosul slaughterhouse
OPEN VETERINARY JOURNAL </t>
  </si>
  <si>
    <t>https://pmc.ncbi.nlm.nih.gov/articles/PMC11338611/</t>
  </si>
  <si>
    <t>CHARACTERIZATION OF JUNIPERUS COMMUNIS L.
ESSENTIAL OIL OBTAINED FROM BERRIES
HARVESTED FROM THE BALKAN AREA</t>
  </si>
  <si>
    <t xml:space="preserve">Alina Arabela Jojić,Sergio Liga,Diana Uţu,Graţiana Ruse,Liana Suciu,Andrei Motoc,Codruța Marinela Şoica  and Diana-Simona Tchiakpe-Antal
Beyond Essential Oils: Diterpenes, Lignans, and Biflavonoids from Juniperus communis L. as a Source of Multi-Target Lead Compounds
Plants </t>
  </si>
  <si>
    <t>https://www.mdpi.com/2223-7747/13/22/3233</t>
  </si>
  <si>
    <t>Oancea, S.; Draghici, O.</t>
  </si>
  <si>
    <t>pH and Thermal Stability of Anthocyanin-based Optimised Extracts of Romanian Red Onion Cultivars</t>
  </si>
  <si>
    <r>
      <rPr>
        <rFont val="Arial Narrow"/>
        <color theme="1"/>
        <sz val="10.0"/>
      </rPr>
      <t xml:space="preserve">Yu, Y.; Shiau, S.; Pan, W.; Yang, Y. </t>
    </r>
    <r>
      <rPr>
        <rFont val="Arial Narrow"/>
        <color rgb="FFFF0000"/>
        <sz val="10.0"/>
      </rPr>
      <t>Extraction of Bioactive Phenolics from Various Anthocyanin-Rich Plant Materials and Comparison of Their Heat Stability</t>
    </r>
    <r>
      <rPr>
        <rFont val="Arial Narrow"/>
        <color theme="1"/>
        <sz val="10.0"/>
      </rPr>
      <t>. Molecules 2024, 29, 5256. https://doi.org/10.3390/molecules29225256</t>
    </r>
  </si>
  <si>
    <t>https://www.mdpi.com/1420-3049/29/22/5256</t>
  </si>
  <si>
    <t>WOS:001366282700001</t>
  </si>
  <si>
    <t>Draghici Olga</t>
  </si>
  <si>
    <r>
      <rPr>
        <rFont val="Arial Narrow"/>
        <color theme="1"/>
        <sz val="10.0"/>
      </rPr>
      <t xml:space="preserve">Huynh, QT., Nguyen, VL., Nguyen, NN. </t>
    </r>
    <r>
      <rPr>
        <rFont val="Arial Narrow"/>
        <i/>
        <color theme="1"/>
        <sz val="10.0"/>
      </rPr>
      <t>et al.</t>
    </r>
    <r>
      <rPr>
        <rFont val="Arial Narrow"/>
        <color theme="1"/>
        <sz val="10.0"/>
      </rPr>
      <t xml:space="preserve"> </t>
    </r>
    <r>
      <rPr>
        <rFont val="Arial Narrow"/>
        <color rgb="FFFF0000"/>
        <sz val="10.0"/>
      </rPr>
      <t>Storage Stability and Anthocyanin Degradation Kinetics of Alginate/Carboxymethyl Cellulose–based Emulsion Fortified with Red Onion Peel Extracts and its Application in the Preservation of Fresh Strawberries</t>
    </r>
    <r>
      <rPr>
        <rFont val="Arial Narrow"/>
        <color theme="1"/>
        <sz val="10.0"/>
      </rPr>
      <t xml:space="preserve">. </t>
    </r>
    <r>
      <rPr>
        <rFont val="Arial Narrow"/>
        <i/>
        <color theme="1"/>
        <sz val="10.0"/>
      </rPr>
      <t>Food Bioprocess Technol</t>
    </r>
    <r>
      <rPr>
        <rFont val="Arial Narrow"/>
        <color theme="1"/>
        <sz val="10.0"/>
      </rPr>
      <t xml:space="preserve"> (2024). https://doi.org/10.1007/s11947-024-03598-4</t>
    </r>
  </si>
  <si>
    <t>https://link.springer.com/article/10.1007/s11947-024-03598-4#citeas</t>
  </si>
  <si>
    <t>WOS:001314124400003</t>
  </si>
  <si>
    <r>
      <rPr>
        <rFont val="Arial Narrow"/>
        <color theme="1"/>
        <sz val="10.0"/>
      </rPr>
      <t>Niloofar Moshfegh, Mehrdad Niakousary, Seyed Mohammad Hashem Hosseini, Seyed Mohammad Mazloomi, Azam Abbasi;</t>
    </r>
    <r>
      <rPr>
        <rFont val="Arial Narrow"/>
        <color rgb="FFFF0000"/>
        <sz val="10.0"/>
      </rPr>
      <t xml:space="preserve"> Effect of maltodextrin and Persian gum as wall materials and tannic acid as copigment on some properties of encapsulated sour cherry anthocyanin microcapsule</t>
    </r>
    <r>
      <rPr>
        <rFont val="Arial Narrow"/>
        <color theme="1"/>
        <sz val="10.0"/>
      </rPr>
      <t>s; Food Chemistry</t>
    </r>
  </si>
  <si>
    <t>https://www.sciencedirect.com/science/article/abs/pii/S0308814624028152?via%3Dihub</t>
  </si>
  <si>
    <t>WOS:001315204100001</t>
  </si>
  <si>
    <r>
      <rPr>
        <rFont val="Arial Narrow"/>
        <color theme="1"/>
        <sz val="10.0"/>
      </rPr>
      <t xml:space="preserve">Alghamdi Ali Hendi, Balol Reem A., Ahmed Aimun A. E., Abdalgadir Haidar, Bashir Mahadi, </t>
    </r>
    <r>
      <rPr>
        <rFont val="Arial Narrow"/>
        <color rgb="FFFF0000"/>
        <sz val="10.0"/>
      </rPr>
      <t>Toxicological Effects of Red Onion Peel Aqueous Extract used for Eye-related Problems in Rats: In vivo Study</t>
    </r>
    <r>
      <rPr>
        <rFont val="Arial Narrow"/>
        <color theme="1"/>
        <sz val="10.0"/>
      </rPr>
      <t xml:space="preserve">, Current Nutrition &amp; Food Science; Volume 21, Issue , Year </t>
    </r>
    <r>
      <rPr>
        <rFont val="Arial Narrow"/>
        <color rgb="FFFF0000"/>
        <sz val="10.0"/>
      </rPr>
      <t>2025</t>
    </r>
    <r>
      <rPr>
        <rFont val="Arial Narrow"/>
        <color theme="1"/>
        <sz val="10.0"/>
      </rPr>
      <t>, e15734013338692.</t>
    </r>
  </si>
  <si>
    <t>https://www.eurekaselect.com/article/142598</t>
  </si>
  <si>
    <t>WOS:001302710000001</t>
  </si>
  <si>
    <r>
      <rPr>
        <rFont val="Arial Narrow"/>
        <color theme="1"/>
        <sz val="10.0"/>
      </rPr>
      <t xml:space="preserve">Sy-Yu Shiau, Yuhan Wang, Yanli Yu, Songling Cai, Qian Liu; </t>
    </r>
    <r>
      <rPr>
        <rFont val="Arial Narrow"/>
        <color rgb="FFFF0000"/>
        <sz val="10.0"/>
      </rPr>
      <t>Phytochemical, antioxidant activity, and thermal stability of Clitoria ternatea flower extracts</t>
    </r>
    <r>
      <rPr>
        <rFont val="Arial Narrow"/>
        <color theme="1"/>
        <sz val="10.0"/>
      </rPr>
      <t>; Czech Journal of Food Sciences</t>
    </r>
  </si>
  <si>
    <t>https://cjfs.agriculturejournals.cz/corproof.php?tartkey=cjf-000004-1932</t>
  </si>
  <si>
    <t>WOS:001293808200001</t>
  </si>
  <si>
    <r>
      <rPr>
        <rFont val="Arial Narrow"/>
        <color theme="1"/>
        <sz val="10.0"/>
      </rPr>
      <t xml:space="preserve">Nasim Mirzazadeh, Hadiseh Bagheri, Mehdi Mirzazadeh, Somaye Soleimanimehr, Fatemeh Rasi, Sahar Akhavan-Mahdavi; </t>
    </r>
    <r>
      <rPr>
        <rFont val="Arial Narrow"/>
        <color rgb="FFFF0000"/>
        <sz val="10.0"/>
      </rPr>
      <t>Comparison of different green extraction methods used for the extraction of anthocyanin from red onion skin</t>
    </r>
    <r>
      <rPr>
        <rFont val="Arial Narrow"/>
        <color theme="1"/>
        <sz val="10.0"/>
      </rPr>
      <t>; FOOD SCIENCE &amp; NUTRITION</t>
    </r>
  </si>
  <si>
    <t>https://onlinelibrary.wiley.com/doi/10.1002/fsn3.4354</t>
  </si>
  <si>
    <t>WOS:001272936700001</t>
  </si>
  <si>
    <r>
      <rPr>
        <rFont val="Arial Narrow"/>
        <color theme="1"/>
        <sz val="10.0"/>
      </rPr>
      <t xml:space="preserve">Shushu Zhang
Shuhua Lin
Juhua Zhang
Wei Liu; </t>
    </r>
    <r>
      <rPr>
        <rFont val="Arial Narrow"/>
        <color rgb="FFFF0000"/>
        <sz val="10.0"/>
      </rPr>
      <t>Ultrasound-assisted natural deep eutectic solvent extraction of anthocyanin from Vitis davidii Foex. pomace: Optimization, identification, antioxidant activity and stability</t>
    </r>
    <r>
      <rPr>
        <rFont val="Arial Narrow"/>
        <color theme="1"/>
        <sz val="10.0"/>
      </rPr>
      <t xml:space="preserve">; Heliyon </t>
    </r>
  </si>
  <si>
    <t>https://www.cell.com/heliyon/fulltext/S2405-8440(24)09097-2</t>
  </si>
  <si>
    <t>WOS:001257804400001</t>
  </si>
  <si>
    <r>
      <rPr>
        <rFont val="Arial Narrow"/>
        <color theme="1"/>
        <sz val="10.0"/>
      </rPr>
      <t xml:space="preserve">Ujjwal Mahajan, Kamal Prajapat, Mahesh Dhonde, Kirti Sahu, Parasharam M. Shirage; </t>
    </r>
    <r>
      <rPr>
        <rFont val="Arial Narrow"/>
        <color rgb="FFFF0000"/>
        <sz val="10.0"/>
      </rPr>
      <t>Natural dyes for dye-sensitized solar cells (DSSCs): An overview of extraction, characterization and performance</t>
    </r>
    <r>
      <rPr>
        <rFont val="Arial Narrow"/>
        <color theme="1"/>
        <sz val="10.0"/>
      </rPr>
      <t>; Nano-Structures &amp; Nano-Objects</t>
    </r>
  </si>
  <si>
    <t>https://www.sciencedirect.com/science/article/abs/pii/S2352507X24000222?via%3Dihub</t>
  </si>
  <si>
    <r>
      <rPr>
        <rFont val="Arial Narrow"/>
        <color theme="1"/>
        <sz val="10.0"/>
      </rPr>
      <t xml:space="preserve">Mohd Ishfaq Bhat, Syed Junaid Rashid, Mir Ishfaq Ahmad, Shafiya Rafiq, Insha Fayaz a, M.J. Mir, Tawheed Amin, Darakshan Majid, B.N. Dar, H.A. Makroo; </t>
    </r>
    <r>
      <rPr>
        <rFont val="Arial Narrow"/>
        <color rgb="FFFF0000"/>
        <sz val="10.0"/>
      </rPr>
      <t>Comparative study on thermo-mechanical, structural and functional properties of pectin extracted from immature wasted apples and commercial pectin</t>
    </r>
    <r>
      <rPr>
        <rFont val="Arial Narrow"/>
        <color theme="1"/>
        <sz val="10.0"/>
      </rPr>
      <t>; International Journal of Biological Macromolecules</t>
    </r>
  </si>
  <si>
    <t>https://www.sciencedirect.com/science/article/abs/pii/S0141813023045567?via%3Dihub</t>
  </si>
  <si>
    <t>Tecucianu AC, Drăghici O, Oancea S</t>
  </si>
  <si>
    <t>An enzyme-enhanced extraction of anthocyanins from red cabbage and their thermal degradation kinetics. Acta Alimentaria 49:204−13
doi: 10.1556/066.2020.49.2.10</t>
  </si>
  <si>
    <r>
      <rPr>
        <rFont val="Arial Narrow"/>
        <color theme="1"/>
        <sz val="10.0"/>
      </rPr>
      <t>Yigit U., Turabi Yolacaner E.,</t>
    </r>
    <r>
      <rPr>
        <rFont val="Arial Narrow"/>
        <color rgb="FFFF0000"/>
        <sz val="10.0"/>
      </rPr>
      <t xml:space="preserve"> Enhanced extraction of phenolic compounds from red cabbage utilizing microwave-assisted method: a Box-Behnken approach for optimization, </t>
    </r>
    <r>
      <rPr>
        <rFont val="Arial Narrow"/>
        <color theme="1"/>
        <sz val="10.0"/>
      </rPr>
      <t>Food Materials Research, 4, art. no. e030</t>
    </r>
  </si>
  <si>
    <t>https://www.maxapress.com/article/id/672b69befa6c587d749a70d1</t>
  </si>
  <si>
    <t xml:space="preserve">Popa, M.; Tăușan, I.; Drăghici, O.; Soare, A.; Oancea, S. </t>
  </si>
  <si>
    <r>
      <rPr>
        <rFont val="Arial Narrow"/>
        <color theme="1"/>
        <sz val="10.0"/>
      </rPr>
      <t xml:space="preserve">Influence of Convective and Vacuum-Type Drying on Quality, Microstructural, Antioxidant and Thermal Properties of Pretreated </t>
    </r>
    <r>
      <rPr>
        <rFont val="Arial Narrow"/>
        <i/>
        <color theme="1"/>
        <sz val="10.0"/>
      </rPr>
      <t>Boletus edulis</t>
    </r>
    <r>
      <rPr>
        <rFont val="Arial Narrow"/>
        <color theme="1"/>
        <sz val="10.0"/>
      </rPr>
      <t xml:space="preserve"> Mushrooms.</t>
    </r>
  </si>
  <si>
    <r>
      <rPr>
        <rFont val="Arial Narrow"/>
        <color theme="1"/>
        <sz val="10.0"/>
      </rPr>
      <t xml:space="preserve">Weilan Li, Luxi Zi, Ningmeng Xu, Hao Yang, Shihao Dong, Fen Qin, Lei Guo ; </t>
    </r>
    <r>
      <rPr>
        <rFont val="Arial Narrow"/>
        <color rgb="FFFF0000"/>
        <sz val="10.0"/>
      </rPr>
      <t>Identification of characteristic flavor compounds of boletus edulis from different regions based on by E-nose, HS-GC-IMS and HS-SPME-GC–MS</t>
    </r>
    <r>
      <rPr>
        <rFont val="Arial Narrow"/>
        <color theme="1"/>
        <sz val="10.0"/>
      </rPr>
      <t>; Food Chemistry: X</t>
    </r>
  </si>
  <si>
    <t>https://www.sciencedirect.com/science/article/pii/S2590157524004899?via%3Dihub</t>
  </si>
  <si>
    <t>WOS:001263069100001</t>
  </si>
  <si>
    <r>
      <rPr>
        <rFont val="Arial Narrow"/>
        <color theme="1"/>
        <sz val="10.0"/>
      </rPr>
      <t xml:space="preserve">Influence of Convective and Vacuum-Type Drying on Quality, Microstructural, Antioxidant and Thermal Properties of Pretreated </t>
    </r>
    <r>
      <rPr>
        <rFont val="Arial Narrow"/>
        <i/>
        <color theme="1"/>
        <sz val="10.0"/>
      </rPr>
      <t>Boletus edulis</t>
    </r>
    <r>
      <rPr>
        <rFont val="Arial Narrow"/>
        <color theme="1"/>
        <sz val="10.0"/>
      </rPr>
      <t xml:space="preserve"> Mushrooms.</t>
    </r>
  </si>
  <si>
    <r>
      <rPr>
        <rFont val="Arial Narrow"/>
        <color theme="1"/>
        <sz val="10.0"/>
      </rPr>
      <t xml:space="preserve">Chuanmao Zheng, Jieqing Li, Honggao Liu, Yuanzhong Wang; </t>
    </r>
    <r>
      <rPr>
        <rFont val="Arial Narrow"/>
        <color rgb="FFFF0000"/>
        <sz val="10.0"/>
      </rPr>
      <t>Effect of drying temperature on composition of edible mushrooms: Characterization and assessment via HS-GC-MS and IR spectral based volatile profiling and chemometrics</t>
    </r>
    <r>
      <rPr>
        <rFont val="Arial Narrow"/>
        <color theme="1"/>
        <sz val="10.0"/>
      </rPr>
      <t>; Current Research in Food Science</t>
    </r>
  </si>
  <si>
    <t>https://www.sciencedirect.com/science/article/pii/S266592712400145X</t>
  </si>
  <si>
    <t>WOS:001297189000001</t>
  </si>
  <si>
    <r>
      <rPr>
        <rFont val="Arial Narrow"/>
        <color theme="1"/>
        <sz val="10.0"/>
      </rPr>
      <t xml:space="preserve">Influence of Convective and Vacuum-Type Drying on Quality, Microstructural, Antioxidant and Thermal Properties of Pretreated </t>
    </r>
    <r>
      <rPr>
        <rFont val="Arial Narrow"/>
        <i/>
        <color theme="1"/>
        <sz val="10.0"/>
      </rPr>
      <t>Boletus edulis</t>
    </r>
    <r>
      <rPr>
        <rFont val="Arial Narrow"/>
        <color theme="1"/>
        <sz val="10.0"/>
      </rPr>
      <t xml:space="preserve"> Mushrooms.</t>
    </r>
  </si>
  <si>
    <r>
      <rPr>
        <rFont val="Arial Narrow"/>
        <color theme="1"/>
        <sz val="10.0"/>
      </rPr>
      <t xml:space="preserve">Melinda Fogarasi, Silvia Amalia Nemes, Anca Farcas, Carmen Socaciu, Cristina Anamaria Semeniuc et al, </t>
    </r>
    <r>
      <rPr>
        <rFont val="Arial Narrow"/>
        <color rgb="FFFF0000"/>
        <sz val="10.0"/>
      </rPr>
      <t>Bioactive Secondary Metabolites in Mushrooms: A Focus on Polyphenols, Their Health Benefits and Application</t>
    </r>
    <r>
      <rPr>
        <rFont val="Arial Narrow"/>
        <color theme="1"/>
        <sz val="10.0"/>
      </rPr>
      <t>s, Food Bioscience 2024, doi: 10.1016/j.fbio.2024.105166</t>
    </r>
  </si>
  <si>
    <t>https://www.sciencedirect.com/science/article/pii/S2212429224015967?via%3Dihub#da0010</t>
  </si>
  <si>
    <t>WOS:001334308200001</t>
  </si>
  <si>
    <r>
      <rPr>
        <rFont val="Arial Narrow"/>
        <color theme="1"/>
        <sz val="10.0"/>
      </rPr>
      <t xml:space="preserve">Influence of Convective and Vacuum-Type Drying on Quality, Microstructural, Antioxidant and Thermal Properties of Pretreated </t>
    </r>
    <r>
      <rPr>
        <rFont val="Arial Narrow"/>
        <i/>
        <color theme="1"/>
        <sz val="10.0"/>
      </rPr>
      <t>Boletus edulis</t>
    </r>
    <r>
      <rPr>
        <rFont val="Arial Narrow"/>
        <color theme="1"/>
        <sz val="10.0"/>
      </rPr>
      <t xml:space="preserve"> Mushrooms.</t>
    </r>
  </si>
  <si>
    <r>
      <rPr>
        <rFont val="Arial Narrow"/>
        <color theme="1"/>
        <sz val="10.0"/>
      </rPr>
      <t>Moutia, I.; Lakatos, E.; Kovács, A.J.</t>
    </r>
    <r>
      <rPr>
        <rFont val="Arial Narrow"/>
        <color rgb="FFFF0000"/>
        <sz val="10.0"/>
      </rPr>
      <t xml:space="preserve"> Impact of Dehydration Techniques on the Nutritional and Microbial Profiles of Dried Mushrooms</t>
    </r>
    <r>
      <rPr>
        <rFont val="Arial Narrow"/>
        <color theme="1"/>
        <sz val="10.0"/>
      </rPr>
      <t xml:space="preserve">. Foods 2024, 13, 3245. https://doi.org/10.3390/foods13203245 </t>
    </r>
  </si>
  <si>
    <t>WOS:001341690000001</t>
  </si>
  <si>
    <r>
      <rPr>
        <rFont val="Arial Narrow"/>
        <color theme="1"/>
        <sz val="10.0"/>
      </rPr>
      <t xml:space="preserve">Influence of Convective and Vacuum-Type Drying on Quality, Microstructural, Antioxidant and Thermal Properties of Pretreated </t>
    </r>
    <r>
      <rPr>
        <rFont val="Arial Narrow"/>
        <i/>
        <color theme="1"/>
        <sz val="10.0"/>
      </rPr>
      <t>Boletus edulis</t>
    </r>
    <r>
      <rPr>
        <rFont val="Arial Narrow"/>
        <color theme="1"/>
        <sz val="10.0"/>
      </rPr>
      <t xml:space="preserve"> Mushrooms.</t>
    </r>
  </si>
  <si>
    <r>
      <rPr>
        <rFont val="Arial Narrow"/>
        <color theme="1"/>
        <sz val="10.0"/>
      </rPr>
      <t xml:space="preserve">Chaquilla-Quilca, Guadalupe Pérez-Falcón, Luis Fernando Lozano, Franklin Fernandez-Ayma, Alfredo Espinoza-Ticona, Yuri Silva-Paz, Reynaldo Justino Huamaní-Meléndez, Víctor Justiniano; </t>
    </r>
    <r>
      <rPr>
        <rFont val="Arial Narrow"/>
        <color rgb="FFFF0000"/>
        <sz val="10.0"/>
      </rPr>
      <t>Dehydration of Suillus luteus mushroom at different drying temperature, drying method, and pretreatment.</t>
    </r>
    <r>
      <rPr>
        <rFont val="Arial Narrow"/>
        <color theme="1"/>
        <sz val="10.0"/>
      </rPr>
      <t xml:space="preserve"> Agricultural Sciences • Ciênc. agrotec. 48 • 2024 • https://doi.org/10.1590/1413-7054202448016624</t>
    </r>
  </si>
  <si>
    <t>https://www.scielo.br/j/cagro/a/bVMQpxY8bgJqNQRn5YzJHLw/?format=pdf&amp;lang=en</t>
  </si>
  <si>
    <t>WOS:001381748200001</t>
  </si>
  <si>
    <r>
      <rPr>
        <rFont val="Arial Narrow"/>
        <color theme="1"/>
        <sz val="10.0"/>
      </rPr>
      <t xml:space="preserve">Influence of Convective and Vacuum-Type Drying on Quality, Microstructural, Antioxidant and Thermal Properties of Pretreated </t>
    </r>
    <r>
      <rPr>
        <rFont val="Arial Narrow"/>
        <i/>
        <color theme="1"/>
        <sz val="10.0"/>
      </rPr>
      <t>Boletus edulis</t>
    </r>
    <r>
      <rPr>
        <rFont val="Arial Narrow"/>
        <color theme="1"/>
        <sz val="10.0"/>
      </rPr>
      <t xml:space="preserve"> Mushrooms.</t>
    </r>
  </si>
  <si>
    <r>
      <rPr>
        <rFont val="Arial Narrow"/>
        <color theme="1"/>
        <sz val="10.0"/>
      </rPr>
      <t xml:space="preserve">Shahid Sami Siddique, Shalabh Gupta, Sheetanshu Gupta, Dhirendra Kumar. </t>
    </r>
    <r>
      <rPr>
        <rFont val="Arial Narrow"/>
        <color rgb="FFFF0000"/>
        <sz val="10.0"/>
      </rPr>
      <t>Impact of Cooking and Processing on Mushroom Nutrient Retention. Cap 11. In  Mushroom Magic, Biochemistry and Nutritional Value of Fung</t>
    </r>
    <r>
      <rPr>
        <rFont val="Arial Narrow"/>
        <color theme="1"/>
        <sz val="10.0"/>
      </rPr>
      <t>i Ed Dhirendra Kumar, Sheetanshu Gupta, Mohammad Javed Ansari, Sangeeta, Wajid Hasan, Shakuli Kashyap, Sudhir Mehrotra;  CRC Press;2024</t>
    </r>
  </si>
  <si>
    <t>https://www.scopus.com/record/display.uri?eid=2-s2.0-85209869437&amp;origin=resultslist&amp;sort=plf-f&amp;src=s&amp;nlo=&amp;nlr=&amp;nls=&amp;citedAuthorId=55992468400&amp;imp=t&amp;sid=3e483cfb1b1471df34ee9fd4500d2374&amp;sot=cite&amp;sdt=cl&amp;cluster=scopubyr%2c%222024%22%2ct&amp;sl=0&amp;relpos=20&amp;citeCnt=0&amp;searchTerm=</t>
  </si>
  <si>
    <r>
      <rPr>
        <rFont val="Arial Narrow"/>
        <color theme="1"/>
        <sz val="10.0"/>
      </rPr>
      <t xml:space="preserve">Influence of Convective and Vacuum-Type Drying on Quality, Microstructural, Antioxidant and Thermal Properties of Pretreated </t>
    </r>
    <r>
      <rPr>
        <rFont val="Arial Narrow"/>
        <i/>
        <color theme="1"/>
        <sz val="10.0"/>
      </rPr>
      <t>Boletus edulis</t>
    </r>
    <r>
      <rPr>
        <rFont val="Arial Narrow"/>
        <color theme="1"/>
        <sz val="10.0"/>
      </rPr>
      <t xml:space="preserve"> Mushrooms.</t>
    </r>
  </si>
  <si>
    <r>
      <rPr>
        <rFont val="Arial Narrow"/>
        <color theme="1"/>
        <sz val="10.0"/>
      </rPr>
      <t>Liu, Q., Sun, L., Ding, Y., &amp; Zhuang, Y. (2023).</t>
    </r>
    <r>
      <rPr>
        <rFont val="Arial Narrow"/>
        <color rgb="FFFF0000"/>
        <sz val="10.0"/>
      </rPr>
      <t xml:space="preserve"> Chemical composition, health benefits, food processing effects and applications of Boletus: a review.</t>
    </r>
    <r>
      <rPr>
        <rFont val="Arial Narrow"/>
        <color theme="1"/>
        <sz val="10.0"/>
      </rPr>
      <t xml:space="preserve"> Critical Reviews in Food Science and Nutrition, </t>
    </r>
    <r>
      <rPr>
        <rFont val="Arial Narrow"/>
        <color theme="1"/>
        <sz val="10.0"/>
      </rPr>
      <t>64(29), 10812–10834. https://doi.org/10.1080/10408398.2023.2229426</t>
    </r>
  </si>
  <si>
    <t>https://www.tandfonline.com/doi/full/10.1080/10408398.2023.2229426</t>
  </si>
  <si>
    <r>
      <rPr>
        <rFont val="Arial Narrow"/>
        <color theme="1"/>
        <sz val="10.0"/>
      </rPr>
      <t xml:space="preserve">Influence of Convective and Vacuum-Type Drying on Quality, Microstructural, Antioxidant and Thermal Properties of Pretreated </t>
    </r>
    <r>
      <rPr>
        <rFont val="Arial Narrow"/>
        <i/>
        <color theme="1"/>
        <sz val="10.0"/>
      </rPr>
      <t>Boletus edulis</t>
    </r>
    <r>
      <rPr>
        <rFont val="Arial Narrow"/>
        <color theme="1"/>
        <sz val="10.0"/>
      </rPr>
      <t xml:space="preserve"> Mushrooms.</t>
    </r>
  </si>
  <si>
    <r>
      <rPr>
        <rFont val="Arial Narrow"/>
        <color theme="1"/>
        <sz val="10.0"/>
      </rPr>
      <t xml:space="preserve">GAO Haiyun, LI Yao, CHEN Yuxin, LI Hui, LIU Tianrui, YUAN Yuan, </t>
    </r>
    <r>
      <rPr>
        <rFont val="Arial Narrow"/>
        <color rgb="FFFF0000"/>
        <sz val="10.0"/>
      </rPr>
      <t>Research progress in pharmacology and safe use of Boletus edulis</t>
    </r>
    <r>
      <rPr>
        <rFont val="Arial Narrow"/>
        <color theme="1"/>
        <sz val="10.0"/>
      </rPr>
      <t xml:space="preserve">
2024, 21(5): 507-512.  DOI: 10.19803/j.1672-8629.20240069 </t>
    </r>
  </si>
  <si>
    <t>https://zgywjj.magtechjournal.com/EN/volumn/volumn_1309.shtml#1</t>
  </si>
  <si>
    <t>Răcuciu, M.; Barbu-Tudoran, L.; Oancea, S.; Drăghici, O.; Morosanu, C.; Grigoras, M.; Brînză, F.; Creangă, D.E.</t>
  </si>
  <si>
    <t xml:space="preserve"> Aspartic Acid Stabilized Iron Oxide Nanoparticles for Biomedical Applications</t>
  </si>
  <si>
    <r>
      <rPr>
        <rFont val="Arial Narrow"/>
        <color theme="1"/>
        <sz val="10.0"/>
      </rPr>
      <t xml:space="preserve"> Aboobacker P A,Latha Ragunathan,Thiyagarajan Sanjeevi,Aravind C. Sasi,Kavitha Kanniyan,Richa Yadav,  Ravikumar Sambandamb; </t>
    </r>
    <r>
      <rPr>
        <rFont val="Arial Narrow"/>
        <color rgb="FFFF0000"/>
        <sz val="10.0"/>
      </rPr>
      <t>Breaking boundaries in microbiology: customizable nanoparticles transforming microbial detection</t>
    </r>
    <r>
      <rPr>
        <rFont val="Arial Narrow"/>
        <color theme="1"/>
        <sz val="10.0"/>
      </rPr>
      <t>; NANOSCALE</t>
    </r>
  </si>
  <si>
    <t>https://pubs.rsc.org/en/content/articlelanding/2024/nr/d4nr01680g</t>
  </si>
  <si>
    <t>WOS:001266172100001</t>
  </si>
  <si>
    <r>
      <rPr>
        <rFont val="Arial Narrow"/>
        <color theme="1"/>
        <sz val="10.0"/>
      </rPr>
      <t xml:space="preserve">Lata Sheo Bachan Upadhyay, Sonali Rana, Alok Kumar, M. Haritha, B. Manasa, Pratistha Bhagat; </t>
    </r>
    <r>
      <rPr>
        <rFont val="Arial Narrow"/>
        <color rgb="FFFF0000"/>
        <sz val="10.0"/>
      </rPr>
      <t>Iron oxide immobilized lipase bioconjugate platform for sensing of triglycerides in biological samples</t>
    </r>
    <r>
      <rPr>
        <rFont val="Arial Narrow"/>
        <color theme="1"/>
        <sz val="10.0"/>
      </rPr>
      <t>: Microchemical Journal</t>
    </r>
  </si>
  <si>
    <t>https://www.sciencedirect.com/science/article/abs/pii/S0026265X24004752?via%3Dihub</t>
  </si>
  <si>
    <t>WOS:001227342100001</t>
  </si>
  <si>
    <r>
      <rPr>
        <rFont val="Arial Narrow"/>
        <color theme="1"/>
        <sz val="10.0"/>
      </rPr>
      <t xml:space="preserve">Ghada M. Nasr, Osama M. Thawabieh, Randa M. Talaat, Mahmoud Moawad, Manal O. El Hamshary; </t>
    </r>
    <r>
      <rPr>
        <rFont val="Arial Narrow"/>
        <color rgb="FFFF0000"/>
        <sz val="10.0"/>
      </rPr>
      <t>Assessment of the in Vitro Effects of Folate Core-Shell Conjugated Iron Oxide Nanoparticles as a Potential Agent for Acute Leukemia Treatmen</t>
    </r>
    <r>
      <rPr>
        <rFont val="Arial Narrow"/>
        <color theme="1"/>
        <sz val="10.0"/>
      </rPr>
      <t>t; Frontiers in Bioscience-Landmark</t>
    </r>
  </si>
  <si>
    <t>https://www.imrpress.com/journal/FBL/29/4/10.31083/j.fbl2904162</t>
  </si>
  <si>
    <t>WOS:001222942200014</t>
  </si>
  <si>
    <r>
      <rPr>
        <rFont val="Arial Narrow"/>
        <color theme="1"/>
        <sz val="10.0"/>
      </rPr>
      <t xml:space="preserve">Aguilar-Moreno, Guadalupe Stefanny; Navarro-Ceron, Elizabeth; Ascencio-Aguirre, Francisco Miguel; Espinosa-Solares, Teodoro; Aguilar-Mendez, Miguel Angel; </t>
    </r>
    <r>
      <rPr>
        <rFont val="Arial Narrow"/>
        <color rgb="FFFF0000"/>
        <sz val="10.0"/>
      </rPr>
      <t>Structural, magnetic, and luminescent properties of NaGdF4:Nd3+@Fe3O4 nanocomposites</t>
    </r>
    <r>
      <rPr>
        <rFont val="Arial Narrow"/>
        <color theme="1"/>
        <sz val="10.0"/>
      </rPr>
      <t>; Nanotechnology</t>
    </r>
  </si>
  <si>
    <t>https://iopscience.iop.org/article/10.1088/1361-6528/ad6b33</t>
  </si>
  <si>
    <t>WOS:001294702700001</t>
  </si>
  <si>
    <r>
      <rPr>
        <rFont val="Arial Narrow"/>
        <color rgb="FFFF0000"/>
        <sz val="10.0"/>
      </rPr>
      <t xml:space="preserve">Nahideh Jafari, Mousa Mohammadpourfard, Hamed Hamishehkar; </t>
    </r>
    <r>
      <rPr>
        <rFont val="Arial Narrow"/>
        <color rgb="FFFF0000"/>
        <sz val="10.0"/>
      </rPr>
      <t xml:space="preserve">A comprehensive study on doxorubicin-loaded aspartic acid-coated magnetic Fe3O4 nanoparticles: Synthesis, characterization and in vitro anticancer investigations; </t>
    </r>
    <r>
      <rPr>
        <rFont val="Arial Narrow"/>
        <color rgb="FFFF0000"/>
        <sz val="10.0"/>
      </rPr>
      <t>Journal of Drug Delivery Science and Technology</t>
    </r>
  </si>
  <si>
    <t>https://www.sciencedirect.com/science/article/abs/pii/S1773224724008025?via%3Dihub</t>
  </si>
  <si>
    <t>WOS:001313651200001</t>
  </si>
  <si>
    <r>
      <rPr>
        <rFont val="Arial Narrow"/>
        <color theme="1"/>
        <sz val="10.0"/>
      </rPr>
      <t>Khan, N.M., Moeid, A., Kiran, S. et al.</t>
    </r>
    <r>
      <rPr>
        <rFont val="Arial Narrow"/>
        <color rgb="FFFF0000"/>
        <sz val="10.0"/>
      </rPr>
      <t xml:space="preserve"> Prunus armeniaca Assisted Green Synthesis of Fe2O3/NiO Nanohybrids Using Unripened Fruit Extract for Remediation of Acid Orange 7 Dye: A Sustainable Environmental Cleaner Approach</t>
    </r>
    <r>
      <rPr>
        <rFont val="Arial Narrow"/>
        <color theme="1"/>
        <sz val="10.0"/>
      </rPr>
      <t>. Waste Biomass Valor</t>
    </r>
  </si>
  <si>
    <t>https://link.springer.com/article/10.1007/s12649-024-02738-3</t>
  </si>
  <si>
    <t>WOS:001326675800001</t>
  </si>
  <si>
    <r>
      <rPr>
        <rFont val="Arial Narrow"/>
        <color theme="1"/>
        <sz val="10.0"/>
      </rPr>
      <t xml:space="preserve">Vicente, T.T.; Arsalani, S.; Quiel, M.S.; Fernandes, G.S.P.; da Silva, K.R.; Fukada, S.Y.; Gualdi, A.J.; Guidelli, É.J.; Baffa, O.; Carneiro, A.A.O.; et al. </t>
    </r>
    <r>
      <rPr>
        <rFont val="Arial Narrow"/>
        <color rgb="FFFF0000"/>
        <sz val="10.0"/>
      </rPr>
      <t>Improving the Theranostic Potential of Magnetic Nanoparticles by Coating with Natural Rubber Latex for Ultrasound, Photoacoustic Imaging, and Magnetic Hyperthermia: An In Vitro Study</t>
    </r>
    <r>
      <rPr>
        <rFont val="Arial Narrow"/>
        <color theme="1"/>
        <sz val="10.0"/>
      </rPr>
      <t xml:space="preserve">. Pharmaceutics 2024, 16, 1474. https://doi.org/10.3390/pharmaceutics16111474 </t>
    </r>
  </si>
  <si>
    <t>https://www.mdpi.com/1999-4923/16/11/1474</t>
  </si>
  <si>
    <t>WOS:001367591300001</t>
  </si>
  <si>
    <r>
      <rPr>
        <rFont val="Arial Narrow"/>
        <color theme="1"/>
        <sz val="10.0"/>
      </rPr>
      <t xml:space="preserve">Javad Garshad, Ahmad Shanei, Seyed Hossein Hejazi, Iraj Abedi, and Neda Attaran Kakhki; </t>
    </r>
    <r>
      <rPr>
        <rFont val="Arial Narrow"/>
        <color rgb="FFFF0000"/>
        <sz val="10.0"/>
      </rPr>
      <t>Investigating the Effectiveness of 6 Mev Electron and Ultrasound Beams with the Use of Iron Oxide Magnetic Nanoparticles Attached to Cisplatin on B16F10 Cells</t>
    </r>
    <r>
      <rPr>
        <rFont val="Arial Narrow"/>
        <color theme="1"/>
        <sz val="10.0"/>
      </rPr>
      <t>: In-Vitro Study; International Journal of Nanoscience, https://doi.org/10.1142/S0219581X24500285</t>
    </r>
  </si>
  <si>
    <t>https://www.worldscientific.com/doi/full/10.1142/S0219581X24500285</t>
  </si>
  <si>
    <t>WOS:001377606300001</t>
  </si>
  <si>
    <r>
      <rPr>
        <rFont val="Arial Narrow"/>
        <color theme="1"/>
        <sz val="10.0"/>
      </rPr>
      <t>Peerawat Khongkliang, Sasikarn Nuchdang, Dussadee Rattanaphra, Wilasinee Kingkam, Sithipong Mahathanabodee, Jarungwit Boonnorat, Abudukeremu Kadier, Putu Teta Prihartini Aryanti, Chantaraporn Phalakornkule;</t>
    </r>
    <r>
      <rPr>
        <rFont val="Arial Narrow"/>
        <color rgb="FFFF0000"/>
        <sz val="10.0"/>
      </rPr>
      <t xml:space="preserve"> Efficiency enhancement of electrocoagulation, ion-exchange resin and reverse osmosis (RO) membrane filtration by prior organic precipitation for treatment of anaerobically-treated palm oil mill effluent;</t>
    </r>
    <r>
      <rPr>
        <rFont val="Arial Narrow"/>
        <color theme="1"/>
        <sz val="10.0"/>
      </rPr>
      <t xml:space="preserve"> Chemosphere</t>
    </r>
  </si>
  <si>
    <t>https://www.sciencedirect.com/science/article/abs/pii/S0045653524017934?via%3Dihub</t>
  </si>
  <si>
    <r>
      <rPr>
        <rFont val="Arial Narrow"/>
        <color theme="1"/>
        <sz val="10.0"/>
      </rPr>
      <t xml:space="preserve">Upadhyay J., Singh A., </t>
    </r>
    <r>
      <rPr>
        <rFont val="Arial Narrow"/>
        <color rgb="FFFF0000"/>
        <sz val="10.0"/>
      </rPr>
      <t>Lignin Derived Biofabrication of Magnetic Iron
Nanoparticles from Moringa oleifera</t>
    </r>
    <r>
      <rPr>
        <rFont val="Arial Narrow"/>
        <color theme="1"/>
        <sz val="10.0"/>
      </rPr>
      <t>, Letters in Applied NanoBioScience, 13(3), art. no. 104</t>
    </r>
  </si>
  <si>
    <t>http://nanobioletters.com/wp-content/uploads/2024/07/LIANBS133.104.pdf</t>
  </si>
  <si>
    <t xml:space="preserve">Răcuciu, M.; Oancea, S.; Barbu-Tudoran, L.; Drăghici, O.; Agavriloaei, A.; Creangă, D. A </t>
  </si>
  <si>
    <t>Study of Hyaluronic Acid’s Theoretical Reactivity and of Magnetic Nanoparticles Capped with Hyaluronic Acid. Materials 2024, 17, 1229</t>
  </si>
  <si>
    <r>
      <rPr>
        <rFont val="Arial Narrow"/>
        <color theme="1"/>
        <sz val="11.0"/>
      </rPr>
      <t xml:space="preserve">Du, L.; Xiao, Y.; Wei, Q.; Guo, Z.; Li, Y. </t>
    </r>
    <r>
      <rPr>
        <rFont val="Arial Narrow"/>
        <color rgb="FFFF0000"/>
        <sz val="11.0"/>
      </rPr>
      <t>Preparation, Evaluation, and Bioinformatics Study of Hyaluronic Acid-Modified Ginsenoside Rb1 Self-Assembled Nanoparticles for Treating Cardiovascular Diseases.</t>
    </r>
    <r>
      <rPr>
        <rFont val="Arial Narrow"/>
        <color theme="1"/>
        <sz val="11.0"/>
      </rPr>
      <t xml:space="preserve"> </t>
    </r>
    <r>
      <rPr>
        <rFont val="Arial Narrow"/>
        <i/>
        <color theme="1"/>
        <sz val="11.0"/>
      </rPr>
      <t>Molecules</t>
    </r>
    <r>
      <rPr>
        <rFont val="Arial Narrow"/>
        <color theme="1"/>
        <sz val="11.0"/>
      </rPr>
      <t xml:space="preserve"> </t>
    </r>
    <r>
      <rPr>
        <rFont val="Arial Narrow"/>
        <color theme="1"/>
        <sz val="11.0"/>
      </rPr>
      <t>2024</t>
    </r>
    <r>
      <rPr>
        <rFont val="Arial Narrow"/>
        <color theme="1"/>
        <sz val="11.0"/>
      </rPr>
      <t xml:space="preserve">, </t>
    </r>
    <r>
      <rPr>
        <rFont val="Arial Narrow"/>
        <i/>
        <color theme="1"/>
        <sz val="11.0"/>
      </rPr>
      <t>29</t>
    </r>
    <r>
      <rPr>
        <rFont val="Arial Narrow"/>
        <color theme="1"/>
        <sz val="11.0"/>
      </rPr>
      <t>, 4425</t>
    </r>
  </si>
  <si>
    <t>https://www.mdpi.com/1420-3049/29/18/4425</t>
  </si>
  <si>
    <t>WOS:001323068600001</t>
  </si>
  <si>
    <t>Study of Hyaluronic Acid’s Theoretical Reactivity and of Magnetic Nanoparticles Capped with Hyaluronic Acid. Materials 2024, 17, 1230</t>
  </si>
  <si>
    <r>
      <rPr>
        <rFont val="Arial Narrow"/>
        <color theme="1"/>
        <sz val="10.0"/>
      </rPr>
      <t xml:space="preserve">Mahendravada, Srujana
Lahiri, B.B.Jayakumar, Sangeetha Sathyanarayana, A.T.
Vetrivendan, E. Khan, Fouzia Vidya, R. Philip, John Dasgupta, Arup, </t>
    </r>
    <r>
      <rPr>
        <rFont val="Arial Narrow"/>
        <color rgb="FFFF0000"/>
        <sz val="10.0"/>
      </rPr>
      <t>Hyaluronic acid-coated iron oxide nanoparticles for magnetic fluid hyperthermia and methylene blue dye removal: Preparation, physicochemical characterization, and enhancing the heating efficiency</t>
    </r>
    <r>
      <rPr>
        <rFont val="Arial Narrow"/>
        <color theme="1"/>
        <sz val="10.0"/>
      </rPr>
      <t>, Journal of Molecular Liquids, https://doi.org/10.1016/j.molliq.2024.126314</t>
    </r>
  </si>
  <si>
    <t>https://www.sciencedirect.com/science/article/abs/pii/S0167732224023730?via%3Dihub</t>
  </si>
  <si>
    <t>Drãghici, O.</t>
  </si>
  <si>
    <t xml:space="preserve"> Evaluation of mathematical models which describe the process of drying goat meat</t>
  </si>
  <si>
    <t xml:space="preserve">Carrillo Luis, V.; Beristain Rios, D.; Hernández-Flores, O.A.; Romero-Salazar, C.; Sandoval-Torres, S. Mathematical Modeling of Goat Meat Drying Kinetics with Thermal Oscillations. Foods 2024, 13, 3836. https://doi.org/10.3390/foods13233836 </t>
  </si>
  <si>
    <t>https://www.mdpi.com/2304-8158/13/23/3836</t>
  </si>
  <si>
    <t>WOS:001377625400001</t>
  </si>
  <si>
    <t xml:space="preserve"> Tiţa O, Constantinescu MA, Tiţa MA, Bătuşaru C and Mironescu I (2024) Sensory, textural, physico-chemical and enzymatic characterization of melted cheese with added potato and carrot peels. Front. Nutr. 10:1260076. doi: 10.3389/fnut.2023.1260076</t>
  </si>
  <si>
    <t>Moga, V.,(ULBS) Tița, M.,(ULBS) Iancu, M.,(ULBS) &amp; Tița, O(ULBS)</t>
  </si>
  <si>
    <t xml:space="preserve">The effects of fetească neagră wine on the 546 ripening process of the cheese. </t>
  </si>
  <si>
    <t>The effects of soaking in salted blackcurrant wine on the properties of cheese László GYENGE, Kinga ERDŐ, Csilla ALBERT, Éva LASLO, Rozália-Veronika S.A.L.A.M.O.N. Helyon PII: S2405-8440(24)10091-6 DOI: https://doi.org/10.1016/j.heliyon.2024.e34060 Reference: HLY 34060</t>
  </si>
  <si>
    <t xml:space="preserve">https://www.sciencedirect.com/journal/heliyon/about/insights </t>
  </si>
  <si>
    <t>Iancu Maria Lidia(ULBS)</t>
  </si>
  <si>
    <t>Evaluation of the Amount of CO2 in the Fermentation of Gluten Free Dough with Potato and Sauerkraut Juice</t>
  </si>
  <si>
    <t>Home / Archives / Vol. 78 No. 1 Iancu MariaLlidiaEvaluation of the Amount of CO2 in the Fermentation of Gluten Free Dough with Potato and Sauerkraut Juice, (2021): BULLETIN OF UNIVERSITY OF AGRICULTURAL SCIENCES AND VETERINARY MEDICINE CLUJ-NAPOCA. FOOD SCIENCE AND TECHNOLOGY</t>
  </si>
  <si>
    <t>CR Soccol, SK Brar, GV de Melo Pereira… - 2024 - books.google.com
https://books.google.ro/books?hl=tr&amp;lr=&amp;id=boIMEQAAQBAJ&amp;oi=fnd&amp;pg=PP1&amp;ots=-o_f6W9DOL&amp;sig=b4aaCE9uvy_BDgZkRC-HtMXYyt4&amp;redir_esc=y#v=onepage&amp;q&amp;f=false</t>
  </si>
  <si>
    <t xml:space="preserve">https://shop.elsevier.com/search?query=%20Unconventional%20Functional%20Fermented%20Beverages%3A%20Practices%20and%20Technologies&amp;type=Book&amp;type=Journal
</t>
  </si>
  <si>
    <t>O Ketney (ULBS), A Santini, S Oancea (ULBS)</t>
  </si>
  <si>
    <t>Recent aflatoxin survey data in milk and milk products: A review</t>
  </si>
  <si>
    <t>Mahmudiono, T., Mazaheri, Y., Sadighara, P., Akbarlou, Z., Hoseinvandtabar, S., &amp; Fakhri, Y. (2024). Prevalence and concentration of aflatoxin M1 and ochratoxin A in cheese: A global systematic review and meta-analysis and probabilistic risk assessment. Reviews on Environmental Health, 39(4), 801-840.</t>
  </si>
  <si>
    <t>https://www.degruyter.com/document/doi/10.1515/reveh-2023-0069/html</t>
  </si>
  <si>
    <t>Lemmink, I. B., Straub, L. V., Bovee, T. F., Mulder, P. P., Zuilhof, H., Salentijn, G. I., &amp; Righetti, L. (2024). Recent advances and challenges in the analysis of natural toxins. Advances in Food and Nutrition Research, 110, 67-144.</t>
  </si>
  <si>
    <t>https://europepmc.org/article/med/38906592</t>
  </si>
  <si>
    <t>Rabie, M., Movassaghghazani, M., &amp; Mogaddam, M. R. A. (2024). HPLC-FLD determination of aflatoxins M 1 and M 2 in raw cow milk samples using in-syringe gas-controlled density tunable solidification of a floating organic droplet-based dispersive liquid–liquid microextraction method. RSC advances, 14(8), 5077-5084.</t>
  </si>
  <si>
    <t>https://pubs.rsc.org/en/content/articlehtml/2024/ra/d3ra04149b</t>
  </si>
  <si>
    <t>WeS</t>
  </si>
  <si>
    <t>Yuzheng, C. A. I., Ge, G. U. O., Yankun, F. U., Tianlin, W. A. N. G., &amp; Tiange, L. I. (2024). A fluorescent aptasensor based on functional graphene oxide and FRET strategy simultaneously detects aflatoxins B1 and aflatoxins M1. Chinese Journal of Analytical Chemistry, 52(6), 100408.</t>
  </si>
  <si>
    <t>https://www.sciencedirect.com/science/article/pii/S1872204024000537</t>
  </si>
  <si>
    <t>Kortei, N. K., Gillette, V. S., Wiafe-Kwagyan, M., Ansah, L. O., Kyei-Baffour, V., &amp; Odamtten, G. T. (2024). Fungal profile, levels of aflatoxin M1, exposure, and the risk characterization of local cheese ‘wagashi’consumed in the Ho Municipality, Volta Region, Ghana. Toxicology Reports, 12, 186.</t>
  </si>
  <si>
    <t>https://pmc.ncbi.nlm.nih.gov/articles/PMC10837644/</t>
  </si>
  <si>
    <t>S Oancea (ULBS), C Grosu (ULBS), O Ketney (ULBS), M Stoia (ULBS)</t>
  </si>
  <si>
    <t>Conventional and ultrasound-assisted extraction of anthocyanins from blackberry and sweet cherry cultivars.</t>
  </si>
  <si>
    <t>Mohammadi, N., Franchin, M., Pressete, C. G., Antunes, L. M. G., &amp; Granato, D. (2024). Green recovery and application of berry anthocyanins in functional gummies: Stability study, plasma and cellular antioxidant and anti-inflammatory activity. Food Research International, 196, 115128.</t>
  </si>
  <si>
    <t>https://www.sciencedirect.com/science/article/pii/S0963996924011980</t>
  </si>
  <si>
    <t>Cho, H. S., Olawuyi, I. F., Park, J. J., Said, N. S., Na, Y. J., &amp; Lee, W. Y. (2024). Extraction and recovery of capsaicin from scotch bonnet by alkaline-based deep eutectic solvent. Journal of Food Measurement and Characterization, 18(2), 1372-1381.</t>
  </si>
  <si>
    <t>https://link.springer.com/article/10.1007/s11694-023-02296-7</t>
  </si>
  <si>
    <t>Oancea, S., Moiseenco, F., Ketney, O., &amp; Traldi, P.</t>
  </si>
  <si>
    <t>Effects of freezing and oven drying of Romanian wild and cultivated red raspberries on total anthocyanins and total antioxidant capacity.</t>
  </si>
  <si>
    <t>LEAHU, A., GHINEA, C., &amp; ROPCIUC, S. (2024). Physical and sensory properties of berry craft sorbet with inulin and effect of storage on total monomeric anthocyanins.</t>
  </si>
  <si>
    <t>https://sciendo.com/pdf/10.2478/auoc-2024-0007</t>
  </si>
  <si>
    <t>Oancea, S., Mila, L., &amp; Ketney, O.</t>
  </si>
  <si>
    <t>Content of phenolics, in vitro antioxidant activity and cytoprotective effects against induced haemolysis of red cabbage extracts.</t>
  </si>
  <si>
    <t>Starowicz, M., Płatosz, N., Bączek, N., Szawara-Nowak, D., Šimková, K., &amp; Wiczkowski, W. (2024). Unraveling the In Vitro Anti-Advanced Glycation End-Product (Anti-AGE) Potential of Fermented Red Cabbage and Beetroot: Insights into Composition and Activities. Foods, 13(12), 1791.</t>
  </si>
  <si>
    <t>https://www.mdpi.com/2304-8158/13/12/1791</t>
  </si>
  <si>
    <t xml:space="preserve">Tifrea, A., Tita, O., Máthé, E., &amp; Ketney, O. </t>
  </si>
  <si>
    <t>Physicochemical parameters of probiotic yoghurt with bioactive natural products from sea buckthorn.</t>
  </si>
  <si>
    <t>Gheorghita, R. E., Lupaescu, A. V., Gâtlan, A. M., Dabija, D., Lobiuc, A., Iatcu, O. C., ... &amp; Dabija, A. (2024). Biopolymers-Based Macrogels with Applications in the Food Industry: Capsules with Berry Juice for Functional Food Products. Gels, 10(1), 71.</t>
  </si>
  <si>
    <t>https://www.mdpi.com/2310-2861/10/1/71</t>
  </si>
  <si>
    <t xml:space="preserve">Ketney, O., Tita, O., &amp; Tifrea, A. </t>
  </si>
  <si>
    <t>A. Current approaches regarding analysis and assessment of risks associated with aflatoxin contamination.</t>
  </si>
  <si>
    <t>Nyangi, C., &amp; Runyogote, J. (2024). Quantitative risk assessment for aflatoxins in beans from northern Tanzania. World Mycotoxin Journal, 17(3-4), 205-215.</t>
  </si>
  <si>
    <t>https://brill.com/view/journals/wmj/17/3-4/article-p205_5.xml</t>
  </si>
  <si>
    <t xml:space="preserve">Boltea, F., Bretan, L., Moldovan, C., Otto, K., &amp; Dumuta, A. </t>
  </si>
  <si>
    <t>Study on the Contamination with Heavy Metals of the Vegetation Harvested Around the Main Pollution Sources in Maramures.</t>
  </si>
  <si>
    <t>Fechete, F. I., Popescu, M., Mârza, S. M., Olar, L. E., Papuc, I., Beteg, F. I., ... &amp; Bora, F. D. (2024). Spatial and Bioaccumulation of Heavy Metals in a Sheep-Based Food System: Implications for Human Health. Toxics, 12(10), 752.</t>
  </si>
  <si>
    <t>https://www.mdpi.com/2305-6304/12/10/752</t>
  </si>
  <si>
    <t>OGNEAN CF</t>
  </si>
  <si>
    <t>Fat replacers: review, Journal of Agroalimentary Processes and Technologies 12 (2), 433-442</t>
  </si>
  <si>
    <t>Syan, Vanshika, et al. "An overview on the types, applications and health implications of fat replacers." Journal of Food Science and Technology 61.1 (2024): 27-38.</t>
  </si>
  <si>
    <t>https://link.springer.com/article/10.1007/s13197-022-05642-7</t>
  </si>
  <si>
    <t>WoS / Scopus</t>
  </si>
  <si>
    <t>Ognean Claudia</t>
  </si>
  <si>
    <t>Jung, Minju, et al. "Advancements in sustainable plant-based alternatives: Exploring proteins, fats, and manufacturing challenges in alternative meat production." Journal of microbiology and biotechnology 34.5 (2024): 994.</t>
  </si>
  <si>
    <t>https://www.jmb.or.kr/journal/view.html?doi=10.4014/jmb.2312.12049</t>
  </si>
  <si>
    <t>Elkot, Wael F., et al. "Assessment of using heart of date palm as a new source of protein and carbohydrate on the quality of low-fat bio fermented camel milk and its potential anticancer properties." International Journal of Biological Macromolecules 282 (2024): 137174.</t>
  </si>
  <si>
    <t>https://www.sciencedirect.com/science/article/pii/S0141813024079832?casa_token=CXeK90rQw0IAAAAA:fTSD9eB45yaoVgay53IiFYBQuM39rbnghR_MV03aYB_unF4o6mUE3WKNaTlrsjxKS5XLJ_Do9A</t>
  </si>
  <si>
    <t>Kupikowska-Stobba, Barbara, et al. "Controlled lipid digestion in the development of functional and personalized foods for a tailored delivery of dietary fats." Food Chemistry (2024): 142151.</t>
  </si>
  <si>
    <t>https://www.sciencedirect.com/science/article/pii/S0308814624038019?casa_token=igOw2R-7tOsAAAAA:UWTaL55hQfUu-YJgkFj1tXUjTV0O7dCdFMPDgQ_Ps7Sk6dlDqamAaVY8DxXjlzOXJcZ5ys0I3A</t>
  </si>
  <si>
    <t>Nikolić, Ivana, et al. "Polysaccharide-Based Fat Replacers in the Functional Food Products." Processes 12.12 (2024): 2701.</t>
  </si>
  <si>
    <t>https://www.mdpi.com/2227-9717/12/12/2701</t>
  </si>
  <si>
    <t>Noumo Ngangmou, Thierry, et al. "Effect of defatted Lagenaria siceraria (Molina) Standley seed flour as a fat replacer on physicochemical, technological, and sensory properties of beef patty." Animal Science Journal 95.1 (2024): e13952.</t>
  </si>
  <si>
    <t>https://onlinelibrary.wiley.com/doi/abs/10.1111/asj.13952</t>
  </si>
  <si>
    <t>Monroy-Rodríguez, Ilse, et al. "Processing of Protein Microparticles and Their Application as Lipid Replacer for Low-Calorie Foods." Health-Promoting Food Ingredients during Processing. CRC Press, 2024. 327-344.</t>
  </si>
  <si>
    <t>https://www.taylorfrancis.com/chapters/edit/10.1201/9781003332558-20/processing-protein-microparticles-application-lipid-replacer-low-calorie-foods-ilse-monroy-rodr%C3%ADguez-ismael-ram%C3%ADrez-flores-ra%C3%BAl-l%C3%B3pez-hern%C3%A1ndez-judith-jaimez-ordaz-humberto-hern%C3%A1ndez-s%C3%A1nchez-maribel-cornejo-maz%C3%B3n-gustavo-guti%C3%A9rrez-l%C3%B3pez</t>
  </si>
  <si>
    <t>CRC Press (pozitia 83 in lista editurilor de prestigiu)</t>
  </si>
  <si>
    <t>Technological and sensorial effects of sorghum addition at wheat bread." Agriculture and Food 3.1 (2015): 209-217.</t>
  </si>
  <si>
    <t>Sharanagat, Vijay Singh, et al. "Effect of sorghum pre-processing (roasting and germination) on the replacement level and quality of sorghum-wheat bread: bread characteristics, digestibility, consumer acceptability and microbiological analysis." Journal of Food Science and Technology 61.2 (2024): 253-267..</t>
  </si>
  <si>
    <t>https://link.springer.com/article/10.1007/s13197-023-05810-3</t>
  </si>
  <si>
    <t>Daniela Sandru1,a, Violeta Niculescu2,b, Ecaterina Lengyel1,c*
, Ovidiu Tita1,d 1
”Lucian Blaga” University of Sibiu, Faculty of Agricultural Sciences Food Industry and
Environmental Protection, Romania
2National R&amp;D Institute for Cryogenic and Isotopic Technologies - ICSI Rm. Vâlcea, Romania</t>
  </si>
  <si>
    <t>Identification and Quantification of Total Polyphenols in Plants with
Bioactive Potentially</t>
  </si>
  <si>
    <t>Anastasiia O. Whaley, Andrei K. Whaley, Elena L. Kovaleva, Larisa N. Frolova, Anastasia A. Orlova, Vladimir G. Luzhanin, Elena V. Flisyuk, Larisa V. Shigarova, Olga N. Pozharitskaya &amp; Alexander N. Shikov,The standardization of officinal medicinal plants used in the Eurasian Economic Union: comparison with other pharmacopoeias</t>
  </si>
  <si>
    <t>https://link.springer.com/article/10.1007/s11101-023-09887-8</t>
  </si>
  <si>
    <t>George Florian Apostolescu, Oana Botoran, Daniela Sandru, Nicoleta Anca Şuţan, Johny Neamtu</t>
  </si>
  <si>
    <t>Chemical and Antioxidant Profile of Hydroalcoholic Extracts of Stachys Officinalis L., Stachys Palustris L., Stachys Sylvatica L. from Romania.</t>
  </si>
  <si>
    <t xml:space="preserve">Anthelminthic and antimicrobial effects of hedge woundwort (Stachys sylvatica L.) growing in Southern Kazakhstan
Aigerim Z. Mukhamedsadykova, Martyna Kasela, Kaldanay K. Kozhanova et all, Front. Pharmacol., </t>
  </si>
  <si>
    <t>https://www.frontiersin.org/journals/pharmacology/articles/10.3389/fphar.2024.1386509/full</t>
  </si>
  <si>
    <t>Cristina-Anca Danciu, Anca Tulbure, Mirela-Aurora Stanciu, Iuliana Antonie, Ciprian Capatana, Mihai Victor Zerbeș, Ramona Giurea, Elena Cristina Rada</t>
  </si>
  <si>
    <t>Staninska-Pięta, J.; Cyplik, P.; Drożdżyńska, A.; Piotrowska-Cyplik, A. Grapevine and Horseradish Leaves as Natural, Sustainable Additives for Improvement of the Microbial, Sensory, and Antioxidant Properties of Traditionally Fermented Low-Salt Cucumbers. Sustainability</t>
  </si>
  <si>
    <t>M Stanciu, I Antonie, C Danciu, A Tulbure, I Bratu, E Gaspar, G Moise, C Sava, I Vlad</t>
  </si>
  <si>
    <t>Sustainability of extensive sheep farming practices: pastoralism and traditional use of medicinal plants, case study on the Mărginimea Sibiului Area, Romania</t>
  </si>
  <si>
    <t>Neacă, Ana-Maria, Julia Meis, Tiffany Knight, and Demetra Rakosy. "Intensive pasture management alters the composition and structure of plant-pollinator interactions in Sibiu, Romania." PeerJ 12</t>
  </si>
  <si>
    <t>https://peerj.com/articles/16900/</t>
  </si>
  <si>
    <t xml:space="preserve">Ognean Mihai
</t>
  </si>
  <si>
    <t>Ognean Mihai</t>
  </si>
  <si>
    <t>E Lengyel, L Oprean, L Rosca, M Tita, M Ognean, O Tita</t>
  </si>
  <si>
    <t>Identification of Saccharomyces cerevisiae wine yeasts isolated from local area.
Proceedings of the 43rd International Symposium on Agricultural Engineering, Actual Tasks on Agricultural Engineering, Opatija, Croatia, 24-27 February 2015, 2015, 557-562 ref. 10</t>
  </si>
  <si>
    <t>Niculescu, Violeta-Carolina, et al. "Red Wines from Consecrated Wine-Growing Area: Aromas Evolution Under Indigenous and Commercial Yeasts." Applied Sciences 14.22 (2024): 10239.</t>
  </si>
  <si>
    <t>https://www.mdpi.com/2076-3417/14/22/10239</t>
  </si>
  <si>
    <t>Anca Sipos</t>
  </si>
  <si>
    <t>A knowledge-based system as a sustainable software application for the supervision and intelligent control of an alcoholic fermentation process</t>
  </si>
  <si>
    <t>Energy efficiency in winemaking industry: Challenges and opportunities
Author links open overlay panel
Manuela de Castro,
José Baptista, 
Cristina Matos, 
António Valente, 
Ana Briga-Sá</t>
  </si>
  <si>
    <t>https://www.sciencedirect.com/science/article/pii/S0048969724025294</t>
  </si>
  <si>
    <t>Artificial Intelligence (AI) in Food Processing
S. Abinaya, Anil Panghal, Sunil Kumar, Anju Kumari, Nitin Kumar, Navnidhi Chhikara</t>
  </si>
  <si>
    <t>https://onlinelibrary.wiley.com/doi/abs/10.1002/9781119776468.ch1</t>
  </si>
  <si>
    <t>New trends in the development and application of artificial intelligence in food processing
Author links open overlay panel
Riya Barthwal, 
Deepika Kathuria, 
Saloni Joshi, 
R.S.S. Kaler, 
Narpinder Singh</t>
  </si>
  <si>
    <t>https://www.sciencedirect.com/science/article/pii/S1466856424000390</t>
  </si>
  <si>
    <t>Florea, A.; Sipos, A.; Stoisor, M.-C.</t>
  </si>
  <si>
    <t xml:space="preserve"> Applying AI Tools for Modeling, Predicting and Managing the White Wine Fermentation Process</t>
  </si>
  <si>
    <t xml:space="preserve">Smart Viniculture: Applying Artificial Intelligence for Improved Winemaking and Risk Management
by Inmaculada Izquierdo-Bueno,Javier Moraga,Jesús M. Cantoral,María Carbú,Carlos Garrido andVictoria E. González-Rodríguez </t>
  </si>
  <si>
    <t>https://www.mdpi.com/2076-3417/14/22/10277</t>
  </si>
  <si>
    <t xml:space="preserve">Models for Wine Fermentation and Their Suitability for Commercial Applications
by James Nelson  and Roger Boulton </t>
  </si>
  <si>
    <t>https://www.mdpi.com/2311-5637/10/6/269</t>
  </si>
  <si>
    <t xml:space="preserve">Methods for Parameter Estimation in Wine Fermentation Models
by Robert Coleman, James Nelson and Roger Boulton </t>
  </si>
  <si>
    <t>https://www.mdpi.com/2311-5637/10/8/386</t>
  </si>
  <si>
    <t>AI-Based Biogas Fermentation Process Prediction Based on a Low-Cost Online Sensor System; Carsten Wolff; Shazia Nadir Ali</t>
  </si>
  <si>
    <t>https://ieeexplore.ieee.org/abstract/document/10838416/authors#authors</t>
  </si>
  <si>
    <t>https://psecommunity.org/wp-content/plugins/wpor/includes/file/2406/LAPSE-2024.1148-1v1.pdf
Intensification and Integration
Worapon Kiatkittipong  and Jun Wei Lim</t>
  </si>
  <si>
    <t>https://www.sciencedirect.com/science/article/pii/S1877050923011183?via%3Dihub</t>
  </si>
  <si>
    <t>I Kovačević, M Orić, IH Tolić, EK Nyarko; Modelling the Fermentation Process in Winemaking using Temperature and Specific Gravity; Central European Conference on Information and Intelligent Systems; Varazdin, (2023).</t>
  </si>
  <si>
    <t>https://www.proquest.com/docview/2876106595?pq-origsite=gscholar&amp;fromopenview=true&amp;sourcetype=Conference%20Papers%20&amp;%20Proceedings</t>
  </si>
  <si>
    <t>Romulus Iagaru, A. Sipos,Pompilica Iagaru</t>
  </si>
  <si>
    <t>Strategic Thinking and Its Role in Accelerating the Transition from the Linear to the Circular Economic Model—Case Study of the Agri-Food Sector in the Sibiu Depression Microregion, Romania</t>
  </si>
  <si>
    <t>Shmygol N., Luczka W., Gavkalova N., Harbar Z., Koval V., Cioca L.-I.; ANALYSIS AND MANAGEMENT OF ORGANIC AGRICULTURE DEVELOPMENT IN
EASTERN EUROPEAN COUNTRIES; INMATEH - Agricultural Engineering; Vol. 72, No. 1 / 2024</t>
  </si>
  <si>
    <t>https://www.webofscience.com/wos/woscc/full-record/WOS:001198094300003</t>
  </si>
  <si>
    <t>Exploring the Evolution of Sustainability Paradigms: From Linear to Circular Economy Models; Dabija, D; Nastase, C</t>
  </si>
  <si>
    <t>https://www.webofscience.com/wos/woscc/full-record/WOS:001262084800032</t>
  </si>
  <si>
    <t>Anca Sipos, Adrian Florea, Maria Arsin, Ugo Fiore</t>
  </si>
  <si>
    <t>Using neural networks to obtain indirect information about the state variables in an alcoholic fermentation process</t>
  </si>
  <si>
    <t>Setpoint temperature estimation to achieve target solvent concentrations in S. cerevisiae fermentations using inverse neural networks and fuzzy logic
Author links open overlay panel
Vinicio Moya-Almeida, 
Belén Diezma-Iglesias, 
Eva Correa-Hernando, 
Cristian Vaquero-Miguel, Natalia Alvarado-Arias</t>
  </si>
  <si>
    <t>https://www.sciencedirect.com/science/article/pii/S095219762301432X</t>
  </si>
  <si>
    <t>Sustainable method using filtering techniques for a fermentation process state estimation</t>
  </si>
  <si>
    <t>Martin Fleurial, Ludovic Sacchelli, Agustín Gabriel Yabo, State estimation in alcoholic fermentation models: a
case-study in wine-making conditions; HAL</t>
  </si>
  <si>
    <t>https://hal.science/hal-04269299/document</t>
  </si>
  <si>
    <r>
      <rPr>
        <rFont val="Arial Narrow"/>
        <color theme="1"/>
        <sz val="10.0"/>
      </rPr>
      <t xml:space="preserve">Begea, M., Sirbu, A., </t>
    </r>
    <r>
      <rPr>
        <rFont val="Arial Narrow"/>
        <color theme="1"/>
        <sz val="10.0"/>
      </rPr>
      <t>Pacala, M.L.</t>
    </r>
  </si>
  <si>
    <t>Pilot technology to obtain a bio-based product from barley malt rootlets. In: Proceedings of I.C. FaBE 2013 (International Conference on Food and Biosystems Engineering, 30 May-02 June 2013. GREECE, Skiathos Island, pp. 108–116, 2.  http://refhub.elsevier.com/S2666-8335(24)00031-5/sbref0021</t>
  </si>
  <si>
    <r>
      <rPr>
        <rFont val="Arial Narrow"/>
        <color theme="10"/>
        <sz val="11.0"/>
        <u/>
      </rPr>
      <t>Salvatore, I., Leue-Rüegg, R., Beretta, C., &amp; Müller, N. (</t>
    </r>
    <r>
      <rPr>
        <rFont val="Arial Narrow"/>
        <color theme="10"/>
        <sz val="11.0"/>
        <u/>
      </rPr>
      <t>2024</t>
    </r>
    <r>
      <rPr>
        <rFont val="Arial Narrow"/>
        <color theme="10"/>
        <sz val="11.0"/>
        <u/>
      </rPr>
      <t>). Valorisation potential and challenges of food side product streams for food applications: a review using the example of Switzerland. Future Foods, 100325. https://doi.org/10.1016/j.fufo.2024.100325  IF=7.2</t>
    </r>
  </si>
  <si>
    <t>https://www.sciencedirect.com/science/article/pii/S2666833524000315?via%3Dihub</t>
  </si>
  <si>
    <t>WOS:001221345200001</t>
  </si>
  <si>
    <r>
      <rPr>
        <rFont val="Arial Narrow"/>
        <color theme="1"/>
        <sz val="10.0"/>
      </rPr>
      <t xml:space="preserve">Lidia Favier (Ecole Natl Super Chim Rennes, France) , Lacramioara Rusu, Andrei Ionut Simion, Raluca Maria Hlihor, </t>
    </r>
    <r>
      <rPr>
        <rFont val="Arial Narrow"/>
        <color theme="1"/>
        <sz val="10.0"/>
      </rPr>
      <t>Mariana Liliana Pacala</t>
    </r>
    <r>
      <rPr>
        <rFont val="Arial Narrow"/>
        <color theme="1"/>
        <sz val="10.0"/>
      </rPr>
      <t>, Adrian Augustyniak</t>
    </r>
  </si>
  <si>
    <t>EFFICIENT DEGRADATION OF CLOFIBRIC ACID BY HETEROGENEOUS PHOTOCATALYTIC OXIDATION PROCESS, WOS:000482576500007</t>
  </si>
  <si>
    <r>
      <rPr>
        <rFont val="Arial Narrow"/>
        <color theme="1"/>
        <sz val="10.0"/>
      </rPr>
      <t xml:space="preserve">Physicochemical and ecotoxicological approaches for Moknine Continental Sebkha in Tunisia, </t>
    </r>
    <r>
      <rPr>
        <rFont val="Arial Narrow"/>
        <color theme="1"/>
        <sz val="10.0"/>
      </rPr>
      <t>2024</t>
    </r>
    <r>
      <rPr>
        <rFont val="Arial Narrow"/>
        <color theme="1"/>
        <sz val="10.0"/>
      </rPr>
      <t>, 
JOURNAL OF WATER AND HEALTH
Volume22Issue4Page785-796
DOI: 10.2166/wh.2024.035</t>
    </r>
  </si>
  <si>
    <t>https://www.webofscience.com/wos/woscc/full-record/WOS:001187335200001</t>
  </si>
  <si>
    <t>WOS:001187335200001</t>
  </si>
  <si>
    <t>Chicea D.(ULBS), Indrea E., Crețu C.M.(ULBS)</t>
  </si>
  <si>
    <t xml:space="preserve">Assesing Fe3O4 nanoparticle size by DLS, XRD and AFM, Journal of Optoelectronics and Advanced Materials, 14(5-6), 2012, 460-466 </t>
  </si>
  <si>
    <t>Y Liang, F Liu, E Wang, Y Miao, W Han, Y Chen, W. Zhang, L.Li, J.Huang,Preparation of highly elastic superhydrophobic CNF/Fe3O4 based materials modified in aqueous phase for oil-water separation, International Journal of Biological Macromolecules, vol.265, part 1, p.130807, 2024</t>
  </si>
  <si>
    <t>https://www.sciencedirect.com/science/article/abs/pii/S0141813024016118</t>
  </si>
  <si>
    <t>Cretu Carmen</t>
  </si>
  <si>
    <t>Z.N. Ozer, M.Ozkan, S.Pat,Optical and electric properties of Fe3O4 nanoparticle doped ZnO thin films, Ceramics International, vol.50, no 13 ,p.22696-22703, 2024</t>
  </si>
  <si>
    <t>https://www.sciencedirect.com/science/article/abs/pii/S0272884224013403</t>
  </si>
  <si>
    <t>M.S. Hodhod, A.R.Z. Gaafar, B.M. AlMunqedhi, A. Elzein, A.M. Abdelmalik,Exploitation of mangliculous marine fungi, Amarenographium solium, for the green synthesis of silver nanoparticles and their activity against multiple drug-resistant bacteria, Open Chemistry, vol.22, no 1, p.20230184, 2024</t>
  </si>
  <si>
    <t>https://www.degruyter.com/document/doi/10.1515/chem-2023-0184/html</t>
  </si>
  <si>
    <t>N.A. Neda, H. Alireza, K.D. Reza, Synthesize of FA@PEG Fe3O4 Nanoparticles for Targeting Lung Cancer Cells via Down Regulated FLOR1 Gene Expression,BioNanoScience, 2024</t>
  </si>
  <si>
    <t>https://link.springer.com/article/10.1007/s12668-024-01359-3</t>
  </si>
  <si>
    <t xml:space="preserve">L. Ameen, A. Ameen, F. Sadiq, S. Saeed, I. Sadiq, M. Raheel, S. Riaz, S. Naseem, Modifications in the structural, optical, magnetic, electrical polarization and hyperthermia properties of SrSnFe8O15 V-type hexaferrites with Sm3+ ions substitution, Ceramics International, 2024 </t>
  </si>
  <si>
    <t>https://www.sciencedirect.com/science/article/abs/pii/S0272884224033935</t>
  </si>
  <si>
    <t xml:space="preserve">Danciu, C.-A.; Tulbure, A.; Stanciu, M.-A.; Antonie, I.; Capatana, C.; Zerbeș, M.V.; Giurea, R.; Rada, E.C. </t>
  </si>
  <si>
    <t>M Di Maro, L Gargiulo, G Gomez d'Ayala… - International Journal of …, 2024 - mdpi.com, Exploring Antimicrobial Compounds from Agri-Food Wastes for Sustainable Applications</t>
  </si>
  <si>
    <t>Valorization of Grain and Oil By-Products with Special Focus on Hemicellulose Modification, X Liu, J Xie, N Jacquet, C Blecker - Polymers, 2024 - mdpi.com</t>
  </si>
  <si>
    <t>https://www.mdpi.com/2837238</t>
  </si>
  <si>
    <t>Grapevine and Horseradish Leaves as Natural, Sustainable Additives for Improvement of the Microbial, Sensory, and Antioxidant Properties of Traditionally Fermented Low-Salt Cucumbers, J Staninska-Pięta, P Cyplik, A Drożdżyńska… - Sustainability, 2024 - mdpi.com</t>
  </si>
  <si>
    <t>Nutraceutical potential of Mediterranean agri-food waste and wild plants: Green extraction and bioactive characterization, N Abderrrezag… - Advances in food …, 2025 - pubmed.ncbi.nlm.nih.gov</t>
  </si>
  <si>
    <t>https://pubmed.ncbi.nlm.nih.gov/40155083/</t>
  </si>
  <si>
    <t>https://doi.org/10.1016/bs.afnr.2024.09.001</t>
  </si>
  <si>
    <t>Opportunities in grain processing through the use of waste and by-products: An overview of sustainable valorization in the food industry</t>
  </si>
  <si>
    <t>Cristina-Anca Danciu, Anca Tulbure, M Stanciu, Iuliana Antonie, Ciprian Capatana</t>
  </si>
  <si>
    <t>Insights into Grain Milling and Fractionation Practices for Improved Food Sustainability with Emphasis on Wheat and Peas, ESM Abdel-Aal - Foods, 2024 - mdpi.com</t>
  </si>
  <si>
    <t>https://www.mdpi.com/2304-8158/13/10/1532</t>
  </si>
  <si>
    <t>Popescu, D.; Botoran, O.; Cristea, R.; Mihăescu, C.; Sutan N</t>
  </si>
  <si>
    <t>Effects of Geographical Area and Harvest Times on Chemical
Composition and Antibacterial Activity of Juniperus communis L. Pseudo-Fruits Extracts: A Statistical Approach</t>
  </si>
  <si>
    <t>Ilir Mërtiri , Bogdan Păcularu-Burada and Nicoleta Stănciuc; Phytochemical Characterization and Antibacterial Activity of
Albanian Juniperus communis and Juniperus oxycedrus Berries
and Needle Leaves Extracts; Antioxidants 2024, 13(3), 345</t>
  </si>
  <si>
    <t>file:///C:/Users/RAMONA/Downloads/antioxidants-13-00345.pdf</t>
  </si>
  <si>
    <t xml:space="preserve">Mingfeng Qiao, Siyue Luo, Zherenyongzhong Z., Xuemei Cai, Xinxin Zhao, Yuqin Jiang and Baohe Miao, Quality Assessment of Loquat under Different Preservation
Methods Based on Physicochemical Indicators, GC–MS and Intelligent Senses, Horticulturae 2024, 10, 499 </t>
  </si>
  <si>
    <t>Popescu (Stegarus), D., Frum, A., Dobrea, C., Cristea, R., Gligor, F., Vicas, L., Ionete, R., Sutan, N., Georgescu, c.</t>
  </si>
  <si>
    <t>Comparative antioxidant and antimicrobial activities of several conifer needles and bark extract</t>
  </si>
  <si>
    <t xml:space="preserve">SAIPA </t>
  </si>
  <si>
    <t>Roosa Helander, Salla Leppäkoski, Ulla Moilanen, Marika Tossavainen, Päivi Laaksonen, Boreal forest side streams for natural colorants and growing media, Sustainable Chemistry and Pharmacy 39 (2024) 101615</t>
  </si>
  <si>
    <t>https://www.sciencedirect.com/science/article/pii/S2352554124001906?via%3Dihub</t>
  </si>
  <si>
    <t xml:space="preserve">Popescu, D.I. (ICSI); Botoran, O.R. (ICSI); Cristea Ramona (ULBS); Mihăescu, C. (ICSI); Sutan, N.A. (ICSI) </t>
  </si>
  <si>
    <t>Effects of Geographical Area and Harvest Times on Chemical
Composition and Antibacterial Activity of Juniperus communis L. Pseudo-Fruits Extracts: A Statistical Approach.</t>
  </si>
  <si>
    <t>Ilir Mërtiri , Bogdan Păcularu-Burada and Nicoleta Stănciuc, Phytochemical Characterization and Antibacterial Activity of
Albanian Juniperus communis and Juniperus oxycedrus Berries
and Needle Leaves Extracts, Antioxidants 2024, 13, 345</t>
  </si>
  <si>
    <t>https://www.mdpi.com/2076-3921/13/3/345</t>
  </si>
  <si>
    <t>Meryem El Jemli, Shahira M. Ezzat, Mourad Kharbach, Eman Sherien Mostafa, Journal of Ethnopharmacology 331 (2024)
Rasha Ali Radwan, Yousra El Jemli, Otman El-Guourrami, Samir Ahid, Yahia Cherrah,
Ahmed Zayed, Katim Alaoui, Bioassay-guided isolation of anti-inflammatory and antinociceptive
metabolites among three Moroccan Juniperus leaves extract supported with
in vitro enzyme inhibitory assays</t>
  </si>
  <si>
    <t>https://www.sciencedirect.com/science/article/pii/S0378874124005841</t>
  </si>
  <si>
    <t xml:space="preserve">SCOPUS,  AGRICOLA
    BIOSIS Citation Index
    CAB International
    Cambridge Scientific Abstracts
    Chemical Abstracts
    Current Contents - Life Sciences
    Embase
    International Pharmaceutical Abstracts
    NAPRALERT (Natural Products Alert)
    Science Citation Index
    PubMed/Medline
    EMBiology
  </t>
  </si>
  <si>
    <t>Popescu DI, Frum A, Dobrea CM, Cristea R, Gligor FG, Vicas LG, Ionete RE, Sutan NA, Georgescu
C</t>
  </si>
  <si>
    <t>Alise Zommere 1, Linards Klavins, Vizma Nikolajeva, Agnese Kukela, Kalle Kaipanen, Risto Korpinen, Maris Klavins; Extraction and investigation of the lipophilic fraction
from Norway spruce (Picea abies) and Scots pine (Pinus
sylvestris) forestry side‑stream biomass; Vol.:(0123456789)Wood Science and Technology
https://doi.org/10.1007/s00226-024-01566-x</t>
  </si>
  <si>
    <t>https://www.researchgate.net/publication/381044895_Extraction_and_investigation_of_the_lipophilic_fraction_from_Norway_spruce_Picea_abies_and_Scots_pine_Pinus_sylvestris_forestry_side-stream_biomass/references</t>
  </si>
  <si>
    <t xml:space="preserve">Wenjing Meng, Lin Chang, Zhaolei Qu, Bing Liu, Kang Liu, Yuemei Zhang, Lin Huang and Hui Sun. Dominant Tree Species and Litter Quality Govern Fungal Community Dynamics during Litter Decomposition. J. Fungi 2024, 10(10), 690; https://doi.org/10.3390/jof10100690 - 3 Oct 2024 </t>
  </si>
  <si>
    <t>https://www.mdpi.com/search?q=Dominant+Tree+Species+and+Litter+Quality+Govern+Fungal+Community+Dynamics+during+Litter+Decomposition</t>
  </si>
  <si>
    <t>Elena Monica Mitoi, Florentina Aldea, Florent, Elena Helepciuc, Alexandra-Gabriela Ciocan, Adina Frum, Diana Ionela Popescu, Oana Alexandra Lut, Nicoleta Anca Sutan. The Production of Useful Phenol Compounds with Antioxidant
Potential in Gametophytes and Sporophytes from In Vitro
Cultures in Four Ornamental Ferns Species.     July 2024Horticulturae 10(8):799
    DOI: 10.3390/horticulturae10080799
and Liliana Cristina Soare</t>
  </si>
  <si>
    <t>https://www.researchgate.net/publication/382724373_The_Production_of_Useful_Phenol_Compounds_with_Antioxidant_Potential_in_Gametophytes_and_Sporophytes_from_In_Vitro_Cultures_in_Four_Ornamental_Ferns_Species</t>
  </si>
  <si>
    <t xml:space="preserve">Alise Zommere, Linards Klavins, Vizma Nikolajeva, Agnese Kukela, Kalle Kaipanen, Risto Korpinen, Maris Klavins. Extraction and investigation of the lipophilic fraction
from Norway spruce (Picea abies) and Scots pine (Pinus
sylvestris) forestry side‑stream biomass. Wood Science and Technology (2024) 58:1259–1284
https://doi.org/10.1007/s00226-024-01566-x. </t>
  </si>
  <si>
    <t>https://www.researchgate.net/publication/381044895_Extraction_and_investigation_of_the_lipophilic_fraction_from_Norway_spruce_Picea_abies_and_Scots_pine_Pinus_sylvestris_forestry_side-stream_biomass</t>
  </si>
  <si>
    <t>Blanka Tobolková, Lenka Panghyová, Stanislav Baxa, Vladimira Vargová, Mariana Jančová, Martin Polovka. Juniperus communis L. Needles: Effects of Processing, Geographical
Origin, Soil Characteristics and Age on Antioxidant Status and Colour. Journal of Soil Science and Plant Nutrition
https://doi.org/10.1007/s42729-024-02046-8</t>
  </si>
  <si>
    <t>https://www.webofscience.com/wos/alldb/full-record/WOS:001236533200002</t>
  </si>
  <si>
    <t>Felipe Tecchio Borsoi , Gilnei Bruno da Silva, Daiane Manica, Margarete Dulce Bagatini, Glaucia Maria Pastore  and Henrique Silvano Arruda. Extract of Araçá-Boi and Its Major Phenolic Compound,
Trans-Cinnamic Acid, Reduce Viability and Inhibit Migration of
Human Metastatic Melanoma Cells.  Nutrients 2024, 16,
2929. https://doi.org/10.3390/
nu16172929</t>
  </si>
  <si>
    <t>https://www.mdpi.com/2072-6643/16/17/2929</t>
  </si>
  <si>
    <t xml:space="preserve">
Moise, G (Moise, George) [1] ; Popescu, A (Popescu, Agatha) [2] ; Bratu, IA (Bratu, Iulian Alexandru) [1] ; Raducuta, I (Raducuta, Ion) [3] ; Nistoreanu, BG (Nistoreanu, Bogdan Gabriel) [4] ; Stanciu, M (Stanciu, Mirela) [1]</t>
  </si>
  <si>
    <t>Can We Talk about Smart Tourist Villages in Marginimea Sibiului, Romania?</t>
  </si>
  <si>
    <t xml:space="preserve">
The analysis of rural tourism image optimization under the internet of things and deep learning
Wang, XH
Dec 2 2024
SCIENTIFIC REPORTS 14 (1)</t>
  </si>
  <si>
    <t>https://www.webofscience.com/wos/alldb/full-record/WOS:001376827000011</t>
  </si>
  <si>
    <t>Moise George</t>
  </si>
  <si>
    <t>Quality of Life in Rural Areas: A Set of Indicators for Improving Wellbeing
Beltramo, R; Peira, G; (...); Bonadonna, A
Mar 2024
SUSTAINABILITY 16 (5)</t>
  </si>
  <si>
    <t>https://www.webofscience.com/wos/alldb/full-record/WOS:001183001000001</t>
  </si>
  <si>
    <t>API-TOURISM, AN IMPORTANT COMPONENT OF THE SUSTAINABLE DEVELOPMENT OF THE ROMANIAN VILLAGE - CASE STUDY: THE LOCALITY OF SIBIEL (MĂRGINIMEA SIBIULUI), ROMANIA
Antonie, I
2024
SCIENTIFIC PAPERS-SERIES MANAGEMENT ECONOMIC ENGINEERING IN AGRICULTURE AND RURAL DEVELOPMENT 24 (4) , pp.41-50</t>
  </si>
  <si>
    <t>https://www.webofscience.com/wos/alldb/full-record/WOS:001437484400003</t>
  </si>
  <si>
    <t>REVIVAL OF TOURISM DEMAND IN THE POST COVID-19 PANDEMIC PERIOD - A STATISTICAL OVERVIEW IN ROMANIA
Popescu, A; Tindeche, C; (...); Plesoianu, DM
2024
SCIENTIFIC PAPERS-SERIES MANAGEMENT ECONOMIC ENGINEERING IN AGRICULTURE AND RURAL DEVELOPMENT 24 (1) , pp.751-760</t>
  </si>
  <si>
    <t>https://www.webofscience.com/wos/alldb/full-record/WOS:001229070600057</t>
  </si>
  <si>
    <r>
      <rPr>
        <rFont val="Arial Narrow"/>
        <color rgb="FF000000"/>
        <sz val="11.0"/>
      </rPr>
      <t>Stanca-Moise, C (Stanca-Moise, Cristina) </t>
    </r>
    <r>
      <rPr>
        <rFont val="Arial Narrow"/>
        <color rgb="FF095B8B"/>
        <sz val="12.0"/>
      </rPr>
      <t>[1] </t>
    </r>
    <r>
      <rPr>
        <rFont val="Arial Narrow"/>
        <color rgb="FF000000"/>
        <sz val="11.0"/>
      </rPr>
      <t>; Moise, G (Moise, George) </t>
    </r>
    <r>
      <rPr>
        <rFont val="Arial Narrow"/>
        <color rgb="FF095B8B"/>
        <sz val="12.0"/>
      </rPr>
      <t>[1] </t>
    </r>
    <r>
      <rPr>
        <rFont val="Arial Narrow"/>
        <color rgb="FF000000"/>
        <sz val="11.0"/>
      </rPr>
      <t>; Rotaru, M (Rotaru, Mihaela) </t>
    </r>
    <r>
      <rPr>
        <rFont val="Arial Narrow"/>
        <color rgb="FF095B8B"/>
        <sz val="12.0"/>
      </rPr>
      <t>[2] </t>
    </r>
    <r>
      <rPr>
        <rFont val="Arial Narrow"/>
        <color rgb="FF000000"/>
        <sz val="11.0"/>
      </rPr>
      <t>; Vonica, G (Vonica, Ghizela) </t>
    </r>
    <r>
      <rPr>
        <rFont val="Arial Narrow"/>
        <color rgb="FF095B8B"/>
        <sz val="12.0"/>
      </rPr>
      <t>[3] </t>
    </r>
    <r>
      <rPr>
        <rFont val="Arial Narrow"/>
        <color rgb="FF000000"/>
        <sz val="11.0"/>
      </rPr>
      <t>; Sanislau, D (Sanislau, Dorina) </t>
    </r>
    <r>
      <rPr>
        <rFont val="Arial Narrow"/>
        <color rgb="FF095B8B"/>
        <sz val="12.0"/>
      </rPr>
      <t>[1]</t>
    </r>
  </si>
  <si>
    <t>Study on the Ecology, Biology and Ethology of the Invasive Species Corythucha arcuata Say, 1832 (Heteroptera: Tingidae), a Danger to Quercus spp. in the Climatic Conditions of the City of Sibiu, Romania</t>
  </si>
  <si>
    <t xml:space="preserve">
Gavrilovic, B; Furtula, D; (...); Tabakovic-Tosic, M
Phenology and seasonal dynamics of Corythucha arcuata (Hemiptera: Tingidae) on four autochthonous oak species in Serbia, ANNALES DE LA SOCIETE ENTOMOLOGIQUE DE FRANCE 60 (5) , pp.441-452</t>
  </si>
  <si>
    <t>https://www.webofscience.com/wos/alldb/full-record/WOS:001260297500001</t>
  </si>
  <si>
    <t>WoS / SCOPUS</t>
  </si>
  <si>
    <r>
      <rPr>
        <rFont val="Arial Narrow"/>
        <color rgb="FF000000"/>
        <sz val="11.0"/>
      </rPr>
      <t>Stanca-Moise, C (Stanca-Moise, Cristina) </t>
    </r>
    <r>
      <rPr>
        <rFont val="Arial Narrow"/>
        <color rgb="FF095B8B"/>
        <sz val="12.0"/>
      </rPr>
      <t>[1] </t>
    </r>
    <r>
      <rPr>
        <rFont val="Arial Narrow"/>
        <color rgb="FF000000"/>
        <sz val="11.0"/>
      </rPr>
      <t>; Moise, G (Moise, George) </t>
    </r>
    <r>
      <rPr>
        <rFont val="Arial Narrow"/>
        <color rgb="FF095B8B"/>
        <sz val="12.0"/>
      </rPr>
      <t>[1] </t>
    </r>
    <r>
      <rPr>
        <rFont val="Arial Narrow"/>
        <color rgb="FF000000"/>
        <sz val="11.0"/>
      </rPr>
      <t>; Rotaru, M (Rotaru, Mihaela) </t>
    </r>
    <r>
      <rPr>
        <rFont val="Arial Narrow"/>
        <color rgb="FF095B8B"/>
        <sz val="12.0"/>
      </rPr>
      <t>[2] </t>
    </r>
    <r>
      <rPr>
        <rFont val="Arial Narrow"/>
        <color rgb="FF000000"/>
        <sz val="11.0"/>
      </rPr>
      <t>; Vonica, G (Vonica, Ghizela) </t>
    </r>
    <r>
      <rPr>
        <rFont val="Arial Narrow"/>
        <color rgb="FF095B8B"/>
        <sz val="12.0"/>
      </rPr>
      <t>[3] </t>
    </r>
    <r>
      <rPr>
        <rFont val="Arial Narrow"/>
        <color rgb="FF000000"/>
        <sz val="11.0"/>
      </rPr>
      <t>; Sanislau, D (Sanislau, Dorina) </t>
    </r>
    <r>
      <rPr>
        <rFont val="Arial Narrow"/>
        <color rgb="FF095B8B"/>
        <sz val="12.0"/>
      </rPr>
      <t>[1] ULBS</t>
    </r>
  </si>
  <si>
    <t>Markovic, C; Kanjevac, B; (...); Dobrosavljevic, J, The effect of the oak powdery mildew, oak lace bug, and other foliofagous insects on the growth of young pedunculate oak trees</t>
  </si>
  <si>
    <t>https://www.webofscience.com/wos/alldb/full-record/WOS:001144388000001</t>
  </si>
  <si>
    <t>Stanciu, M (Stanciu, Mirela) [1] ; Popescu, A (Popescu, Agatha) [2] ; Sava, C (Sava, Camelia) [1] ; Moise, G (Moise, George) [1] ; Nistoreanu, BG (Nistoreanu, Bogdan Gabriel) [3] ; Rodzik, J (Rodzik, Jaroslaw) [4] ; Bratu, IA (Bratu, Iulian Alexandru) [1]</t>
  </si>
  <si>
    <t>New model of sports tourism with sustainable tourism development to increase tourist arrivals in Central Aceh Regency, Indonesia
Rangkuti, YA; Setyawati, H; (...); Hidayah, T
Jul 11 2024
FRONTIERS IN SPORTS AND ACTIVE LIVING 6</t>
  </si>
  <si>
    <t>https://www.webofscience.com/wos/alldb/full-record/WOS:001275281100001</t>
  </si>
  <si>
    <t>Exploring the nexus of smart technologies and sustainable ecotourism: A systematic review
Zhang, Y and Deng, B
Jun 15 2024
HELIYON 10 (11)</t>
  </si>
  <si>
    <t>https://www.webofscience.com/wos/alldb/full-record/WOS:001248404100003</t>
  </si>
  <si>
    <t>The analysis of ecological security and tourist satisfaction of ice-and-snow tourism under deep learning and the Internet of Things
Zhang, BJ
May 10 2024
SCIENTIFIC REPORTS 14 (1)</t>
  </si>
  <si>
    <t>https://www.webofscience.com/wos/alldb/full-record/WOS:001218726300024</t>
  </si>
  <si>
    <t>Factors influencing hikers' litter behavior in national park in China
Sun, HZ; Yang, FF and Guo, WF
Jan 8 2024
FRONTIERS IN FORESTS AND GLOBAL CHANGE 6</t>
  </si>
  <si>
    <t>https://www.webofscience.com/wos/alldb/full-record/WOS:001147660400001</t>
  </si>
  <si>
    <t>The effect of sustainable environmental tourism training on the development of eighth-grade Omani students' attitudes towards the environment and their inclination to engage in entrepreneurship in environmental tourism projects
Ambusaidi, A; Al-Dayri, H and Al-Sumari, M
Dec 31 2024
COGENT EDUCATION 11 (1)</t>
  </si>
  <si>
    <t>https://www.webofscience.com/wos/alldb/full-record/WOS:001311932500001</t>
  </si>
  <si>
    <t>The Role of Lifestyle Activities (Mountain Trips and Hiking) in Extracurricular and Leisure Options - Part 1/Attractiveness Component Analysis
Mocanu, GD; Raducanu, DM; (...); Szabo, DA
2024
REVISTA ROMANEASCA PENTRU EDUCATIE MULTIDIMENSIONALA 16 (3)</t>
  </si>
  <si>
    <t>https://www.webofscience.com/wos/alldb/full-record/WOS:001318544200015</t>
  </si>
  <si>
    <t>Chis Adriana Aurelia (ULBS); Dobrea Carmen Maximiliana (ULBS); Arseniu Anca Maria (ULBS); Frum Adina (ULBS); Rus Luca-Liviu (ULBS); Cormos Gabriela (ULBS); Georgescu Cecilia (ULBS); Morgovan Claudiu (ULBS); Butuca Anca (ULBS); Gligor Felicia Gabriela (ULBS); Vonica-Tincu Andreea Loredana (ULBS)</t>
  </si>
  <si>
    <t>Antibody-Drug Conjugates-Evolution and Perspectives</t>
  </si>
  <si>
    <t>Villacampa, G; Morgado, PC; Caritá, L; Navarro, V; Pascual, T; Dienstmann, R, Safety and efficacy of antibody-drug conjugates plus immunotherapy in solid tumours: A systematic review and meta-analysis, 
CANCER TREATMENT REVIEWS</t>
  </si>
  <si>
    <t>https://1510q1mh5-y-https-www-webofscience-com.z.e-nformation.ro/wos/woscc/full-record/WOS:001344191100001</t>
  </si>
  <si>
    <t>Morgovan Claudiu (ULBS); Dobrea Carmen Maximiliana (ULBS); Butuca Anca (ULBS); Arseniu Anca Maria (ULBS); Frum Adina (ULBS); Rus Luca Liviu (ULBS); Chis Adriana Aurelia (ULBS); Juncan Anca Maria (ULBS); Gligor Felicia Gabriela (ULBS); Georgescu Cecilia (ULBS); Ghibu Steliana (Iuliu Hatieganu Univ Med &amp; Pharm, Cluj-Napoca); Vonica-Tincu Andreea Loredana (ULBS)</t>
  </si>
  <si>
    <t>Vonica, RC; Butuca, A; Vonica-Tincu, AL; Morgovan, C; Pumnea, M; Cipaian, RC; Curca, RO; Batar, F; Vornicu, V; Solomon, A (Solomon, Adelaida); Frum, A; Dobrea, CM; Axente, DD; Gligor, FG, The Descriptive and Disproportionality Assessment of EudraVigilance Database Reports on Capecitabine Induced Cardiotoxicity, 
CANCERS</t>
  </si>
  <si>
    <t>https://1510q1t02-y-https-www-webofscience-com.z.e-nformation.ro/wos/woscc/full-record/WOS:001364076800001</t>
  </si>
  <si>
    <t>Dobrea, CM; Frum, A; Butuca, A; Morgovan, C; Stoicescu, L; Chis, AA; Arseniu, AM; Rus, LL; Gligor, FG; Vonica-Tincu, AL, Drug-Drug Interactions of Selective Serotonin Reuptake Inhibitors: A Pharmacovigilance Study on Real-World Evidence from the EudraVigilance Database, PHARMACEUTICALS</t>
  </si>
  <si>
    <t>https://1510q1t02-y-https-www-webofscience-com.z.e-nformation.ro/wos/woscc/full-record/WOS:001342993600001</t>
  </si>
  <si>
    <t>Morgovan Claudiu (ULBS); Dobrea Carmen Maximiliana (ULBS); Butuca Anca (ULBS); Arseniu Anca Maria (ULBS); Frum Adina (ULBS); Rus Luca Liviu (ULBS); Chis Adriana Aurelia (ULBS); Juncan Anca Maria (ULBS); Gligor Felicia Gabriela (ULBS); Georgescu Cecilia (ULBS); Ghibu Steliana (Iuliu Hatieganu Univ Med &amp; Pharm); Vonica-Tincu Andreea Loredana (ULBS)</t>
  </si>
  <si>
    <t>Fan, YH; Wu, T; Xu, PY; Yang, CL; An, J; Zhang, HJ; Abbas, M; Dong, XS, Neratinib safety evaluation: real-world adverse event analysis from the FAERS database, 
FRONTIERS IN PHARMACOLOGY</t>
  </si>
  <si>
    <t>https://1510q1mh5-y-https-www-webofscience-com.z.e-nformation.ro/wos/woscc/full-record/WOS:001319940800001</t>
  </si>
  <si>
    <t>Becchetti, AG; Martini, A; Scroccaro, G; Joppi, R, History of trastuzumab: a case study in health technology reassessment and natural disinvestment in Veneto Region, 
FRONTIERS IN PHARMACOLOGY</t>
  </si>
  <si>
    <t>https://1510q1mh5-y-https-www-webofscience-com.z.e-nformation.ro/wos/woscc/full-record/WOS:001293842100001</t>
  </si>
  <si>
    <t xml:space="preserve">Popescu Diana Ionela (Natl Res &amp; Dev Inst Cryogen &amp; Isotop Technol ICSI, Ramnicu Valcea); Frum Adina (ULBS); Dobrea Carmen Maximiliana (ULBS); Cristea Ramona (ULBS); Gligor Felicia Gabriela (ULBS); Vicas Laura Gratiela (Univ Oradea, Fac Med &amp; Pharm); Ionete Roxana Elena (Natl Res &amp; Dev Inst Cryogen &amp; Isotop Technol ICSI, Ramnicu Valcea); Sutan Nicoleta Anca (Natl Univ Sci &amp; Technol Politech Bucharest, Pitesti Univ Ctr); Georgescu Cecilia (ULBS) </t>
  </si>
  <si>
    <t xml:space="preserve">Comparative Antioxidant and Antimicrobial Activities of Several Conifer Needles and Bark Extracts
</t>
  </si>
  <si>
    <t>Meng, WJ; Chang, L; Qu, ZL; Liu, B; Liu, K; Zhang, YM; Huang, L; Sun, H, Dominant Tree Species and Litter Quality Govern Fungal Community Dynamics during Litter Decomposition, 
JOURNAL OF FUNGI</t>
  </si>
  <si>
    <t>https://1510q1mh5-y-https-www-webofscience-com.z.e-nformation.ro/wos/woscc/full-record/WOS:001343295600001</t>
  </si>
  <si>
    <t>Mitoi, EM; Aldea, F; Helepciuc, FE; Ciocan, AG; Frum, A; Popescu, DI; Lutu, OA; Sutan, NA; Soare, LC, The Production of Useful Phenol Compounds with Antioxidant Potential in Gametophytes and Sporophytes from In Vitro Cultures in Four Ornamental Ferns Species, HORTICULTURAE</t>
  </si>
  <si>
    <t>https://1510q1t6k-y-https-www-webofscience-com.z.e-nformation.ro/wos/woscc/full-record/WOS:001307349900001</t>
  </si>
  <si>
    <t>Helander, R; Leppaköski, S; Moilanen, U; Tossavainen, M; Laaksonen, P, Boreal forest side streams for natural colorants and growing media, SUSTAINABLE CHEMISTRY AND PHARMACY</t>
  </si>
  <si>
    <t>https://1510q1mh5-y-https-www-webofscience-com.z.e-nformation.ro/wos/woscc/full-record/WOS:001299971300001</t>
  </si>
  <si>
    <t>Zommere, A; Klavins, L; Nikolajeva, V; Kukela, A; Kaipanen, K; Korpinen, R; Klavins, M, Extraction and investigation of the lipophilic fraction from Norway spruce (Picea abies) and Scots pine (Pinus sylvestris) forestry side-stream biomass, 
WOOD SCIENCE AND TECHNOLOGY</t>
  </si>
  <si>
    <t>https://1510q1mh5-y-https-www-webofscience-com.z.e-nformation.ro/wos/woscc/full-record/WOS:001236533200002</t>
  </si>
  <si>
    <t>Cristea, RM; Sava, C; Capatana, C; Kanellou, A, Phytochemical Analysis and Specific Activities of Bark and Flower Extracts from Four Magnolia Plant Species, 
HORTICULTURAE</t>
  </si>
  <si>
    <t>https://1510q1t6k-y-https-www-webofscience-com.z.e-nformation.ro/wos/woscc/full-record/WOS:001170033900001</t>
  </si>
  <si>
    <t>Tita Ovidiu (ULBS); Constantinescu Maria Adelina (ULBS); Tita Mihaela Adriana (ULBS); Opruta Tiberius Ilie (ULBS); Dabija Adriana (Stefan Cel Mare Univ Suceava); Georgescu Cecilia (ULBS)</t>
  </si>
  <si>
    <t>Valorization on the Antioxidant Potential of Volatile Oils of Lavandula angustifolia Mill., Mentha piperita L. and Foeniculum vulgare L. in the Production of Kefir</t>
  </si>
  <si>
    <t>Tita, O; Constantinescu, MA; Rusu, L; Tita, MA, Natural Polymers as Carriers for Encapsulation of Volatile Oils: Applications and Perspectives in Food Products, 
POLYMERS</t>
  </si>
  <si>
    <t>https://1510q1t6k-y-https-www-webofscience-com.z.e-nformation.ro/wos/woscc/full-record/WOS:001210398300001</t>
  </si>
  <si>
    <t>Tita, O; Constantinescu, MA; Tita, MA; Batusaru, C; Mironescu, I, Sensory, textural, physico-chemical and enzymatic characterization of melted cheese with added potato and carrot peels, 
FRONTIERS IN NUTRITION</t>
  </si>
  <si>
    <t>https://1510q1t6k-y-https-www-webofscience-com.z.e-nformation.ro/wos/woscc/full-record/WOS:001152509600001</t>
  </si>
  <si>
    <t>Frum Adina (ULBS), Dobrea Carmen Maximiliana (ULBS), Rus Luca Liviu (ULBS), Virchea Lidia-Ioana (ULBS), Morgovan Claudiu (ULBS), Chis Adriana Aurelia (ULBS), Arseniu Anca Maria (ULBS), Butuca Anca (ULBS), Gligor Felicia Gabriela (ULBS), Vicas Laura Gratiela (Univ Oradea, Fac Med &amp; Pharm), Tita Ovidiu (ULBS), Georgescu Cecilia (ULBS)</t>
  </si>
  <si>
    <t xml:space="preserve">Valorization of Grape Pomace and Berries as a New and Sustainable Dietary Supplement: Development, Characterization, and Antioxidant Activity Testing
</t>
  </si>
  <si>
    <t>Piccoli, RC; Simoes, WS; Custodio, SV; Goularte, KCM; Luduvico, KP; de Mello, JE; de Souza, AA; Teixeira, AC; da Costa, DA; Barschak, AG; Deniz, BF; Almeida, WD; Pereira, P; Nicolai, M; Spanevello, RM; Stefanello, FM; Tavares, RG; Palma, ML, Sustainable Intervention: Grape Pomace Flour Ameliorates Fasting Glucose and Mitigates Streptozotocin-Induced Pancreatic Damage in a Type 2 Diabetes Animal Model, 
PHARMACEUTICALS</t>
  </si>
  <si>
    <t>https://1510q1mxt-y-https-www-webofscience-com.z.e-nformation.ro/wos/woscc/full-record/WOS:001365868500001</t>
  </si>
  <si>
    <t>Kurcubic, VS; Durovic, V; Stajic, SB; Dmitric, M; Zivkovic, S; Kurcubic, LV; Maskovic, PZ; Maskovic, J; Mitic, M; Zivkovic, V; Jakovljevic, V, Multitarget Phytocomplex: Focus on Antibacterial Profiles of Grape Pomace and Sambucus ebulus L. Lyophilisates Against Extensively Drug-Resistant (XDR) Bacteria and In Vitro Antioxidative Power, 
ANTIBIOTICS-BASEL</t>
  </si>
  <si>
    <t>https://1510q1mxt-y-https-www-webofscience-com.z.e-nformation.ro/wos/woscc/full-record/WOS:001341827300001</t>
  </si>
  <si>
    <t>Mitoi, EM; Aldea, F; Helepciuc, FE; Ciocan, AG; Frum, A; Popescu, DI; Lutu, OA; Sutan, NA; Soare, LC, The Production of Useful Phenol Compounds with Antioxidant Potential in Gametophytes and Sporophytes from In Vitro Cultures in Four Ornamental Ferns Species, 
HORTICULTURAE</t>
  </si>
  <si>
    <t>Grosu, L; Ferent, E; Nicuta, D; Alexa, IC, Approach regarding the biosafety evaluation of black and red currant pomace extracts using Allium cepa test, 
OVIDIUS UNIVERSITY ANNALS OF CHEMISTRY</t>
  </si>
  <si>
    <t>https://1510q1mxt-y-https-www-webofscience-com.z.e-nformation.ro/wos/woscc/full-record/WOS:001338951200002</t>
  </si>
  <si>
    <t>Cata, A; Ienascu, IMC; Frum, A; Ursu, D; Svera, P; Orha, C; Rusu, G; Chis, AA; Dobrea, CM; Morgovan, C; Pop, OR, Preparation and Characterization of a Novel Salicin-Cyclodextrin Complex, 
PHARMACEUTICS</t>
  </si>
  <si>
    <t>https://1510q1t6k-y-https-www-webofscience-com.z.e-nformation.ro/wos/woscc/full-record/WOS:001193490800001</t>
  </si>
  <si>
    <t>Georgescu Cecilia (ULBS), Frum Adina (ULBS), Virchea Lidia-Ioana (ULBS), Sumacheva Anastasiia (St Petersburg State Inst Technol), Shamtsyan Mark (St Petersburg State Inst Technol), Gligor Felicia-Gabriela (ULBS), Olah Neli Kinga (Vasile Goldis Western Univ Arad), Mathe Endre (Vasile Goldis Western Univ Arad, Univ Debrecen), Mironescu Monica (ULBS)</t>
  </si>
  <si>
    <t>Geographic Variability of Berry Phytochemicals with Antioxidant and Antimicrobial Properties</t>
  </si>
  <si>
    <t>Ivankovic, AP; Corovic, M; Milivojevic, A; Simovic, M; Banjanac, K; Veljkovic, M; Bezbradica, D, Berries Pomace Valorization: From Waste to Potent Antioxidants and Emerging Skin Prebiotics, 
INTERNATIONAL JOURNAL OF FRUIT SCIENCE</t>
  </si>
  <si>
    <t>https://1510q1mxt-y-https-www-webofscience-com.z.e-nformation.ro/wos/woscc/full-record/WOS:001183811800001</t>
  </si>
  <si>
    <t xml:space="preserve">Jakubczyk, K; Melkis, K; Dalewski, B; Janda-Milczarek, K, Assessment of antioxidant properties and mycotoxin profile of commercial spirulina supplements, 
FOOD BIOSCIENCE </t>
  </si>
  <si>
    <t>https://1510q1mxt-y-https-www-webofscience-com.z.e-nformation.ro/wos/woscc/full-record/WOS:001363886200001</t>
  </si>
  <si>
    <t>Insuan, W; Sillawatthumrong, N; Chahomchuen, T; Khamchun, S; Chueahongthong, F; Insuan, O, Brazilin content and potential biological properties of Caesalpinia sappan L. heartwood extracts from different extraction methods, 
DISCOVER APPLIED SCIENCES</t>
  </si>
  <si>
    <t>https://1510q1mxt-y-https-www-webofscience-com.z.e-nformation.ro/wos/woscc/full-record/WOS:001325070600001</t>
  </si>
  <si>
    <t>Kukula-Koch, W; Dycha, N; Lechwar, P; Lasota, M; Okon, E; Szczeblewski, P; Wawruszak, A; Tarabasz, D; Hubert, J; Wilkolek, P; Halabalaki, M; Gawel-Beben, K, Vaccinium Species-Unexplored Sources of Active Constituents for Cosmeceuticals, 
BIOMOLECULES</t>
  </si>
  <si>
    <t>https://1510q1mxt-y-https-www-webofscience-com.z.e-nformation.ro/wos/woscc/full-record/WOS:001326053000001</t>
  </si>
  <si>
    <t>Ivankovic, AP; Corovic, M; Milivojevic, A; Blagojevic, S; Radulovic, A; Pjanovic, R; Bezbradica, D, Assessment of Enzymatically Derived Blackcurrant Extract as Cosmetic Ingredient-Antioxidant Properties Determination and In Vitro Diffusion Study, 
PHARMACEUTICS</t>
  </si>
  <si>
    <t>https://1510q1mxt-y-https-www-webofscience-com.z.e-nformation.ro/wos/woscc/full-record/WOS:001323514400001</t>
  </si>
  <si>
    <t>Xiong, XM; Liu, Z; Che, XC; Zhang, XM; Li, X; Gao, WY, Chemical composition, pharmacological activity and development strategies of Rubus chingii : A review, 
CHINESE HERBAL MEDICINES</t>
  </si>
  <si>
    <t>https://1510q1mxt-y-https-www-webofscience-com.z.e-nformation.ro/wos/woscc/full-record/WOS:001267881500001</t>
  </si>
  <si>
    <t>Neuhauser, C; Schwarzinger, B; Schwarzinger, C; Feichtinger, M; Stadlbauer, V; Arnaut, V; Drotarova, I; Blank-Landeshammer, B; Weghuber, J, Insulin-Mimetic Activity of Herbal Extracts Identified with Large-Scale Total Internal Reflection Fluorescence Microscopy, 
NUTRIENTS</t>
  </si>
  <si>
    <t>https://1510q1mxt-y-https-www-webofscience-com.z.e-nformation.ro/wos/woscc/full-record/WOS:001278461900001</t>
  </si>
  <si>
    <t>Hejja, M; Mihok, E; Alaya, A; Jolji, M; Gyoergy, E; Meszaros, N; Turcus, V; Olah, NK; Mathe, E, Specific Antimicrobial Activities Revealed by Comparative Evaluation of Selected Gemmotherapy Extracts, 
ANTIBIOTICS-BASEL</t>
  </si>
  <si>
    <t>https://1510q1t6k-y-https-www-webofscience-com.z.e-nformation.ro/wos/woscc/full-record/WOS:001168290400001</t>
  </si>
  <si>
    <t>Meremäe, K; Raudsepp, P; Rusalepp, L; Anton, D; Bleive, U; Roasto, M, In Vitro Antibacterial and Antioxidative Activity and Polyphenolic Profile of the Extracts of Chokeberry, Blackcurrant, and Rowan Berries and Their Pomaces, 
FOODS</t>
  </si>
  <si>
    <t>https://1510q1mxt-y-https-www-webofscience-com.z.e-nformation.ro/wos/woscc/full-record/WOS:001161075000001</t>
  </si>
  <si>
    <t>Mironescu Monica (ULBS), Lazea-Stoyanova Andrada (National Institute for Laser, Plasma &amp; Radiation Physics - Romania), Barbinta-Patrascu Marcela Elisabeta (University of Bucharest), Virchea Lidia-Ioana (ULBS), Rexhepi Diana (University of Debrecen), Mathe Endre (Vasile Goldis Western Univ Arad, University of Debrecen), Georgescu Cecilia (ULBS)</t>
  </si>
  <si>
    <t>Green Design of Novel Starch-Based Packaging Materials Sustaining Human and Environmental Health</t>
  </si>
  <si>
    <t>Wu, ZH; Zhao, M; Liu, JL; Zhang, JY; Li, YF, Durability of Polypropylene Films in the Aspect of Petrochemical Product Safety for Packaging Materials Design, 
CHEMISTRY AND TECHNOLOGY OF FUELS AND OILS</t>
  </si>
  <si>
    <t>https://1510q1mxt-y-https-www-webofscience-com.z.e-nformation.ro/wos/woscc/full-record/WOS:001355669600001</t>
  </si>
  <si>
    <t>Agnihotri, JA, Milestones in the Technology of Modified Starch in Pharmaceutical Formulation, 
NATURAL PRODUCTS JOURNAL</t>
  </si>
  <si>
    <t>https://1510q1mxt-y-https-www-webofscience-com.z.e-nformation.ro/wos/woscc/full-record/WOS:001332254800001</t>
  </si>
  <si>
    <t>Majumder, R; Miatur, S; Roy, S; Saha, A; Manik, S; Biswas, N; Dularia, C; Hossain, S, Millet starch-based film: A review, 
TRENDS IN FOOD SCIENCE &amp; TECHNOLOGY</t>
  </si>
  <si>
    <t>https://1510q1mxt-y-https-www-webofscience-com.z.e-nformation.ro/wos/woscc/full-record/WOS:001271705000001</t>
  </si>
  <si>
    <t>Kader, MA; Shahruzzaman, M; Parvin, N; Shams, K; Kamruzzaman, M; Haque, P; Khan, MA, Development of biocompatible packaging material: starch/PVA-based bio-composite enhanced with hydroxypropyl methylcellulose, POLYMER-PLASTICS TECHNOLOGY AND MATERIALS</t>
  </si>
  <si>
    <t>https://1510q1mxt-y-https-www-webofscience-com.z.e-nformation.ro/wos/woscc/full-record/WOS:001271377500001</t>
  </si>
  <si>
    <t>Barbinta-Patrascu, ME; Bita, B; Negut, I, From Nature to Technology: Exploring the Potential of Plant-Based Materials and Modified Plants in Biomimetics, Bionics, and Green Innovations, 
BIOMIMETICS</t>
  </si>
  <si>
    <t>https://1510q1t6k-y-https-www-webofscience-com.z.e-nformation.ro/wos/woscc/full-record/WOS:001276705700001</t>
  </si>
  <si>
    <t>Pei, JJ; Palanisamy, CP; Srinivasan, GP; Panagal, M; Kumar, SSD; Mironescu, M, A comprehensive review on starch-based sustainable edible films loaded with bioactive components for food packaging, 
INTERNATIONAL JOURNAL OF BIOLOGICAL MACROMOLECULES</t>
  </si>
  <si>
    <t>https://1510q1t6k-y-https-www-webofscience-com.z.e-nformation.ro/wos/woscc/full-record/WOS:001261318700001</t>
  </si>
  <si>
    <t>Sapna; Sharma, C; Pathak, P; Yadav, SP; Gautam, S, Potential of emerging "all-natural" edible coatings to prevent post-harvest losses of vegetables and fruits for sustainable agriculture, 
PROGRESS IN ORGANIC COATINGS</t>
  </si>
  <si>
    <t>https://1510q1mxt-y-https-www-webofscience-com.z.e-nformation.ro/wos/woscc/full-record/WOS:001247455100001</t>
  </si>
  <si>
    <t>Jozinovic, A; Kovac, M; Bulatovic, VO; Grgic, DK; Miloloza, M; Subaric, D; Ackar, D, Biopolymeric Blends of Thermoplastic Starch and Polylactide as Sustainable Packaging Materials, 
POLYMERS</t>
  </si>
  <si>
    <t>https://1510q1mxt-y-https-www-webofscience-com.z.e-nformation.ro/wos/woscc/full-record/WOS:001219863700001</t>
  </si>
  <si>
    <t>Sultan, M; Kassem, AF; Moharam, ME; Taha, G, Investigation of A Novel Antimicrobial Chitosan Packaging Hydrogel Film Based OnAzoloazine Derivative, 
EGYPTIAN JOURNAL OF CHEMISTRY</t>
  </si>
  <si>
    <t>https://1510q1mxt-y-https-www-webofscience-com.z.e-nformation.ro/wos/woscc/full-record/WOS:001304565400010</t>
  </si>
  <si>
    <t>Lin, N, Innovative design of agricultural product packaging based on environmental protection concept, 
PAKISTAN JOURNAL OF AGRICULTURAL SCIENCES</t>
  </si>
  <si>
    <t>https://1510q1mxt-y-https-www-webofscience-com.z.e-nformation.ro/wos/woscc/full-record/WOS:001189249700021</t>
  </si>
  <si>
    <t>Gonçalves, EM; Silva, M; Andrade, L; Pinheiro, J, From Fields to Films: Exploring Starch from Agriculture Raw Materials for Biopolymers in Sustainable Food Packaging, 
AGRICULTURE-BASEL</t>
  </si>
  <si>
    <t>https://1510q1mxt-y-https-www-webofscience-com.z.e-nformation.ro/wos/woscc/full-record/WOS:001191785400001</t>
  </si>
  <si>
    <t>Knyazeva Inna V (Fed Sci Agroengn Ctr VIM, Fed State Sci Inst, Russia); Dorokhov Aleksei S (Fed Sci Agroengn Ctr VIM, Fed State Sci Inst,  Russia); Vershinina Oksana V (Fed Sci Agroengn Ctr VIM, Fed State Sci Inst,  Russia); Myachikova Nina I (Belgorod Natl Res Univ, Russia); Grishin Andrei A (Fed Sci Agroengn Ctr VIM, Fed State Sci Inst, Russia); Gudimo Vladimir B (Fed Sci Agroengn Ctr VIM, Fed State Sci Inst, Russia); Georgescu Cecilia (ULBS)</t>
  </si>
  <si>
    <t>THE EFFECT OF AMBER ACID ON THE PRODUCTIVITY AND CHEMICAL COMPOSITION OF TOMATOES GROWN IN A CLIMATIC CHAMBER</t>
  </si>
  <si>
    <t>Knyazeva, IV; Panfilova, O; Vershinina, O; Smirnov, AA; Dorokhov, AS; Kahramanoglu, I, The Effect of Nighttime LED Lighting on Tomato Growth, Yield, and Nutrient Content of Fruits, 
HORTICULTURAE</t>
  </si>
  <si>
    <t>https://1510q1t6k-y-https-www-webofscience-com.z.e-nformation.ro/wos/woscc/full-record/WOS:001383837700001</t>
  </si>
  <si>
    <t>Neamtu Andreea-Adriana (University of Oradea), Szoke-Kovacs Rita (University of Debrecen), Mihok Emoke (University of Debrecen), Georgescu Cecilia (ULBS), Turcus Violeta (Vasile Goldis Western University of Arad), Olah Neli Kinga (Vasile Goldis Western University of Arad), Frum Adina (ULBS), Tita Ovidiu (ULBS), Neamtu Carmen (Vasile Goldis Western University of Arad), Szoke-Kovacs Zsombor (University of Debrecen), Cziaky Zoltan (University of Nyiregyhaza), Mathe Endre (Vasile Goldis Western Univ Arad, University of Debrecen)</t>
  </si>
  <si>
    <t>Bilberry (Vaccinium myrtillus L.) Extracts Comparative Analysis Regarding Their Phytonutrient Profiles, Antioxidant Capacity along with the In Vivo Rescue Effects Tested on a Drosophila melanogaster High-Sugar Diet Model</t>
  </si>
  <si>
    <t>Mo, XX; Shen, LH; Wang, XY; Sun, YH; Cheng, RJ; Chen, WW; Chen, J; He, RK; Liu, LG, European bilberry extract reduces high-temperature baked food-induced accumulation of N£-carboxymethyllysine and N£-carboxyethyllysine in vivo, FOOD RESEARCH INTERNATIONAL</t>
  </si>
  <si>
    <t>https://1510q1mxt-y-https-www-webofscience-com.z.e-nformation.ro/wos/woscc/full-record/WOS:001334391700001</t>
  </si>
  <si>
    <t>Mossa, FB; Bakry, N; El-Sawi, MR, Potential ameliorative effects of bilberry ( Vaccinium myrtillus L.) fruit extract on cisplatin-induced reproductive damage in adult male albino rats, 
CLINICAL AND EXPERIMENTAL REPRODUCTIVE MEDICINE-CERM</t>
  </si>
  <si>
    <t>https://1510q1mxt-y-https-www-webofscience-com.z.e-nformation.ro/wos/woscc/full-record/WOS:001299718500003</t>
  </si>
  <si>
    <t>Montaser, O; El-Aasr, M; Tawfik, HO; Meshrif, WS; Elbrense, H, Drosophila melanogaster as a model organism for diabetes II treatment by the ethyl acetate fraction of Atriplex halimus L., 
JOURNAL OF EXPERIMENTAL ZOOLOGY PART A-ECOLOGICAL AND INTEGRATIVE PHYSIOLOGY</t>
  </si>
  <si>
    <t>https://1510q1mxt-y-https-www-webofscience-com.z.e-nformation.ro/wos/woscc/full-record/WOS:001203016200001</t>
  </si>
  <si>
    <t>Kukk, K, Identification and recombinant production of a flavonoid glucosyltransferase with broad substrate specificity from Vaccinium corymbosum, 
JOURNAL OF PLANT BIOCHEMISTRY AND BIOTECHNOLOGY</t>
  </si>
  <si>
    <t>https://1510q1mxt-y-https-www-webofscience-com.z.e-nformation.ro/wos/woscc/full-record/WOS:001172843500001</t>
  </si>
  <si>
    <t>Brezoiu, AM; Deaconu, M; Mitran, RA; Sedky, NK; Schiets, F; Marote, P; Voicu, IS; Matei, C; Ziko, L; Berger, D, The Antioxidant and Anti-Inflammatory Properties of Wild Bilberry Fruit Extracts Embedded in Mesoporous Silica-Type Supports: A Stability Study, 
ANTIOXIDANTS</t>
  </si>
  <si>
    <t>https://1510q1mxt-y-https-www-webofscience-com.z.e-nformation.ro/wos/woscc/full-record/WOS:001169894000001</t>
  </si>
  <si>
    <t>Tița Ovidiu (ULBS), Constantinescu Maria Adelina (ULBS), Tița Mihaela Adriana (ULBS), Georgescu Cecilia (ULBS)</t>
  </si>
  <si>
    <t>Use of yoghurt enhanced with volatile plant oils encapsulated in sodium alginate to increase the human body’s immunity in the present fight against stress</t>
  </si>
  <si>
    <t>Shishir, MRI; Saifullah, M; Hashim, SBH; Aalim, H; Bilal, M; Khan, S; Marappan, G; Tahir, HE; Zhihua, L; Zhai, XD; Arslan, M; Taip, FS; Cheng, KW; Zou, XB, Micro and nano-encapsulated natural products in yogurt: An emerging trend to achieve multifunctional benefits in product quality and human health., 
FOOD HYDROCOLLOIDS</t>
  </si>
  <si>
    <t>https://1510q1mxt-y-https-www-webofscience-com.z.e-nformation.ro/wos/woscc/full-record/WOS:001217872200001</t>
  </si>
  <si>
    <t>Tita, O; Ciubara, A; Tita, MA; Constantinescu, MA; Ciubara, A, The Influence of Bioactive Compounds in Food Products, 
BRAIN-BROAD RESEARCH IN ARTIFICIAL INTELLIGENCE AND NEUROSCIENCE</t>
  </si>
  <si>
    <t>https://1510q1t6k-y-https-www-webofscience-com.z.e-nformation.ro/wos/woscc/full-record/WOS:001171614600001</t>
  </si>
  <si>
    <t>Solomonova Ekaterina, V (Moscow State Univ Food Prod, Russia); Trusov Nikolai A. (Fed State Budgetary Inst Sci, Russia); Nozdrina Tatiana D. (Moscow State Univ Food Prod, Russia); Meer Tatiana P. (RUDN Univ, Agr &amp; Technol Inst, Russia); Sorokopudov Vladimir N. (All Russian Hort Inst Breeding Agrotechnol &amp; Nurs, Russia); Georgescu Cecilia (ULBS)</t>
  </si>
  <si>
    <t>FOOD POTENTIAL OF ALTERNATIVE POME FRUIT TREES CULTIVATED IN MOSCOW REGION</t>
  </si>
  <si>
    <t>Nistor, DI; Marc, RA; Muresan, CC, Phytochemistry, nutritional composition, health benefits and future prospects of Mespilus germanica L. (Medlar): A review, FOOD CHEMISTRY-X</t>
  </si>
  <si>
    <t>https://1510q1mxt-y-https-www-webofscience-com.z.e-nformation.ro/wos/woscc/full-record/WOS:001217597800001</t>
  </si>
  <si>
    <t>Kokina Mariia (Univ Belgrade, Serbia); Shamtsyan Mark (Tech Univ, St Petersburg State Inst Technol, Russia); Georgescu Cecilia (ULBS); Mironescu Monica (ULBS); Nedovic Viktor (Univ Belgrade, Serbia)</t>
  </si>
  <si>
    <t>Essential oil/alginate microcapsules; obtaining and applying</t>
  </si>
  <si>
    <t>https://1510q1mxt-y-https-www-webofscience-com.z.e-nformation.ro/wos/woscc/full-record/WOS:001210398300001</t>
  </si>
  <si>
    <t>Frum Adina (ULBS); Georgescu Cecilia (ULBS); Gligor Felicia G. (ULBS); Lengyel Ecaterina (ULBS); Stegarus Diana I. (Natl Res &amp; Dev Inst Cryogen &amp; Isotop Technol ICIT, Ramnicu Valcea); Dobrea Carmen M. (ULBS); Tita, O (ULBS)</t>
  </si>
  <si>
    <t>IDENTIFICATION AND QUANTIFICATION OF PHENOLIC COMPOUNDS FROM RED GRAPE POMACE</t>
  </si>
  <si>
    <t>Neagu, E; Paun, G; Albu, C; Radu, GL, Valorization of Bioactive Compounds from Lingonberry Pomace and Grape Pomace with Antidiabetic Potential, 
MOLECULES</t>
  </si>
  <si>
    <t>https://1510q1mxt-y-https-www-webofscience-com.z.e-nformation.ro/wos/woscc/full-record/WOS:001365514700001</t>
  </si>
  <si>
    <t>Garay-Domingueza, AK; Quintana-Obregón, EA; Sánchez-Mariñez, RI; Corrales-Maldonado, CG; Ramos-Enríquez, JR, Nutrients and Antioxidants from Petit Verdot Grape Pomace Powder, 
CHIANG MAI JOURNAL OF SCIENCE</t>
  </si>
  <si>
    <t>https://1510q1mxt-y-https-www-webofscience-com.z.e-nformation.ro/wos/woscc/full-record/WOS:001390319800019</t>
  </si>
  <si>
    <t>Radulescu, C; Olteanu, RL; Buruleanu, CL; Nechifor, MN; Dulama, ID; Stirbescu, RM; Bucurica, IA; Stanescu, SG; Banica, AL, Polyphenolic Screening and the Antioxidant Activity of Grape Pomace Extracts of Romanian White and Red Grape Varieties, 
ANTIOXIDANTS</t>
  </si>
  <si>
    <t>https://1510q1mxt-y-https-www-webofscience-com.z.e-nformation.ro/wos/woscc/full-record/WOS:001323551100001</t>
  </si>
  <si>
    <t>Wu, YY; Liu, YA; Jia, YQ; Feng, CH; Zhang, HJ; Ren, FY; Zhao, GP, Effects of thermal processing on natural antioxidants in fruits and vegetables, 
FOOD RESEARCH INTERNATIONAL</t>
  </si>
  <si>
    <t>https://1510q1mxt-y-https-www-webofscience-com.z.e-nformation.ro/wos/woscc/full-record/WOS:001283682200001</t>
  </si>
  <si>
    <t>Pisoschi Aurelia Magdalena (University of Agronomic Science &amp; Veterinary Medicine - Bucharest), Pop Aneta (University of Agronomic Science &amp; Veterinary Medicine - Bucharest), Georgescu  Cecilia (ULBS), Turcus Violeta  (Vasile Goldis Western University of Arad), Olah Neli Kinga (Vasile Goldis Western University of Arad), Endre Mathe (Vasile Goldis Western Univ Arad, University of Debrecen)</t>
  </si>
  <si>
    <t>An overview of natural antimicrobials role in food</t>
  </si>
  <si>
    <t>Singh, S; Mishra, P; Chauhan, SS; Lal, RK; Rout, PK; Nannaware, AD, Aromatic crops cultivation a promising option in Indian agricultural system to support circular economy: A sustainable approach, 
SUSTAINABLE CHEMISTRY AND PHARMACY</t>
  </si>
  <si>
    <t>https://1510q1mxt-y-https-www-webofscience-com.z.e-nformation.ro/wos/woscc/full-record/WOS:001395681300001</t>
  </si>
  <si>
    <t>Anumudu, CK; Miri, T; Onyeaka, H, Multifunctional Applications of Lactic Acid Bacteria: Enhancing Safety, Quality, and Nutritional Value in Foods and Fermented Beverages, 
FOODS</t>
  </si>
  <si>
    <t>https://1510q1mxt-y-https-www-webofscience-com.z.e-nformation.ro/wos/woscc/full-record/WOS:001377612500001</t>
  </si>
  <si>
    <t xml:space="preserve">Kovacevic, Z; Cabarkapa, I; Saric, L; Pajic, M; Tomanic, D; Kokic, B; Bozic, DD, Natural Solutions to Antimicrobial Resistance: The Role of Essential Oils in Poultry Meat Preservation with Focus on Gram-Negative Bacteria, FOODS
</t>
  </si>
  <si>
    <t>https://1510q1mxt-y-https-www-webofscience-com.z.e-nformation.ro/wos/woscc/full-record/WOS:001377632500001</t>
  </si>
  <si>
    <t>Sani, A; Hassan, D; Chanihoon, GQ; Máximo, DVM; Sánchez-Rodríguez, EP, Green Chemically Synthesized Iron Oxide Nanoparticles-Chitosan Coatings for Enhancing Strawberry Shelf-Life, 
POLYMERS</t>
  </si>
  <si>
    <t>https://1510q1mxt-y-https-www-webofscience-com.z.e-nformation.ro/wos/woscc/full-record/WOS:001376170600001</t>
  </si>
  <si>
    <t>Dubeni, ZB; Buwa-Komoreng, LV; Mthi, S, The Potential Application of Moringa oleifera Extracts as Natural Preservatives of Chicken Meat, 
PHARMACOGNOSY MAGAZINE</t>
  </si>
  <si>
    <t>https://1510q1mxt-y-https-www-webofscience-com.z.e-nformation.ro/wos/woscc/full-record/WOS:001359122500001</t>
  </si>
  <si>
    <t>Zhang, YM; Ning, HY; Xu, J; Lu, LX, Layer-by-layer assembly of modified halloysite nanotube using chitosan and sodium alginate to control the release of carvacrol and improve its stability, 
INTERNATIONAL JOURNAL OF BIOLOGICAL MACROMOLECULES</t>
  </si>
  <si>
    <t>https://1510q1mxt-y-https-www-webofscience-com.z.e-nformation.ro/wos/woscc/full-record/WOS:001396048000001</t>
  </si>
  <si>
    <t>Wang, T; Song, YT; Lai, LX; Fang, DL; Li, WL; Cao, FL; Su, ER, Sustaining freshness: Critical review of physiological and biochemical transformations and storage techniques in postharvest bananas, 
FOOD PACKAGING AND SHELF LIFE</t>
  </si>
  <si>
    <t>https://1510q1mxt-y-https-www-webofscience-com.z.e-nformation.ro/wos/woscc/full-record/WOS:001351245400001</t>
  </si>
  <si>
    <t>Semwal, P; Mishra, SK; Majhi, B; Mishra, A; Joshi, H; Misra, S; Misra, A; Srivastava, S; Chauhan, PS, Bacillus australimaris protect Gloriosa superba L. against Alternaria alternata infestation, 
WORLD JOURNAL OF MICROBIOLOGY &amp; BIOTECHNOLOGY</t>
  </si>
  <si>
    <t>https://1510q1npi-y-https-www-webofscience-com.z.e-nformation.ro/wos/woscc/full-record/WOS:001337381900001</t>
  </si>
  <si>
    <t>Barone, ME; Murphy, E; Fierli, D; Campanile, F; Fleming, GTA; Thomas, OP; Touzet, N, Bioactivity of Amphidinol-Containing Extracts of Amphidinium carterae Grown Under Varying Cultivation Conditions,
CURRENT MICROBIOLOGY</t>
  </si>
  <si>
    <t>https://1510q1npi-y-https-www-webofscience-com.z.e-nformation.ro/wos/woscc/full-record/WOS:001312809600001</t>
  </si>
  <si>
    <t>Gonçalves, MBS; Marques, MP; Correia, F; Pires, PC; Correia, M; Makvandi, P; Varela, C; Cefali, LC; Mazzola, PG; Veiga, F; Cabral, C; Mascarenhas-Melo, F; Paiva-Santos, AC, Wine industry by-products as a source of active ingredients for topical applications, 
PHYTOCHEMISTRY REVIEWS</t>
  </si>
  <si>
    <t>https://1510q1npi-y-https-www-webofscience-com.z.e-nformation.ro/wos/woscc/full-record/WOS:001339240200002</t>
  </si>
  <si>
    <t xml:space="preserve">Kurnianto, MA; Adesina, PA; Rini, DM, Potential and application of tandem mass spectrometry (MS/MS) in the analysis and identification of novel bacteriocins: a review, 
INTERNATIONAL JOURNAL OF FOOD SCIENCE AND TECHNOLOGY </t>
  </si>
  <si>
    <t>https://1510q1npi-y-https-www-webofscience-com.z.e-nformation.ro/wos/woscc/full-record/WOS:001326952300001</t>
  </si>
  <si>
    <t>Granados, ADF; Duarte, MCT; Rodrigues, RAF, Impact of Microencapsulation on Ocimum gratissimum L. Essential Oil: Antimicrobial, Antioxidant Activities, and Chemical Composition, 
FOODS</t>
  </si>
  <si>
    <t>https://1510q1npi-y-https-www-webofscience-com.z.e-nformation.ro/wos/woscc/full-record/WOS:001337596000001</t>
  </si>
  <si>
    <t>Almeida, HHS; Fernandes, IP; Amaral, JS; Rodrigues, AE; Barreiro, MF, Unlocking the Potential of Hydrosols: Transforming Essential Oil Byproducts into Valuable Resources, 
MOLECULES</t>
  </si>
  <si>
    <t>https://1510q1npi-y-https-www-webofscience-com.z.e-nformation.ro/wos/woscc/full-record/WOS:001332611000001</t>
  </si>
  <si>
    <t>Sultan, M; Taha, G; Baseer, RA, Active packaging coating films based on natural bioactive compounds, 
EGYPTIAN JOURNAL OF CHEMISTRY</t>
  </si>
  <si>
    <t>https://1510q1npi-y-https-www-webofscience-com.z.e-nformation.ro/wos/woscc/full-record/WOS:001301647200018</t>
  </si>
  <si>
    <t>Mendes, CR; Zortea, AVL; Laurentino, GD; de Lima, GHT; de Freitas, PLCC; Dilarri, G; Bidoia, ED; Montagnolli, RN, Anise essential oil immobilized in chitosan microparticles: a novel bactericidal material for food protection, INTERNATIONAL MICROBIOLOGY</t>
  </si>
  <si>
    <t>https://1510q1npi-y-https-www-webofscience-com.z.e-nformation.ro/wos/woscc/full-record/WOS:001319698800002</t>
  </si>
  <si>
    <t xml:space="preserve">Yeom, SJ; Kim, SS; Yoon, KN; Cho, MJ; Song, BS; Park, JH; Kim, YM; Kim, JK, Effects of X-ray irradiation on pathogen inactivation, quality changes, and hydrocarbon profiles of pork cutlets, 
INTERNATIONAL JOURNAL OF FOOD SCIENCE AND TECHNOLOGY
</t>
  </si>
  <si>
    <t>https://1510q1npi-y-https-www-webofscience-com.z.e-nformation.ro/wos/woscc/full-record/WOS:001308934100001</t>
  </si>
  <si>
    <t>Villarroel-Bastidas, J; Argüello-Rivadeneira, JG; Mendoza-Zambrano, JL; Córdoba, MD; Rodríguez, A; Hernández, A, Effect of cocoa mucilage on the biopreservation of meats, 
ITEA-INFORMACION TECNICA ECONOMICA AGRARIA</t>
  </si>
  <si>
    <t>https://1510q1npi-y-https-www-webofscience-com.z.e-nformation.ro/wos/woscc/full-record/WOS:001322611700005</t>
  </si>
  <si>
    <t>Coronas, R; Bianco, A; Niccolai, M; Fancello, F; Sanna, AML; Asteggiano, A; Medana, C; Caboni, P; Budroni, M; Zara, G, Polyphenolic Content and Antimicrobial Effects of Plant Extracts as Adjuncts for Craft Herbal Beer Stabilization, 
FOODS</t>
  </si>
  <si>
    <t>https://1510q1npi-y-https-www-webofscience-com.z.e-nformation.ro/wos/woscc/full-record/WOS:001310936900001</t>
  </si>
  <si>
    <t>Dhaundiyal, A; Jamwal, V; Mittal, A; Pal, K; Jeevitha, GC; Tripathi, R; Paul, N; Rameshpathy, M; Guimaraes, M, Jr, Harnessing pomegranate rind waste to develop novel bioactive packaging films using citric acid crosslinked polyvinyl alcohol (PVA)/starch-based polymer matrix, 
BIOMASS CONVERSION AND BIOREFINERY</t>
  </si>
  <si>
    <t>https://1510q1npi-y-https-www-webofscience-com.z.e-nformation.ro/wos/woscc/full-record/WOS:001294970500002</t>
  </si>
  <si>
    <t>Zavisic, G; Ristic, S; Petkovic, B, Microbial Contamination of Food: Probiotics and Postbiotics as Potential Biopreservatives, FOODS</t>
  </si>
  <si>
    <t>https://1510q1npi-y-https-www-webofscience-com.z.e-nformation.ro/wos/woscc/full-record/WOS:001305839100001</t>
  </si>
  <si>
    <t>Zuo, H; Wang, B; Tang, ZH, Research Progress on Bacteria-Reducing Pretreatment Technology of Meat, FOODS</t>
  </si>
  <si>
    <t>https://1510q1npi-y-https-www-webofscience-com.z.e-nformation.ro/wos/woscc/full-record/WOS:001286936100001</t>
  </si>
  <si>
    <t>Cui, ML; Wang, MY; Wang, M, Mining and characterization of novel antimicrobial peptides from the large-scale microbiome of Shanxi aged vinegar based on metagenomics, molecular dynamics simulations and mechanism validation, 
FOOD CHEMISTRY</t>
  </si>
  <si>
    <t>https://1510q1npi-y-https-www-webofscience-com.z.e-nformation.ro/wos/woscc/full-record/WOS:001285705100001</t>
  </si>
  <si>
    <t>Sun, YF; Tao, R; Ju, Y; Duan, JJ; Xie, QF; Fan, B; Wang, FZ, Natural active products in fruit postharvest preservation: A review, 
FOOD FRONTIERS</t>
  </si>
  <si>
    <t>https://1510q1npi-y-https-www-webofscience-com.z.e-nformation.ro/wos/woscc/full-record/WOS:001280071500001</t>
  </si>
  <si>
    <t>Abd El-Ghaffar, MA; Hashem, MS; Abdel-Aziz, MS, Chitosan, Glutamic Acid/Monocarboxylic Cobalt-Phthalocyanine, and Carboxymethyl Cellulose as Innovative Antimicrobial Amide Biocomposites, 
JOURNAL OF INORGANIC AND ORGANOMETALLIC POLYMERS AND MATERIALS</t>
  </si>
  <si>
    <t>https://1510q1npi-y-https-www-webofscience-com.z.e-nformation.ro/wos/woscc/full-record/WOS:001272928400001</t>
  </si>
  <si>
    <t>Yehyei, SM; Oraby, MM; Abou-Taleb, KA; Amin, SAR, Eco-Friendly Chitosan Polymer Synthesis Using Rhizopus Arrhizus RL Strain and Evaluation of its Antibacterial Activities, 
EGYPTIAN JOURNAL OF CHEMISTRY</t>
  </si>
  <si>
    <t>https://1510q1npi-y-https-www-webofscience-com.z.e-nformation.ro/wos/woscc/full-record/WOS:001301684500045</t>
  </si>
  <si>
    <t>Pinto, L; Ayala-Zavala, JF, Application of Plant Antimicrobials in the Food Sector: Where Do We Stand?, FOODS</t>
  </si>
  <si>
    <t>https://1510q1npi-y-https-www-webofscience-com.z.e-nformation.ro/wos/woscc/full-record/WOS:001278890400001</t>
  </si>
  <si>
    <t>Halasa, R; Mizerska, U; Kula, M; Krauze-Baranowska, M, Screening Tests for the Interaction of Rubus idaeus and Rubus occidentalis Extracts with Antibiotics against Gram-Positive and Gram-Negative Human Pathogens, 
ANTIBIOTICS-BASEL</t>
  </si>
  <si>
    <t>https://1510q1npi-y-https-www-webofscience-com.z.e-nformation.ro/wos/woscc/full-record/WOS:001278199100001</t>
  </si>
  <si>
    <t>Ivanov, Y; Godjevargova, T, Antimicrobial Polymer Films with Grape Seed and Skin Extracts for Food Packaging, 
MICROORGANISMS</t>
  </si>
  <si>
    <t>https://1510q1npi-y-https-www-webofscience-com.z.e-nformation.ro/wos/woscc/full-record/WOS:001277359600001</t>
  </si>
  <si>
    <t>Revutskaya, N; Polishchuk, E;  Kotenkova, E, Application of Natural Functional Additives for Improving Bioactivity and Structure of Biopolymer-Based Films for Food Packaging: A Review, 
POLYMERS</t>
  </si>
  <si>
    <t>https://1510q1npi-y-https-www-webofscience-com.z.e-nformation.ro/wos/woscc/full-record/WOS:001277105700001</t>
  </si>
  <si>
    <t>Sionek, B; Szydlowska, A; Kolozyn-Krajewska, D, The Role of Microorganisms and Their Antibacterial Compounds in Food Biopreservation, APPLIED SCIENCES-BASEL</t>
  </si>
  <si>
    <t>https://1510q1npi-y-https-www-webofscience-com.z.e-nformation.ro/wos/woscc/full-record/WOS:001269091000001</t>
  </si>
  <si>
    <t xml:space="preserve">Yazgan, H; Kuley, E; Ozogul, Y; Ozogul, F; Bartkiene, E; Rocha, JM, The effectiveness of garlic extracts on biogenic amine formation by foodborne pathogens and fish spoilage bacteria, 
INTERNATIONAL JOURNAL OF FOOD SCIENCE AND TECHNOLOGY </t>
  </si>
  <si>
    <t>https://1510q1npi-y-https-www-webofscience-com.z.e-nformation.ro/wos/woscc/full-record/WOS:001259511900001</t>
  </si>
  <si>
    <t xml:space="preserve">Balyan, S; Dadwal, V; Patil, BS, Lactobacillus-isolated exopolysaccharide as emulsifier ensure extended stability of eugenol encapsulation, potent anti-microbial activity, and application on fresh produce, 
FOOD BIOSCIENCE
</t>
  </si>
  <si>
    <t>https://1510q1npi-y-https-www-webofscience-com.z.e-nformation.ro/wos/woscc/full-record/WOS:001262616500001</t>
  </si>
  <si>
    <t>Grover, P; Bhardwaj, M; Malhotra, A; Sharma, R; Pathak, A; Genovese, C; Kumar, S; Rohilla, S, Emerging Applications of Plant Antimicrobials in the Food Industry, 
CURRENT PHARMACEUTICAL BIOTECHNOLOGY</t>
  </si>
  <si>
    <t>https://1510q1npi-y-https-www-webofscience-com.z.e-nformation.ro/wos/woscc/full-record/WOS:001262243500001</t>
  </si>
  <si>
    <t>Alvarez-Rodríguez, CJ; Morales-Martínez, NX; Beristain-Bauza, SC; Hernández-Carranza, P; Ruiz-López, II; Ochoa-Velasco, CE, UV-C light-activated gallic acid and ultrasound: A novel approach for reducing enteropathogens inoculated in lettuce (Lactuca sativa L.), 
FOOD CONTROL</t>
  </si>
  <si>
    <t>https://1510q1npi-y-https-www-webofscience-com.z.e-nformation.ro/wos/woscc/full-record/WOS:001261125500001</t>
  </si>
  <si>
    <t>Venkatesan, U; Muniyan, R, Review on the extension of shelf life for fruits and vegetables using natural preservatives, FOOD SCIENCE AND BIOTECHNOLOGY</t>
  </si>
  <si>
    <t>https://1510q1npi-y-https-www-webofscience-com.z.e-nformation.ro/wos/woscc/full-record/WOS:001250344600001</t>
  </si>
  <si>
    <t>Alshehri, AA; Elsherief, MF; Devecioglu, D; Salama, MA; Sakr, H; Abdin, M; ElFadly, E; Kamel, RM; Saleh, MN, Development and characterization of bioactive polyvinyl alcohol / chitosan multilayer-based films loaded with tea tree oil nanoemulsion to extend the shelf life of red grapes, 
BIOCATALYSIS AND AGRICULTURAL BIOTECHNOLOGY</t>
  </si>
  <si>
    <t>https://1510q1npi-y-https-www-webofscience-com.z.e-nformation.ro/wos/woscc/full-record/WOS:001239725400001</t>
  </si>
  <si>
    <t>Vahedipour-Dahraie, S; Zahedi, Y; Shakouri, MD, Effect of eugenol and butyric acid glycerides dietary supplementation on the fillet quality of chickens, 
JOURNAL OF APPLIED POULTRY RESEARCH</t>
  </si>
  <si>
    <t>https://1510q1npi-y-https-www-webofscience-com.z.e-nformation.ro/wos/woscc/full-record/WOS:001244525000001</t>
  </si>
  <si>
    <t>Lavanya, M; Namasivayam, SKR; John, A, Developmental Formulation Principles of Food Preservatives by Nanoencapsulation-Fundamentals, Application, and Challenges, 
APPLIED BIOCHEMISTRY AND BIOTECHNOLOGY</t>
  </si>
  <si>
    <t>https://1510q1npi-y-https-www-webofscience-com.z.e-nformation.ro/wos/woscc/full-record/WOS:001215354200002</t>
  </si>
  <si>
    <t>Kong, Y; Yan, H; Hu, JJ; Dang, YX; Han, ZH; Tian, B; Wang, PX, Antibacterial Activity and Mechanism of Action of Osthole against Listeria monocytogenes, 
JOURNAL OF AGRICULTURAL AND FOOD CHEMISTRY</t>
  </si>
  <si>
    <t>https://1510q1npi-y-https-www-webofscience-com.z.e-nformation.ro/wos/woscc/full-record/WOS:001225082400001</t>
  </si>
  <si>
    <t>Soleimanzadeh, A; Mizani, S; Mirzaei, G; Bavarsad, ET; Farhoodi, M; Esfandiari, Z; Rostami, M, Recent advances in characterizing the physical and functional properties of active packaging films containing pomegranate peel, FOOD CHEMISTRY-X</t>
  </si>
  <si>
    <t>https://1510q1npi-y-https-www-webofscience-com.z.e-nformation.ro/wos/woscc/full-record/WOS:001312435700004</t>
  </si>
  <si>
    <t>Cosansu, S; Ay, A; Toupal, S; Avci, A, Modeling thermal inactivation of Salmonella Enteritidis in ground chicken supplemented with a mixture of ribwort, sorrel, and yarrow extracts, 
JOURNAL OF FOOD PROCESS ENGINEERING</t>
  </si>
  <si>
    <t>https://1510q1npi-y-https-www-webofscience-com.z.e-nformation.ro/wos/woscc/full-record/WOS:001258376900001</t>
  </si>
  <si>
    <t>Valipour, S; Tajik, H; Moradi, M; Molaei, R; Ghorbani, M, Anti-Listeria activity of postbiotics of Lactiplantibacillus sakei in beef fillet using aerosolization technique, 
VETERINARY RESEARCH FORUM</t>
  </si>
  <si>
    <t>https://1510q1npi-y-https-www-webofscience-com.z.e-nformation.ro/wos/woscc/full-record/WOS:001234557300004</t>
  </si>
  <si>
    <t>Rendueles, E; Mauriz, E; Sanz-Gómez, J; ález-Paramas, AM; Adanero-Jorge, F; García-Fernández, C, Exploring Propolis as a Sustainable Bio-Preservative Agent to Control Foodborne Pathogens in Vacuum-Packed Cooked Ham, 
MICROORGANISMS</t>
  </si>
  <si>
    <t>https://1510q1npi-y-https-www-webofscience-com.z.e-nformation.ro/wos/woscc/full-record/WOS:001231756600001</t>
  </si>
  <si>
    <t>Rasheed, HA; Rehman, A; Karim, A; Al-Asmari, F; Cui, HY; Lin, L, A comprehensive insight into plant-derived extracts/bioactives: Exploring their antimicrobial mechanisms and potential for high-performance food applications, 
FOOD BIOSCIENCE</t>
  </si>
  <si>
    <t>https://1510q1npi-y-https-www-webofscience-com.z.e-nformation.ro/wos/woscc/full-record/WOS:001238973300001</t>
  </si>
  <si>
    <t>Hussein, OES; Abdelwahed, MH; Hamzawy, AH, Monitoring and risk assessment for some quaternary ammonium compounds as antimicrobial agents in some processed and packaged food, INTERNATIONAL JOURNAL OF ENVIRONMENTAL ANALYTICAL CHEMISTRY</t>
  </si>
  <si>
    <t>https://1510q1npi-y-https-www-webofscience-com.z.e-nformation.ro/wos/woscc/full-record/WOS:001201877700001</t>
  </si>
  <si>
    <t>Mohammadi, MA; Safavizadeh, V; Yousefi, M; Hosseini, SM, A short review of supercritical fluid extraction of plant extracts, 
JOURNAL OF FOOD MEASUREMENT AND CHARACTERIZATION</t>
  </si>
  <si>
    <t>https://1510q1npi-y-https-www-webofscience-com.z.e-nformation.ro/wos/woscc/full-record/WOS:001201120500001</t>
  </si>
  <si>
    <t>Prashanthi, N; Susmitha, K; Nygi, M; Kalyani, S, Synthesis and Molecular Docking Studies of New Indole Derivatives as Prospective Antibacterial Agents, INDIAN JOURNAL OF HETEROCYCLIC CHEMISTRY</t>
  </si>
  <si>
    <t>https://1510q1npi-y-https-www-webofscience-com.z.e-nformation.ro/wos/woscc/full-record/WOS:001268195600003</t>
  </si>
  <si>
    <t>Yordanova, R; Hristova, P; Platikanova, M, BENEFITS AND RISKS OF USING ENTEROCOCCUS SPECIES IN FOOD OR AS PROBIOTICS, 
JOURNAL OF IMAB</t>
  </si>
  <si>
    <t>https://1510q1npi-y-https-www-webofscience-com.z.e-nformation.ro/wos/woscc/full-record/WOS:001248371300002</t>
  </si>
  <si>
    <t>Heena; Kaushal, S; Kalia, A; Panwar, H; Kaur, V, Unraveling the chemical composition, antibacterial, antioxidant and cytotoxic potential of Citrus reticulata Blanco dropped fruit extracts, 
BIOCATALYSIS AND AGRICULTURAL BIOTECHNOLOGY</t>
  </si>
  <si>
    <t>https://1510q1npi-y-https-www-webofscience-com.z.e-nformation.ro/wos/woscc/full-record/WOS:001216354000001</t>
  </si>
  <si>
    <t xml:space="preserve">Murugan, K; Padzil, KNM; Sulaiman, R; Rukayadi, Y, Antibacterial activity of ethanolic jambu batu (Psidium guajava Linn.) leaves extract against vegetative cells of Bacillus spp., 
MALAYSIAN JOURNAL OF MICROBIOLOGY
</t>
  </si>
  <si>
    <t>https://1510q1npi-y-https-www-webofscience-com.z.e-nformation.ro/wos/woscc/full-record/WOS:001196259300004</t>
  </si>
  <si>
    <t>Rasgele, PG; Yoldas, PA; Sipahi, N; Ucan, H, Investigation and Characterization of Novel Biologically Active Secondary Metabolites from Melissa officinalis L., PHARMACEUTICAL CHEMISTRY JOURNAL</t>
  </si>
  <si>
    <t>https://1510q1npi-y-https-www-webofscience-com.z.e-nformation.ro/wos/woscc/full-record/WOS:001186743000001</t>
  </si>
  <si>
    <t>Verdu, S; Fuentes, C; Perez, AJ; Barat, JM; Grau, R; Ferrer, A; Prats-Montalb, JM, Inspection of antimicrobial particles in milk using RGB-laser scattering imaging combined with chemometric procedures, CHEMOMETRICS AND INTELLIGENT LABORATORY SYSTEMS</t>
  </si>
  <si>
    <t>https://1510q1npi-y-https-www-webofscience-com.z.e-nformation.ro/wos/woscc/full-record/WOS:001186822800001</t>
  </si>
  <si>
    <t>Khalid, SA; Ghanem, AF; Abd-El-Malek, A; Ammar, MA; El-khateib, T; El-Sherbiny, IM, Free-standing carboxymethyl cellulose film incorporating nanoformulated pomegranate extract for meat packaging, 
CARBOHYDRATE POLYMERS</t>
  </si>
  <si>
    <t>https://1510q1npi-y-https-www-webofscience-com.z.e-nformation.ro/wos/woscc/full-record/WOS:001187767800001</t>
  </si>
  <si>
    <t xml:space="preserve">Allam, AY; Elsadek, MF; Al-Numair, KS; Badr, AAA; Singh, S; Elkabary, MR, Antioxidant and antibacterial effect of lemon verbena leaves' ( Lippia citriodora ) extract as a natural preservative on refrigerated meat patties during storage, 
ITALIAN JOURNAL OF FOOD SCIENCE  </t>
  </si>
  <si>
    <t>https://1510q1npi-y-https-www-webofscience-com.z.e-nformation.ro/wos/woscc/full-record/WOS:001265735800009</t>
  </si>
  <si>
    <t>Jiddah, NU; Ajingi, YS; Rukying, N; Rattanarojpong, T; Suntornsuk, W; Pason, P; Jongruja, N, Synergistic effects of recombinant AGAAN antimicrobial peptide with organic acid against foodborne pathogens attached to chicken meat, 
APPLIED FOOD BIOTECHNOLOGY</t>
  </si>
  <si>
    <t>https://1510q1npi-y-https-www-webofscience-com.z.e-nformation.ro/wos/woscc/full-record/WOS:001260082200002</t>
  </si>
  <si>
    <t>Sordini, B; Urbani, S; Esposto, S; Selvaggini, R; Daidone, L; Veneziani, G; Servili, M; Taticchi, A, Evaluation of the Effect of an Olive Phenolic Extract on the Secondary Shelf Life of a Fresh Pesto, 
ANTIOXIDANTS</t>
  </si>
  <si>
    <t>https://1510q1npi-y-https-www-webofscience-com.z.e-nformation.ro/wos/woscc/full-record/WOS:001148901300001</t>
  </si>
  <si>
    <t>Alves, LP; dos Santos, WM; de Souza, ML; Rolim, LA; Rolim-Neto, PJ, Phytochemical, Pharmacological, and Toxicological Prospection of Morus nigra L.: A Systematic Review, 
NATURAL PRODUCTS JOURNAL</t>
  </si>
  <si>
    <t>https://1510q1npi-y-https-www-webofscience-com.z.e-nformation.ro/wos/woscc/full-record/WOS:001125803500008</t>
  </si>
  <si>
    <t>Bassey, AP; Liu, PP; Chen, JH; Bako, HK; Boateng, EF; Ibeogu, HI; Ye, KP; Li, CB; Zhou, GH, Antibacterial efficacy of phenyllactic acid against Pseudomonas lundensis and Brochothrix thermosphacta and its synergistic application on modified atmosphere/air-packaged fresh pork loins, FOOD CHEMISTRY</t>
  </si>
  <si>
    <t>https://1510q1npi-y-https-www-webofscience-com.z.e-nformation.ro/wos/woscc/full-record/WOS:001052509200001</t>
  </si>
  <si>
    <t>Han, JN; Dong, PC; Holman, BWB; Yang, HX; Chen, X; Zhu, LX; Luo, X; Mao, YW; Zhang, YM, Processing interventions for enhanced microbiological safety of beef carcasses and beef products: A review, CRITICAL REVIEWS IN FOOD SCIENCE AND NUTRITION</t>
  </si>
  <si>
    <t>https://1510q1npi-y-https-www-webofscience-com.z.e-nformation.ro/wos/woscc/full-record/WOS:000859671400001</t>
  </si>
  <si>
    <t>Traistaru Elena (Gemanal Labs, Cyprus), Moldovan Raul Ciprian (Gemanal Labs, Cyprus), Menelaou Antigoni (Gemanal Labs, Cyprus), Kakourou Paraskevi (Gemanal Labs, Cyprus), Georgescu Cecilia (ULBS)</t>
  </si>
  <si>
    <t>A comparative study on the quality of air in offices and homes</t>
  </si>
  <si>
    <t>Lv, Y; Chen, X; Wu, WT; Wu, F; Wu, XZ; Yuan, WJ; Qu, CF, Experimental and numerical study on upper-room Far-UVC system under different ventilation schemes to disinfect airborne microorganisms in indoor environments, 
BUILDING AND ENVIRONMENT</t>
  </si>
  <si>
    <t>https://1510q1npi-y-https-www-webofscience-com.z.e-nformation.ro/wos/woscc/full-record/WOS:001327155400001</t>
  </si>
  <si>
    <t>BRATU Iuliana (ULBS), GEORGESCU Cecilia (ULBS)</t>
  </si>
  <si>
    <t>Chemical contamination of bee honey–identifying sensor of the environment pollution</t>
  </si>
  <si>
    <t>Saad, S; Fatthalla, M; Abd-Ellah, H; Hagag, E; Taha, SM; Mahrous, A; Shahba, MA, Antibiotics, pesticides, and heavy metals contaminants of honey as affected by antibiotics usage and agricultural practices in different Egyptian environments, 
EGYPTIAN PHARMACEUTICAL JOURNAL</t>
  </si>
  <si>
    <t>https://1510q1npi-y-https-www-webofscience-com.z.e-nformation.ro/wos/woscc/full-record/WOS:001310162000001</t>
  </si>
  <si>
    <t>Schmidlová, S; Javurková, Z; Tremlová, B; Hernik, J; Prus, B; Marcincák, S; Marcincáková, D; Starha, P; Cizková, H; Kruzík, V; Bodor, Z; Benedek, C; Titera, D; Borziková, J; Pospiech, M, Exploring the Influence of Soil Types on the Mineral Profile of Honey: Implications for Geographical Origin Prediction, 
FOODS</t>
  </si>
  <si>
    <t>https://1510q1npi-y-https-www-webofscience-com.z.e-nformation.ro/wos/woscc/full-record/WOS:001271261700001</t>
  </si>
  <si>
    <t>Tita Ovidiu (ULBS), Constantinescu Maria Adelina (ULBS), Tita Mihaela Adriana (ULBS), Opruta Tiberius Ilie (ULBS),  Dabija Adriana (Stefan Cel Mare Univ Suceava, Fac Food Engn), Georgescu, Cecilia (ULBS)</t>
  </si>
  <si>
    <t>Chadha, M; Shukla, R; Tiwari, RK; Choudhary, S; Singh, K, Process Optimization of Novel Synbiotic Drink Enriched with Kefir and Basil Seed Gum Extract, Indian Journal of Agricultural Biochemistry</t>
  </si>
  <si>
    <t>https://151091o0m-y-https-www-scopus-com.z.e-nformation.ro/record/display.uri?eid=2-s2.0-105000985678&amp;origin=resultslist&amp;sort=plf-f&amp;src=s&amp;sot=cite&amp;sdt=a&amp;s=ref%282-s2.0-85140464128%29&amp;sessionSearchId=9a80e8ec111ca6284d5a47a95228a93d&amp;relpos=1</t>
  </si>
  <si>
    <t>Ma, Q; Zhang, L; Lu, L; Jin, B; Liu, F; Li, Y; Che, Z; Mi, J; Yan, Y, Progress in Research and Application of Phenols and Their Derivatives from Lycium barbarum L.
[宁夏枸杞酚类及其衍生物的研究与应用进展], Shipin Kexue/Food Science</t>
  </si>
  <si>
    <t>https://151091o0m-y-https-www-scopus-com.z.e-nformation.ro/record/display.uri?eid=2-s2.0-85203407959&amp;origin=resultslist&amp;sort=plf-f&amp;src=s&amp;sot=cite&amp;sdt=a&amp;s=ref%282-s2.0-85136342390%29&amp;relpos=5</t>
  </si>
  <si>
    <t>Golub, OV; Motovilov, OK; Motovilova, NV; 
Davydenko, NI,  
DETERMINATION OF OPTIMAL TECHNOLOGICAL CONDITIONS FOR THE MANUFACTURE OF SEMI-FINISHED PRODUCTS FROM GOOSEBERRY FRUIT, Food Systems</t>
  </si>
  <si>
    <t>https://151091o0m-y-https-www-scopus-com.z.e-nformation.ro/record/display.uri?eid=2-s2.0-85208581800&amp;origin=resultslist&amp;sort=plf-f&amp;src=s&amp;sot=cite&amp;sdt=a&amp;s=ref%282-s2.0-85136342390%29&amp;sessionSearchId=0c62e7bd8c780507ed6299e568f4dc1e&amp;relpos=12</t>
  </si>
  <si>
    <t>Hamdy, NM; El-Tantawy, HM, Ameliorative Effect of Red Grape Leaf Extract on Insulin Resistance: In Vivo And In Silico Studies, Journal of Angiotherapy</t>
  </si>
  <si>
    <t>https://151091o0m-y-https-www-scopus-com.z.e-nformation.ro/record/display.uri?eid=2-s2.0-85202794341&amp;origin=resultslist&amp;sort=plf-f&amp;src=s&amp;sot=cite&amp;sdt=a&amp;s=ref%282-s2.0-85135127704%29&amp;sessionSearchId=9d4eda35bd2592008fe62a6ef9a19721&amp;relpos=7</t>
  </si>
  <si>
    <t>Virchea Lidia-Ioana (ULBS),
Gligor Felicia Gabriela (ULBS),
Frum Adina (ULBS),
Mironescu Monica (ULBS),
Myachikova Nina I (Belgorod State National Research University),
Georgescu Cecilia (ULBS)</t>
  </si>
  <si>
    <t>Phytochemical analysis and antioxidant assay of Melissa officinalis L. (lemon balm)</t>
  </si>
  <si>
    <t>Yegorova, NA; Yakimova, OV; Belova, IV, Long-Term Passage and Characteristics of Melissa officinalis L. Callus Cell Cultures, Russian Journal of Plant Physiology</t>
  </si>
  <si>
    <t>https://151091o0m-y-https-www-scopus-com.z.e-nformation.ro/record/display.uri?eid=2-s2.0-85198350450&amp;origin=resultslist&amp;sort=plf-f&amp;src=s&amp;sot=cite&amp;sdt=a&amp;s=ref%282-s2.0-85132357078%29</t>
  </si>
  <si>
    <t>Ghasemzadeh Rahbardar, M; Hosseinzadeh, H, Therapeutic potential of hypnotic herbal medicines: A comprehensive review, Phytotherapy Research</t>
  </si>
  <si>
    <t>https://151091o0m-y-https-www-scopus-com.z.e-nformation.ro/record/display.uri?eid=2-s2.0-85190412772&amp;origin=resultslist&amp;sort=plf-f&amp;src=s&amp;sot=cite&amp;sdt=a&amp;s=ref%282-s2.0-85132357078%29&amp;sessionSearchId=c5c08814b409fb1e74a6fed9443717c1&amp;relpos=1</t>
  </si>
  <si>
    <t>Mironescu, M. (ULBS), Georgescu, C. (ULBS)</t>
  </si>
  <si>
    <t>Comparative analysis and antimicrobial action of some essential oils from plants</t>
  </si>
  <si>
    <t>Gebremedin, BD; Asfaw, BT; Mengesha, WA; Abebe, KA, Biochemical Characterization of Ethiopian Black Cumin (Nigella sativa L.), International Journal of Food Science</t>
  </si>
  <si>
    <t>https://151091o0m-y-https-www-scopus-com.z.e-nformation.ro/record/display.uri?eid=2-s2.0-85202558040&amp;origin=resultslist&amp;sort=plf-f&amp;src=s&amp;sot=cite&amp;sdt=a&amp;s=ref%282-s2.0-85175451388%29</t>
  </si>
  <si>
    <t>Zheldybayeva, A; Azimova, S; Yerzhigitov, Y; Abdreshov SN; Amanova, S; Tnymbayeva, B; Moldasheva, E; Almanov, Z, Sustainable gastronomy: Realizing environmental benefits through plant-based proteins and smart packaging innovations, Caspian Journal of Environmental Sciences</t>
  </si>
  <si>
    <t>https://151091o0m-y-https-www-scopus-com.z.e-nformation.ro/record/display.uri?eid=2-s2.0-85201825811&amp;origin=resultslist&amp;sort=plf-f&amp;src=s&amp;sot=cite&amp;sdt=a&amp;s=ref%282-s2.0-85104171809%29&amp;sessionSearchId=bc369b34f6e3c0396e15bd03006aa69a&amp;relpos=7</t>
  </si>
  <si>
    <t>Kaur, G; Pathak, T; Bhari, R; Kumar, K, Green-based antimicrobial packaging materials, Antimicrobial Materials and Coatings</t>
  </si>
  <si>
    <t>https://151091o0m-y-https-www-scopus-com.z.e-nformation.ro/record/display.uri?eid=2-s2.0-85212895886&amp;origin=resultslist&amp;sort=plf-f&amp;src=s&amp;sot=cite&amp;sdt=a&amp;s=ref%282-s2.0-85104171809%29&amp;sessionSearchId=bc369b34f6e3c0396e15bd03006aa69a&amp;relpos=12</t>
  </si>
  <si>
    <t>Adetunji, CO; Olotu, T; Mathew, JT; Abel, I; Olaniyan, OT; Adetunji, MC; Oyewole, OA, Morphology, rheology, properties, and applications of nanostarch-filled polymer blends, Nanofillers for Binary Polymer Blends</t>
  </si>
  <si>
    <t>https://151091o0m-y-https-www-scopus-com.z.e-nformation.ro/record/display.uri?eid=2-s2.0-85202897406&amp;origin=resultslist&amp;sort=plf-f&amp;src=s&amp;sot=cite&amp;sdt=a&amp;s=ref%282-s2.0-85104171809%29&amp;sessionSearchId=bc369b34f6e3c0396e15bd03006aa69a&amp;relpos=13</t>
  </si>
  <si>
    <t>Mission, EG; Tampoc, ALM, Physicochemical characteristics and properties of nanobiocomposites for food packing and processing, Nanobiotechnology for Food Processing and Packaging</t>
  </si>
  <si>
    <t>https://151091o0m-y-https-www-scopus-com.z.e-nformation.ro/record/display.uri?eid=2-s2.0-85199033136&amp;origin=resultslist&amp;sort=plf-f&amp;src=s&amp;sot=cite&amp;sdt=a&amp;s=ref%282-s2.0-85104171809%29&amp;sessionSearchId=bc369b34f6e3c0396e15bd03006aa69a&amp;relpos=14</t>
  </si>
  <si>
    <t xml:space="preserve">Olugbemi, O; Oluwaseun Adetunji, C, Toxicity, environmental risks, and ingestion of nanomaterials leaching from the food packaging, Nanobiotechnology for Food Processing and Packaging </t>
  </si>
  <si>
    <t>https://151091o0m-y-https-www-scopus-com.z.e-nformation.ro/record/display.uri?eid=2-s2.0-85199029436&amp;origin=resultslist&amp;sort=plf-f&amp;src=s&amp;sot=cite&amp;sdt=a&amp;s=ref%282-s2.0-85104171809%29&amp;sessionSearchId=bc369b34f6e3c0396e15bd03006aa69a&amp;relpos=15</t>
  </si>
  <si>
    <t>Aita, SE; Montone, CM; Taglioni, E; Capriotti, A.L., Hempseed protein-derived short- and medium-chain peptides and their multifunctional properties,  
Advances in Food and Nutrition Research</t>
  </si>
  <si>
    <t>https://151091o0m-y-https-www-scopus-com.z.e-nformation.ro/record/display.uri?eid=2-s2.0-85188734161&amp;origin=resultslist&amp;sort=plf-f&amp;src=s&amp;sot=cite&amp;sdt=a&amp;s=ref%282-s2.0-85094815613%29&amp;sessionSearchId=b5092f4a99d347514bc602c6b7133b4b&amp;relpos=7</t>
  </si>
  <si>
    <t>Kha, TC; Le, PH,  
Encapsulation Technologies of Essential Oils for Various Industrial Applications, Essential Oils: Extraction Methods and Applications</t>
  </si>
  <si>
    <t>https://151091o0m-y-https-www-scopus-com.z.e-nformation.ro/record/display.uri?eid=2-s2.0-85169361531&amp;origin=resultslist&amp;sort=plf-f&amp;src=s&amp;sot=cite&amp;sdt=a&amp;s=ref%282-s2.0-85093843105%29&amp;relpos=3</t>
  </si>
  <si>
    <t>Danila, A, Biopolymers in aromatherapeutic textiles, Biopolymers in the Textile Industry: Opportunities and Limitations</t>
  </si>
  <si>
    <t xml:space="preserve">https://151091o0m-y-https-www-scopus-com.z.e-nformation.ro/record/display.uri?eid=2-s2.0-85205277505&amp;origin=resultslist&amp;sort=plf-f&amp;src=s&amp;sot=cite&amp;sdt=a&amp;s=ref%282-s2.0-85102458218%29 </t>
  </si>
  <si>
    <t>Constantinescu Adelina Maria (ULBS); Tiţa Mihaela Adriana (ULBS); Georgescu Cecilia (ULBS)</t>
  </si>
  <si>
    <t>Comparative analysis of yoghurts obtained with bioactive compounds</t>
  </si>
  <si>
    <t>Pandey, VK; Srivastava, S; Ashish; Dash, KK; Singh, R; Dar, AH; Singh, T; Farooqui, A; Shaikh, AM; Kovacs, B, Bioactive properties of clove (Syzygium aromaticum) essential oil nanoemulsion: A comprehensive review, Heliyon</t>
  </si>
  <si>
    <t>https://151091o0m-y-https-www-scopus-com.z.e-nformation.ro/record/display.uri?eid=2-s2.0-85179487855&amp;origin=resultslist&amp;sort=plf-f&amp;src=s&amp;sot=cite&amp;sdt=a&amp;s=ref%282-s2.0-85080869751%29</t>
  </si>
  <si>
    <t>Giro, TM; Bakin, IA; 
Mustafina, AS, The Effect of Functional Ingredients of Fruit and Vegetable Raw Materials in the Composition of a Bio-Corrected Coating on the Quality of Meat Products, International Journal of Agriculture and Biosciences</t>
  </si>
  <si>
    <t xml:space="preserve">https://151091o0m-y-https-www-scopus-com.z.e-nformation.ro/record/display.uri?eid=2-s2.0-86000292052&amp;origin=resultslist&amp;sort=plf-f&amp;src=s&amp;sot=cite&amp;sdt=a&amp;s=ref%282-s2.0-85038000452%29&amp;sessionSearchId=0deb442d2778a7ae02b378b10eabceb0&amp;relpos=18 </t>
  </si>
  <si>
    <t>Khunsee, A; Kaewsritong, J; Srikaeo, K, Clean label approach for condiment sauces: A case in Thai style sauces, Multidisciplinary Science Journal</t>
  </si>
  <si>
    <t>https://151091o0m-y-https-www-scopus-com.z.e-nformation.ro/record/display.uri?eid=2-s2.0-85198322470&amp;origin=resultslist&amp;sort=plf-f&amp;src=s&amp;sot=cite&amp;sdt=a&amp;s=ref%282-s2.0-85038000452%29&amp;sessionSearchId=0deb442d2778a7ae02b378b10eabceb0&amp;relpos=28</t>
  </si>
  <si>
    <t>Xu, J; Ding, S; Tao, Y; Liu, L; Wu, J; Pan, L, Effects of Natural Preservatives on the Moisture and Protein Structure Changes of Beef during Storage
[天然保鲜剂对牛肉贮藏期间水分和蛋白质结构变化的影响], Science and Technology of Food Industry</t>
  </si>
  <si>
    <t>https://151091o0m-y-https-www-scopus-com.z.e-nformation.ro/record/display.uri?eid=2-s2.0-85202067733&amp;origin=resultslist&amp;sort=plf-f&amp;src=s&amp;sot=cite&amp;sdt=a&amp;s=ref%282-s2.0-85038000452%29&amp;sessionSearchId=0deb442d2778a7ae02b378b10eabceb0&amp;relpos=40</t>
  </si>
  <si>
    <t>Luo, Q; Zhang, S; Yue, Q; Zhao, C; Sun, X; Tian, L; Li, B; Li, K; Su, L; Zhao, L, Application of extracts from different sources with natural preservative properties in daily chemical products, BIO Web of Conferences</t>
  </si>
  <si>
    <t>https://151091o0m-y-https-www-scopus-com.z.e-nformation.ro/record/display.uri?eid=2-s2.0-85211111385&amp;origin=resultslist&amp;sort=plf-f&amp;src=s&amp;sot=cite&amp;sdt=a&amp;s=ref%282-s2.0-85038000452%29&amp;sessionSearchId=0deb442d2778a7ae02b378b10eabceb0&amp;relpos=43</t>
  </si>
  <si>
    <t>Cui, F; Li, L; Wang, D; 
Li, J; Li, T., Application of Nanozyme in Food Preservation | 纳米酶在食品保鲜中的应用, Journal of Chinese Institute of Food Science and Technology</t>
  </si>
  <si>
    <t>https://151091o0m-y-https-www-scopus-com.z.e-nformation.ro/record/display.uri?eid=2-s2.0-85191098058&amp;origin=resultslist&amp;sort=plf-f&amp;src=s&amp;sot=cite&amp;sdt=a&amp;s=ref%282-s2.0-85038000452%29&amp;sessionSearchId=0deb442d2778a7ae02b378b10eabceb0&amp;relpos=65</t>
  </si>
  <si>
    <t>Randazzo, CL; Pino, A; Caggia, C, Vegetables: fermented vegetables and minimally processed vegetables, The Microbiological Quality of Food: Foodborne Spoilers, Second Edition</t>
  </si>
  <si>
    <t>https://151091o0m-y-https-www-scopus-com.z.e-nformation.ro/record/display.uri?eid=2-s2.0-85218397193&amp;origin=resultslist&amp;sort=plf-f&amp;src=s&amp;sot=cite&amp;sdt=a&amp;s=ref%282-s2.0-85038000452%29&amp;sessionSearchId=0deb442d2778a7ae02b378b10eabceb0&amp;relpos=68</t>
  </si>
  <si>
    <t>Vaneci-Silva D; Nakamura-Silva R;
Oliveira-Silva M;
Pitondo-Silva A;
Assane IM; Pilarski F, In vitro study reveals antimicrobial activity of essential oils against Klebsiella pneumoniae isolates from Nile tilapia, Brazilian Journal of Biology</t>
  </si>
  <si>
    <t>https://151091o0m-y-https-www-scopus-com.z.e-nformation.ro/record/display.uri?eid=2-s2.0-85217868869&amp;origin=resultslist&amp;sort=plf-f&amp;src=s&amp;sot=cite&amp;sdt=a&amp;s=ref%282-s2.0-85038000452%29&amp;sessionSearchId=0deb442d2778a7ae02b378b10eabceb0&amp;relpos=69</t>
  </si>
  <si>
    <t>Behzadnia, A; Tiwari, BK; Rajauria, G, Potential natural antimicrobial agents, Chemistry of Thermal and Non-Thermal Food Processing Technologies</t>
  </si>
  <si>
    <t>https://151091o0m-y-https-www-scopus-com.z.e-nformation.ro/record/display.uri?eid=2-s2.0-85213518047&amp;origin=resultslist&amp;sort=plf-f&amp;src=s&amp;sot=cite&amp;sdt=a&amp;s=ref%282-s2.0-85038000452%29&amp;sessionSearchId=0deb442d2778a7ae02b378b10eabceb0&amp;relpos=70</t>
  </si>
  <si>
    <t>Phillips, A; Sen, M,  
Biobased Antimicrobial Food Packaging Coatings, Food Coatings and Preservation Technologies</t>
  </si>
  <si>
    <t>https://151091o0m-y-https-www-scopus-com.z.e-nformation.ro/record/display.uri?eid=2-s2.0-85209831636&amp;origin=resultslist&amp;sort=plf-f&amp;src=s&amp;sot=cite&amp;sdt=a&amp;s=ref%282-s2.0-85038000452%29&amp;sessionSearchId=0deb442d2778a7ae02b378b10eabceb0&amp;relpos=71</t>
  </si>
  <si>
    <t>Villanueva Chávez, R; 
Cobos-Puc, LE; 
Segura-Ceniceros, EP; Iliná, A; Silva Belmares, SY,  Perspectives for Innovation of New Food Preservatives from Euphorbiaceae, Engineering Principles For Food Processing Technology and Product Realization</t>
  </si>
  <si>
    <t>https://151091o0m-y-https-www-scopus-com.z.e-nformation.ro/record/display.uri?eid=2-s2.0-85208325381&amp;origin=resultslist&amp;sort=plf-f&amp;src=s&amp;sot=cite&amp;sdt=a&amp;s=ref%282-s2.0-85038000452%29&amp;sessionSearchId=0deb442d2778a7ae02b378b10eabceb0&amp;relpos=72</t>
  </si>
  <si>
    <t>Hashim, HR, Anticancer and antimicrobial potential of fungal endophytes from medicinal plants, Endophytic Fungi: the Full Story of the Untapped Treasure</t>
  </si>
  <si>
    <t>https://151091o0m-y-https-www-scopus-com.z.e-nformation.ro/record/display.uri?eid=2-s2.0-85205174151&amp;origin=resultslist&amp;sort=plf-f&amp;src=s&amp;sot=cite&amp;sdt=a&amp;s=ref%282-s2.0-85038000452%29&amp;sessionSearchId=0deb442d2778a7ae02b378b10eabceb0&amp;relpos=75</t>
  </si>
  <si>
    <t>Chepuri, K; Kodaparthi, A; Keertana, ASV; Sandhya, K; Saida, L, Natural antimicrobials, their sources, and food safety, Antimicrobials for Sustainable Food Storage</t>
  </si>
  <si>
    <t>https://151091o0m-y-https-www-scopus-com.z.e-nformation.ro/record/display.uri?eid=2-s2.0-85204862933&amp;origin=resultslist&amp;sort=plf-f&amp;src=s&amp;sot=cite&amp;sdt=a&amp;s=ref%282-s2.0-85038000452%29&amp;sessionSearchId=0deb442d2778a7ae02b378b10eabceb0&amp;relpos=76</t>
  </si>
  <si>
    <t>SenthilKannan K;
Ramkumar J, Role of antibacterial polyphenols (pps) in food preservative applications and correlated to crystals structures as a reference tool, Antimicrobials for Sustainable Food Storage</t>
  </si>
  <si>
    <t>https://151091o0m-y-https-www-scopus-com.z.e-nformation.ro/record/display.uri?eid=2-s2.0-85204861894&amp;origin=resultslist&amp;sort=plf-f&amp;src=s&amp;sot=cite&amp;sdt=a&amp;s=ref%282-s2.0-85038000452%29&amp;sessionSearchId=0deb442d2778a7ae02b378b10eabceb0&amp;relpos=77</t>
  </si>
  <si>
    <t>Aruna, V;
Reddy, NSD;
Doolam, B;
Kambhampati, JM;
Hari, CS;
Sudheshna, CSHH, Antimicrobial edible biofilms for food packaging - nano-based technologies, Antimicrobials for Sustainable Food Storage</t>
  </si>
  <si>
    <t>https://151091o0m-y-https-www-scopus-com.z.e-nformation.ro/record/display.uri?eid=2-s2.0-85204858768&amp;origin=resultslist&amp;sort=plf-f&amp;src=s&amp;sot=cite&amp;sdt=a&amp;s=ref%282-s2.0-85038000452%29&amp;sessionSearchId=0deb442d2778a7ae02b378b10eabceb0&amp;relpos=78</t>
  </si>
  <si>
    <t>Kodaparthi, A;
Susmitha B;
Prasad, S;
Chinni, N;
Bastipati, SB, Natural antimicrobials in food packaging and preservation, Antimicrobials for Sustainable Food Storage</t>
  </si>
  <si>
    <t>https://151091o0m-y-https-www-scopus-com.z.e-nformation.ro/record/display.uri?eid=2-s2.0-85204833969&amp;origin=resultslist&amp;sort=plf-f&amp;src=s&amp;sot=cite&amp;sdt=a&amp;s=ref%282-s2.0-85038000452%29&amp;sessionSearchId=0deb442d2778a7ae02b378b10eabceb0&amp;relpos=79</t>
  </si>
  <si>
    <t>Kardam, SK; Dutt, D, NATURAL ANTIMICROBIAL AGENTS FOR ACTIVE PACKAGING OF FRUITS AND VEGETABLES, Novel Packaging Systems for Fruits and Vegetables</t>
  </si>
  <si>
    <t>https://151091o0m-y-https-www-scopus-com.z.e-nformation.ro/record/display.uri?eid=2-s2.0-85199604529&amp;origin=resultslist&amp;sort=plf-f&amp;src=s&amp;sot=cite&amp;sdt=a&amp;s=ref%282-s2.0-85038000452%29&amp;sessionSearchId=0deb442d2778a7ae02b378b10eabceb0&amp;relpos=83</t>
  </si>
  <si>
    <t>Asma, ST; Acaroz, U;
Bobiş, O; Shah, SRA;
Arslan-Acaroz, D;
Segueni, N;
Kurek-Górecka, A;
Olczyk, P; Nanda, V;
Nayik, GA, Propolis, Honey Bees, Beekeeping and Bee Products</t>
  </si>
  <si>
    <t>https://151091o0m-y-https-www-scopus-com.z.e-nformation.ro/record/display.uri?eid=2-s2.0-85195929334&amp;origin=resultslist&amp;sort=plf-f&amp;src=s&amp;sot=cite&amp;sdt=a&amp;s=ref%282-s2.0-85038000452%29&amp;sessionSearchId=0deb442d2778a7ae02b378b10eabceb0&amp;relpos=86</t>
  </si>
  <si>
    <t>Garhwal, R; Sangwan, K; Sharma, YP; Bhardwaj, A; Kumar, H, Recent Trends in the Application of Essential Oils for Preserving Foods, World Sustainability Series</t>
  </si>
  <si>
    <t>https://151091o0m-y-https-www-scopus-com.z.e-nformation.ro/record/display.uri?eid=2-s2.0-85179360474&amp;origin=resultslist&amp;sort=plf-f&amp;src=s&amp;sot=cite&amp;sdt=a&amp;s=ref%282-s2.0-85038000452%29&amp;sessionSearchId=0deb442d2778a7ae02b378b10eabceb0&amp;relpos=90</t>
  </si>
  <si>
    <t>Jia, W; Jiang, S; Wang, F; Li, J; Wang, Z; Yao, Z, Natural antibacterial membranes prepared using Schisandra chinensis extracts and polyvinyl alcohol in an environment-friendly manner, Chemosphere</t>
  </si>
  <si>
    <t>https://151091o0m-y-https-www-scopus-com.z.e-nformation.ro/record/display.uri?eid=2-s2.0-85177082453&amp;origin=resultslist&amp;sort=plf-f&amp;src=s&amp;sot=cite&amp;sdt=a&amp;s=ref%282-s2.0-85038000452%29&amp;sessionSearchId=0deb442d2778a7ae02b378b10eabceb0&amp;relpos=92</t>
  </si>
  <si>
    <t>Wong, JX; Ramli, S,  
Safety and regulatory status of natural preservatives, Natural Preservatives for Food</t>
  </si>
  <si>
    <t>https://151091o0m-y-https-www-scopus-com.z.e-nformation.ro/record/display.uri?eid=2-s2.0-105001459372&amp;origin=resultslist&amp;sort=plf-f&amp;src=s&amp;sot=cite&amp;sdt=a&amp;s=ref%282-s2.0-85038000452%29&amp;sessionSearchId=0deb442d2778a7ae02b378b10eabceb0&amp;relpos=95</t>
  </si>
  <si>
    <t>Fijan, S; Turk, DM; 
Pogačar, M; Koren, M.,  Bacteriocins or microbial peptides produced by probiotics, Postbiotics: Health and Industry</t>
  </si>
  <si>
    <t>https://151091o0m-y-https-www-scopus-com.z.e-nformation.ro/record/display.uri?eid=2-s2.0-105000598570&amp;origin=resultslist&amp;sort=plf-f&amp;src=s&amp;sot=cite&amp;sdt=a&amp;s=ref%282-s2.0-85038000452%29&amp;sessionSearchId=0deb442d2778a7ae02b378b10eabceb0&amp;relpos=96</t>
  </si>
  <si>
    <t xml:space="preserve">Mironescu Monica (ULBS);
Mironescu I.D. (ULBS);
Georgescu Cecilia (ULBS)
</t>
  </si>
  <si>
    <t>Microstructural changes induced by five new biocidal formulations on moulds</t>
  </si>
  <si>
    <t>Reale, R; Medeghini, L; Botticelli, M, Stealing from Phytotherapy—Heritage Conservation with Essential Oils: A Review, from Remedy to Sustainable Restoration Product, Sustainability (Switzerland)</t>
  </si>
  <si>
    <t>https://151091o0m-y-https-www-scopus-com.z.e-nformation.ro/record/display.uri?eid=2-s2.0-85197230114&amp;origin=resultslist&amp;sort=plf-f&amp;src=s&amp;sot=cite&amp;sdt=a&amp;s=ref%282-s2.0-80051514436%29</t>
  </si>
  <si>
    <t>Mironescu Monica (ULBS);
Georgescu Cecilia (ULBS);
Mironescu I.D. (ULBS)</t>
  </si>
  <si>
    <t>In vitro testing of fungicidal activity of four new biocides on moulds biodeteriorating the monumental surfaces</t>
  </si>
  <si>
    <t>Mironescu Monica (ULBS); Georgescu Cecilia (ULBS)</t>
  </si>
  <si>
    <t>Preliminary researches on the effect of essential oils on
moulds isolated from surfaces</t>
  </si>
  <si>
    <t>Mironescu Monica (ULBS), Georgescu Cecilia (ULBS)</t>
  </si>
  <si>
    <t>Activity of some essential oils against common spoilage fungi of buildings</t>
  </si>
  <si>
    <t>Mironescu Monica (ULBS), Georgescu Cecilia (ULBS), Oprean Letitia (ULBS)</t>
  </si>
  <si>
    <t>Comparative sporicidal effects of volatile oils</t>
  </si>
  <si>
    <t>El-Sayed, MH; AlHarbi, M; Elsehemy, IA; Haggag, WM; Refaat, BM; Ali, SM;
Elkelish, A, Natural Inhibitory Treatment of Fungi-Induced Deterioration of Carbonate and Cellulosic Ancient Monuments: Isolation, Identification and Simulation of Biogenic Deterioration, Journal of Microbiology and Biotechnology</t>
  </si>
  <si>
    <t>https://1510922vn-y-https-www-scopus-com.z.e-nformation.ro/record/display.uri?eid=2-s2.0-85207907764&amp;origin=resultslist&amp;sort=plf-f&amp;src=s&amp;sot=b&amp;sdt=b&amp;s=TITLE-ABS-KEY%28Natural+Inhibitory+Treatment+of+Fungi-Induced+Deterioration+of+Carbonate+and+Cellulosic+Ancient+Monuments%3A+Isolation%2C+Identification+and+Simulation+of+Biogenic+Deterioration%29</t>
  </si>
  <si>
    <t>Lobna, HH; Abdelhak, R;
Wassila, H; Kucher, ED;
Ryma, J; Yosr, Z; Nazih YR, Phytochemical characterization of forest leaves extracts and application to control apple postharvest diseases, Scientific Reports</t>
  </si>
  <si>
    <t>https://1510922px-y-https-www-scopus-com.z.e-nformation.ro/record/display.uri?eid=2-s2.0-85182845934&amp;origin=resultslist&amp;sort=plf-f&amp;src=s&amp;sot=b&amp;sdt=b&amp;s=TITLE-ABS-KEY%28Phytochemical+characterization+of+forest+leaves+extracts+and+application+to+control+apple+postharvest+diseases%29&amp;sessionSearchId=fd76e7aaaa6da28995bfec746c1bb030</t>
  </si>
  <si>
    <t>MUREŞAN MARIA LUCIA (Nartea Pharmacy PLC) , ONIGA ILIOARA (“Iuliu Haţieganu” University of Medicine and Pharmacy Cluj-Napoca), GEORGESCU CECILIA (ULBS), PALTINEAN RAMONA (“Iuliu Haţieganu” University of Medicine and Pharmacy Cluj-Napoca), GLIGOR FELICIA (ULBS), CRĂCIUNAŞ MIHAI TUDOR (ULBS), OPREAN RADU (“Iuliu Haţieganu” University of Medicine and Pharmacy Cluj-Napoca)</t>
  </si>
  <si>
    <t>BOTANICAL AND PHYTOCHEMICAL STUDIES ON
TANACETUM VULGARE L. FROM TRANSYLVANIA</t>
  </si>
  <si>
    <t>Alberti, Á; Riethmüller, E;
Felegyi-Tóth, CA; Czigle, S; Czégényi, D; Filep, R;
Papp, N, Phytochemical Investigation of Polyphenols from the Aerial Parts of Tanacetum balsamita Used in Transylvanian Ethnobotany and Parallel Artificial Membrane Permeability Assay, Plants</t>
  </si>
  <si>
    <t>https://1510922vn-y-https-www-scopus-com.z.e-nformation.ro/record/display.uri?eid=2-s2.0-85197111614&amp;origin=resultslist&amp;sort=plf-f&amp;src=s&amp;sot=b&amp;sdt=b&amp;s=TITLE-ABS-KEY%28Phytochemical+Investigation+of+Polyphenols+from+the+Aerial+Parts+of+Tanacetum+balsamita+Used+in+Transylvanian+Ethnobotany+and+Parallel+Artificial+Membrane+Permeability+Assay%29&amp;sessionSearchId=5fa3a9629d528408cfc7e9c7063bcbb8</t>
  </si>
  <si>
    <t>Virchea Lidia-Ioana (ULBS); Georgescu Cecilia (ULBS); Mironescu Monica  (ULBS)</t>
  </si>
  <si>
    <t>Obtaining and Characterization of Volatile Oils from Aromatic Plants</t>
  </si>
  <si>
    <t>Dobreva K; Dimov M; Valev T; Iliev I; Damyanova S; Oprea OB;
Stoyanova A, Chemical Composition and Antioxidant Activities of Three Bulgarian Garden Thyme Essential Oils, Applied Sciences (Switzerland)</t>
  </si>
  <si>
    <t>https://1510924i0-y-https-www-scopus-com.z.e-nformation.ro/record/display.uri?eid=2-s2.0-85210451644&amp;origin=resultslist&amp;sort=plf-f&amp;src=s&amp;sot=b&amp;sdt=b&amp;s=TITLE-ABS-KEY%28Chemical+Composition+and+Antioxidant+Activities+of+Three+Bulgarian+Garden+Thyme+Essential+Oils%29&amp;sessionSearchId=4c7ddf0e1c4e31da2f2f715401311d14</t>
  </si>
  <si>
    <t>Trăistaru Elena (Gemanalysis Laboratories, Cyprus); Riviş Adrian (Universitatea de Stiinte Agricole si Medicina veterinara a Banatului Timisoara), Moldovan Raul Ciprian (Gemanalysis Laboratories, Cyprus); Menelaou Antigoni (Gemanalysis Laboratories, Cyprus); Georgescu Cecilia (ULBS)</t>
  </si>
  <si>
    <t>Study regarding the overall migration from plastic packaging
materials used in food industry</t>
  </si>
  <si>
    <t>Abdelaali H; Hajji W; Selmi R.; Mallek H.; Ben Khalifa I.; Bellagha S.; Jebali M.; Essid, I, Assessing the Physiochemical and Sensorial Quality of Pea Sauce Canned in Plastic Trays vs. Metal Cans, Processes</t>
  </si>
  <si>
    <t>https://1510924i0-y-https-www-scopus-com.z.e-nformation.ro/record/display.uri?eid=2-s2.0-85202672631&amp;origin=resultslist&amp;sort=plf-f&amp;src=s&amp;sot=b&amp;sdt=b&amp;s=TITLE-ABS-KEY%28Assessing+the+Physiochemical+and+Sensorial+Quality+of+Pea+Sauce+Canned+in+Plastic+Trays+vs.+Metal+Cans%29&amp;sessionSearchId=4c7ddf0e1c4e31da2f2f715401311d14</t>
  </si>
  <si>
    <t xml:space="preserve">Frum, A (ULBS); Lengyel, E (ULBS); Georgescu, C (ULBS); Gligor, F (ULBS); Tița, O (ULBS) </t>
  </si>
  <si>
    <t>Analysis of phenolic compounds extracted from three types of berries.</t>
  </si>
  <si>
    <t>Marica (Sopîrlă), D; Iancu, ML; Tița, O, THE INFLUENCE OF APPLE VARIETIES AND THE ENZYMES ROHAPECT
PTE-100 AND PECTINASE ON THE OBTAINING OF APPLE JUICES, International Multidisciplinary Scientific GeoConference:SGEM</t>
  </si>
  <si>
    <t>https://www.proquest.com/openview/6547f4ca060e2ed9f1e20bbed7f51855/1?cbl=1536338&amp;pq-origsite=gscholar</t>
  </si>
  <si>
    <t xml:space="preserve">Choudhary, S; Shanu, K; Devi, S, Application of AMPs in the Food and Beverage Industry, Antimicrobial Peptides from Lactic Acid Bacteria </t>
  </si>
  <si>
    <t>https://link.springer.com/chapter/10.1007/978-981-97-3413-9_10</t>
  </si>
  <si>
    <t>Springer</t>
  </si>
  <si>
    <t>Adetuyi, BO; Adetunji, CO;
Adetunji, JB; Inobeme, A; Osemwegie, OO; Yerima, MB; Attanda, ML; Popoola, OA, Chapter 16 - Combinatory effect of essential oil and lactic acid in formulations of different food products, Applications of Essential Oils in the Food Industry</t>
  </si>
  <si>
    <t>https://1510925zb-y-https-www-scopus-com.z.e-nformation.ro/record/display.uri?eid=2-s2.0-85183232718&amp;origin=resultslist&amp;sort=plf-f&amp;src=s&amp;sot=b&amp;sdt=b&amp;s=TITLE-ABS-KEY%28Combinatory+effect+of+essential+oil+and+lactic+acid+in+formulations+of+different+food+products%29&amp;sessionSearchId=1b61dfb1d2efa0d73870c133800ea39f</t>
  </si>
  <si>
    <t xml:space="preserve">Ekonomou, SI; Kyriakoudi, A; Saad, S; Mourtzinos, I; Stratakos, AC, Microfluidics for Food and Nutrition Applications, Microfluidics in Pharmaceutical Sciences </t>
  </si>
  <si>
    <t>https://link.springer.com/chapter/10.1007/978-3-031-60717-2_14</t>
  </si>
  <si>
    <t>Ashfaq, A; Anjum, Z; Younis, K, Chapter 5 - Natural pigments-based biodegradable food packaging films, Renewable Dyes and Pigments</t>
  </si>
  <si>
    <t>https://15109260l-y-https-www-scopus-com.z.e-nformation.ro/record/display.uri?eid=2-s2.0-85176828977&amp;origin=resultslist&amp;sort=plf-f&amp;src=s&amp;sot=b&amp;sdt=b&amp;s=TITLE-ABS-KEY%28Natural+pigments-based+biodegradable+food+packaging+films%29&amp;sessionSearchId=163d7869ea78c9db245a8e7f9a1c9388&amp;relpos=1</t>
  </si>
  <si>
    <t>Kumar, R; Bhardwaj, S; Sikarwar, M; Kumar, A; Singh, BR; Gupta, M; Shukla, R, Innovative food applications of quinoa: Exploring novel insights into its nutritional potential and biological activities, Journal of Food Composition and Analysis</t>
  </si>
  <si>
    <t>https://www.sciencedirect.com/science/article/pii/S0889157524011670?casa_token=BIQO8NAciKYAAAAA:BEC3nzQrFEDXL936bybY6fz9XdxUCtFPJCZaqz1opxTMgi_64hJI1puWzuziYLehnWZTF36Qk3NZ</t>
  </si>
  <si>
    <t>Elsevier</t>
  </si>
  <si>
    <t>Olusanya, JO; Mavela, NH, Development and Characterization of Biodegradable Bioplastic Using Food Waste Such as Corn Starch, Biomass-based Bioplastic and Films</t>
  </si>
  <si>
    <t>https://link.springer.com/chapter/10.1007/978-3-031-71859-5_6</t>
  </si>
  <si>
    <t>Chauhan, C; Fukey, LN; Wilfred, S, Recyclable Packaging: An Environmental Assessment of Packaging Attributes Leading to a Greener Future, 
Advancements in Science and Technology for Healthcare, Agriculture, and Environmental Sustainability</t>
  </si>
  <si>
    <t>https://www.taylorfrancis.com/chapters/edit/10.1201/9781032708348-71/recyclable-packaging-environmental-assessment-packaging-attributes-leading-greener-future-chauhan-fukey-wilfred</t>
  </si>
  <si>
    <t>Taylor &amp; Francis Group</t>
  </si>
  <si>
    <t>Prieto, B; Paz-Bermúdez, G; López de Silanes, ME;
Montojo, C; Pérez-Velón, D,  Current knowledge regarding biological recolonization of stone cultural heritage after cleaning treatments, Journal of Building Engineering</t>
  </si>
  <si>
    <t>https://www.sciencedirect.com/science/article/pii/S2352710224006594</t>
  </si>
  <si>
    <t>Kurćubić, VS; Stajić, SB; Živković, V; Mašković, PZ; Matejić, V; Dmitrić, M;  Živković, S; Kurćubić, LV; Jakovljević, V, Leftover and weed, joint efforts to preserve health: Joke or reality?, Future Postharvest and Food</t>
  </si>
  <si>
    <t>https://iadns.onlinelibrary.wiley.com/doi/full/10.1002/fpf2.12031</t>
  </si>
  <si>
    <t>John Wiley &amp; Sons</t>
  </si>
  <si>
    <t>Traistaru Elena (Gemanalysis Laboratories, Cyprus), Rivis Adrian (Banat’s University of Agricultural Sciences and Veterinary Medicine Timișoara), Moldovan Raul Ciprian (Gemanalysis Laboratories, Cyprus), Menelaou Antigoni (Gemanalysis Laboratories, Cyprus), Georgescu Cecilia (ULBS)</t>
  </si>
  <si>
    <t>Modelling migration from plastic packaging materials used in
food industry</t>
  </si>
  <si>
    <t>Chentir, I; Aribi, C; Tarchoun, AF; Kchaou, H; Lamri, M; Nasri, M; Trache, D, Development of functional active films from blend of gelatin with crude orange juice pomace pectin: Test for packaging of virgin olive oil, Packaging Technology and Science An International Journal</t>
  </si>
  <si>
    <t>https://onlinelibrary.wiley.com/doi/abs/10.1002/pts.2776</t>
  </si>
  <si>
    <t xml:space="preserve">Raj, N; Parveen; Khatoon, S; Manzoor, N, Antifungal Efficacy of Terpenes and Mechanism of Action Against Human Pathogenic Fungi, Advances in Antifungal Drug Development </t>
  </si>
  <si>
    <t>https://link.springer.com/chapter/10.1007/978-981-97-5165-5_11</t>
  </si>
  <si>
    <t>Georgescu Cecilia (ULBS), Bratu Iuliana (ULBS)</t>
  </si>
  <si>
    <t>QUALITATIVE ANALYSIS OF FLAVONIC GLYCOSIDES
AND PHENYLPROPANIC DERIVATIVES FROM
RHODODENDRON KOTSCHYI SPECIE</t>
  </si>
  <si>
    <t>Hussain, A; Azam, S; Maqsood, R; Anwar, R; Akash, MSH; Hussain, H; Wang, D; Imran, M; Kotwica-Mojzych, K; Khan, S; Hussain, S; Ayub, MA, Chemistry, biosynthesis, and theranostics of antioxidant flavonoids and polyphenolics of genus Rhododendron: an overview, Naunyn-Schmiedeberg's Archives of Pharmacology</t>
  </si>
  <si>
    <t>https://link.springer.com/article/10.1007/s00210-024-03428-6</t>
  </si>
  <si>
    <t>Tavassoli, M; Bahramian, B; Abedi-Firoozjah, R; Jafari, N; Javdani, H; Sadeghi, SM; Hadavifar, S; Majnouni, S; Ehsani, A; Roy, S, Comprehensive Review on Polyvinyl Alcohol-Based Electrospun Nanofibers for Food Packaging: Applications, Developments, and Future Horizon, Food and Bioprocess Technology</t>
  </si>
  <si>
    <t>https://151091o0m-y-https-www-scopus-com.z.e-nformation.ro/record/display.uri?eid=2-s2.0-85207700205&amp;origin=resultslist&amp;sort=plf-f&amp;src=s&amp;sot=cite&amp;sdt=a&amp;s=ref%282-s2.0-85038000452%29&amp;sessionSearchId=0deb442d2778a7ae02b378b10eabceb0&amp;relpos=73</t>
  </si>
  <si>
    <t xml:space="preserve">Tarapoulouzi, M.; Mironescu, M.; Drouza, C.; Mironescu, I.D.; Agriopoulou, S. </t>
  </si>
  <si>
    <t>Insight into the Recent Application of Chemometrics in Quality Analysis and Characterization of Bee Honey during Processing and Storage</t>
  </si>
  <si>
    <t>Biswas, A., &amp; Chaudhari, S. R. (2024). Exploring the role of NIR spectroscopy in quantifying and verifying honey authenticity: A review. Food Chemistry, 445, 138712.</t>
  </si>
  <si>
    <t>https://pubmed.ncbi.nlm.nih.gov/38364494</t>
  </si>
  <si>
    <t>WOS:001188658100001</t>
  </si>
  <si>
    <t>Fodor, M., Matkovits, A., Benes, E. L., &amp; Jókai, Z. (2024). The role of near-infrared spectroscopy in food quality assurance: A review of the past two decades. Foods, 13(21), 3501.</t>
  </si>
  <si>
    <t>https://www.mdpi.com/2304-8158/13/21/3501</t>
  </si>
  <si>
    <t>WOS:001351419900001</t>
  </si>
  <si>
    <t>Xu, S., Guo, Y., Liang, X., &amp; Lu, H. (2024). Intelligent rapid detection techniques for low-content components in fruits and vegetables: A comprehensive review. Foods, 13(7), 1116.</t>
  </si>
  <si>
    <t>https://www.mdpi.com/2304-8158/13/7/1116</t>
  </si>
  <si>
    <t>WOS:001200927500001</t>
  </si>
  <si>
    <t>Tasić, A., Pezo, L., Lončar, B., Pešić, M. B., Tešić, Ž., &amp; Kalaba, M. (2024). Assessing the impact of botanical origins, harvest years, and geographical variability on the physicochemical quality of Serbian honey. Foods, 13(10), 1530.</t>
  </si>
  <si>
    <t>https://www.mdpi.com/2304-8158/13/10/1530</t>
  </si>
  <si>
    <t>WOS:001232606900001</t>
  </si>
  <si>
    <t>Rivera-Pérez, A., Navarro-Herrera, A. M., &amp; Garrido Frenich, A. (2024). Identifying Key Markers for Monofloral (Eucalyptus, Rosemary, and Orange Blossom) and Multifloral Honey Differentiation in the Spanish Market by UHPLC-Q-Orbitrap-High-Resolution Mass Spectrometry Fingerprinting and Chemometrics. Foods, 13(17), 2755.</t>
  </si>
  <si>
    <t>https://www.mdpi.com/2304-8158/13/17/2755</t>
  </si>
  <si>
    <t>WOS:001311143800001</t>
  </si>
  <si>
    <t>Liu, J., Chen, Z., Yang, X., &amp; Sun, Z. (2024). Malt in storage: Changes in amylase, protease, and cellulase activities and their effects on the Maillard reaction. Journal of Food Composition and Analysis, 132, 106352.</t>
  </si>
  <si>
    <t>https://www.sciencedirect.com/science/article/pii/S0889157524003867</t>
  </si>
  <si>
    <t>WOS:001248453000001</t>
  </si>
  <si>
    <t>Varzakas, T. (2023). Implementation of Chemometrics and Other Techniques as Means of Authenticity and Traceability to Detect Adulteration in Foods for the Protection of Human Health. Foods, 12(3), 652.</t>
  </si>
  <si>
    <t>https://www.mdpi.com/2304-8158/12/3/652</t>
  </si>
  <si>
    <t>WOS:000935694000001</t>
  </si>
  <si>
    <t>Yap, S. K., Chin, N. L., Niranjan, K., Shah, N. N. A. K., &amp; Than, L. T. L. (2024). Changes in quality and bacterial profiles of Tualang and Kelulut honeys preserved by post-harvest maturation. International Journal of Food Science and Technology, 59(3), 1338-1350.</t>
  </si>
  <si>
    <t>https://ifst.onlinelibrary.wiley.com/doi/abs/10.1111/ijfs.16874</t>
  </si>
  <si>
    <t>WOS:001135724000001</t>
  </si>
  <si>
    <t>Mironescu M., Frățilă L., Hupert A., Mironescu I.D.,</t>
  </si>
  <si>
    <t xml:space="preserve"> Obtaining and characterisation of starch-based edible films incorporating honey, propolis and bee bread, Acta Universitatis Cibiniensis. Series E: Food Technology, 2019, p. 192-198</t>
  </si>
  <si>
    <t>Zembrzuska, J., Pakulski, Ł., Karbowska, B., Bartoszewicz, J., Janeba-Bartoszewicz, E., Selech, J., &amp; Kurczewski, P. (2024). Comparison of Different Methods for Determining 5-hydroxymethylfurfural in Assessing the Quality of Honey from Greater Poland. Sustainability, 16(11), 4568.</t>
  </si>
  <si>
    <t>https://www.mdpi.com/2071-1050/16/11/4568</t>
  </si>
  <si>
    <t>WOS:001245617200001</t>
  </si>
  <si>
    <t xml:space="preserve">Mironescu M., Mironescu I. D.,  </t>
  </si>
  <si>
    <t>Rheological behaviour of a novel microbial polysaccharide, Romanian  Biotechnological  Letters, 16 (2), 6105-6114, ISSN 1224 – 5984, Factor de impact referință 2.999, Factor de impact relativ 0.05068, Scor de influență 0.662, Scor relativ  de influență 0, http://ebooks.unibuc.ro/biologie/RBL/rbl2vol16/cuprins.htm , 2011</t>
  </si>
  <si>
    <t>Long, X., Hou, X., Li, S., Chen, A., Zhang, Z., &amp; Shen, G. (2024). Fermentation optimization and in-vitro antioxidant activity of exopolysaccharides produced by Leuconostoc suionicum LSBM1 using sugar beet molasses. Sugar Tech, 26(5), 1405-1414.</t>
  </si>
  <si>
    <t>https://link.springer.com/article/10.1007/s12355-024-01396-y</t>
  </si>
  <si>
    <t>WOS:001194793700001</t>
  </si>
  <si>
    <t xml:space="preserve"> Tița O., Constantinescu M.A., Tița M.A., Bătușaru C., Mironescu I.D.,</t>
  </si>
  <si>
    <t xml:space="preserve"> Sensory, textural, physico-chemical and enzymatic characterization of melted cheese with added potato and carrot peels</t>
  </si>
  <si>
    <t>Hu, Z., Zhu, X., Dong, G., Naibaho, J., Hannon, S., Sun, D. W., &amp; Tiwari, B. K. (2024). Valorization of potato by-products as a source of plant proteins: novel extraction techniques and potential applications. Critical Reviews in Food Science and Nutrition, 1-17.</t>
  </si>
  <si>
    <t>https://www.webofscience.com/wos/woscc/full-record/WOS:001346961000001</t>
  </si>
  <si>
    <t>WOS:001346961000001</t>
  </si>
  <si>
    <t xml:space="preserve">Mironescu I.D., Vintan L., </t>
  </si>
  <si>
    <t>Coloured Petri net modelling of task scheduling on a heterogeneous computational node</t>
  </si>
  <si>
    <t>McGowen, J., Dagli, I., Dantam, N. T., &amp; Belviranli, M. E. (2024, May). Scheduling for Cyber-Physical Systems with Heterogeneous Processing Units under Real-World Constraints. In Proceedings of the 38th ACM International Conference on Supercomputing (pp. 298-311).</t>
  </si>
  <si>
    <t>https://www.webofscience.com/wos/woscc/full-record/WOS:001255419500025</t>
  </si>
  <si>
    <t>WOS:001255419500025</t>
  </si>
  <si>
    <t xml:space="preserve">Moza M.I., Mironescu M., Mironescu I.D., </t>
  </si>
  <si>
    <t>Action of UV radiations on two Penicillium species spores isolated from mortar</t>
  </si>
  <si>
    <t>Romano, R. C., Restuccia, C., Rutigliano, C. A. C., Spartà, S., Parafati, L., Barbagallo, R. N., &amp; Muratore, G. (2024). Effect of UV-C treatment on shelf life of soft wheat bread (bun). Foods, 13(6), 949.</t>
  </si>
  <si>
    <t>https://www.webofscience.com/wos/woscc/full-record/WOS:001191575300001</t>
  </si>
  <si>
    <t>WOS:001191575300001</t>
  </si>
  <si>
    <t xml:space="preserve">Mironescu I.D., Mironescu V., </t>
  </si>
  <si>
    <t>Image analysis for crystallization process control, Journal of agroalimentary processes and technologies, 2006, XII, no. 1, 7-12</t>
  </si>
  <si>
    <t>Morales, H., di Sciascio, F., Aguirre-Zapata, E., &amp; Amicarelli, A. (2024). Crystallization Process in the Sugar Industry: A Discussion On Fundamentals, Industrial Practices, Modeling, Estimation and Control. Food Engineering Reviews, 16(3), 441-469.</t>
  </si>
  <si>
    <t>https://www.webofscience.com/wos/woscc/full-record/WOS:001222361300001</t>
  </si>
  <si>
    <t>WOS:001222361300001</t>
  </si>
  <si>
    <t xml:space="preserve">Palanisamy, C.P., Pei, J., Alugoju, P., Anthikapalli, N.V.A., Jayaraman, S., Veeraraghavan, V.P., Gopathy, S., Roy, J.R., Janaki, C.S., Thalamati, D., Mironescu, M., Luo, Q.,  Miao, Y., Chai, Y., Long, Q. </t>
  </si>
  <si>
    <t>New strategies of neurodegenerative disease treatment with extracellular vesicles (EVs) derived from mesenchymal stem cells (MSCs)</t>
  </si>
  <si>
    <t>Adamu, A., Li, S., Gao, F., &amp; Xue, G. (2024). The role of neuroinflammation in neurodegenerative diseases: Current understanding and future therapeutic targets. Frontiers in aging neuroscience, 16, 1347987.</t>
  </si>
  <si>
    <t>https://www.frontiersin.org/journals/aging-neuroscience/articles/10.3389/fnagi.2024.1347987/full</t>
  </si>
  <si>
    <t>WOS:001208086100001</t>
  </si>
  <si>
    <t>Tenchov, R., Sasso, J. M., &amp; Zhou, Q. A. (2024). Polyglutamine (PolyQ) Diseases: Navigating the Landscape of Neurodegeneration. ACS Chemical Neuroscience, 15(15), 2665-2694.</t>
  </si>
  <si>
    <t>https://pubmed.ncbi.nlm.nih.gov/38996083/</t>
  </si>
  <si>
    <t>WOS:001279834700001</t>
  </si>
  <si>
    <t>Chavda, V. P., Luo, G., Bezbaruah, R., Kalita, T., Sarma, A., Deka, G., ... &amp; Postwala, H. (2024, October). Unveiling the promise: Exosomes as game‐changers in anti‐infective therapy. In Exploration (Vol. 4, No. 5, p. 20230139).</t>
  </si>
  <si>
    <t>https://onlinelibrary.wiley.com/doi/full/10.1002%2FEXP.20230139</t>
  </si>
  <si>
    <t>WOS:001314148100001</t>
  </si>
  <si>
    <t>Jha, S. K., Nelson, V. K., Suryadevara, P. R., Panda, S. P., Pullaiah, C. P., Nuli, M. V., ... &amp; Jafari, S. M. (2024). Cannabidiol and neurodegeneration: From molecular mechanisms to clinical benefits. Ageing research reviews, 100, 102386.</t>
  </si>
  <si>
    <t>https://www.sciencedirect.com/science/article/abs/pii/S1568163724002046</t>
  </si>
  <si>
    <t>WOS:001276880400001</t>
  </si>
  <si>
    <t>Barresi, E., Baglini, E., Poggetti, V., Castagnoli, J., Giorgini, D., Salerno, S., ... &amp; Da Settimo, F. (2024). Indole-based compounds in the development of anti-neurodegenerative agents. Molecules, 29(9), 2127.</t>
  </si>
  <si>
    <t>https://www.mdpi.com/1420-3049/29/9/2127</t>
  </si>
  <si>
    <t>WOS:001219959300001</t>
  </si>
  <si>
    <t>Kwon, M., Kim, B. S., Yoon, S., Oh, S. O., &amp; Lee, D. (2024). Hematopoietic stem cells and their niche in bone marrow. International Journal of Molecular Sciences, 25(13), 6837.</t>
  </si>
  <si>
    <t>https://www.mdpi.com/1422-0067/25/13/6837</t>
  </si>
  <si>
    <t>WOS:001268031000001</t>
  </si>
  <si>
    <t>Gai, C., Li, T., Zhao, Y., Cheng, Y., Song, Y., Luo, Q., ... &amp; Wang, Z. (2024). Mesenchymal stromal cells deliver H2S-enhanced Nrf2 via extracellular vesicles to mediate mitochondrial homeostasis for repairing hypoxia-ischemia brain damage. Free Radical Biology and Medicine, 225, 528-545.</t>
  </si>
  <si>
    <t>https://www.sciencedirect.com/science/article/abs/pii/S0891584924009948</t>
  </si>
  <si>
    <t>WOS:001342383300001</t>
  </si>
  <si>
    <t>Bhat, A. A., Moglad, E., Goyal, A., Afzal, M., Thapa, R., Almalki, W. H., ... &amp; Gupta, G. (2024). Nrf2 pathways in neuroprotection: Alleviating mitochondrial dysfunction and cognitive impairment in aging. Life Sciences, 123056.</t>
  </si>
  <si>
    <t>https://pubmed.ncbi.nlm.nih.gov/39277133/</t>
  </si>
  <si>
    <t>WOS:001322003200001</t>
  </si>
  <si>
    <t>Baig, M. S., Ahmad, A., Pathan, R. R., &amp; Mishra, R. K. (2024). Precision nanomedicine with bio-inspired nanosystems: recent trends and challenges in mesenchymal stem cells membrane-coated bioengineered nanocarriers in targeted nanotherapeutics. Journal of Xenobiotics, 14(3), 827-872.</t>
  </si>
  <si>
    <t>https://www.mdpi.com/2039-4713/14/3/47</t>
  </si>
  <si>
    <t>WOS:001323437200001</t>
  </si>
  <si>
    <t>Monda, A., La Torre, M. E., Messina, A., Di Maio, G., Monda, V., Moscatelli, F., ... &amp; Polito, R. (2024). Exploring the ketogenic diet’s potential in reducing neuroinflammation and modulating immune responses. Frontiers in Immunology, 15, 1425816.</t>
  </si>
  <si>
    <t>https://www.frontiersin.org/journals/immunology/articles/10.3389/fimmu.2024.1425816/full</t>
  </si>
  <si>
    <t>WOS:001297193600001</t>
  </si>
  <si>
    <t>Kale, M. B., Wankhede, N. L., Bishoyi, A. K., Ballal, S., Kalia, R., Arya, R., ... &amp; Koppula, S. (2024). Emerging biophysical techniques for probing synaptic transmission in neurodegenerative disorders. Neuroscience.</t>
  </si>
  <si>
    <t>https://pubmed.ncbi.nlm.nih.gov/?linkname=pubmed_pubmed_citedin&amp;from_uid=39608699</t>
  </si>
  <si>
    <t>WOS:001372321600001</t>
  </si>
  <si>
    <t>Duranti, E., &amp; Villa, C. (2024). From Brain to Muscle: The Role of Muscle Tissue in Neurodegenerative Disorders. Biology, 13(9), 719.</t>
  </si>
  <si>
    <t>https://www.mdpi.com/2079-7737/13/9/719</t>
  </si>
  <si>
    <t>WOS:001322873800001</t>
  </si>
  <si>
    <t>Choi, H. K., Chen, M., Goldston, L. L., &amp; Lee, K. B. (2024). Extracellular vesicles as nanotheranostic platforms for targeted neurological disorder interventions. Nano Convergence, 11(1), 19.</t>
  </si>
  <si>
    <t>https://nanoconvergencejournal.springeropen.com/articles/10.1186/s40580-024-00426-5</t>
  </si>
  <si>
    <t>WOS:001221341900001</t>
  </si>
  <si>
    <t>Singh, K., Gupta, J. K., Kumar, S., &amp; Soni, U. (2024). A review of the common neurodegenerative disorders: current therapeutic approaches and the potential role of bioactive peptides. Current Protein and Peptide Science, 25(7), 507-526.</t>
  </si>
  <si>
    <t>https://pubmed.ncbi.nlm.nih.gov/38561605/</t>
  </si>
  <si>
    <t>WOS:001198575000001</t>
  </si>
  <si>
    <t>Gao, C., Xiong, R., Zhang, Z. Y., Peng, H., Gu, Y. K., Xu, W., ... &amp; Yin, Y. (2024). Hybrid nanostructures for neurodegenerative disease theranostics: the art in the combination of biomembrane and non-biomembrane nanostructures. Translational Neurodegeneration, 13(1), 43.</t>
  </si>
  <si>
    <t>https://translationalneurodegeneration.biomedcentral.com/articles/10.1186/s40035-024-00436-7</t>
  </si>
  <si>
    <t>WOS:001300452800001</t>
  </si>
  <si>
    <t>Liu, Y. R., Wang, J. Q., Fang, L., &amp; Xia, Q. (2024). Diagnostic and Therapeutic Roles of Extracellular Vesicles and Their Enwrapped ncRNAs in Rheumatoid Arthritis. Journal of Inflammation Research, 5475-5494.</t>
  </si>
  <si>
    <t>https://pubmed.ncbi.nlm.nih.gov/39165320/</t>
  </si>
  <si>
    <t>WOS:001292634800001</t>
  </si>
  <si>
    <t>Yang, Y., Gao, L., Xi, J., Liu, X., Yang, H., Luo, Q., ... &amp; Long, Q. (2024). Mesenchymal stem cell-derived extracellular vesicles mitigate neuronal damage from intracerebral hemorrhage by modulating ferroptosis. Stem Cell Research &amp; Therapy, 15(1), 255.</t>
  </si>
  <si>
    <t>https://stemcellres.biomedcentral.com/articles/10.1186/s13287-024-03879-x</t>
  </si>
  <si>
    <t>WOS:001290077500008</t>
  </si>
  <si>
    <t>Zhu, Q., Mao, X., Zhu, X., Xiao, Y., Xu, H., Su, L., ... &amp; Wang, L. (2024). Hypoxia-Induced and Glucuronic Acid-Modified Extracellular Vesicles from Mesenchymal Stromal Cells Treat Pulmonary Arterial Hypertension by Improving Vascular Remodeling. Nano Letters, 24(51), 16342-16350.</t>
  </si>
  <si>
    <t>https://pubmed.ncbi.nlm.nih.gov/39660764/</t>
  </si>
  <si>
    <t>WOS:001375038400001</t>
  </si>
  <si>
    <t>Jalali, H., Rahimian, S., Shahsavarian, N., Norouzi, R., Ahmadiyeh, Z., Najafi, H., &amp; Golchin, H. (2024). The organoid modeling approach to understanding the mechanisms underlying neurodegeneration: A comprehensive review. Life Sciences, 123198.</t>
  </si>
  <si>
    <t>https://www.sciencedirect.com/science/article/abs/pii/S0024320524007884</t>
  </si>
  <si>
    <t>WOS:001349888000001</t>
  </si>
  <si>
    <t>Salikhova, D. I., Shedenkova, M. O., Sudina, A. K., Belousova, E. V., Krasilnikova, I. A., Nekrasova, A. A., ... &amp; Bakaeva, Z. V. (2024). Neuroprotective and anti-inflammatory properties of proteins secreted by glial progenitor cells derived from human iPSCs. Frontiers in Cellular Neuroscience, 18, 1449063.</t>
  </si>
  <si>
    <t>https://www.frontiersin.org/journals/cellular-neuroscience/articles/10.3389/fncel.2024.1449063/full</t>
  </si>
  <si>
    <t>WOS:001293266200001</t>
  </si>
  <si>
    <t>Prasad, S. K., Singh, V. V., Acharjee, A., &amp; Acharjee, P. (2024). Elucidating hippocampal proteome dynamics in moderate hepatic encephalopathy rats: insights from high-resolution mass spectrometry. Experimental Brain Research, 242(7), 1659-1679.</t>
  </si>
  <si>
    <t>https://pubmed.ncbi.nlm.nih.gov/38787444/</t>
  </si>
  <si>
    <t>WOS:001234038400002</t>
  </si>
  <si>
    <t>Mahadik, N., Barron, G. A., Thoo Lin, P. K., &amp; Thompson, C. J. (2024). Synthesis and Evaluation of Polymer-Drug Conjugates as Potential Antioxidants and Cholinesterase Inhibitors for Neurodegenerative Diseases. Chemistry of Materials, 36(21), 10514-10527.</t>
  </si>
  <si>
    <t>https://pubs.acs.org/doi/10.1021/acs.chemmater.4c01767</t>
  </si>
  <si>
    <t>WOS:001344139400001</t>
  </si>
  <si>
    <t>Begh, M. Z. A., Khan, J., Zehravi, M., Sweilam, S. H., Raja, A. D., Muthukumar, A., ... &amp; Kim, B. (2024). Targeting Neurological Disorders with Stilbenes: Bridging the Preclinical-Clinical Gap. International Journal of Biological Sciences, 20(14), 5474.</t>
  </si>
  <si>
    <t>https://pubmed.ncbi.nlm.nih.gov/39494329/</t>
  </si>
  <si>
    <t>WOS:001346814800007</t>
  </si>
  <si>
    <t>Almahayni, K., Bachir Salvador, J., Moonnukandathil Jospeh, D., Yürekli, N., Möllmert, S., &amp; Möckl, L. (2024). From Biophysics to Biomedical Physics. ACS Bio &amp; Med Chem Au.</t>
  </si>
  <si>
    <t>https://pubs.acs.org/doi/10.1021/acsbiomedchemau.4c00096</t>
  </si>
  <si>
    <t>WOS:001381650600001</t>
  </si>
  <si>
    <t>Toader, C., Tataru, C. P., Munteanu, O., Covache-Busuioc, R. A., Serban, M., Ciurea, A. V., &amp; Enyedi, M. (2024). Revolutionizing Neuroimmunology: Unraveling Immune Dynamics and Therapeutic Innovations in CNS Disorders. International Journal of Molecular Sciences, 25(24), 13614.</t>
  </si>
  <si>
    <t>https://www.mdpi.com/1422-0067/25/24/13614</t>
  </si>
  <si>
    <t>WOS:001384639000001</t>
  </si>
  <si>
    <t>McGranaghan, P., Pallinger, É., Fekete, N., Maurovich-Horvát, P., Drobni, Z., Merkely, B., ... &amp; Hegyesi, H. (2024). Modeling the Impact of Extracellular Vesicle Cargoes in the Diagnosis of Coronary Artery Disease. Biomedicines, 12(12), 2682.</t>
  </si>
  <si>
    <t>https://www.mdpi.com/2227-9059/12/12/2682</t>
  </si>
  <si>
    <t>WOS:001387477900001</t>
  </si>
  <si>
    <t>Ghanbari, A., Rad, F., Shahraki, M. H., Hosseini, E., Barmak, M. J., &amp; Zibara, K. (2024). Human mesenchymal stem cells-derived microvesicles increase oligodendrogenesis and neurogenesis of cultured adult neural stem cells. Neuroscience Letters, 841, 137951.</t>
  </si>
  <si>
    <t>https://pubmed.ncbi.nlm.nih.gov/39191299/</t>
  </si>
  <si>
    <t>WOS:001316534600001</t>
  </si>
  <si>
    <t>Dabirmanesh, B., Khajeh, K., &amp; Uversky, V. N. (2024). The hidden world of protein aggregation. Progress in Molecular Biology and Translational Science, 206, 473-494.</t>
  </si>
  <si>
    <t>https://pubmed.ncbi.nlm.nih.gov/38811088/</t>
  </si>
  <si>
    <t>WOS:001304430500015</t>
  </si>
  <si>
    <t>https://pubmed.ncbi.nlm.nih.gov/38364494/</t>
  </si>
  <si>
    <t>Mironescu M.,</t>
  </si>
  <si>
    <t xml:space="preserve"> Investigations on wastewaters at potato processing and starch recovery and characterisation, Journal of agroalimentary processes and technologies, 17 (2), 134-138, 2011
</t>
  </si>
  <si>
    <t>Oliveira, J., Ortiz, R. W. P., Passos, N. S., Venancio, F., Gonçalves, V. O. O., Cajaiba, J., ... &amp; Kartnaller, V. (2024). Evaluating starchy food effluents as potential green inhibitors of calcium carbonate scale in oil and gas production. Brazilian Journal of Chemical Engineering, 41(2), 737-751.</t>
  </si>
  <si>
    <t>https://link.springer.com/article/10.1007/s43153-023-00404-0</t>
  </si>
  <si>
    <t>WOS:001078594000001</t>
  </si>
  <si>
    <t>Pei J., Yan Y., Palanisamy C. P., Jayaraman S., Natarajan P. M., Umapathy V. R., Gopathy S., Roy J. R., Sadagopan J. C., Thalamati D., Mironescu M.</t>
  </si>
  <si>
    <t>Materials-based drug delivery approaches: Recent advances and future perspectives, Green Processing and Synthesis, 13, 1, 2024, 20230094</t>
  </si>
  <si>
    <t>Farazin, A., &amp; Mahjoubi, S. (2024). Dual-functional hydroxyapatite scaffolds for bone regeneration and precision drug delivery. Journal of the Mechanical Behavior of Biomedical Materials, 106661.</t>
  </si>
  <si>
    <t>https://www.sciencedirect.com/science/article/abs/pii/S1751616124002935</t>
  </si>
  <si>
    <t>WOS:001273237200001</t>
  </si>
  <si>
    <t>Jirvankar, P., Agrawal, S., Chambhare, N., &amp; Agrawal, R. (2024). Harnessing biopolymer gels for theranostic applications: imaging agent integration and real-time monitoring of drug delivery. Gels, 10(8), 535.</t>
  </si>
  <si>
    <t>https://www.mdpi.com/2310-2861/10/8/535</t>
  </si>
  <si>
    <t>WOS:001304766300001</t>
  </si>
  <si>
    <t>Ferraro, C., Dattilo, M., Patitucci, F., Prete, S., Scopelliti, G., Parisi, O. I., &amp; Puoci, F. (2024). Exploring protein-based carriers in drug delivery: a review. Pharmaceutics, 16(9), 1172.</t>
  </si>
  <si>
    <t>https://pubmed.ncbi.nlm.nih.gov/39339208/</t>
  </si>
  <si>
    <t>WOS:001322967100001</t>
  </si>
  <si>
    <t>Sarthi, S., Bhardwaj, H., &amp; Jangde, R. K. (2024). Advances in nucleic acid delivery strategies for diabetic wound therapy. Journal of Clinical &amp; Translational Endocrinology, 100366.</t>
  </si>
  <si>
    <t>https://pubmed.ncbi.nlm.nih.gov/39286540/</t>
  </si>
  <si>
    <t>WOS:001307926000001</t>
  </si>
  <si>
    <t>Zucaro, L., Longobardi, C., Miele, A., Villanova, A., &amp; Suzumoto, Y. (2024). Nanocarrier-Based Drug Delivery Systems Targeting Kidney Diseases. Kidney and Blood Pressure Research, 49(1), 884-897.</t>
  </si>
  <si>
    <t>https://karger.com/kbr/article/49/1/884/914860/Nanocarrier-Based-Drug-Delivery-Systems-Targeting</t>
  </si>
  <si>
    <t>WOS:001376903400001</t>
  </si>
  <si>
    <t>El Rabey, H. A., Almassabi, R. F., Mohammed, G. M., Abbas, N. H., Bakry, N., Althiyabi, A. S., ... &amp; Tayel, A. A. (2024). Influential eradication of resistant Salmonella Typhimurium using bioactive nanocomposites from chitosan and radish seed-synthesized nanoselenium. Green Processing and Synthesis, 13(1), 20240090.</t>
  </si>
  <si>
    <t>https://www.degruyterbrill.com/document/doi/10.1515/gps-2024-0090/html?lang=en</t>
  </si>
  <si>
    <t>WOS:001311230500001</t>
  </si>
  <si>
    <t>Natarajan, P. M., Jaber, M. A., Umapathy, V., Swamikannu, B., Nandhini, M. S., Desai, V. B., &amp; Khot, M. K. (2024). Exploring the Role of β-Sitosterol, Genistein, and Emodin in Periodontal Regeneration. Journal of Pharmacy and Bioallied Sciences, 16(Suppl 5), S4221-S4225.</t>
  </si>
  <si>
    <t>https://pmc.ncbi.nlm.nih.gov/articles/PMC11888696/</t>
  </si>
  <si>
    <t>WOS:001410951400016</t>
  </si>
  <si>
    <t xml:space="preserve">Pei J., Yan Y., Jayaraman S., Rajagopal P., Natarajan P. M., Umapathy V. R., Gopathy S., Roy J. R., Sadagopan J. C., Thalamati D., Palanisamy C. P., Mironescu M., </t>
  </si>
  <si>
    <t>A review on advancements in the application of starch-based nanomaterials in biomedicine: Precision drug delivery and cancer therapy, International Journal of Biological Macromolecules, 2024, 265, 1, 130746</t>
  </si>
  <si>
    <t>Mei, S., Roopashree, R., Altalbawy, F. M., Abd Hamid, J., Ahmed, H. H., Naser, B. K., ... &amp; Alhadrawi, M. (2024). Synthesis, characterization, and applications of starch-based nano drug delivery systems for breast cancer therapy: A review. International Journal of Biological Macromolecules, 136058.</t>
  </si>
  <si>
    <t>https://pubmed.ncbi.nlm.nih.gov/39341308/</t>
  </si>
  <si>
    <t>WOS:001330909300001</t>
  </si>
  <si>
    <t>Hsu, C. Y., Allela, O. Q. B., Hussein, A. M., Mustafa, M. A., Kaur, M., Alaraj, M., ... &amp; Farhood, B. (2024). Recent advances in polysaccharide-based drug delivery systems for cancer therapy: a comprehensive review. Artificial Cells, Nanomedicine, and Biotechnology, 52(1), 564-586.</t>
  </si>
  <si>
    <t>https://pubmed.ncbi.nlm.nih.gov/39639430/</t>
  </si>
  <si>
    <t>WOS:001371223800001</t>
  </si>
  <si>
    <t>Barathi, S., Ramalingam, S., Krishnasamy, G., &amp; Lee, J. (2024). Exploring the Biomedical Frontiers of Plant-Derived Nanoparticles: Synthesis and Biological Reactions. Pharmaceutics, 16(7), 923.</t>
  </si>
  <si>
    <t>WOS:001277473300001</t>
  </si>
  <si>
    <t>Abdelhameed, R. F., Nafie, M. S., Ibrahim, A. K., Ibrahim, A. K., Abdel-Kader, M. S., Ahmed, S. A., ... &amp; Habib, E. S. (2024). Two Metallic Nanoparticles Formulas of Phyllostachys heterocycla Extract Exhibited Potent Cytotoxicity against Ovarian Cancer Cells through Apoptosis Induction. Journal of Cluster Science, 35(7), 2557-2569.</t>
  </si>
  <si>
    <t>https://link.springer.com/article/10.1007/s10876-024-02645-6</t>
  </si>
  <si>
    <t>WOS:001242520700001</t>
  </si>
  <si>
    <t xml:space="preserve">Pei J, Palanisamy CP, Jayaraman S, Natarajan PM, Umapathy VR, Roy JR, Thalamati D, Ahalliya RM, Kanniappan GV, Mironescu M. </t>
  </si>
  <si>
    <t xml:space="preserve">Proteomics profiling of extracellular vesicle for identification of potential biomarkers in Alzheimer's disease: A comprehensive review. Ageing Res Rev. 2024 </t>
  </si>
  <si>
    <t>Cheng, Q., Fan, Y., Zhang, P., Liu, H., Han, J., Yu, Q., ... &amp; Lu, Z. (2024). Biomarkers of Synaptic Degeneration in Alzheimer’s Disease. Ageing Research Reviews, 102642.</t>
  </si>
  <si>
    <t>https://pubmed.ncbi.nlm.nih.gov/39701184/</t>
  </si>
  <si>
    <t>WOS:001420377100001</t>
  </si>
  <si>
    <t>Renò, F., De Andrea, M., Raviola, S., Migliario, M., &amp; Invernizzi, M. (2024). Clodronate Reduces ATP-Containing Microvesicle Releasing Induced by Nociceptive Stimuli in Human Keratinocytes. International Journal of Molecular Sciences, 25(15), 8435.</t>
  </si>
  <si>
    <t>https://www.mdpi.com/1422-0067/25/15/8435</t>
  </si>
  <si>
    <t>WOS:001286982500001</t>
  </si>
  <si>
    <t>Pei J., Palanisamy C. P., Srinivasan G. P.,  Panagal M., Kumar S. S. D., Mironescu M.</t>
  </si>
  <si>
    <t xml:space="preserve"> A comprehensive review on starch-based sustainable edible films loaded with bioactive components for food packaging, International Journal of Biological Macromolecules, 2024, Volume 274, Part 1, 133332</t>
  </si>
  <si>
    <t>Das, P. P., Prathapan, R., &amp; Ng, K. W. (2024). Advances in biomaterials based food packaging systems: Current status and the way forward. Biomaterials Advances, 213988.</t>
  </si>
  <si>
    <t>https://pubmed.ncbi.nlm.nih.gov/39116599/</t>
  </si>
  <si>
    <t>WOS:001290998800001</t>
  </si>
  <si>
    <t>Zhou, T., Wang, Q., Hu, Z., Huang, J., Zheng, X., Tang, Y., ... &amp; Wan, Y. (2024). The composition, internal interactions, auxiliary preparation methods, and applications of type five resistant starch: A review. Food Hydrocolloids, 110835.</t>
  </si>
  <si>
    <t>https://www.sciencedirect.com/science/article/abs/pii/S0268005X24011093</t>
  </si>
  <si>
    <t>WOS:001363692700001</t>
  </si>
  <si>
    <t>Siciliano, S., Lopresto, C. G., &amp; Lamonaca, F. (2024). From traditional packaging to smart bio-packaging for food safety: a review. Euro-Mediterranean Journal for Environmental Integration, 1-16.</t>
  </si>
  <si>
    <t>https://link.springer.com/article/10.1007/s41207-024-00627-8</t>
  </si>
  <si>
    <t>WOS:001303710700001</t>
  </si>
  <si>
    <t>Jin W., Pei J., Roy J. R., Jayaraman S., Ahalliya R. M., Kanniappan G. V., Mironescu M., Palanisamy C. P.</t>
  </si>
  <si>
    <t xml:space="preserve"> Comprehensive review on single-cell RNA sequencing: A new frontier in Alzheimer's disease research, Ageing Research Reviews, 2024, Vol. 100, 102454</t>
  </si>
  <si>
    <t>Mirarchi, A., Albi, E., &amp; Arcuri, C. (2024). Microglia Signatures: A Cause or Consequence of Microglia-Related Brain Disorders?. International Journal of Molecular Sciences, 25(20), 10951.</t>
  </si>
  <si>
    <t>https://www.mdpi.com/1422-0067/25/20/10951</t>
  </si>
  <si>
    <t>WOS:001341562600001</t>
  </si>
  <si>
    <t>Akbar, M., Toppo, P., &amp; Nazir, A. (2024). Ageing, Proteostasis, and the Gut: Insights into Neurological Health and Disease. Ageing Research Reviews, 102504.</t>
  </si>
  <si>
    <t>https://www.sciencedirect.com/science/article/abs/pii/S1568163724003222</t>
  </si>
  <si>
    <t>WOS:001320252500001</t>
  </si>
  <si>
    <t>Irimia, O; Gaspar, E; Stanciu, M ; Mosnegulu, E ; Barsan, N</t>
  </si>
  <si>
    <t>Microalgae treatment of food processing wastewater for simultaneous biomass resource recycling and water reuse, Hang Xu, 
Chen Liu, Ao Wang, 
Baofeng Yue, Tao Lin, 
Mingmei Ding</t>
  </si>
  <si>
    <t>https://doi.org/10.1016/j.jenvman.2024.122394</t>
  </si>
  <si>
    <t>M. Stanciu, I. Antonie, C. Danciu, A. Tulbure, I. Bratu, E. Gaspar, G. Moise, C. Sava,  I. Vlad</t>
  </si>
  <si>
    <t>Sustainability of extensive sheep farming practices: pastoralism and traditional use of medicinal plants. Case study on the ”Mărginimea Sibiului” area, Romania</t>
  </si>
  <si>
    <t>Intensive pasture management alters the composition and structure of plant-pollinator interactions in Sibiu, Romania - Ana-Maria Neacă, Julia Meis​, Tiffany Knight, Demetra Rakosy</t>
  </si>
  <si>
    <t>DOI 10.7717/peerj.16900</t>
  </si>
  <si>
    <t>Eniko Gaspar, Camelia Sava, Mirela Caratus, Constantin Horia Barbu</t>
  </si>
  <si>
    <t>Correlations among parameters and indicators within a wastewater treatment plant. case study: the WWTP of Medias, Romania</t>
  </si>
  <si>
    <t>HYDROCHEMICAL AND ISOTOPIC CHARACTERISTICS OF KARST WELL WATER IN THE LONGZICI SPRING CATCHMENT AND ORIGIN. Junjie Ba; Ting Zheng; Chunlei Tang; Qingyu Zhang</t>
  </si>
  <si>
    <t>EBSCO</t>
  </si>
  <si>
    <t>DOI 10.30638/eemj.2024.136</t>
  </si>
  <si>
    <t>Enikő Gaspar, Mara Gyöngyvér, Letiţia Oprean, R Iancu</t>
  </si>
  <si>
    <t>Identification and Isolation of Yeast Strains Saccharomyces bayanus from Native Sources Using Mollecular Methods</t>
  </si>
  <si>
    <t xml:space="preserve">The Influence of Maceration on the Biodiversity of Yeasts in the Early Winemaking Stages of White Wine from the Slovak Tokay Wine Region,  Ivana Regecová,Jana Výrostková,Boris Semjon, Viera Lovayová,Pavlina Jevinová,Zuzana Megyesy Eftimová, Martin Bartkovský,Monika Pipová, Slavomír Marcinčák </t>
  </si>
  <si>
    <t>https://www.mdpi.com/2304-8158/13/23/3792</t>
  </si>
  <si>
    <t>https://doi.org/10.3390/foods13233792</t>
  </si>
  <si>
    <t xml:space="preserve">Gaspar, E., ; Sava, C., Caratus, M., Barbu, CH </t>
  </si>
  <si>
    <t xml:space="preserve">
CORRELATIONS AMONG PARAMETERS AND INDICATORS WITHIN A WASTEWATER TREATMENT PLANT. CASE STUDY: THE WWTP OF MEDIAS, ROMANIA</t>
  </si>
  <si>
    <t xml:space="preserve">
Ba, JJ, Zheng, T.; Tang, CL; Zhang, QY, HYDROCHEMICAL AND ISOTOPIC CHARACTERISTICS OF KARST WELL WATER IN THE LONGZICI SPRING CATCHMENT AND ORIGIN, 
ENVIRONMENTAL ENGINEERING AND MANAGEMENT JOURNAL
Volume23Issue8</t>
  </si>
  <si>
    <t>https://www.webofscience.com/wos/woscc/full-record/WOS:001362139800011</t>
  </si>
  <si>
    <t>wos</t>
  </si>
  <si>
    <t>Gaspar, E., Munteanu, I., Sintea, S.</t>
  </si>
  <si>
    <t>Removal of N and P in a Rotating Biological Contactor Plant: Case Study Agnita, Romania, (2022) Water (Switzerland), 14 (22), art. no. 3670.</t>
  </si>
  <si>
    <t>Peng, L.-P.,Liu, Y.-G., Yang, S.-L., Lu, X.-X., Wen, M.-F., 	
Purification Effect of Bio-rotary Coupled Vertical Flow Constructed Wetland on Domestic Wastewater and Characteristics of Microbial Community Structure, Journal of Ecology and Rural Environment
, 40(8), pp. 1091–1101, 2024</t>
  </si>
  <si>
    <t>https://www.scopus.com/record/display.uri?eid=2-s2.0-85211582630&amp;origin=resultslist&amp;sort=plf-f&amp;src=s&amp;sot=cite&amp;sdt=a&amp;s=ref%282-s2.0-85142373225%29&amp;sessionSearchId=cbc7d644410f03704c8e1f2ee8d46fe9&amp;relpos=1</t>
  </si>
  <si>
    <t>ANTOFIE, M. M., POP, M. R., Sand, C., CIORTEA, G., &amp; IAGĂRU, P.</t>
  </si>
  <si>
    <t>Data sheet model
for developing a red list regarding crop landraces in Romania. ANNALS. FOOD SCIENCE AND TECHNOLOGY, 2010 11(1), 45-49</t>
  </si>
  <si>
    <t xml:space="preserve">Almeida MJ, Barata AM,
De Haan S, Joshi BK, Brehm JM, Yazbek M and Maxted N, Towards a practical threat assessment methodology for crop landraces, Frontiers in Plant Science </t>
  </si>
  <si>
    <t>https://doi.org/10.3389/fpls.2024.1336876</t>
  </si>
  <si>
    <t>Pop Mihai</t>
  </si>
  <si>
    <r>
      <rPr>
        <rFont val="Arial Narrow"/>
        <color theme="1"/>
        <sz val="10.0"/>
      </rPr>
      <t>Mihai Radu POP, Camelia Sand, Dana BOBIŢ(pensionar), Maria Mihaela ANTOFIE, C Horea BARBU, Bianca-Petronela PAVEL</t>
    </r>
    <r>
      <rPr>
        <rFont val="Arial Narrow"/>
        <color theme="1"/>
        <sz val="10.0"/>
      </rPr>
      <t>,</t>
    </r>
    <r>
      <rPr>
        <rFont val="Arial Narrow"/>
        <color theme="1"/>
        <sz val="10.0"/>
      </rPr>
      <t xml:space="preserve"> Leon MUNTEAN, Mircea SAVATTI</t>
    </r>
  </si>
  <si>
    <t>Studies Concerning The Production Of Volatile Oil, Rhizomes And Roots, To Different Genotypes Of Valeriana Officinalis</t>
  </si>
  <si>
    <t>A. Raal, V. Kokitko,
 V. Odyntsova, A. Orav, O. Koshovyi /Comparative Analysis of the Essential Oil of the Underground Organs of Valeriana spp. from Different Countries / Phyton. - 2024. - Vol. 93, N 7. - P. 1365-1382.</t>
  </si>
  <si>
    <t>http://dx.doi.org/10.32604/phyton.2024.053754</t>
  </si>
  <si>
    <r>
      <rPr>
        <rFont val="Arial Narrow"/>
        <color theme="1"/>
        <sz val="10.0"/>
      </rPr>
      <t>Mihai Radu POP, Camelia Sand, Dana BOBIŢ(pensionar), Maria Mihaela ANTOFIE, C Horea BARBU, Bianca-Petronela PAVEL</t>
    </r>
    <r>
      <rPr>
        <rFont val="Arial Narrow"/>
        <color theme="1"/>
        <sz val="10.0"/>
      </rPr>
      <t>,</t>
    </r>
    <r>
      <rPr>
        <rFont val="Arial Narrow"/>
        <color theme="1"/>
        <sz val="10.0"/>
      </rPr>
      <t xml:space="preserve"> Leon MUNTEAN, Mircea SAVATTI</t>
    </r>
  </si>
  <si>
    <t>Kokitko, VI, Odyntsova, VM, Kokitko, Valeria Igorevna, Odyntsova, Vera Nikolaevna /
Valeriana officinalis (Valerian) – review / Current issues of pharmaceutical and medical science and practice. - 2024. - Vol. 11, No. 1(44). – P. 79-87</t>
  </si>
  <si>
    <t>http://dspace.zsmu.edu.ua/handle/123456789/20194</t>
  </si>
  <si>
    <t>Stanciu Mirela, Popescu Agatha, Sava Camelia, Moise George, Nistoreanu B.G., Rodzik J., Bratu Iulian, (2022).</t>
  </si>
  <si>
    <t>Youth's perception toward ecotourism as a possible model for sustainable use of local tourism resources,  Frontiers in Environmental Science, vol. 10, art.no.  940957</t>
  </si>
  <si>
    <t>Rangkuti, YA; Setyawati, H; Hartono, M; Hidayah, T  (2024), New model of sports tourism with sustainable tourism development to increase tourist arrivals in Central Aceh Regency, Indonesia, 
FRONTIERS IN SPORTS AND ACTIVE LIVING
Volume6,</t>
  </si>
  <si>
    <t>Ambusaidi, A (Ambusaidi, Abdullah) [1] ; Al-Dayri, H (Al-Dayri, Huda) [2] ; Al-Sumari, M (Al-Sumari, Maryam) [3]
(2023), The effect of sustainable environmental tourism training on the development of eighth-grade Omani students' attitudes towards the environment and their inclination to engage in entrepreneurship in environmental tourism projects, COGENT EDUCATION, Volume11Issue1</t>
  </si>
  <si>
    <t>Zhang, Y (Zhang, Yin) [1] ; Deng, B (Deng, Bin) , (2024); Exploring the nexus of smart technologies and sustainable ecotourism: A systematic review, 
HELIYON, Volume10Issue11</t>
  </si>
  <si>
    <t>Zhang, BJ, (2024), The analysis of ecological security and tourist satisfaction of ice-and-snow tourism under deep learning and the Internet of Things, SCIENTIFIC REPORTS
Volume14Issue1</t>
  </si>
  <si>
    <t>Sun, HZ (Sun, Huazhen) [1] , [2] ; Yang, FF (Yang, Feifei) [3] ; Guo, WF (Guo, Weifeng), (2024), Factors influencing hikers' litter behavior in national park in China, FRONTIERS IN FORESTS AND GLOBAL CHANGE, Volume6</t>
  </si>
  <si>
    <t>Mocanu, GD (Mocanu, George Danut) [1] ; Raducanu, DM (Raducanu, Daniela Monica) [1] ; Pârvu, C (Parvu, Carmen) [2] ; Szabo, DA , (2024), The Role of Lifestyle Activities (Mountain Trips and Hiking) in Extracurricular and Leisure Options - Part 1/Attractiveness Component Analysis, 
REVISTA ROMANEASCA PENTRU EDUCATIE MULTIDIMENSIONALA
Volume16Issue3</t>
  </si>
  <si>
    <t xml:space="preserve">Stanciu Mirela, Popescu Agatha, Antonie Iuliana, Sava Camelia, Nistoreanu B.G, (2022). </t>
  </si>
  <si>
    <t>Good Practices on Reducing Food Waste Throughout the Food Supply Chain, Amfiteatru economic, vol.24, issue 60,</t>
  </si>
  <si>
    <t>Manolache, SB (Manolache, Simona-Beatrice) [1] ; Stanciu, S , (2024), COMPARATIVE ANALYSIS OF INCOME AND EXPENDITURE TRENDS IN AGRICULTURAL HOUSEHOLDS IN ROMANIA, 
SCIENTIFIC PAPERS-SERIES MANAGEMENT ECONOMIC ENGINEERING IN AGRICULTURE AND RURAL DEVELOPMENT, Volume24, Issue2, Page601-608</t>
  </si>
  <si>
    <t xml:space="preserve">Stanciu Mirela, Antonie Iuliana, Danciu Cristina, Tulbure Anca, Bratu I., Gaspar Eniko, Moise G., Sava Camelia, Vlad I., (2023), </t>
  </si>
  <si>
    <t>SUSTAINABILITY OF EXTENSIVE SHEEP FARMING PRACTICES: PASTORALISM AND TRADITIONAL USE OF MEDICINAL PLANTS, CASE STUDY ON THE MARGINIMEA SIBIULUI AREA, ROMANIA, Journal of Animal and Plant Sciences, vol. 33, issue 1, p. 40-51</t>
  </si>
  <si>
    <t>Neaca, AM (Neaca, Ana -Maria) [1] ; Meis, J (Meis, Julia) [2] , [3] ; Knight, T (Knight, Tiffany) [2] , [4] , [5] ; Rakosy, D, (2024), Intensive pasture management alters the composition and structure of plant-pollinator interactions in Sibiu, Romania, PEERJ, Volume12</t>
  </si>
  <si>
    <t xml:space="preserve">Cristea Ramona, Sava Camelia, Căpățână Ciprian, Kanellou Anastasia, (2024), </t>
  </si>
  <si>
    <t>Phytochemical Analysis and Specific Activities of Bark and Flower Extracts from Four Magnolia Plant Species, Horticulturae, 10(2)</t>
  </si>
  <si>
    <t>Qiao, MF (Qiao, Mingfeng) [1] , [2] ; Luo, SY (Luo, Siyue) [1] , [3] ; Zherenyongzhong, Z (Zherenyongzhong, Z.) [1] , [3] ; Cai, XM (Cai, Xuemei) [1] ; Zhao, XX (Zhao, Xinxin) [2] ; Jiang, YQ (Jiang, Yuqin) [2] ; Miao, BH, (2024), Quality Assessment of Loquat under Different Preservation Methods Based on Physicochemical Indicators, GC-MS and Intelligent Senses, 
HORTICULTURAE, Volume10, Issue5</t>
  </si>
  <si>
    <t>https://www.webofscience.com/wos/woscc/full-record/WOS:001233469300001</t>
  </si>
  <si>
    <t xml:space="preserve">Nagy Alexandra, Oros Paula, Catana Corina, Antofie Maria Mihaela, Sava Camelia, (2023), </t>
  </si>
  <si>
    <t xml:space="preserve">In Vitro Cultivation of Purple-Fleshed Potato Varieties: Insights into Their Growth and Development, Horticulturae, vol. 9, issue 4, </t>
  </si>
  <si>
    <t xml:space="preserve">
Direct regeneration-mediated in vitro propagation and microtuberization of potato: An appraisal of the past ten-year period
Subrahmanyeswari, T; Bandyopadhyay, S and Gantait, S
Sep 2024
SOUTH AFRICAN JOURNAL OF BOTANY 172 , pp.768-778</t>
  </si>
  <si>
    <t>https://www.webofscience.com/wos/woscc/full-record/WOS:001295836700001</t>
  </si>
  <si>
    <t xml:space="preserve">Sand Camelia Sava, Antofie Maria-Mihaela, (2022) </t>
  </si>
  <si>
    <t>De Novo Shoot Development of Tropical Plants: New Insights for Syngonium podophyllum Schott, HORTICULTURAE, vol. 8, issue 12, article number 1105</t>
  </si>
  <si>
    <t>Cui, JM (Cui, Jiaming) [1] , [2] ; Sun, JH (Sun, Jinhua) [2] ; Li, M (Li, Min) [2] ; Chen, GX (Chen, Gengxin) [2] , [3] ; Yang, JY (Yang, Jinyu) [2] , [3] ; Wang, Y (Wang, Yu) [2] , [4] ; Huang, TY (Huang, Tianyu) [2] , [4] ; Gong, DQ (Gong, Deqiang) [2] ; Hu, MJ, First report of Colletotrichum siamense and C. tropicale causing anthracnose of Syngonium podophyllum in China, CROP PROTECTION, Volume187</t>
  </si>
  <si>
    <t>https://www.webofscience.com/wos/woscc/full-record/WOS:001335561900001</t>
  </si>
  <si>
    <t xml:space="preserve">Gaspar Eniko, Sava Camelia, Stanciu Mirela, Barbu C.H. (2022). </t>
  </si>
  <si>
    <t>CORRELATIONS AMONG PARAMETERS AND INDICATORS WITHIN A WASTEWATER TREATMENT PLANT. CASE STUDY: THE
WWTP OF MEDIAS, ROMANIA, vol.21, issue 5: 831-838</t>
  </si>
  <si>
    <t>Ba, JJ (Ba, Junjie) [1] , [2] ; Zheng, T (Zheng, Ting) [3] ; Tang, CL (Tang, Chunlei) [1] , [2] ; Zhang, QY, (2024), HYDROCHEMICAL AND ISOTOPIC CHARACTERISTICS OF KARST WELL WATER IN THE LONGZICI SPRING CATCHMENT AND ORIGIN, 
ENVIRONMENTAL ENGINEERING AND MANAGEMENT JOURNAL, Volume23, Issue8</t>
  </si>
  <si>
    <t xml:space="preserve">Antofie Maria-Mihaela, Sand Sava Camelia (2020), </t>
  </si>
  <si>
    <t>Genetically Modified Crops in Romania before and after the Accession of the European Union. Agriculture-Basel, vol.12, issue 4, article number 458</t>
  </si>
  <si>
    <t>Bratu, IA (Bratu, Iulian A.) [1] ; Câmpu, VR (Campu, Vasile R.) [2] ; Budau, R (Budau, Ruben) [3] ; Stanciu, MA (Stanciu, Mirela A.) [1] ; Enescu, CM , (2024), Subsidies for Forest Environment and Climate: A Viable Solution for Forest Conservation in Romania?, FORESTS, Volume15,Issue9</t>
  </si>
  <si>
    <t xml:space="preserve">Antofie Maria-Mihaela, Sand Camelia Sava (2021). </t>
  </si>
  <si>
    <t>Drought Stress Study on Nicotiana tabacum L., "Baladi", an In Vitro Experimental Model, Agriculture-Basel, vol.11, issue 9, art.no.845</t>
  </si>
  <si>
    <t>Popescu, IE (Popescu, Irinel Eugen) [1] ; Gostin, IN (Gostin, Irina Neta) [1] ; Blidar, CF, (2024), An Overview of the Mechanisms of Action and Administration Technologies of the Essential Oils Used as Green Insecticides, 
AGRIENGINEERING, Volume6I, ssue2, Page1195-1217</t>
  </si>
  <si>
    <t>https://www.webofscience.com/wos/woscc/full-record/WOS:001254470500001</t>
  </si>
  <si>
    <t xml:space="preserve">Sava Sand Camelia (2015). </t>
  </si>
  <si>
    <t>PECULIARITIES FOR AGRICULTURAL TECHONOLGY OF GENTIANA LUTEA.Scientific Papers: Management, Economic Engineering in Agriculture &amp; Rural Development. 15(1)</t>
  </si>
  <si>
    <t>Demirci, T (Demirci, Tunahan) [1] ; Albayrak, I (Albayrak, Ilknur) [2] ; Deveci, H (Deveci, Hikmet) [2] ; Asci, ÖA (Asci, Ozlem Aras) [3] ; Baydar, NG (Baydar, Nilgun Gokturk), (2024), Development of effective micropropagation protocols for endangered Gentiana lutea and Gentiana boissieri (endemic to Türkiye), 
ISRAEL JOURNAL OF PLANT SCIENCES
Volume71Issue3-4Page127-136</t>
  </si>
  <si>
    <t>https://www.webofscience.com/wos/woscc/full-record/WOS:001380533200002</t>
  </si>
  <si>
    <t xml:space="preserve">Antonie, I (Antonie, Iuliana) [1] ; Stanciu, M (Stanciu, Mirela) [1] ; Sand, C (Sand, Camelia) [1] ; Blaj, R (Blaj, Robert), (2012), </t>
  </si>
  <si>
    <t>THE RESEARCHES REGARDING THE BIODIVERSITY OF THE ENTOMOLOGIC FAUNA OF THE CORN CULTURES IN THE SIBIU COUNTY, SCIENTIFIC PAPERS-SERIES MANAGEMENT ECONOMIC ENGINEERING IN AGRICULTURE AND RURAL DEVELOPMENT, Volume12, Issue1, Page5-9</t>
  </si>
  <si>
    <t>Georgescu, E (Georgescu, Emil) [1] ; Toader, M (Toader, Maria) [2] ; Cana, L (Cana, Lidia) [1] ; Rîsnoveanu, L, (2024), RESEARCH CONCERNING POSSIBLE ALTERNATIVES AT SEED TREATMENT WITH NEONICOTINOIDS FOR CONTROLLING THE Tanymecus dilaticollis Gyll ATTACK AT SUNFLOWER CROPS, 
SCIENTIFIC PAPERS-SERIES A-AGRONOMY
Volume68, Issue1, Page393-400</t>
  </si>
  <si>
    <t>KHALIQ Rehana, T Ovidiu, AM Mihaela, S Camelia</t>
  </si>
  <si>
    <t>Industrial application of psyllium: an overview</t>
  </si>
  <si>
    <t>Abbas, Muhammad Safeer, et al. "Enhancing the Quality of Low-Salt Silver Carp (Hypophthalmichthys molitrix) Surimi Gel Using Psyllium Husk Powder: An Orthogonal Experimental Approach." Gels 10.4 (2024): 247.</t>
  </si>
  <si>
    <t>file:///C:/Users/COMPUTER2/Downloads/gels-10-00247%20(1).pdf</t>
  </si>
  <si>
    <t>Doğan, Murat, and Aylin Karapınar Keserli. "An investigation into the sensory properties of sourdough bread made with Karakılçık wheat flour." International Journal of Gastronomy and Food Science 37 (2024): 100966.</t>
  </si>
  <si>
    <t>https://www.sciencedirect.com/science/article/pii/S1878450X24000994?casa_token=OnMVt-ecgGAAAAAA:AebX9zrASfkMmJXjBx3q3f86ppdcAyS6mzSEu5IjRjKkEomqwdGaM3A1hWiS3B_0JLXn9Uc9jQ</t>
  </si>
  <si>
    <t>Antofie, M.-M., Sand, M., Ciotea, G., and Iagră
ru, P. (2010).</t>
  </si>
  <si>
    <t>Data sheet model for developing a red list regarding crop landraces in Romania</t>
  </si>
  <si>
    <r>
      <rPr>
        <rFont val="Arial Narrow"/>
        <color rgb="FF222222"/>
        <sz val="7.0"/>
      </rPr>
      <t>Almeida, M. J., Barata, A. M., De Haan, S., Joshi, B. K., Brehm, J. M., Yazbek, M., &amp; Maxted, N. (2024). Towards a practical threat assessment methodology for crop landraces. </t>
    </r>
    <r>
      <rPr>
        <rFont val="Arial Narrow"/>
        <i/>
        <color rgb="FF222222"/>
        <sz val="7.0"/>
      </rPr>
      <t>Frontiers in Plant Science</t>
    </r>
    <r>
      <rPr>
        <rFont val="Arial Narrow"/>
        <color rgb="FF222222"/>
        <sz val="7.0"/>
      </rPr>
      <t>, </t>
    </r>
    <r>
      <rPr>
        <rFont val="Arial Narrow"/>
        <i/>
        <color rgb="FF222222"/>
        <sz val="7.0"/>
      </rPr>
      <t>15</t>
    </r>
    <r>
      <rPr>
        <rFont val="Arial Narrow"/>
        <color rgb="FF222222"/>
        <sz val="7.0"/>
      </rPr>
      <t>, 1336876.</t>
    </r>
  </si>
  <si>
    <t>file:///C:/Users/COMPUTER2/Downloads/fpls-15-1336876%20(1).pdf</t>
  </si>
  <si>
    <t>Stanciu Mirela, G Ciortea, R Blaj, Sand Camelia, Antonie Iuliana, Todericiu Ramona</t>
  </si>
  <si>
    <t>Conservation of natural resources based on exploitation of local/traditional products, and those important for nature conservation</t>
  </si>
  <si>
    <t>POPESCU, C., &amp; BĂLAN, M. (2024). EVALUATION THROUGH NATURAL BONITATION WORK OF THE SOILS IN THE ZONE OF CONFLUENCE OF DOLJ AND MEHEDINTI COUNTIES, ROMANIA AND THE ESTIMATION OF CROP PLANT PRODUCTIONS SPECIFIC TO THE AREA. Scientific Papers Series Management, Economic Engineering in Agriculture &amp; Rural Development, 24(2).</t>
  </si>
  <si>
    <t>https://managementjournal.usamv.ro/pdf/vol.24_2/Art88.pdf</t>
  </si>
  <si>
    <t>M Tanase, Camelia Sand, Maria Gheorghe, C Moise, M Stanciu, Iuliana Antonie</t>
  </si>
  <si>
    <t>Research on the spreading of cuscuta in South-East Transylvania-Romania</t>
  </si>
  <si>
    <t>Petcu, P., Pruteanu, A., Ciobanu, V. G., &amp; Nicolau, A. M. (2024). Experimental Investigation of Magnetic Drum Separation Techniques for Dodder (Cuscuta L.) Seed Removal from Alfalfa Seed Mixtures. Agriculture, 14(12), 2313.</t>
  </si>
  <si>
    <t>GL Mihalca (ULBS), O Tita(ULBS), M Tita (ULBS), A Mihalca (Liceul Prejmer)</t>
  </si>
  <si>
    <t>Polycyclic aromatic hydrocarbons (PAHs) in smoked fish from three smoke-houses in Braşov County</t>
  </si>
  <si>
    <t xml:space="preserve">Savin, Raul-Lucian, et al. "Influence of Fish Species and Wood Type on Polycyclic Aromatic Hydrocarbons Contamination in Smoked Fish Meat." Foods 13.12 (2024): 1790.
WOS:001257298600001
</t>
  </si>
  <si>
    <t>https://www.mdpi.com/2304-8158/13/12/1790</t>
  </si>
  <si>
    <t xml:space="preserve">Ovidiu Tita (ULBS), Ecaterina Lengyel(ULBS), Diana Ionela Stegărus (ICSI R. Vâlcea), Petre Săvescu (Universitatea  din Craiova), Alexandru Bogdan Ciubara (Universitea Dunarea de jos Galați) , Maria Adelina Constantinescu (ULBS), Mihaela Adriana Tita (ULBS), Diana Rată ( SC ADEFARM Plus SRL),  Anamaria Ciubara (Universitatea Dunarea de Jos) </t>
  </si>
  <si>
    <t>Maj, G., Klimek, K. E., Kapłan, M., Buczyński, K., &amp; Borkowska, A. (2024). Combustion and Energy Parameters of Grape Pomace/Skin Waste in Wine Production—Regent Variety Grafted onto Rootstocks. Energies, 17(21), 5426. WOS:001351380000001</t>
  </si>
  <si>
    <t>9</t>
  </si>
  <si>
    <t xml:space="preserve"> Lukacs, M., Vitalis, F., Bardos, A., Tormási, J., Bec, K. B., Grabska, J., ... &amp; Kovacs, Z. (2024). Comparison of Multiple NIR Instruments for the Quantitative Evaluation of Grape Seed and Other Polyphenolic Extracts with High Chemical Similarities. Foods, 13(24), 4164.
WOS:001384350000001
</t>
  </si>
  <si>
    <t xml:space="preserve"> Ionescu, Alexandra-Ioana, and Constantin Butoi. "STUDY REGARDING THE BEST SWEETENERS USED IN GREEN-TEA BASED SUPPLEMENTS." International Multidisciplinary Scientific GeoConference: SGEM 2024.6.1 (2024): 199-206</t>
  </si>
  <si>
    <t xml:space="preserve">DOI:10.5593/sgem2024/6.1/s25.27
https://epslibrary.at/sgem_jresearch_publication_view.php?page=view&amp;editid1=9799
DOI:10.5593/sgem2024/6.1/s25.27
https://epslibrary.at/sgem_jresearch_publication_view.php?page=view&amp;editid1=9799
</t>
  </si>
  <si>
    <t>Butoi, Constantin, and Alexandra Ioana Ionescu. "RESEARCH ABOUT THE BEST SWEETENERS USED TO DESIGN A FOOD SUPPLEMENT WITH HIGH ANTIOXIDANT POTENTIAL." International Multidisciplinary Scientific GeoConference: SGEM 2024.6.1 (2024): 183-190.</t>
  </si>
  <si>
    <r>
      <rPr>
        <rFont val="Arial Narrow"/>
        <color rgb="FF0070C0"/>
        <sz val="10.0"/>
        <u/>
      </rPr>
      <t>DOI:10.5593/sgem2024/6.1/s25.27
https://epslibrary.at/sgem_jresearch_publication_view.php?page=view&amp;editid1=9797</t>
    </r>
    <r>
      <rPr>
        <rFont val="Arial Narrow"/>
        <color theme="1"/>
        <sz val="10.0"/>
      </rPr>
      <t xml:space="preserve">
</t>
    </r>
  </si>
  <si>
    <t xml:space="preserve">https://www.mdpi.com/2304-8158/13/24/4164
</t>
  </si>
  <si>
    <t xml:space="preserve">Samilyk, Maryna, et al. DETERMINATION OF THE ANTIOXIDANT POTENTIAL OF PROCESSING PRODUCTS OF OSMOTICALLY DEHYDRATED CHOKEBERRY FRUITS AND BEER ENRICHED WITH THEM. Eastern-European Journal of Enterprise Technologies 128.11 (2024). </t>
  </si>
  <si>
    <t>https://journals.uran.ua/eejet/article/view/301159,, https://www.scopus.com/sourceid/21100450083</t>
  </si>
  <si>
    <t>Ivanov, Yavor, and Tzonka Godjevargova. The effect of grape seed and skin extracts on oxidative and color stability of minced pork meat. Journal of Chemical Technology and Metallurgy 59.4 (2024): 797-803</t>
  </si>
  <si>
    <t xml:space="preserve">https://j.uctm.edu/index.php/JCTM/article/view/405
</t>
  </si>
  <si>
    <t>Bradauskiene Vijole (Kaunas University of Technology) ; Vaiciulyte-Funk  Lina ( Klaipeda State University of Applied Science); Shah Bakht Ramin (South Bohemian Research Center of Aquaculture and Biodiversity of Hydrocenose); Cernauskas  Darius (University of South Bohemia in Ceske Budejovice,) ; Tita Mihaela Adriana (ULBS)</t>
  </si>
  <si>
    <t>Recent advances in biotechnological methods for wheat gluten immunotoxicity abolishment–a review</t>
  </si>
  <si>
    <t xml:space="preserve"> Choudhary, R., Kaushik, R., Chawla, P., &amp; Manna, S. (2024). Exploring the extraction, functional properties, and industrial applications of papain from Carica papaya. Journal of the Science of Food and Agriculture. WOS:001280461200001</t>
  </si>
  <si>
    <t>https://scijournals.onlinelibrary.wiley.com/doi/abs/10.1002/jsfa.13776</t>
  </si>
  <si>
    <t>Mika, M., &amp; Wikiera, A. (2024). Enzymatic hydrolysis as an effective method for obtaining wheat gluten hydrolysates combining beneficial functional properties with health-promoting potential,  Molecules, 29(18), 4407. WOS:001323069500001</t>
  </si>
  <si>
    <t>https://www.mdpi.com/1420-3049/29/18/4407</t>
  </si>
  <si>
    <t> Burdzaki, L. N., Müller, G., Wagner, R., Furlan, J. M., Sant’Anna, V., &amp; Hickert, L. (2024). Production of low-alcoholic and low-gluten beer: Physicochemical properties and volatile compounds. Brazilian Journal of Food Technology, 27</t>
  </si>
  <si>
    <t>https://www.scielo.br/j/bjft/a/8rBw97RH9NTm3ZF6qB9mshJ/</t>
  </si>
  <si>
    <t>scopus</t>
  </si>
  <si>
    <t>Vijole Bradauskiene (Kaunas University of Technology), Lina Vaiciulyte-Funk ( Klaipeda State University of Applied Science, Darius Cernauskas (University of South Bohemia in Ceske Budejovice,), Reda Dzingeleviciene (Klaipedos universitetas: Klaipeda), Joao PM Lima (Instituto Politécnico de Coimbra), Aida Bradauskaite (Catholic University of Valencia "San Vicente Martir"), Mihaela Adriana Tita (ULBS</t>
  </si>
  <si>
    <t>The efficacy of plant enzymes bromelain and papain as a tool for reducing gluten immunogenicity from wheat bran, Processes 2022, 10(10), 1948; https://doi.org/10.3390/pr10101948</t>
  </si>
  <si>
    <t xml:space="preserve"> Burdzaki, L. N., Müller, G., Wagner, R., Furlan, J. M., Sant’Anna, V., &amp; Hickert, L. (2024). Production of low-alcoholic and low-gluten beer: Physicochemical properties and volatile compounds. Brazilian Journal of Food Technology, </t>
  </si>
  <si>
    <t xml:space="preserve">Bogdan N. (ULBS), Ovidiu T. (ULBS),, Mihai N. (ULBS),, Mihaela T. (ULBS),, Mirela H. (ULBS),  Ionela M. (ULBS),  </t>
  </si>
  <si>
    <t xml:space="preserve">Identification of probiotic strains from human milk in breasted infants with respiratory infections". Food technology Vol. XVIII, no. 2, </t>
  </si>
  <si>
    <t xml:space="preserve"> Tadesse, B. T., Svetlicic, E., Zhao, S., Berhane, N., Jers, C., Solem, C., &amp; Mijakovic, I. (2024). Bad to the bone?–Genomic analysis of Enterococcus isolates from diverse environments reveals that most are safe and display potential as food fermentation microorganisms. Microbiological Research, 283, 127702. WOS:001218514100001</t>
  </si>
  <si>
    <t>https://www.sciencedirect.com/science/article/pii/S0944501324001034?via%3Dihub</t>
  </si>
  <si>
    <t>Mihaela Adriana Tița 1,*,Maria Adelina Constantinescu 1,Ovidiu Tița 1,Endre Mathe 2,Loreta Tamošaitienė3 andVijolė Bradauskienė 3,4
(1
Department of Agricultural Sciences and Food Engineering, Lucian Blaga University of Sibiu, Doctor Ion Rațiu No. 7, 550012 Sibiu, Romania
2
Institute of Nutrition, Faculty of Agricultural and Food Sciences and Environmental Management, University of Debrecen, Böszörményi út No. 138, 4032 Debrecen, Hungary
3
Department of Food Technology and Nutrition, Klaipeda State University of Applied Sciences, Bijūnų g. No. 10, 91223 Klaipeda, Lithuania
4
Food Institute, Kaunas University of Technology, Radvilenu Road No. 19C-413, 44239 Kaunas, Lithuania)</t>
  </si>
  <si>
    <t xml:space="preserve"> Food Products with High Antioxidant and Antimicrobial Activities and Their Sensory Appreciation, Appl. Sci. 2022, 12(2), 790;p.1-13, ISSN 2076-3417, WOS: WOS:000746835300001</t>
  </si>
  <si>
    <t xml:space="preserve"> Hayıt, F., &amp; Erdogan, A. (2024). Utilization of Polygonum cognatum Meissn, a Gastronomic Product of the Turkish Culinary Culture, in the Production of Gluten-free Biscuits. Journal of Culinary Science &amp; Technology, 1-21. WOS:001329225000001</t>
  </si>
  <si>
    <t>https://www.tandfonline.com/doi/full/10.1080/15428052.2024.2410850</t>
  </si>
  <si>
    <t>Ovidiu Tița (ULBS), Maria Adelina Constantinescu (ULBS), Mihaela Adriana Tița (ULBS)</t>
  </si>
  <si>
    <t>Antioxidant and antiseptic properties of volatile oils from different medicinal plants: A review</t>
  </si>
  <si>
    <t xml:space="preserve"> Boulaares, I., Derouiche, S., &amp; Niemann, J. (2024). Ocimum basilicum L A Systematic Review on Pharmacological Actions and Molecular Docking Studies for Anticancer Properties. Journal of Biochemical Technology, 15(1-2024), 12-18</t>
  </si>
  <si>
    <t>https://suggestor.step.scopus.com/progressTracker/?trackingID=5FACCBDBAB0D3650</t>
  </si>
  <si>
    <t>Constantinescu, A.M. (ULBS), Tita, M.A. (ULBS), Georgescu, C. (ULBS)</t>
  </si>
  <si>
    <t xml:space="preserve">  Comparative Analysis of Yoghurts Obtained with Bioactive Compounds, Bulletin of the Transilvania University of Braşov , Series II: Forestry • Wood Industry • Agricultural Food Engineering , Vol. 12 (61) No. 2 – 2019, p.73-84,  ISSN: 2065-2135</t>
  </si>
  <si>
    <t>Pandey, V. K., Srivastava, S., Dash, K. K., Singh, R., Dar, A. H., Singh, T., ... &amp; Kovacs, B. (2024). Bioactive properties of clove (Syzygium aromaticum) essential oil nanoemulsion: A comprehensive review. Heliyon.10 (2024) WOS:001135513200001</t>
  </si>
  <si>
    <t>https://pubmed.ncbi.nlm.nih.gov/38163240/</t>
  </si>
  <si>
    <t>Ovidiu Tiţa (ULBS), Maria Adelina Constantinescu (ULBS), Mihaela Adriana Tiţa (ULBS), Cristina Bătuşaru (AFT), Ion Mironescu (ULBS)</t>
  </si>
  <si>
    <t>Z Hu, X Zhu, G Dong, J Naibaho… -Valorization of potato by-products as a source of plant proteins: novel extraction techniques and potential applications, Critical Reviews in Food Science and Nutrition</t>
  </si>
  <si>
    <t>https://www.tandfonline.com/doi/abs/10.1080/10408398.2024.2419534?casa_token=JZPiCoQTKAUAAAAA:aPf5MIOf8tzJjpw46sZI3RZj1TWWRe2Iqo6V7AKhrWbUEZqCRbWdwkNzh94saxP5i2SNCq3jgg</t>
  </si>
  <si>
    <t>https://www.tandfonline.com/journals/bfsn20</t>
  </si>
  <si>
    <t>V Zhivkova -Potato waste and sweet potato waste utilization–some research trends, E3S Web of Conferences</t>
  </si>
  <si>
    <t>https://doi.org/10.1051/e3sconf/202456303080</t>
  </si>
  <si>
    <t>https://www.e3s-conferences.org/articles/e3sconf/abs/2024/93/e3sconf_iceste2024_03080/e3sconf_iceste2024_03080.html</t>
  </si>
  <si>
    <t>Mihaela Adriana Tița (ULBS), Valentina-Mădălina Moga (ULBS), Maria Adelina Constantinescu (ULBS), Cristina Maria Bătușaru (AFT), Ovidiu Tița (ULBS)</t>
  </si>
  <si>
    <t>Dabija, Adriana; Chetrariu, Ancuta; Huber, Elena Ramona. - RESEARCH ON DEVELOPMENT NOVEL FERMENTED BEVERAGES FROM SWEET WHEY, International Multidisciplinary Scientific</t>
  </si>
  <si>
    <t>https://www.proquest.com/openview/c30e0f639141bcb8083b364150c7f32a/1?cbl=1536338&amp;pq-origsite=gscholar</t>
  </si>
  <si>
    <t>Ovidiu Tiţa (ULBS), Adelina Maria Constantinescu (ULBS), Mihaela Adriana Tiţa (ULBS)</t>
  </si>
  <si>
    <t>Israa M Jweer, Omar A Al-Mahmood - Efficiency of using lactic acid and beefxide to reduce indicator microorganisms on beef in Mosul slaughterhouse, National Center for Biotechnology Information</t>
  </si>
  <si>
    <t>https://www.ncbi.nlm.nih.gov/</t>
  </si>
  <si>
    <t>Ovidiu Tița (ULBS), Maria Adelina Constantinescu (U:LBS), Lăcrămioara Rusu (UB), Mihaela Adriana Tița (ULBS)</t>
  </si>
  <si>
    <t>A Abd‐El‐Aziz, MMG Fouda… - Recent Developments in Antimicrobial and Antiviral Agents Based on Natural/Synthetic Polymers and Dendrimers: Design and Therapeutic Applications,Macromolecular Chemistry and Physics</t>
  </si>
  <si>
    <t>https://onlinelibrary.wiley.com/journal/15213935</t>
  </si>
  <si>
    <t>DI Toma, D Manaila-Maximean, I Fierascu, AM Baroi… -Applications of Natural Polymers in the Grapevine Industry: Plant Protection and Value-Added Utilization of Waste, Polymers,</t>
  </si>
  <si>
    <t>https://www.mdpi.com/journal/polymers/stats</t>
  </si>
  <si>
    <t>Y Hu, X He, Y Wu, W Zhang, H Feng, H Liu, Q Wu… -Sedative-Hypnotic Effect and Mechanism of Carbon Nanofiber Loaded with Essential Oils of Ligusticum chuanxiong (Ligusticum chuanxiong Hort.) and Finger Citron (Citrus medica L. var. sarcodactylis) on Mice Models of Insomnia, Biomolecules</t>
  </si>
  <si>
    <t>ECATERINA Lengyel (ULBS), LETITIA Oprean (ULBS), LIVIU Rosca (ULBS), MIHAELA Tita (ULBS), MIHAI Ognean (ULBS), OVIDIU Tita (ULBS)</t>
  </si>
  <si>
    <t xml:space="preserve">
Identification of Saccharomyces cerevisiae wine yeasts isolated from local area.</t>
  </si>
  <si>
    <t xml:space="preserve">Niculescu, V. C., Sandru, D., Botoran, O. R., Sutan, N. A., &amp; Popescu, D. I. (2024). Red Wines from Consecrated Wine-Growing Area: Aromas Evolution Under Indigenous and Commercial Yeasts. Applied Sciences, 14(22), 10239.
WOS:001366759500001
</t>
  </si>
  <si>
    <t xml:space="preserve">Ramona IANCU (ULBS), Letiţia OPREAN(ULBS),, Mihaela A TIŢA(ULBS),, Ecaterina LENGYEL(ULBS),, Viorela CODOI(ULBS),, Adrian Gh BOICEAN(ULBS),, Andrada O SCHNEIDER(ULBS),, </t>
  </si>
  <si>
    <t xml:space="preserve">Physical-Chemical Analysis and Antibiotic Content of Polyflora Honey in Romania., </t>
  </si>
  <si>
    <t xml:space="preserve"> Vică, M. L., Glevitzky, M., Dumitrel, G. A., Popa, M., Glevitzky, I., &amp; Teodoru, C. A. (2024). Antimicrobial Activity of Honey and Propolis from Alba County, Romania. Antibiotics, 13(10), 952.
WOS:001343338200001
</t>
  </si>
  <si>
    <t xml:space="preserve">https://www.mdpi.com/2079-6382/13/10/952
</t>
  </si>
  <si>
    <t xml:space="preserve">Tiberius Opruţa (ULBS), Mihaela Tiţa(ULBS), Adelina Constantinescu, (ULBS),  Lăcrămioara Rusu, (univ.Bacau), Ovidiu Tiţa (ULBS),, </t>
  </si>
  <si>
    <t>Characterization of Juniperus communis L. essential oil obtained from berries harvested from the Balkan area,</t>
  </si>
  <si>
    <t xml:space="preserve">Jojić, A. A., Liga, S., Uţu, D., Ruse, G., Suciu, L., Motoc, A., ... &amp; Tchiakpe-Antal, D. S. (2024). Beyond Essential Oils: Diterpenes, Lignans, and Biflavonoids from Juniperus communis L. as a Source of Multi-Target Lead Compounds. Plants, 13(22), 3233.
WOS:001365866100001
</t>
  </si>
  <si>
    <t>Valentina M Moga (ULBS), MA Tita(ULBS) O Tita(ULBS),</t>
  </si>
  <si>
    <t>DEVELOPMENT OF AN ASSORTMENT OF SEMIHARD CHEESE WITH THE ADDITION OF ZA`ATAR AS A FUNCTIONAL INGREDIENT,</t>
  </si>
  <si>
    <t>FSSAA2</t>
  </si>
  <si>
    <t> Manolica, A. M., Munteanu-Ichim, R. A., Canja, C. M., Badarau, C. L., &amp; Matei, F. (2024). The Influence of Commercial Starter Cultures on the Quality of Telemea Cheese. Bulletin of the Transilvania University of Brasov. Series II: Forestry• Wood Industry• Agricultural Food Engineering, 141-154</t>
  </si>
  <si>
    <t>https://webbut.unitbv.ro/index.php/Series_II/article/view/8664</t>
  </si>
  <si>
    <t>VM MOGA (ULBS), M TIȚA (ULBS), ML IANCU(ULBS),  O TIȚA (ULBS</t>
  </si>
  <si>
    <t>THE EFFECTS OF FETEASCĂ NEAGRĂ WINE ON THE RIPENING PROCESS OF THE CHEESE</t>
  </si>
  <si>
    <t xml:space="preserve"> Gyenge, L., Erdő, K., Albert, C., Laslo, É., &amp; Salamon, R. V. (2024). The effects of soaking in salted blackcurrant wine on the properties of cheese. Heliyon, 10(14).
WOS:001298479300001
</t>
  </si>
  <si>
    <t>https://www.sciencedirect.com/science/article/pii/S2405844024100916#cebib0010</t>
  </si>
  <si>
    <t>S. Oancea</t>
  </si>
  <si>
    <t>A Review of the Current Knowledge of Thermal Stability of Anthocyanins and Approaches to Their Stabilization to Heat, Antioxidants 10(9), 1337 (2021). https://doi.org/10.3390/antiox10091337</t>
  </si>
  <si>
    <t>Li Zhang, Joshua E. Muscat, Vernon M. Chinchilli, Penny M. Kris-Etherton, Laila Al-Shaar, John P. Richie, Consumption of berries and flavonoids in relation to mortality in NHANES, 1999-2014, The Journal of Nutrition, 2024, https://doi.org/10.1016/j.tjnut.2024.01.002.</t>
  </si>
  <si>
    <t>https://www.sciencedirect.com/science/article/abs/pii/S002231662400021X</t>
  </si>
  <si>
    <t>Silva, J.T.d.P.; Borges, M.H.; de Souza, C.A.C.; Fávaro-Trindade, C.S.; Sobral, P.J.d.A.; de Oliveira, A.L.; Martelli-Tosi, M. Grape Pomace Rich-Phenolics and Anthocyanins Extract: Production by Pressurized Liquid Extraction in Intermittent Process and Encapsulation by Spray-Drying. Foods 2024, 13, 279. https://doi.org/10.3390/foods13020279</t>
  </si>
  <si>
    <t>https://www.mdpi.com/2304-8158/13/2/279</t>
  </si>
  <si>
    <t>Akash Kumar, Jhilam Pramanik, Kajol Batta, Pooja Bamal, Bhupendra Prajapati, Sudarshan Singh, Applications of value-added natural dye fortified with biopolymer-based food packaging: sustainability through smart and sensible applications, International Journal of Food Science &amp; Technology, 2024, https://doi.org/10.1111/ijfs.16922</t>
  </si>
  <si>
    <t>https://ifst.onlinelibrary.wiley.com/doi/abs/10.1111/ijfs.16922</t>
  </si>
  <si>
    <t>Wang, T.; Zhu, L.; Mei, L.; Kanda, H. Extraction and Separation of Natural Products from Microalgae and Other Natural Sources Using Liquefied Dimethyl Ether, a Green Solvent: A Review. Foods 2024, 13, 352. https://doi.org/10.3390/foods13020352</t>
  </si>
  <si>
    <t>https://www.mdpi.com/2304-8158/13/2/352</t>
  </si>
  <si>
    <t>Pragya Pandey, Kiran Grover, Tarsem Singh Dhillon, Neena Chawla, Amarjeet Kaur, Development and quality evaluation of polyphenols enriched black carrot (Daucus carota L.) powder incorporated bread, Heliyon, Volume 10, Issue 3, 2024, e25109, https://doi.org/10.1016/j.heliyon.2024.e25109.</t>
  </si>
  <si>
    <t>https://www.sciencedirect.com/science/article/pii/S240584402401140X</t>
  </si>
  <si>
    <t>Moura, H.V., de Figueirêdo, R.M.F., Queiroz, A.J.d. et al. Blanching applied in enzymatic inactivation and its influence on browning, bioactive compounds, and antioxidant activity of trapiá (Crataeva tapia L.) pulp. Food Measure (2024). https://doi.org/10.1007/s11694-024-02367-3</t>
  </si>
  <si>
    <t>https://link.springer.com/article/10.1007/s11694-024-02367-3#citeas</t>
  </si>
  <si>
    <t>Brezoiu, A.-M.; Deaconu, M.; Mitran, R.-A.; Sedky, N.K.; Schiets, F.; Marote, P.; Voicu, I.-S.; Matei, C.; Ziko, L.; Berger, D. The Antioxidant and Anti-Inflammatory Properties of Wild Bilberry Fruit Extracts Embedded in Mesoporous Silica-Type Supports: A Stability Study. Antioxidants 2024, 13, 250. https://doi.org/10.3390/antiox13020250</t>
  </si>
  <si>
    <t>https://www.mdpi.com/2076-3921/13/2/250</t>
  </si>
  <si>
    <t>Shivali Banerjee, Bruce S. Dien, Kristen K. Eilts, Erik J. Sacks, Vijay Singh, Pilot-scale processing of Miscanthus x giganteus for recovery of anthocyanins integrated with production of microbial lipids and lignin-rich residue, Chemical Engineering Journal, Volume 485, 2024, 150117, https://doi.org/10.1016/j.cej.2024.150117.</t>
  </si>
  <si>
    <t>https://www.sciencedirect.com/science/article/pii/S1385894724016036?via%3Dihub</t>
  </si>
  <si>
    <t>Hao Huang, Shengrong Guo, Yanqun Xu, Fatima-ezzahra Ettoumi, Jie Fang, Xiaowei Yan, Zhangfu Xie, Zisheng Luo, Kejun Cheng, Valorization and protection of anthocyanins from strawberries (Fragaria×ananassa Duch.) by acidified natural deep eutectic solvent based on intermolecular interaction, Food Chemistry, Volume 447, 2024, 138971, https://doi.org/10.1016/j.foodchem.2024.138971.</t>
  </si>
  <si>
    <t>https://www.sciencedirect.com/science/article/abs/pii/S0308814624006204</t>
  </si>
  <si>
    <t>Hernández-Acosta, E., Muro, C., Guadarrama-Lezama, A.Y. et al. Valorization of Black Carrot Industrial Residues for the Anthocyanin Pigment Production. Waste Biomass Valor (2024). https://doi.org/10.1007/s12649-024-02424-4</t>
  </si>
  <si>
    <t>https://link.springer.com/article/10.1007/s12649-024-02424-4#citeas</t>
  </si>
  <si>
    <t>SCIE, SCOPUS</t>
  </si>
  <si>
    <t>Malenica, D.; Maciel, L.S.; Herodes, K.; Kass, M.; Bhat, R. Optimization of Ultrasonic-Assisted Extraction of Antioxidants in Apple Pomace (var. Belorusskoje malinovoje) Using Response Surface Methodology: Scope and Opportunity to Develop as a Potential Feed Supplement or Feed Ingredient. Sustainability 2024, 16, 2765. https://doi.org/10.3390/su16072765</t>
  </si>
  <si>
    <t>https://www.mdpi.com/2071-1050/16/7/2765</t>
  </si>
  <si>
    <t>Zhiyue Wang, Yanfei Zhang, Zhijun Tu, Chengwei Yu, Rong Liu, Zeyuan Deng, Ting Luo, The degradation and antioxidant capacity of anthocyanins from eggplant peels in the context of complex food system under thermal processing, Food Bioscience, Volume 59, 2024, 103914, ISSN 2212-4292, https://doi.org/10.1016/j.fbio.2024.103914.</t>
  </si>
  <si>
    <t>https://www.sciencedirect.com/science/article/abs/pii/S2212429224003444</t>
  </si>
  <si>
    <t>D. Häge, M. Reichenbacher, M. Bernhard, B. Krause, M. Zarnkow and B. Lindemann. , Technological possibilities for transferring the colour of dark barley (Hordeum vulgare L.) into mash and wort to produce beers with a reddish hue. BrewingScience, 77 (January/February 2024), pp. 1-9.</t>
  </si>
  <si>
    <t>https://www.brewingscience.de/index.php?tpl=table_of_contents&amp;year=2024&amp;edition=0001%2F0002</t>
  </si>
  <si>
    <t>SCOPUS, ESCI</t>
  </si>
  <si>
    <t>Diego Hernández-Prieto, Francisco J. Salar, Alberto Garre, Pablo S. Fernández, Cristina García-Viguera, Jesús Frías, Kinetic modelling of anthocyanins and vitamin C degradation in a maqui-citrus beverage during storage for different sweeteners and pasteurization treatments, LWT, 2024, 116082, ISSN 0023-6438, https://doi.org/10.1016/j.lwt.2024.116082.</t>
  </si>
  <si>
    <t>https://www.sciencedirect.com/science/article/pii/S002364382400361X</t>
  </si>
  <si>
    <t>Gilberto Mercado-Mercado, Elsa Carolina Núñez-Brito, Optimization of the Effect of Temperature, Concentration and pH on Antioxidant Capacity by Gallic Acid by Response Surface Methodology (RSM), Journal of Basic and Applied Research International, vol. 30, no. 2, 1-12, 2024, DOI: 10.56557/jobari/2024/v30i28660</t>
  </si>
  <si>
    <t>https://ikprress.org/index.php/JOBARI/article/view/8660</t>
  </si>
  <si>
    <t>Saini, R.K.; Khan, M.I.; Shang, X.; Kumar, V.; Kumari, V.; Kesarwani, A.; Ko, E.-Y. Dietary Sources, Stabilization, Health Benefits, and Industrial Application of Anthocyanins—A Review. Foods 2024, 13, 1227. https://doi.org/10.3390/foods13081227</t>
  </si>
  <si>
    <t>https://www.mdpi.com/2304-8158/13/8/1227</t>
  </si>
  <si>
    <t>Guo W, Mehrparvar S, Hou W, Pan J, Aghbashlo M, Tabatabaei M, Rajaei A. Unveiling the impact of high-pressure processing on anthocyanin-protein/polysaccharide interactions: A comprehensive review. Int J Biol Macromol. 2024 May 4:132042. doi: 10.1016/j.ijbiomac.2024.132042.</t>
  </si>
  <si>
    <t>https://pubmed.ncbi.nlm.nih.gov/38710248/</t>
  </si>
  <si>
    <t>Mustofa, A., 3Anam, C., Praseptiangga, D. and Sutarno, A comparative study on physicochemical properties of rice and starch of white rice, black rice and black glutinous rice, Food Research 8 (Suppl. 2) : 55 - 65 (2024), DOI:
https://doi.org/10.26656/fr.2017.8(S2).566</t>
  </si>
  <si>
    <t>https://www.myfoodresearch.com/uploads/8/4/8/5/84855864/_9__fr-icfse-566_mustofa.pdf</t>
  </si>
  <si>
    <t>Chhoden, T., Aggarwal, P., Singh, A. et al. Valorization of black carrot pomace for the development of anthocyanin rich bio functional edible films: implications on structural, morphological and thermal properties for a sustainable approach. Food Measure (2024). https://doi.org/10.1007/s11694-024-02582-y</t>
  </si>
  <si>
    <t>https://link.springer.com/article/10.1007/s11694-024-02582-y</t>
  </si>
  <si>
    <t>Olivier Dangles, Anthocyanins as Natural Food Colorings: The Chemistry Behind and Challenges Still Ahead, Journal of Agricultural and Food Chemistry, 2024, DOI: 10.1021/acs.jafc.4c01050</t>
  </si>
  <si>
    <t>https://pubs.acs.org/doi/10.1021/acs.jafc.4c01050</t>
  </si>
  <si>
    <t>Antony Alexander Neciosup-Puican, Elena Flores Barreda, Carolina Parada Quinayá, Stability and content of anthocyanins in Peruvian purple potato INIA 328 - Kulli Papa, LWT, Volume 199, 2024, 116125, 
https://doi.org/10.1016/j.lwt.2024.116125.</t>
  </si>
  <si>
    <t>https://www.sciencedirect.com/science/article/pii/S0023643824004043</t>
  </si>
  <si>
    <t>Bennamoun, L., Dakhmouche-Djekrif, S., Bennaceur, S., Mekki, M., Bouldjadj, R., Ait Kaki El Hadef-El-Okki, A., … Nouadri, T. (2024). Exploring forced convective solar drying of henna (Lawsonia inermis) and its effect on the biological activities: Comparison with open sun dried product. Drying Technology, 1–12. https://doi.org/10.1080/07373937.2024.2362822</t>
  </si>
  <si>
    <t>https://www.tandfonline.com/doi/full/10.1080/07373937.2024.2362822?src=</t>
  </si>
  <si>
    <t>Lianza, M.; Antognoni, F. Green Method Comparison and Optimization of Anthocyanin Recovery from “Sangiovese” Grape Pomace: A Critical Evaluation of the Design of Experiments Approach. Molecules 2024, 29, 2679. https://doi.org/10.3390/molecules29112679</t>
  </si>
  <si>
    <t>https://www.mdpi.com/1420-3049/29/11/2679</t>
  </si>
  <si>
    <t>Guo, C., Li, Y., Zhang, H., Zhang, Q., Wu, X., Wang, Y., Sun, F., Shi, S., &amp; Xia, X. (2024). A review on improving the sensitivity and color stability of naturally sourced pH-sensitive indicator films. Comprehensive Reviews in Food Science and Food Safety, 23, e13390. https://doi.org/10.1111/1541-4337.13390</t>
  </si>
  <si>
    <t>https://ift.onlinelibrary.wiley.com/doi/10.1111/1541-4337.13390</t>
  </si>
  <si>
    <t>Shuai Lv, Wei Jia, Rong Zhang, Li Zhang, Dietary anthocyanins as natural phytochemicals for regulating hyperuricemia: Proposed intestinal flora, key enzyme activity, and anti-inflammatory pathways, Trends in Food Science &amp; Technology, 2024, 104608, https://doi.org/10.1016/j.tifs.2024.104608.</t>
  </si>
  <si>
    <t>https://www.sciencedirect.com/science/article/abs/pii/S092422442400284X</t>
  </si>
  <si>
    <t>Yuhang Ren, Shuangling Zhang, Bingnan Zhao,bYaru Qian, Xiaofang Cheng, Chengwang Chen, Heping Liua, Cheng Zhang, Enhancing anthocyanin extraction efﬁciencyin vegetables and fruits: a high-speed shear homogenization technology,  Journal of The Science of Food and Agriculture, DOI 10.1002/jsfa.13725, 2024</t>
  </si>
  <si>
    <t>https://scijournals.onlinelibrary.wiley.com/journal/10970010/journal-metrics</t>
  </si>
  <si>
    <t>ining Zhang, Wei Zhang, Bailu Yang, Weiwei Li, Muhammad Bilal, Dandan Li, Chong Xie, Runqiang Yang, Pei Wang,
Stabilization of delphinidin-3-O-rutinoside by mixed β-conglycinin and hydrolysates of glycinin upon heating, LWT, Volume 204,
2024, 116470, https://doi.org/10.1016/j.lwt.2024.116470.</t>
  </si>
  <si>
    <t>https://www.sciencedirect.com/science/article/pii/S0023643824007497</t>
  </si>
  <si>
    <t>Sherazade Fikri, Véronique Perreault, Marie-Hélène Lessard, Charles Goulet, Alain Doyen, Steve Labrie, Proanthocyanidins and volatile aroma of cranberry juice are modulated by its microbiota and processing environment,
Food Microbiology, 2024, 104611, https://doi.org/10.1016/j.fm.2024.104611.</t>
  </si>
  <si>
    <t>https://www.sciencedirect.com/science/article/abs/pii/S0740002024001497?dgcid=rss_sd_all</t>
  </si>
  <si>
    <t>Sarah Otto, Marta Krasowska, Stephanie MacWilliams, David Beattie, Anton Blencowe, The solid-state stability of anthocyanins under various conditions and the implications for storage and shelf-life, Dyes and Pigments, Volume 231,
2024, 112367, https://doi.org/10.1016/j.dyepig.2024.112367.</t>
  </si>
  <si>
    <t>https://www.sciencedirect.com/science/article/abs/pii/S0143720824004327</t>
  </si>
  <si>
    <t>Betina L. Koop, Lenilton S. Soares, Karina Cesca, Victor G.L. Souza, Germán A. Valencia, Alcilene R. Monteiro, Enhancing the stability of anthocyanins extracts through adsorption into nanoclays – development of a smart biohybrid sensor for intelligent food packaging or as natural food additive/preservative, Food and Bioproducts Processing, Volume 147, 2024, Pages 315-326, https://doi.org/10.1016/j.fbp.2024.07.001.</t>
  </si>
  <si>
    <t>https://www.sciencedirect.com/science/article/abs/pii/S0960308524001263</t>
  </si>
  <si>
    <t>Luke Howard, Cindi R. Brownmiller, G. Astrid Garzón, Monitoring effects on anthocyanins, non-anthocyanin phenolics and ORACFL values of Colombian bilberry (V. meridionale Swartz) during pulping and thermal operations, Heliyon, Volume 10, Issue 14, 2024, e33504, 
https://doi.org/10.1016/j.heliyon.2024.e33504.</t>
  </si>
  <si>
    <t>https://www.sciencedirect.com/science/article/pii/S2405844024095355</t>
  </si>
  <si>
    <t>Sahakyan, N., Nasim, M.J. &amp; Jacob, C. Redoxification (of the Organism) Through Diet and Supplementation with a Focus on Natural Polymeric Redox Modulators. Curr. Pharmacol. Rep. 10, 85–95 (2024). https://doi.org/10.1007/s40495-024-00353-3</t>
  </si>
  <si>
    <t>https://link.springer.com/article/10.1007/s40495-024-00353-3</t>
  </si>
  <si>
    <t>Jinping Huang, Chen Yang, Xin Pan, Jihong Wu, Fei Lao, Effect of glycosylation, acylation and pyranylation at cyanidin C-ring on its interaction with vitamin C in apple juice beverage matrix, Journal of the Science of Food and Agriculture, 2024, https://doi.org/10.1002/jsfa.13835</t>
  </si>
  <si>
    <t>https://scijournals.onlinelibrary.wiley.com/doi/10.1002/jsfa.13835?af=R</t>
  </si>
  <si>
    <t>Paesani C, Moiraghi M, Bustos MC, Navarro JL, Perez GT. Purple maize arabinoxylan could protect antioxidant compounds during digestion. Int J Food Sci Nutr. 2024 Oct 1:1-12. doi: 10.1080/09637486.2024.2405117. Epub ahead of print. PMID: 39351626.</t>
  </si>
  <si>
    <t>https://pubmed.ncbi.nlm.nih.gov/39351626/</t>
  </si>
  <si>
    <t>Oancea S.</t>
  </si>
  <si>
    <t>Cassamo U. Mussagy, Nataly F. Ramos, Angie V. Caicedo-Paz, Fabiane O. Farias, Ana Luísa R. Gini, Cauê B. Scarim, Paulo E. L. L. Filho, Rondinelli D. Herculano, M. Shaaban Sadek, Mushtaq Ahmad, Ahmad Mustafa, Laurent Dufossé, Techno-economic insights into one-pot bacterial astaxanthin extraction and sustainable therapeutic product development using natural solvent mixtures, Separation and Purification Technology, Volume 356, Part A, 2025, 129926, https://doi.org/10.1016/j.seppur.2024.129926.</t>
  </si>
  <si>
    <t>https://www.sciencedirect.com/science/article/abs/pii/S1383586624036657</t>
  </si>
  <si>
    <t>Natalia Adamczuk, Piotr Migas, Katarzyna Kimel, Irena Maria Choma, Mirosława Krauze-Baranowska, TLC with densitometric and image analysis in the control of anthocyanin content in fruits of Rubus occidentalis and Rubus idaeus cultivars and hybrids., Journal of Food Composition and Analysis, 2024, 106886, https://doi.org/10.1016/j.jfca.2024.106886.</t>
  </si>
  <si>
    <t>https://www.sciencedirect.com/science/article/abs/pii/S0889157524009207</t>
  </si>
  <si>
    <t>Capaldi, G.; Aimone, C.; Calcio Gaudino, E.; Radošević, K.; Bagović, M.; Grillo, G.; Cravotto, G. The Green Extraction of Blueberry By-Products: An Evaluation of the Bioactive Potential of the Anthocyanin/Polyphenol Fraction. Int. J. Mol. Sci. 2024, 25, 11032. https://doi.org/10.3390/ijms252011032</t>
  </si>
  <si>
    <t>https://www.mdpi.com/1422-0067/25/20/11032</t>
  </si>
  <si>
    <t>Čechovičienė, I.; Kazancev, K.; Hallmann, E.; Sendžikienė, E.; Kruk, M.; Viškelis, J.; Tarasevičienė, Ž. Supercritical CO2 and Conventional Extraction of Bioactive Compounds from Different Cultivars of Blackberry (Rubus fruticosus L.) Pomace. Plants 2024, 13, 2931. https://doi.org/10.3390/plants13202931</t>
  </si>
  <si>
    <t>https://www.mdpi.com/2223-7747/13/20/2931</t>
  </si>
  <si>
    <t>Remedio, L.N.; Parada Quinayá, C. Intelligent Packaging Systems with Anthocyanin: Influence of Different Polymers and Storage Conditions. Polymers 2024, 16, 2886. https://doi.org/10.3390/polym16202886</t>
  </si>
  <si>
    <t>https://www.mdpi.com/2073-4360/16/20/2886</t>
  </si>
  <si>
    <t>Serpil Girgin, Osman Üçüncü, Cemalettin Baltacı, Ayşe Muslu Aykoç, Microencapsulation of Caucasian blueberries (Vaccinium arctostaphylos L.) anthocyanins: Colour stability in varying storage conditions, Coloration Technology 2024, https://doi.org/10.1111/cote.12798</t>
  </si>
  <si>
    <t>https://onlinelibrary.wiley.com/doi/10.1111/cote.12798?af=R</t>
  </si>
  <si>
    <t>Meliza Lindsay Rojas, Karla Ramirez, Guillermo Linares, Biocompounds recovery from purple corn cob by-product: extraction kinetics, thermal and physicochemical stability of liquid and powdered anthocyanin-rich extract, Food and Bioproducts Processing, Volume 149, 2025, Pages 25-35,
https://doi.org/10.1016/j.fbp.2024.11.010.</t>
  </si>
  <si>
    <t>https://www.sciencedirect.com/science/article/pii/S0960308524002402</t>
  </si>
  <si>
    <t xml:space="preserve">eydayesh M, Kovacevic A, Hoffmann L, Donat F, Wobill C, Baraldi L, Zhou J, Müller CR, Mezzenga R. Sustainable Smart Packaging from Protein Nanofibrils. Adv Mater. 2024 Nov 20:e2414658. doi: 10.1002/adma.202414658. </t>
  </si>
  <si>
    <t>https://pubmed.ncbi.nlm.nih.gov/39568233/</t>
  </si>
  <si>
    <t>Tobolka, A.; Škorpilová, T.; Beňo, F.; Podskalská, T.; Rajchl, A. Effect of Various Carbohydrates in Aqueous Solutions on Color Stability and Degradation Kinetics of Selected Anthocyanins During Storage. Foods 2024, 13, 3628. https://doi.org/10.3390/foods13223628</t>
  </si>
  <si>
    <t>https://www.mdpi.com/2304-8158/13/22/3628</t>
  </si>
  <si>
    <t>Zhou X, Zhang P, Ying D, Duan X, Fang Z. 3-Deoxyanthocyanidins: Extraction, stability, and food applications. Compr Rev Food Sci Food Saf. 2024 Nov;23(6):e70064. doi: 10.1111/1541-4337.70064.</t>
  </si>
  <si>
    <t>https://pubmed.ncbi.nlm.nih.gov/39610208/</t>
  </si>
  <si>
    <t>Barba-Ostria, C.; Carrero, Y.; Guamán-Bautista, J.; López, O.; Aranda, C.; Debut, A.; Guamán, L.P. Microencapsulation of Anthocyanins from Zea mays and Solanum tuberosum: Impacts on Antioxidant, Antimicrobial, and Cytotoxic Activities. Nutrients 2024, 16, 4078. https://doi.org/10.3390/nu16234078</t>
  </si>
  <si>
    <t>https://www.mdpi.com/2072-6643/16/23/4078</t>
  </si>
  <si>
    <t>Yi Yang, Paul A. Kilmartin, Advancing anthocyanin extraction: Optimising solvent, preservation, and microwave techniques for enhanced recovery from merlot grape Marc, Food Chemistry, 2024, 142648, https://doi.org/10.1016/j.foodchem.2024.142648.</t>
  </si>
  <si>
    <t>https://www.sciencedirect.com/science/article/pii/S0308814624042985</t>
  </si>
  <si>
    <t>Sarah Jaradat, Ayed Amr, Imad Hamadneh, Hatim AlKhatib, Salameh Alqaraleh, Rima Al-Omari, Haneen Tarawneh, Improving Thermal and Light Stability of Black Grape
Anthocyanins Using Cobalt Complexation, Prev. Nutr. Food Sci. 2024;29(4):495-503
https://doi.org/10.3746/pnf.2024.29.4.495</t>
  </si>
  <si>
    <t>https://www.pnfs.or.kr/journal/view.html?uid=1633&amp;vmd=Full</t>
  </si>
  <si>
    <t>ESCI, SCOPUS</t>
  </si>
  <si>
    <t xml:space="preserve">Stoia, M.; Oancea, S. </t>
  </si>
  <si>
    <t>Low-Molecular-Weight Synthetic Antioxidants: Classification, Pharmacological Profile, Effectiveness and Trends. Antioxidants 2022, 11, 638</t>
  </si>
  <si>
    <t>El Hammadi, N.; Almajano, M.P.; Pastor, M.V.; Codina-Torrella, I. Evaluating the Incorporation of Myrtus communis L. Leaves Infusion in Alginate-Based Films and Spheres to Enhance the Oxidative Stability of Oil-in-Water Emulsions. Polymers 2024, 16, 649. https://doi.org/10.3390/polym16050649</t>
  </si>
  <si>
    <t>https://www.mdpi.com/2073-4360/16/5/649</t>
  </si>
  <si>
    <t>Ida Boček Pavlinac, Leentje Persoons, Dirk Daelemans, Kristina Starčević, Robert Vianello, Marijana Hranjec,
Novel acrylonitrile derived imidazo[4,5-b]pyridines as antioxidants and potent antiproliferative agents for pancreatic adenocarcinoma, International Journal of Biological Macromolecules, Volume 266, Part 2, 2024, 131239, https://doi.org/10.1016/j.ijbiomac.2024.131239.</t>
  </si>
  <si>
    <t>https://www.sciencedirect.com/science/article/abs/pii/S0141813024020440</t>
  </si>
  <si>
    <t xml:space="preserve">Sharifah Sarah Shazwani, Anita Marlina and Misni Misran, Development of Nanostructured Lipid Carrier-Loaded Flavonoid-Enriched Zingiber officinale, ACS Omega 2024, https://doi.org/10.1021/acsomega.4c00091
</t>
  </si>
  <si>
    <t>https://pubs.acs.org/doi/10.1021/acsomega.4c00091</t>
  </si>
  <si>
    <t>Cho JD, Jung S, Kim JI, Choi CH. Improvement of performance for flexible film dosimeter by incorporating additive agents. Phys Med Biol. 2024 Apr 26;69(10). doi: 10.1088/1361-6560/ad39c1. PMID: 38565123.</t>
  </si>
  <si>
    <t>https://pubmed.ncbi.nlm.nih.gov/38565123/</t>
  </si>
  <si>
    <t>CARLOS ALBERTO-SILVA, BRENDA RUFINO DA SILVA, Molecular and cellular mechanisms of neuroprotection by oligopeptides from snake venoms, Biocell 2024. https://doi.org/10.32604/biocell.2024.050443</t>
  </si>
  <si>
    <t>https://www.techscience.com/biocell/online/detail/20533</t>
  </si>
  <si>
    <t>Faboro EO, Ogunlakin AD, Ayeni PO, Opaleye OD, Ojo OA, Ajayi-Odoko OA, Ayokunle DI, Sonibare MA, Alanzi AR. Kigelia africana (Lam.) Benth. fruit inhibits iron-induced lipid peroxidation and ?-amylase enzyme activity. Plant Sci. Today [Internet]. 2024 May 16 [cited 2024 Jun. 7];11(2). Available from: https://horizonepublishing.com/journals/index.php/PST/article/view/2873</t>
  </si>
  <si>
    <t>https://horizonepublishing.com/journals/index.php/PST/article/view/2873</t>
  </si>
  <si>
    <t>Fan P, Xie S, Zhang Z, Yuan Q, He J, Zhang J, Liu X, Liu X, Xu L. Dendrobium officinale flos water extract ameliorates ethanol-induced acute gastric mucosal injury via inhibiting oxidative stress and inflammation. J Sci Food Agric. 2024 Jun 26. doi: 10.1002/jsfa.13687.</t>
  </si>
  <si>
    <t>https://pubmed.ncbi.nlm.nih.gov/38923536/</t>
  </si>
  <si>
    <t>De Gregorio, M.A.; Zhang, L.; Mahomoodally, M.F.; Zengin, G.; Jugreet, S.; Yildiztugay, E.; Fiorini, A.; Lucini, L. Metabolomic Profiles and Biopharmaceutical Properties of Petrosimonia brachiata and P. nigdeensis from Turkey. Plants 2024, 13, 2073. https://doi.org/10.3390/plants13152073</t>
  </si>
  <si>
    <t>https://www.mdpi.com/2223-7747/13/15/2073</t>
  </si>
  <si>
    <t>Lu, L., Qin, T., Chen, K. et al. Enhancing the Antioxidant Activity by the Combination use of Resveratrol and Emodin. Russ J Bioorg Chem 50, 1466–1475 (2024). https://doi.org/10.1134/S1068162024040319</t>
  </si>
  <si>
    <t>https://link.springer.com/article/10.1134/S1068162024040319</t>
  </si>
  <si>
    <t>Putri Widyanti Harlina, Vevi Maritha, Xiang Yang, Roy Dixon, Muchtaridi Muchtaridi, Raheel Shahzad, Ernisa Adha Nur’Isma, Exploring Oxylipins in Processed Foods: Understanding Mechanisms, Analytical Perspectives, and Enhancing Quality with Lipidomics, Heliyon, 2024, e35917, https://doi.org/10.1016/j.heliyon.2024.e35917.</t>
  </si>
  <si>
    <t>https://www.sciencedirect.com/science/article/pii/S2405844024119482</t>
  </si>
  <si>
    <t>Li, M.; Zhao, Z.; Yi, J. Biomaterials Designed to Modulate Reactive Oxygen Species for Enhanced Bone Regeneration in Diabetic Conditions. J. Funct. Biomater. 2024, 15, 220. https://doi.org/10.3390/jfb15080220</t>
  </si>
  <si>
    <t>https://www.mdpi.com/2079-4983/15/8/220</t>
  </si>
  <si>
    <t>Skonieczna, M.; Plasa, K.; Borowska, E.; Jakubowska, A.; Szeja, W.; Kasprzycka, A. In Vitro Studies of Genistein Lipophilic Derivatives as Potential UV Radiation Protectors. Pharmaceuticals 2024, 17, 1166. https://doi.org/10.3390/ph17091166</t>
  </si>
  <si>
    <t>https://www.mdpi.com/1424-8247/17/9/1166</t>
  </si>
  <si>
    <t>Liu, X.; Hu, Q.; Shen, Y.; Wu, Y.; Gao, L.; Xu, X.; Hao, G. Research Progress on Antioxidant Peptides from Fish By-Products: Purification, Identification, and Structure–Activity Relationship. Metabolites 2024, 14, 561. https://doi.org/10.3390/metabo14100561</t>
  </si>
  <si>
    <t>https://www.mdpi.com/2218-1989/14/10/561</t>
  </si>
  <si>
    <t>Garza-Alonso, C.A., González-García, Y., de Jesús Carballo-Méndez, F., Juárez-Maldonado, A. (2024). Mechanisms of Action of Nanosilica to Reduce Oxidative Stress in Plants. In: de Mello Prado, R., Etesami, H., Srivastava, A.K. (eds) Silicon Advances for Sustainable Agriculture and Human Health. Sustainable Plant Nutrition in a Changing World. Springer, Cham. https://doi.org/10.1007/978-3-031-69876-7_16</t>
  </si>
  <si>
    <t>https://link.springer.com/chapter/10.1007/978-3-031-69876-7_16#citeas</t>
  </si>
  <si>
    <t>capitol carte Springer</t>
  </si>
  <si>
    <t xml:space="preserve">Wu Q, Xiao J, Zhuang H, Zhao F, Li R, Zhang D. Preparation and antioxidant properties of tannic acid/copper ion nanozyme hybrid nanofibrous membranes. RSC Adv. 2024 Nov 11;14(48):35743-35753. doi: 10.1039/d4ra05314a. </t>
  </si>
  <si>
    <t>https://pubmed.ncbi.nlm.nih.gov/39529749/</t>
  </si>
  <si>
    <t>Basyouni, W.M., El-Bayouki, K.A.M. &amp; Mostafa, E.A. Synthesis and Antioxidant Activity of Some Thiazoles, Thiazolidinone, and Thiazolo[5,4-d]pyrimidine Derivatives. Russ J Gen Chem 94, 3386–3392 (2024). https://doi.org/10.1134/S1070363224120302</t>
  </si>
  <si>
    <t>https://link.springer.com/article/10.1134/S1070363224120302</t>
  </si>
  <si>
    <t>Zaharioiu A., Bucura F., Ionete R., Marin F., Constantinescu M., Oancea S.</t>
  </si>
  <si>
    <t>Opportunities regarding the use of technologies of energy recovery from sewage sludge. SN Appl. Sci. 3, 775 (2021). https://doi.org/10.1007/s42452-021-04758-3</t>
  </si>
  <si>
    <t>Matthias Maldet, Daniel Schwabeneder, Georg Lettner, Christoph Loschan, Carlo Corinaldesi, Hans Auer, Local sustainable communities: Sector coupling and community optimization in decentralized energy systems, Cleaner Energy Systems, Volume 7,
2024, 100106, https://doi.org/10.1016/j.cles.2023.100106.</t>
  </si>
  <si>
    <t>https://www.sciencedirect.com/science/article/pii/S2772783123000560</t>
  </si>
  <si>
    <t>Hao Wu, Xia Liu, Xi Cao, Qinghua Guo, Guangsuo Yu, Effects of phosphorus on the fusion characteristics of synthetic ashes with different Al2O3/CaO ratios, Fuel, Volume 361, 2024, 130698, https://doi.org/10.1016/j.fuel.2023.130698.</t>
  </si>
  <si>
    <t>https://www.sciencedirect.com/science/article/abs/pii/S0016236123033124</t>
  </si>
  <si>
    <t>D. Kim, S.A. Hadigheh, Oxidative pyrolysis of biosolid: Air concentration effects on biochar formation and kinetics, Renewable Energy, 2024, 120106, https://doi.org/10.1016/j.renene.2024.120106.</t>
  </si>
  <si>
    <t>https://www.sciencedirect.com/science/article/pii/S096014812400171X</t>
  </si>
  <si>
    <t>Anthoula Manali, Aikaterini Pothoulaki, Petros Gikas, The state of the art in biosolids gasification, Journal of Environmental Management, Volume 364, 2024, 121385, https://doi.org/10.1016/j.jenvman.2024.121385.</t>
  </si>
  <si>
    <t>https://www.sciencedirect.com/science/article/abs/pii/S0301479724013719</t>
  </si>
  <si>
    <t>Felizitas Schlederer, Edgar Martín-Hernández, Céline Vaneeckhaute, Micropollutants in biochar produced from sewage sludge: A systematic review on the impact of pyrolysis operating conditions, Waste Management, Volume 174, 2024, Pages 618-629, https://doi.org/10.1016/j.wasman.2023.12.036.</t>
  </si>
  <si>
    <t>https://www.sciencedirect.com/science/article/abs/pii/S0956053X23007730</t>
  </si>
  <si>
    <t>Alessandra Neri, Andrea Rizzuni, Paola Garrone, Enrico Cagno, Influence of policymakers and civil society stakeholders on sewage sludge management strategies: Empirical results from European utilities, Journal of Environmental Management, Volume 364, 2024, 121396, https://doi.org/10.1016/j.jenvman.2024.121396.</t>
  </si>
  <si>
    <t>https://www.sciencedirect.com/science/article/pii/S0301479724013823</t>
  </si>
  <si>
    <t>Tin, K.K., Taweepreda, W., Singh, A. et al. Advancements in sludge-to-energy strategies for rubber processing industries: a comprehensive review. Int J Energ Water Res (2024). https://doi.org/10.1007/s42108-024-00305-z</t>
  </si>
  <si>
    <t>https://link.springer.com/article/10.1007/s42108-024-00305-z</t>
  </si>
  <si>
    <t>Siraj Hamda, A., Kassaw Bedru, T., Jayakumar, M., &amp; Bacha Garuma, W. (2024). Sustainable methodical approaches to recycling sludge waste: value-added products, and their agricultural applications. International Journal of Recycling of Organic Waste in Agriculture. https://doi.org/10.57647/ijrowa-zdx6-np17</t>
  </si>
  <si>
    <t>https://oiccpress.com/ijrowa/article/view/8230</t>
  </si>
  <si>
    <t>M.G. Miricioiu, A. Zaharioiu, S. Oancea, F. Bucura, M.S. Raboaca, C. Filote, R.E. Ionete, V.C. Niculescu, M. Constantinescu</t>
  </si>
  <si>
    <t>Sewage Sludge Derived Materials for CO2 Adsorption
Appl. Sci., 11 (2021), p. 7139, 10.3390/app11157139</t>
  </si>
  <si>
    <t>Amit Kumar Sharma, Praveen Kumar Ghodke, Wei-Hsin Chen, Progress in green adsorbent technologies from sewage sludge for wastewater remediation and carbon capture: A sustainable approach towards clean environment, Current Opinion in Green and Sustainable Chemistry, 2024, 100883, 
https://doi.org/10.1016/j.cogsc.2024.100883.</t>
  </si>
  <si>
    <t>https://www.sciencedirect.com/science/article/pii/S245222362400004X</t>
  </si>
  <si>
    <t>Jun Liu, Zefan Wang, Chenyang Liang, Kehao Fang, Shaokang Li, Xinwei Guo, Tao Wang, Mengxiang Fang,
Direct air capture of CO2 using biochar prepared from sewage sludge: Adsorption capacity and kinetics,
Science of The Total Environment, Volume 948, 2024, 174887, https://doi.org/10.1016/j.scitotenv.2024.174887.</t>
  </si>
  <si>
    <t>https://www.sciencedirect.com/science/article/abs/pii/S004896972405037X</t>
  </si>
  <si>
    <t>Han, S.-J.; Han, J.Y.; Wee, J.-H. Real-Time Estimation of CO2 Absorption Capacity Using Ionic Conductivity of Protonated Di-Methyl-Ethanolamine (DMEA) and Electrical Conductivity in Low-Concentration DMEA Aqueous Solutions. Processes 2024, 12, 2495. https://doi.org/10.3390/pr12112495</t>
  </si>
  <si>
    <t>https://www.mdpi.com/2227-9717/12/11/2495</t>
  </si>
  <si>
    <t>S. Oancea , F. Formaggio , S. Campestrini , Q. B. Broxterman , B. Kaptein and C. Toniolo</t>
  </si>
  <si>
    <t>Distance Dependency of Exciton Coupled Circular Dichroism Using Turn and Helical Peptide Spacers, Biopolymers, 2003, 72, 105-115</t>
  </si>
  <si>
    <t>Bertran, A (Bertran, Arnau) ; De Zotti, M (De Zotti, Marta) ; Timmel, CR (Timmel, Christiane R.) ; Di Valentin, M (Di Valentin, Marilena) ; Bowen, AM (Bowen, Alice M.), Determining and controlling conformational information from orientationally selective light-induced triplet-triplet electron resonance spectroscopy for a set of bis-porphyrin rulers, Phys. Chem. Chem. Phys., 2024,26, 2589-2602, https://doi.org/10.1039/D3CP03454B</t>
  </si>
  <si>
    <t>https://pubs.rsc.org/en/content/articlelanding/2024/cp/d3cp03454b#!divAbstract</t>
  </si>
  <si>
    <t>S. Oancea, C. Grosu, O. Ketney, M. Stoia</t>
  </si>
  <si>
    <t>Conventional and ultrasound-assisted extraction of anthocyanins from blackberry and sweet cherry cultivars. Acta Chim. Slov. 60(2), 383–389 (2013)</t>
  </si>
  <si>
    <t>Cho, HS., Olawuyi, I.F., Park, JJ. et al. Extraction and recovery of capsaicin from scotch bonnet by alkaline-based deep eutectic solvent. Food Measure (2023). https://doi.org/10.1007/s11694-023-02296-7</t>
  </si>
  <si>
    <t>https://link.springer.com/article/10.1007/s11694-023-02296-7#citeas</t>
  </si>
  <si>
    <t>Jami, A.; Fathi-Achachlouei, B.; Shaddel, R., Nanoliposome of black fig Anthocyanins and its application in kombucha beverage, Journal of Food Science &amp; Technology (2008-8787), 2024, Vol 21, Issue 148, p45, 10.22034/FSCT.21.148.45</t>
  </si>
  <si>
    <t>https://openurl.ebsco.com/EPDB%3Agcd%3A6%3A29609126/detailv2?sid=ebsco%3Aplink%3Ascholar&amp;id=ebsco%3Agcd%3A177071040&amp;crl=c</t>
  </si>
  <si>
    <t>Nima Mohammadi, Marcelo Franchin, Carolina Girotto Pressete, Lusânia Maria Greggi Antunes, Daniel Granato, Green recovery and application of berry anthocyanins in functional gummies: Stability study, plasma and cellular antioxidant and anti-inflammatory activity, Food Research International, 2024, 115128, https://doi.org/10.1016/j.foodres.2024.115128.</t>
  </si>
  <si>
    <t>O. Ketney, A. Santini, S. Oancea</t>
  </si>
  <si>
    <t>Recent aflatoxin survey data in milk and milk products: a review
Int. J. Dairy Technol., 70 (3) (2017), pp. 320-331</t>
  </si>
  <si>
    <t>Nii Korley Kortei, Valentina Sylvia Gillette, Michael Wiafe-Kwagyan, Leslie Owusu Ansah, Vincent Kyei-Baffour, George Tawia Odamtten, Fungal profile, levels of aflatoxin M1, exposure, and the risk characterization of local cheese ‘wagashi’ consumed in the Ho Municipality, Volta Region, Ghana, Toxicology Reports, Volume 12, 2024, Pages 186-199, https://doi.org/10.1016/j.toxrep.2024.01.009.</t>
  </si>
  <si>
    <t>https://www.sciencedirect.com/science/article/pii/S221475002400009X</t>
  </si>
  <si>
    <t>Maede Rabie,  Mohammadhosein Movassaghghazani  and  Mohammad Reza Afshar Mogaddam, HPLC-FLD determination of aflatoxins M1 and M2 in raw cow milk samples using in-syringe gas-controlled density tunable solidification of a floating organic droplet-based dispersive liquid–liquid microextraction method, RSC Adv., 2024,14, 5077-5084</t>
  </si>
  <si>
    <t>https://pubs.rsc.org/en/Content/ArticleLanding/2024/RA/D3RA04149B</t>
  </si>
  <si>
    <t>Fatma Hepsağ, Özgül Anitaş, Serap Göncü, Yeşim Özoğul, The impacts of feeds and seasons on aflatoxin content of milk from Mediterranean region, Journal of Food Composition and Analysis, Volume 132, 2024, 106342, https://doi.org/10.1016/j.jfca.2024.106342.</t>
  </si>
  <si>
    <t>https://www.sciencedirect.com/science/article/abs/pii/S0889157524003764</t>
  </si>
  <si>
    <t>Yuzheng Cai, Ge Guo, Yankun Fu, Xianqing Huang, Tianlin Wang, Tiange Li, A fluorescent aptasensor based on functional graphene oxide and FRET strategy simultaneously detects Aflatoxins B1 and Aflatoxins M1, Chinese Journal of Analytical Chemistry, 2024, 100408, 
https://doi.org/10.1016/j.cjac.2024.100408.</t>
  </si>
  <si>
    <t>Mazaleyrat, J.-P., Wright, K., Gaucher, A., Toulemonde, N., Dutot, L., Wakselman, M., Broxterman, Q.B., Kaptein, B., Oancea, S., Peggion, C., Crisma, M., Formaggio, F. and Toniolo, C.</t>
  </si>
  <si>
    <t>Induced Axial Chirality in the Biphenyl Core of the Proatropoisomeric, Cα-Tetrasubstituted α-Amino Acid Residue Bip in Peptides†. Chemistry – A European Journal, 11: 6921-6929, 2005.</t>
  </si>
  <si>
    <t>Jeffrey S. S. K. Formen, James R. Howard, Eric V. Anslyn, Christian Wolf, Angew. Chem. Int. Ed. 2024, e202400767.</t>
  </si>
  <si>
    <t>https://onlinelibrary.wiley.com/doi/abs/10.1002/anie.202400767</t>
  </si>
  <si>
    <t>Ansari S, Knipe PC. Atropisomeric Foldamers. Chempluschem. 2024 Apr 29:e202400218. doi: 10.1002/cplu.202400218. Epub ahead of print. PMID: 38683695.</t>
  </si>
  <si>
    <t>https://pubmed.ncbi.nlm.nih.gov/38683695/</t>
  </si>
  <si>
    <t>Naoki Ousaka, Mark J. MacLachlan, Shigehisa Akine, Redox-triggered Reversible Switching between Dynamic and Quasi-static α-Helical Peptides, Chemistry-A European Journal, 2024,  https://doi.org/10.1002/chem.202402704</t>
  </si>
  <si>
    <t>https://chemistry-europe.onlinelibrary.wiley.com/doi/10.1002/chem.202402704</t>
  </si>
  <si>
    <t xml:space="preserve">Oancea S, Draghici O. </t>
  </si>
  <si>
    <t>pH and thermal stability of anthocyanin-based optimised extracts of Romanian red onion cultivars. Czech J. Food Sci.. 2013;31(3):283-291. doi: 10.17221/302/2012-CJFS.</t>
  </si>
  <si>
    <t>Ujjwal Mahajan, Kamal Prajapat, Mahesh Dhonde, Kirti Sahu, Parasharam M. Shirage, Natural dyes for dye-sensitized solar cells (DSSCs): An overview of extraction, characterization and performance, Nano-Structures &amp; Nano-Objects, Volume 37,
2024, 101111, https://doi.org/10.1016/j.nanoso.2024.101111.</t>
  </si>
  <si>
    <t>https://www.sciencedirect.com/science/article/abs/pii/S2352507X24000222</t>
  </si>
  <si>
    <t>Shushu Zhang, Shuhua Lin, Juhua Zhang, Wei Liu, Ultrasound-assisted natural deep eutectic solvent extraction of anthocyanin from Vitis davidii Foex. pomace: Optimization, identification, antioxidant activity and stability, VOLUME 10, ISSUE 12, E33066, 2024
DOI:https://doi.org/10.1016/j.heliyon.2024.e33066</t>
  </si>
  <si>
    <t>https://www.cell.com/heliyon/fulltext/S2405-8440(24)09097-2?_returnURL=https%3A%2F%2Flinkinghub.elsevier.com%2Fretrieve%2Fpii%2FS2405844024090972%3Fshowall%3Dtrue</t>
  </si>
  <si>
    <t>Nasim Mirzazadeh, Hadiseh Bagheri, Comparison of different green extraction methods used for the extraction of anthocyanin from red onion skin, Food science &amp; nutrition 2024, https://doi.org/10.1002/fsn3.4354</t>
  </si>
  <si>
    <t>Niloofar Moshfegh, Mehrdad Niakousary, Seyed Mohammad Hashem Hosseini, Seyed Mohammad Mazloomi, Azam Abbasi, Effect of maltodextrin and Persian gum as wall materials and tannic acid as copigment on some properties of encapsulated sour cherry anthocyanin microcapsules, Food Chemistry, 2024, 141165, https://doi.org/10.1016/j.foodchem.2024.141165.</t>
  </si>
  <si>
    <t>https://www.sciencedirect.com/science/article/abs/pii/S0308814624028152</t>
  </si>
  <si>
    <t>Ali Hendi Alghamdi, Reem A. Balol, Aimun A. E. Ahmed, Haidar Abdalgadir and Mahadi Bashir, Toxicological Effects of Red Onion Peel Aqueous Extract used for Eye-related Problems in Rats: In vivo Study, Current Nutrition &amp; Food Science, 2024, DOI: 10.2174/0115734013338692240826071307</t>
  </si>
  <si>
    <t>Sy-yu Shiau, Yuhan Wang, Yanli Yu, Songling Cai, Phytochemical, antioxidant activity, and thermal stability of Clitoria ternatea flower extracts, Czech Journal of Food Sciences 42(4), 2024, DOI:10.17221/68/2024-CJFS</t>
  </si>
  <si>
    <t>https://cjfs.agriculturejournals.cz/artkey/cjf-202404-0006_phytochemical-antioxidant-activity-and-thermal-stability-of-clitoria-ternatea-flower-extracts.php?back=%2Fsearch.php%3Fquery%3DPhytochemical%252C%2Bantioxidant%2Bactivity%252C%2Band%2Bthermal%2Bstability%2Bof%2BClitoria%2Bternatea%2Bflower%2Bextracts%26sfrom%3D0%26spage%3D30</t>
  </si>
  <si>
    <t>Huynh, QT., Nguyen, VL., Nguyen, NN. et al. Storage Stability and Anthocyanin Degradation Kinetics of Alginate/Carboxymethyl Cellulose–based Emulsion Fortified with Red Onion Peel Extracts and its Application in the Preservation of Fresh Strawberries. Food Bioprocess Technol (2024). https://doi.org/10.1007/s11947-024-03598-4</t>
  </si>
  <si>
    <t xml:space="preserve">Yu Y, Shiau S, Pan W, Yang Y. Extraction of Bioactive Phenolics from Various Anthocyanin-Rich Plant Materials and Comparison of Their Heat Stability. Molecules. 2024 Nov 6;29(22):5256. doi: 10.3390/molecules29225256. </t>
  </si>
  <si>
    <t>https://pubmed.ncbi.nlm.nih.gov/39598646/</t>
  </si>
  <si>
    <t>Oancea S, Perju M, Coman D, Olosutean H</t>
  </si>
  <si>
    <t>Optimization of conventional and ultrasound-assisted extraction of Paeonia officinalis anthocyanins, as natural alternative for a green technology of cotton dyeing. Rom Biotechnol Lett 26(2):2527–2534, 2021</t>
  </si>
  <si>
    <t>Benli, H. Bio-mordants: a review. Environ Sci Pollut Res (2024). https://doi.org/10.1007/s11356-024-32174-8</t>
  </si>
  <si>
    <t>https://link.springer.com/article/10.1007/s11356-024-32174-8</t>
  </si>
  <si>
    <t>Batinić, P.; Jovanović, A.; Stojković, D.; Zengin, G.; Cvijetić, I.; Gašić, U.; Čutović, N.; Pešić, M.B.; Milinčić, D.D.; Carević, T.; et al. Phytochemical Analysis, Biological Activities, and Molecular Docking Studies of Root Extracts from Paeonia Species in Serbia. Pharmaceuticals 2024, 17, 518. https://doi.org/10.3390/ph17040518</t>
  </si>
  <si>
    <t>https://www.mdpi.com/1424-8247/17/4/518</t>
  </si>
  <si>
    <t>Tehrani, M., Asadi Farsani, T. Evaluation of the color strength and color fastness of wool yarns dyed with colorant extracted from Syzygium aromaticum (clove) in alcoholic, acidic and alkaline solvents.. Journal of Textile Science and Technology, 2024; 13(3): 25-38. doi: 10.22034/jtst.2024.441219.1448</t>
  </si>
  <si>
    <t>https://www.jtst.ir/article_197993.html?lang=en</t>
  </si>
  <si>
    <t xml:space="preserve">Oancea, S.; Perju, M.; Olosutean, H. </t>
  </si>
  <si>
    <t>Influence of Enzyme-Aided Extraction and Ultrasonication on the Phenolics Content and Antioxidant Activity of Paeonia officinalis L. Petals. J. Serbian Chem. Soc. 2020, 85, 845–856.</t>
  </si>
  <si>
    <t>Xuexue Xue, Liyang Guo, Liwen Ai, Lulu Li, Weixue Liu, Peng Li and Zunlai Sheng, Enrichment and purification of flavonoids from Euphorbia hirta L. And antioxidant activity evaluation, Pak. J. Pharm. Sci., Vol.37, No.4, July 2024, pp.881-890,  doi.org/10.36721/PJPS.2024.37.4.REG.881-890.1</t>
  </si>
  <si>
    <t>https://www.pjps.pk/uploads/2024/08/1723445761.pdf</t>
  </si>
  <si>
    <t xml:space="preserve">Valencia-Cordova MG, Jaguey-Hernández Y, Castañeda-Ovando A, González-Olivares LG, Castañeda-Ovando EP, Añorve-Morga J, de la O-Arciniega M. Lesser-Explored Edible Flowers as a Choice of Phytochemical Sources for Food Applications. Int J Food Sci. 2024 Nov 12;2024:9265929. doi: 10.1155/2024/9265929. </t>
  </si>
  <si>
    <t>https://onlinelibrary.wiley.com/doi/full/10.1155/2024/9265929</t>
  </si>
  <si>
    <t xml:space="preserve">Perju M, Coman D, Oancea S </t>
  </si>
  <si>
    <t>An experimental study on conventional and ultrasound-assisted extraction of Hibiscus Anthocyanins for eco-dyeing of cotton substrates. Int Multidiscip Sci GeoConference: SGEM 19(6.1):523–53, 2019</t>
  </si>
  <si>
    <t xml:space="preserve">Orlandin, A.; Dolcet, P.; Biondi, B.; Hilma, G.; Coman, D.; Oancea, S.; Formaggio, F.; Peggion, C. </t>
  </si>
  <si>
    <t xml:space="preserve">Covalent Graft of Lipopeptides and Peptide Dendrimers to Cellulose Fibers. Coatings 2019, 9, 606. </t>
  </si>
  <si>
    <t>Suchita Paul, Sandeep Verma, and Yu-Chie Chen, Peptide Dendrimer-Based Antibacterial Agents: Synthesis and Applications, ACS Infect. Dis. 2024</t>
  </si>
  <si>
    <t>https://pubs.acs.org/doi/10.1021/acsinfecdis.3c00624</t>
  </si>
  <si>
    <t>S. Oancea, M. Radu, H. Olosutean</t>
  </si>
  <si>
    <t>Development of ultrasonic extracts with strong anti-oxidant properties from red onion wastes
Romanian Biotechnological Letters, 25 (2) (2020)
1320-132</t>
  </si>
  <si>
    <t>Okon Efiong Okon, Joseph Atubokiki Ajienka, Sunday Sunday Ikiensikimama, Onyewuchi Emmanuel Akaranta, Virtue Urunwo Wachikwu-Elechi, Experimental investigation and comparative environmental impact analysis of conventional and naturally occurring kinetic hydrate inhibitors in offshore environments using toxicity and bioconcentration tools, Results in Engineering, Volume 21, 2024, 101705, 
https://doi.org/10.1016/j.rineng.2023.101705.</t>
  </si>
  <si>
    <t>https://www.sciencedirect.com/science/article/pii/S2590123023008320</t>
  </si>
  <si>
    <t>Shweta, Gurmeet Kaur, A sustainable synthesis, characterization of modified waste onion peels and its exploration in various applications, E3S Web of Conferences ICMPC 552, 01077 (2024) https://doi.org/10.1051/e3sconf/202455201077</t>
  </si>
  <si>
    <t>https://www.e3s-conferences.org/articles/e3sconf/pdf/2024/82/e3sconf_icmpc2024_01077.pdf</t>
  </si>
  <si>
    <t>Thivya, P., Bhanu Prakash Reddy, N. &amp; Sinija, V.R. Studies on unlocking the potential of onion waste extracts in edible coating for shelf-life extension of strawberry. J Food Sci Technol (2024). https://doi.org/10.1007/s13197-024-06053-6</t>
  </si>
  <si>
    <t>https://link.springer.com/article/10.1007/s13197-024-06053-6#citeas</t>
  </si>
  <si>
    <t>Jean-Paul Mazaleyrat, Karen Wright, Anne Gaucher, Michel Wakselman, Simona Oancea, Fernando Formaggio, Claudio Tonio</t>
  </si>
  <si>
    <t>Synthesis and conformational study of homo-peptides based on (S)-Bin, a C2-symmetric binaphthyl-derived Cα,α-disubstituted glycine with only axial chirality, Tetrahedron: Asymmetry, Volume 14, Issue 13, 1879-1893, 2003</t>
  </si>
  <si>
    <t xml:space="preserve">Mamatkulov K, Zavatski S, Arynbek Y, Esawii HA, Burko A, Bandarenka H, Arzumanyan G. Conformational analysis of lipid membrane mimetics modified with Aβ42 peptide by Raman spectroscopy and computer simulations. J Biomol Struct Dyn. 2024 Mar 23:1-14. doi: 10.1080/07391102.2024.2330706. </t>
  </si>
  <si>
    <t>https://pubmed.ncbi.nlm.nih.gov/38520152/</t>
  </si>
  <si>
    <t xml:space="preserve">Oancea, S.; Stoia, M.; Coman, D. </t>
  </si>
  <si>
    <t>Effects of extraction conditions on bioactive anthocyanin content of Vaccinium corymbosum in the perspective of food applications. Proc. Eng. 2012, 42, 489–495.</t>
  </si>
  <si>
    <t>aoung-on, J.; Ounjaijean, S.; Sudwan, P.; Boonyapranai, K. Phytochemical Screening, Antioxidant Effect and Sperm Quality of the Bomba ceiba Stamen Extracts on Charolais Cattle Sperm Induced by Ferrous Sulfate. Plants 2024, 13, 960. https://doi.org/10.3390/plants13070960</t>
  </si>
  <si>
    <t>https://www.mdpi.com/2223-7747/13/7/960</t>
  </si>
  <si>
    <t xml:space="preserve"> Orsuwan, A., Wongrat, W., Apisittiwong, T., Chaiyadech, K., &amp; Jiaranaikachorn, P. (2024).
Characterization of red cabbage extracts incorporated in green based gelatin active films. Journal of Current
Science and Technology, 14(2), Article 31. https://doi.org/10.59796/jcst.V14N2.2024.31</t>
  </si>
  <si>
    <t>https://ph04.tci-thaijo.org/index.php/JCST/article/view/3253</t>
  </si>
  <si>
    <t>Duda, Ł.; Kłosiński, K.K.; Budryn, G.; Jaśkiewicz, A.; Kołat, D.; Kałuzińska-Kołat, Ż.; Pasieka, Z.W. Medicinal Use of Chicory (Cichorium intybus L.). Sci. Pharm. 2024, 92, 31. https://doi.org/10.3390/scipharm92020031</t>
  </si>
  <si>
    <t>https://www.mdpi.com/2218-0532/92/2/31</t>
  </si>
  <si>
    <t>Netravati, Saji Gomez, Berin Pathrose, Meagle Joseph, M. Shynu, Bintu Kuruvila, Comparison of extraction methods on anthocyanin pigment attributes from mangosteen (Garcinia mangostana L.) fruit rind as potential food colourant, Food Chemistry Advances, Volume 4, 2024, 100559, https://doi.org/10.1016/j.focha.2023.100559.</t>
  </si>
  <si>
    <t>https://www.sciencedirect.com/science/article/pii/S2772753X23003805</t>
  </si>
  <si>
    <t>Ömer Faruk Tutar, Nagihan Öztürk, Meliha Gizem Bekmez, Barış Seçkin Arslan, Mehmet Nebioğlu, İlkay Şişman, Enhanced performance of dye-sensitized solar cells via anthocyanin, chlorophyll, benzothiadiazole and diphenylacridine co-sensitizers and amine-based co-adsorbents, Optical Materials, Volume 157, Part 1,
2024, 116207, https://doi.org/10.1016/j.optmat.2024.116207.</t>
  </si>
  <si>
    <t>https://www.sciencedirect.com/science/article/abs/pii/S0925346724013909</t>
  </si>
  <si>
    <t>M. Răcuciu, A. Tecucianu, S. Oancea</t>
  </si>
  <si>
    <t>Impact of Magnetite Nanoparticles Coated with Aspartic Acid on the Growth, Antioxidant Enzymes Activity and Chlorophyll Content of Maize, Antioxidants. 11 (2022) 1193.</t>
  </si>
  <si>
    <t>Jorddy N. Cruz, Saima Muzammil, Asma Ashraf, Muhammad Umar Ijaz, Muhammad Hussnain Siddique, Rasti Abbas, Maimona Sadia, Saba, Sumreen Hayat, Rafael Rodrigues Lima, A review on mycogenic metallic nanoparticles and their potential role as antioxidant, antibiofilm and quorum quenching agents, Heliyon, 2024. DOI: https://doi.org/10.1016/j.heliyon.2024.e29500</t>
  </si>
  <si>
    <t>https://www.cell.com/heliyon/pdf/S2405-8440(24)05531-2.pdf</t>
  </si>
  <si>
    <t>Gamito G, Monteiro CJ, Dias MC, Oliveira H, Silva AM, Faustino MAF, Silva S. Impact of Fe3O4-porphyrin hybrid nanoparticles on wheat: Physiological and metabolic advance. J Hazard Mater. 2024 Apr 12;471:134243. doi: 10.1016/j.jhazmat.2024.134243.</t>
  </si>
  <si>
    <t>https://pubmed.ncbi.nlm.nih.gov/38657506/</t>
  </si>
  <si>
    <t>Kumari, A.; Gupta, A.K.; Sharma, S.; Jadon, V.S.; Sharma, V.; Chun, S.C.; Sivanesan, I. Nanoparticles as a Tool for Alleviating Plant Stress: Mechanisms, Implications, and Challenges. Plants 2024, 13, 1528. https://doi.org/10.3390/plants13111528</t>
  </si>
  <si>
    <t>https://www.mdpi.com/2223-7747/13/11/1528</t>
  </si>
  <si>
    <t xml:space="preserve">Yang YM, Naseer M, Zhu Y, Wang BZ, Zhu SG, Chen YL, Ma Y, Ma BL, Guo JC, Wang S, Tao HY, Xiong YC. Iron Nanostructure Primes Arbuscular Mycorrhizal Fungi Symbiosis Tightly Connecting Maize Leaf Photosynthesis via a Nanofilm Effect. ACS Nano. 2024 Jul 29. doi: 10.1021/acsnano.4c04145. </t>
  </si>
  <si>
    <t>https://pubmed.ncbi.nlm.nih.gov/39072481/</t>
  </si>
  <si>
    <t>Răcuciu M, Barbu-Tudoran L, Oancea S, Drăghici O, Morosanu C, Grigoras M, Brînză F, Creangă DE.</t>
  </si>
  <si>
    <t>Aspartic Acid Stabilized Iron Oxide Nanoparticles for Biomedical Applications. Nanomaterials (Basel). 2022 Mar 30;12(7):1151. doi: 10.3390/nano12071151.</t>
  </si>
  <si>
    <t>Lata Sheo Bachan Upadhyay, Sonali Rana, Alok Kumar, M. Haritha, B. Manasa, Pratistha Bhagat, Iron oxide immobilized lipase bioconjugate platform for sensing of triglycerides in biological samples, Microchemical Journal, Volume 200, 2024, 110363, https://doi.org/10.1016/j.microc.2024.110363.</t>
  </si>
  <si>
    <t>https://www.sciencedirect.com/science/article/abs/pii/S0026265X24004752#preview-section-references</t>
  </si>
  <si>
    <t>Ghada M. Nasr, Osama M. Thawabieh, Randa M. Talaat, Mahmoud Moawad, Manal O. El Hamshary. Assessment of the in Vitro Effects of Folate Core–Shell Conjugated Iron Oxide Nanoparticles as a Potential Agent for Acute Leukemia Treatment. Front. Biosci. (Landmark Ed) 2024, 29(4), 162.</t>
  </si>
  <si>
    <t>https://www.imrpress.com/journal/FBL/29/4/10.31083/j.fbl2904162/htm</t>
  </si>
  <si>
    <t>Aboobacker P A,  Latha Ragunathan, Thiyagarajan Sanjeevi,   Aravind C. Sasi,   Kavitha Kanniyan,   Richa Yadava, Ravikumar Sambandam, Breaking boundaries in microbiology: customizable nanoparticles transforming microbial detection, Nanoscale 2024,   https://doi.org/10.1039/D4NR01680G</t>
  </si>
  <si>
    <t>Peerawat Khongkliang, Sasikarn Nuchdang, Dussadee Rattanaphra, Wilasinee Kingkam, Sithipong Mahathanabodee, Jarungwit Boonnorat, Abudukeremu Kadier, Putu Teta Prihartini Aryanti, Chantaraporn Phalakornkule, Efficiency enhancement of electrocoagulation, ion-exchange resin and reverse osmosis (RO) membrane filtration by prior organic precipitation for treatment of anaerobically-treated palm oil mill effluent, Chemosphere, 2024, 142899, https://doi.org/10.1016/j.chemosphere.2024.142899.</t>
  </si>
  <si>
    <t>https://www.sciencedirect.com/science/article/abs/pii/S0045653524017934</t>
  </si>
  <si>
    <t>Jyoti Upadhyay, Anubha Singh, Lignin Derived Biofabrication of Magnetic Iron Nanoparticles from Moringa oleifera, Letters in Applied NanoBioScience, Volume 13, Issue 3, 2024, 104 https://doi.org/10.33263/LIANBS133.104</t>
  </si>
  <si>
    <t>https://nanobioletters.com/wp-content/uploads/2024/07/LIANBS133.104.pdf</t>
  </si>
  <si>
    <t>Guadalupe Stefanny Aguilar-Moreno, Elizabeth Navarro-Cerón, Francisco Miguel Ascencio-Aguirre, Teodoro Espinosa-Solare and Miguel Ángel Aguilar-Méndez, Structural, magnetic, and luminescent properties of NaGdF4:Nd3+@Fe3O4 nanocomposites, Nanotechnology 35 445602, 2024, DOI 10.1088/1361-6528/ad6b33</t>
  </si>
  <si>
    <t>Nahideh Jafari, Mousa Mohammadpourfard, Hamed Hamishehkar, A comprehensive study on doxorubicin-loaded aspartic acid-coated magnetic Fe3O4 nanoparticles: Synthesis, characterization and in vitro anticancer investigations, Journal of Drug Delivery Science and Technology, Volume 100, 2024, 106133, https://doi.org/10.1016/j.jddst.2024.106133.</t>
  </si>
  <si>
    <t>https://www.sciencedirect.com/science/article/abs/pii/S1773224724008025</t>
  </si>
  <si>
    <t>Khan, N.M., Moeid, A., Kiran, S. et al. Prunus armeniaca Assisted Green Synthesis of Fe2O3/NiO Nanohybrids Using Unripened Fruit Extract for Remediation of Acid Orange 7 Dye: A Sustainable Environmental Cleaner Approach. Waste Biomass Valor (2024). https://doi.org/10.1007/s12649-024-02738-3</t>
  </si>
  <si>
    <t>Vicente, T.T.; Arsalani, S.; Quiel, M.S.; Fernandes, G.S.P.; da Silva, K.R.; Fukada, S.Y.; Gualdi, A.J.; Guidelli, É.J.; Baffa, O.; Carneiro, A.A.O.; et al. Improving the Theranostic Potential of Magnetic Nanoparticles by Coating with Natural Rubber Latex for Ultrasound, Photoacoustic Imaging, and Magnetic Hyperthermia: An In Vitro Study. Pharmaceutics 2024, 16, 1474. https://doi.org/10.3390/pharmaceutics16111474</t>
  </si>
  <si>
    <t>Javad Garshad, Ahmad Shanei, Seyed Hossein Hejazi, Iraj Abedi, and Neda Attaran Kakhki, Investigating the Effectiveness of 6Mev Electron and Ultrasound Beams with the Use of Iron Oxide Magnetic Nanoparticles Attached to Cisplatin on B16F10 Cells: In-Vitro Study, International Journal of Nanoscience, 2024. https://doi.org/10.1142/S0219581X24500285</t>
  </si>
  <si>
    <t>https://www.worldscientific.com/doi/10.1142/S0219581X24500285</t>
  </si>
  <si>
    <t>M. Stoia, S. Oancea</t>
  </si>
  <si>
    <t>Selected Evidence-Based Health Benefits of Topically Applied Sunflower Oil, App. Sci. Report., 2015, 10(1), 45-49</t>
  </si>
  <si>
    <t>Nadia Russo, Pietro Renato Avallone, Nino Grizzuti, Rossana Pasquino, Stable O/W emulsions by combining Pluronic L64 and Sodium Alginate, Colloids and Surfaces A: Physicochemical and Engineering Aspects, 2024, 134776, https://doi.org/10.1016/j.colsurfa.2024.134776.</t>
  </si>
  <si>
    <t>https://www.sciencedirect.com/science/article/pii/S0927775724016406</t>
  </si>
  <si>
    <t xml:space="preserve">Peggion C, Biondi B, Battistella C, De Zotti M, Oancea S, Formaggio F, Toniolo C. </t>
  </si>
  <si>
    <t>Spectroscopically labeled peptaibiotics. Synthesis and properties of selected trichogin GA IV analogs bearing a side-chain-monofluorinated aromatic amino acid for (19) F-NMR analysis. Chem Biodivers. 2013 May;10(5):904-19. doi: 10.1002/cbdv.201200389.</t>
  </si>
  <si>
    <t>Benedicte Doerner, Flavio della Sala, Siyuan Wang, Simon John Webb, Reaction, Recognition, Relay: Anhydride Hydrolysis Reported by Conformationally Responsive Fluorinated Foldamers in Micelles, Angewandte Chemie International Edition 2024,  https://doi.org/10.1002/anie.202405924</t>
  </si>
  <si>
    <t>https://onlinelibrary.wiley.com/doi/10.1002/anie.202405924</t>
  </si>
  <si>
    <t xml:space="preserve">Oancea, S.; Perju, M. </t>
  </si>
  <si>
    <t>Influence of enzymatic and ultrasonic extraction on phenolics content and antioxidant activity of Hibiscus Sabdariffa, L. flowers. Bulg. Chem. Commun. 2020, 52, 25–29.</t>
  </si>
  <si>
    <t>Ribeiro, B.D.; Ferreira, R.d.M.; Coelho, L.A.B.; Barreto, D.W. Production of Anthocyanin-Rich Red Rose Petal Extract by Enzymatic Maceration. Biomass 2024, 4, 429-441. https://doi.org/10.3390/biomass4020021</t>
  </si>
  <si>
    <t>https://www.mdpi.com/2673-8783/4/2/21</t>
  </si>
  <si>
    <t>C.I. Tăban, A.M. Benedek, M. Stoia, M.D. Cocîrlea, S. Oancea</t>
  </si>
  <si>
    <t>A multivariate model of drinking water quality based on regular monitoring of radioactivity and chemical composition
Appl. Sci., 13 (2023), p. 10544, 10.3390/app131810544</t>
  </si>
  <si>
    <t xml:space="preserve">Krzysztof Janik, Kinga Ślósarczyk, Sławomir Sitek, A study of riverbank filtration effectiveness in the Kępa Bogumiłowicka well field, southern Poland, Journal of Hydrology: Regional Studies, Volume 53, 2024, 101834, </t>
  </si>
  <si>
    <t>https://www.sciencedirect.com/science/article/pii/S2214581824001824</t>
  </si>
  <si>
    <t>Bratu, I.A.; Câmpu, V.R.; Budău, R.; Stanciu, M.A.; Enescu, C.M. Subsidies for Forest Environment and Climate: A Viable Solution for Forest Conservation in Romania? Forests 2024, 15, 1533. https://doi.org/10.3390/f15091533</t>
  </si>
  <si>
    <t>D. Coman, S. Oancea, N. Vrinceanu</t>
  </si>
  <si>
    <t xml:space="preserve">Biofunctionalization of textile materials by antimicrobial treatments:
a critical overview </t>
  </si>
  <si>
    <t>Efeze, N., Serge, E., Abdouramane, N., Sibiescu, D., Betene, F., Noah, P., &amp; Valery, H. (2024). Bio-textiles against arthropod pests: a review . Environmental Engineering and Management Journal, 23(4), 729-734.</t>
  </si>
  <si>
    <t>https://eemj.eu/index.php/EEMJ/article/view/4873</t>
  </si>
  <si>
    <t>Li, P., Liu, L.Y., Sun, J., Zhao, Y.H., Shang, X.F. (2024). Application of thermodynamic methods in enhancing the antibacterial performance of textile materials. International Journal of Heat and Technology, Vol. 42, No. 6, pp. 1983-1993. https://doi.org/10.18280/ijht.420615</t>
  </si>
  <si>
    <t>https://www.iieta.org/journals/ijht/paper/10.18280/ijht.420615</t>
  </si>
  <si>
    <t xml:space="preserve">Oancea, S.; Mila, L.; Ketney, O. </t>
  </si>
  <si>
    <t xml:space="preserve">Content of Phenolics, in vitro Antioxidant Activity and Cytoprotective Effects against Induced Haemolysis of Red Cabbage Extracts. Rom. Biotechnol. Lett. 2018, 24, 1–9. </t>
  </si>
  <si>
    <t>Starowicz, M.; Płatosz, N.; Bączek, N.; Szawara-Nowak, D.; Šimková, K.; Wiczkowski, W. Unraveling the In Vitro Anti-Advanced Glycation End-Product (Anti-AGE) Potential of Fermented Red Cabbage and Beetroot: Insights into Composition and Activities. Foods 2024, 13, 1791. https://doi.org/10.3390/foods13121791</t>
  </si>
  <si>
    <t>S. Miclaus, L. Barbu-Tudoran, C. Moisescu, L. Darabant, P. Bechet,  S. Oancea, M. Racuciu</t>
  </si>
  <si>
    <t>Pulsed Magnetic Fields May Affect the Ultrastructure of Live Bacteria Cells Containing Endogenous Magnetosome Chains, European Journal of Advances in Engineering and Technology, 2019, 6(8):1-10</t>
  </si>
  <si>
    <t>Bai Qu, Guoqiang Shao, Na Yang, Zhenlei Xiao, Yangchao Luo, Revolutionizing Food Sustainability: Leveraging Magnetic Fields for Food Processing and Preservation, Trends in Food Science &amp; Technology, 2024, 104593, https://doi.org/10.1016/j.tifs.2024.104593.</t>
  </si>
  <si>
    <t>https://www.sciencedirect.com/science/article/abs/pii/S0924224424002693</t>
  </si>
  <si>
    <t xml:space="preserve">S. Oancea, F. Moiseenco, P. Traldi, </t>
  </si>
  <si>
    <t xml:space="preserve">Total phenolics and anthocyanin profiles of Romanian wild and cultivated blueberries by direct infusion ESI-IT-MS/MS, Romanian Biotechnological Letters, Vol. 18, No.3, 2013 </t>
  </si>
  <si>
    <t xml:space="preserve">Karadimou C, Petsa E, Ouroumi NA, Papadakis EN, Kontoudakis N, Theocharis S, Mourtzinos I, Menkissoglu-Spiroudi U, Kalogiouri NP, Koundouras S. Exploration of the anthocyanin and proanthocyanidin profile of Greek red grape skins belonging to Vradiano, Limnio, and Kotsifali cultivars, analyzed by a novel LC-QTOF-MS/MS method. Phytochem Anal. 2024 Jun 11. doi: 10.1002/pca.3400. </t>
  </si>
  <si>
    <t>https://pubmed.ncbi.nlm.nih.gov/38860343/</t>
  </si>
  <si>
    <t xml:space="preserve">M. Răcuciu, S. Oancea, 
</t>
  </si>
  <si>
    <t>“Impact of 50 Hz magnetic field on the content of polyphenolic compounds blackberries,” Bulgarian Chemical Communications, vol.50, no. 3, Sept. 2018, pp. 393-397</t>
  </si>
  <si>
    <t>WALUYO, Lita LIDYAWATI, ROHANA, Mochamad Sanny HERMAWAN, Comparisons of Rice Seed Growths Due to Alternating and Direct Current Electric and Magnetic Field Influences, Electrotehnica, Electronica, Automatica (EEA), vol. 72 (2024), nr. 2, pp. 41-53
https://doi.org/10.46904/eea.24.72.1.1108005</t>
  </si>
  <si>
    <t>https://eea-journal.ro/wp-content/uploads/2024/06/eea-2024-72-2-041-en.pdf</t>
  </si>
  <si>
    <t>Gąstoł, M.; Błaszczyk, U. Effect of Magnetic Field and UV-C Radiation on Postharvest Fruit Properties. Agriculture 2024, 14, 1167. https://doi.org/10.3390/agriculture14071167</t>
  </si>
  <si>
    <t>https://www.mdpi.com/2077-0472/14/7/1167</t>
  </si>
  <si>
    <t>Cristina Peggion, Barbara Biondi, Claudia Battistella, Marta De Zotti, Simona Oancea, Fernando Formaggio, Claudio Toniolo</t>
  </si>
  <si>
    <t>Spectroscopically Labeled Peptaibiotics. Synthesis and Properties of Selected Trichogin GA IV Analogs Bearing a Side-Chain-Monofluorinated Aromatic Amino Acid for 19F-NMR Analysis, Chem&amp;Biodiv., vol. 10, 2013</t>
  </si>
  <si>
    <t>Benedicte Doerner, Flavio della Sala, Siyuan Wang, Simon J. Webb, Reaction, Recognition, Relay: Anhydride Hydrolysis Reported by Conformationally Responsive Fluorinated Foldamers in Micelles, Angewandte Chemie,  https://doi.org/10.1002/anie.202405924, 2024</t>
  </si>
  <si>
    <t>Popa, M.; Tăușan, I.; Drăghici, O.; Soare, A.; Oancea, S.</t>
  </si>
  <si>
    <t>Influence of Convective and Vacuum-Type Drying on Quality, Microstructural, Antioxidant and Thermal Properties of Pretreated Boletus edulis Mushrooms. Molecules 2022, 27, 4063. https://doi.org/10.3390/molecules27134063</t>
  </si>
  <si>
    <t>Weilan Li, Luxi Zi, Ningmeng Xu, Hao Yang, Shihao Dong, Fen Qin, Lei Guo, Identification of characteristic flavor compounds of boletus edulis from different regions based on by E-nose, HS-GC-IMS and HS-SPME-GC–MS, Food Chemistry: X, Volume 23, 2024, 101601, https://doi.org/10.1016/j.fochx.2024.101601.</t>
  </si>
  <si>
    <t>https://www.sciencedirect.com/science/article/pii/S2590157524004899</t>
  </si>
  <si>
    <t>Chuanmao Zheng, Jieqing Li, Honggao Liu, Yuanzhong Wang, Effect of drying temperature on composition of edible mushrooms: Characterization and assessment via HS-GC-MS and IR spectral based volatile profiling and chemometrics, Current Research in Food Science,
Volume 9, 2024, 100819, https://doi.org/10.1016/j.crfs.2024.100819.</t>
  </si>
  <si>
    <t>Melinda Fogarasi, Silvia Amalia Nemes, Anca Farcas, Carmen Socaciu, Cristina Anamaria Semeniuc, Maria Socaciu, Sonia Socaci, Bioactive Secondary Metabolites in Mushrooms: A Focus on Polyphenols, Their Health Benefits and Applications,
Food Bioscience, 2024, 105166, https://doi.org/10.1016/j.fbio.2024.105166.</t>
  </si>
  <si>
    <t>https://www.sciencedirect.com/science/article/pii/S2212429224015967</t>
  </si>
  <si>
    <t>Moutia, I.; Lakatos, E.; Kovács, A.J. Impact of Dehydration Techniques on the Nutritional and Microbial Profiles of Dried Mushrooms. Foods 2024, 13, 3245. https://doi.org/10.3390/foods13203245</t>
  </si>
  <si>
    <t>https://www.mdpi.com/2304-8158/13/20/3245</t>
  </si>
  <si>
    <t>Guadalupe Chaquilla-Quilca, Luis Fernando Pérez-Falcón , Franklin Lozano , Alfredo Fernandez-Ayma , Yuri Espinoza-Ticona ,
Reynaldo Justino Silva-Paz , Víctor Justiniano Huamaní-Meléndez, Dehydration of Suillus luteus mushroom at different drying temperature, drying method, and pretreatment, Agricultural Sciences • Ciênc. agrotec. 48 • 2024, https://doi.org/10.1590/1413-7054202448016624</t>
  </si>
  <si>
    <t>https://www.scielo.br/j/cagro/a/bVMQpxY8bgJqNQRn5YzJHLw/?lang=en</t>
  </si>
  <si>
    <t>S. Oancea, M. Popa, S.A. Socaci, F.V. Dulf</t>
  </si>
  <si>
    <t>Comparative study of raw and dehydrated Boletus edulis mushrooms by hot air and centrifugal vacuum processes: functional properties and fatty acid and aroma profiles
Appl. Sci., 13 (6) (2023), p. 3630, 
10.3390/app13063630</t>
  </si>
  <si>
    <t>Chuanmao Zheng, Jieqing Li, Honggao Liu, Yuanzhong Wang, Effect of drying temperature on composition of edible mushrooms: Characterization and assessment via HS-GC-MS and IR spectral based volatile profiling and chemometrics, Current Research in Food Science, Volume 9, 2024, 100819, 
https://doi.org/10.1016/j.crfs.2024.100819.</t>
  </si>
  <si>
    <t xml:space="preserve">Marin, F.; Bucura, F.; Niculescu, V.-C.; Roman, A.; Botoran, O.R.; Constantinescu, M.; Spiridon, S.I.; Ionete, E.I.; Oancea, S.; Zaharioiu, A.M. </t>
  </si>
  <si>
    <t>Mesoporous Silica Nanocatalyst-Based Pyrolysis of a By-Product of Paper Manufacturing, Black Liquor. Sustainability 2024, 16, 3429. https://doi.org/10.3390/su16083429</t>
  </si>
  <si>
    <t>Qaisar, A.; Bartolucci, L.; Cancelliere, R.; Chemmangattuvalappil, N.G.; Mele, P.; Micheli, L.; Paialunga, E. Selective Phenolics Recovery from Aqueous Residues of Pyrolysis Oil through Computationally Designed Green Solvent. Sustainability 2024, 16, 7497. https://doi.org/10.3390/su16177497</t>
  </si>
  <si>
    <t>https://www.mdpi.com/2071-1050/16/17/7497</t>
  </si>
  <si>
    <t>M. Răcuciu, S. Oancea</t>
  </si>
  <si>
    <t>Characterization of the oxidation of magnetite nanoparticles during their synthesis by different structural analysis techniques
Anal. Lett. (2021), 
10.1080/00032719.2020.1736089</t>
  </si>
  <si>
    <t>Luís Fernando Cusioli, Renata Mariane de Souza, Laiza Bergamasco Beltran, Rosangela Bergamasco, Use of low-cost adsorbent functionalized with iron oxide nanoparticles for ivermectin removal, South African Journal of Chemical Engineering, Volume 47, 2024, 142-149, https://doi.org/10.1016/j.sajce.2023.11.005.</t>
  </si>
  <si>
    <t>https://www.sciencedirect.com/science/article/pii/S1026918523001075</t>
  </si>
  <si>
    <t xml:space="preserve">Oancea, S.; Calin, F. </t>
  </si>
  <si>
    <t>Changes in total phenolics and anthocyanins during blackberry, raspberry and cherry jam processing and storage. Rom. Biotechnol. Lett. 2016, 21, 11232–11237.</t>
  </si>
  <si>
    <t>Amr, A.; Jaradat, S.; Al-Khamaiseh, A.; Alqaraleh, S.; Tarawneh, H.; AlBataineh, S.; Hamadneh, I.; AlKhatib, H.; Shahein, M. Storage Stability and Sensory Properties of Raha Sweet Colored with Crude and Purified Red Grape Anthocyanins and Synthetic Food Colorant. Foods 2024, 13, 2747. https://doi.org/10.3390/foods13172747</t>
  </si>
  <si>
    <t>https://www.mdpi.com/2304-8158/13/17/2747</t>
  </si>
  <si>
    <t xml:space="preserve">Stoia M, Oancea S. </t>
  </si>
  <si>
    <t>Workplace health promotion program on using dietary antioxidants (anthocyanins) in chemical exposed workers.
Proc Eng. 2012;42:1989–96.</t>
  </si>
  <si>
    <t>Ethel Jeyaseela Jeyaraj, Gayan Chandrajith Vidana Gamage, Jean-Christophe Cintrat, Wee Sim Choo.
Acylated and non-acylated anthocyanins as antibacterial and antibiofilm agents. Discover Food, 2023,
3 (1), ff10.1007/s44187-023-00062-8ff. ffcea-04352658f</t>
  </si>
  <si>
    <t>https://cea.hal.science/cea-04352658v1/document</t>
  </si>
  <si>
    <t xml:space="preserve">Răcuciu, M.; Oancea, S.; Barbu-Tudoran, L.; Drăghici, O.; Agavriloaei, A.; Creangă, D. </t>
  </si>
  <si>
    <t>A Study of Hyaluronic Acid’s Theoretical Reactivity and of Magnetic Nanoparticles Capped with Hyaluronic Acid. Materials 2024, 17, 1229.</t>
  </si>
  <si>
    <t>Du, L.; Xiao, Y.; Wei, Q.; Guo, Z.; Li, Y. Preparation, Evaluation, and Bioinformatics Study of Hyaluronic Acid-Modified Ginsenoside Rb1 Self-Assembled Nanoparticles for Treating Cardiovascular Diseases. Molecules 2024, 29, 4425. https://doi.org/10.3390/molecules29184425</t>
  </si>
  <si>
    <t>Srujana Mahendravada, B.B. Lahiri, Sangeetha Jayakumar, A.T. Sathyanarayana, E. Vetrivendan, Fouzia Khan, R. Vidya, John Philip, Arup Dasgupta, Hyaluronic acid-coated iron oxide nanoparticles for magnetic fluid hyperthermia and methylene blue dye removal: Preparation, physicochemical characterization, and enhancing the heating efficiency, Journal of Molecular Liquids,
Volume 415, Part A, 2024, 126314, https://doi.org/10.1016/j.molliq.2024.126314.</t>
  </si>
  <si>
    <t>https://www.sciencedirect.com/science/article/abs/pii/S0167732224023730</t>
  </si>
  <si>
    <t>M.D. Zotti, B. Biondi, C. Peggion, M.D. Poli, H. Fathi, S. Oancea, C. Toniolo, F. Formaggio</t>
  </si>
  <si>
    <t>Partial thioamide scan on the lipopeptaibiotic trichogin GA IV. Effects on folding and bioactivity. Beilstein J. Org. Chem. 8(1) (2012) 1161-1171. Doi: 10.3762/bjoc.8.129.</t>
  </si>
  <si>
    <t>Lin Du, Yao-Yu Xiao, Zhi-Chao Jiang, Hongzhi Xu, Hongbo Zeng, Huazhou Li, A high Temperature-resistant, Strong, and Self-Healing double-network hydrogel for profile control in oil recovery, Journal of Colloid and Interface Science, 2024, https://doi.org/10.1016/j.jcis.2024.10.077.</t>
  </si>
  <si>
    <t>https://www.sciencedirect.com/science/article/pii/S002197972402407X</t>
  </si>
  <si>
    <t xml:space="preserve">Peggion, C.; Panetta, V.; Lastella, L.; Formaggio, F.; Ricci, A.; Oancea, S.; Hilma, G.; Biondi, B. </t>
  </si>
  <si>
    <t>Relevance of amphiphilicity and helicity on the antibacterial action of a histatin 5-derived peptide. J. Pept. Sci. 2024, 30, e3609.</t>
  </si>
  <si>
    <t>Lou, T.; Zhuang, X.; Chang, J.; Gao, Y.; Bai, X. Effect of Surface-Immobilized States of Antimicrobial Peptides on Their Ability to Disrupt Bacterial Cell Membrane Structure. J. Funct. Biomater. 2024, 15, 315. https://doi.org/10.3390/jfb15110315</t>
  </si>
  <si>
    <t>https://www.mdpi.com/2079-4983/15/11/315</t>
  </si>
  <si>
    <t>Stoia, M.; Oancea, S.</t>
  </si>
  <si>
    <t>Herbal dietary supplements consumption in Romania from the perspective of public health and education. Acta Med. Transilv. 2013, 2, 216–219.</t>
  </si>
  <si>
    <t>Negreanu-Pirjol, B.-S.; Negreanu-Pirjol, T.; Busuricu, F.; Jurja, S.; Craciunescu, O.; Oprea, O.; Motelica, L.; Oprita, E.I.; Roncea, F.N. The Role of Antioxidant Plant Extracts’ Composition and Encapsulation in Dietary Supplements and Gemmo-Derivatives, as Safe Adjuvants in Metabolic and Age-Related Conditions: A Review. Pharmaceuticals 2024, 17, 1738. https://doi.org/10.3390/ph17121738</t>
  </si>
  <si>
    <t>https://www.mdpi.com/1424-8247/17/12/1738</t>
  </si>
  <si>
    <t xml:space="preserve">Tăban, C.I.; Sandu, A.; Oancea, S.; Stoia, M. </t>
  </si>
  <si>
    <t>Gross Alpha/Beta Radioactivity of Drinking Water and Relationships with Quality Parameters of Water from Alba County, Romania. Rom. J. Phys. 2024, 69, 806.</t>
  </si>
  <si>
    <t>Costache, R.; Crăciun, A.; Ciobotaru, N.; Bărbulescu, A. Intelligent Methods for Estimating the Flood Susceptibility in the Danube Delta, Romania. Water 2024, 16, 3511. https://doi.org/10.3390/w16233511</t>
  </si>
  <si>
    <t>https://www.mdpi.com/2073-4441/16/23/3511</t>
  </si>
  <si>
    <t xml:space="preserve">Tecucianu, A.C.; Draghici, O.; Oancea, S. </t>
  </si>
  <si>
    <t xml:space="preserve">An Enzyme-Enhanced Extraction of Anthocyanins From Red Cabbage and their Thermal Degradation Kinetics. Acta Aliment. 2020, 49, 204–213. </t>
  </si>
  <si>
    <t>Dăescu, D.-I.; Păușescu, I.; Benea, I.C.; Peter, F.; Todea, A.; Zappaterra, F.; Alexa, A.A.; Buzatu, A.R. Natural and Synthetic Flavylium Derivatives: Isolation/Synthesis, Characterization and Application. Molecules 2025, 30, 90. https://doi.org/10.3390/molecules30010090</t>
  </si>
  <si>
    <t>https://www.mdpi.com/1420-3049/30/1/90</t>
  </si>
  <si>
    <t>Daniela GABOR (ULBS), Ovidiu TITA (ULBS)</t>
  </si>
  <si>
    <t>Biopolymers used in food packaging: a review</t>
  </si>
  <si>
    <t>Wasana N. Marasinghe, K. G. L. R. Jayathunge, Rohan S. Dassanayake , Rumesh Liyanage, Pasan C. Bandara, Suranga M. Rajapaksha and Chamila Gunathilake - Structure, Properties, and Recent Developments in Polysaccharide- and Aliphatic Polyester-Based Packaging—A Review, Journal of Composites Science, MDPI.</t>
  </si>
  <si>
    <t>https://www.mdpi.com/2504-477X/8/3/114,  https://doi.org/10.3390/jcs8030114</t>
  </si>
  <si>
    <t>https://www.mdpi.com/journal/jcs/stats</t>
  </si>
  <si>
    <t>Greeshma U. Chandran, Avani Anil Kumar, Sreedevi K. Menon, Sreedha Sambhudevan - Balakrishnan ShankarThe potential role of favonoids in cellulose‑based biopolymeric food packaging materials for UV radiation protection, Cellulose.</t>
  </si>
  <si>
    <t>https://link.springer.com/article/10.1007/s10570-024-05838-4</t>
  </si>
  <si>
    <t xml:space="preserve">S. Rathinavel, T.S. Senthilkumar, S.S. Saravanakumar, S. Senthil Kumar, J. Prinsula &amp; Claudia Barile - Development and analysis of environmental friendly biocomposite films with pomegranate peel as filler for conventional applications, Biomass Conversion and Biorefinery, </t>
  </si>
  <si>
    <t>https://link.springer.com/article/10.1007/s13399-023-04658-z</t>
  </si>
  <si>
    <t>Neda Miranzadeh, Mohsen Najafi &amp; Maryam Ataeefard - Production of biodegradable packaging film based on PLA/starch: optimization via response surface methodology, Bulletin of Materials Science</t>
  </si>
  <si>
    <t>https://link.springer.com/article/10.1007/s12034-024-03351-9</t>
  </si>
  <si>
    <t>Andreea-Adriana Neamtu (UO), Rita Szoke-Kovacs (UD, HU), Emoke Mihok (UD, HU), Cecilia Georgescu (ULBS), Violeta Turcus (UVGA), Neli Kinga Olah (UVGA), Adina Frum (ULBS), Ovidiu Tita (ULBS), Carmen Neamtu (UVGA), Zsombor Szoke-Kovacs (UD, HU), Zoltan Cziaky (UN, HIU), Endre Mathe (UD, HU)</t>
  </si>
  <si>
    <t>Ana-Maria Brezoiu 1ORCID,Mihaela Deaconu, Mihaela Deaconu,Raul-Augustin Mitran, Nada K. Sedky, Frédéric Schiets , Pedro Marote, Iulia-Stefania Voicu , Cristian Matei, Laila Ziko, Daniela Berger -The Antioxidant and Anti-Inflammatory Properties of Wild Bilberry Fruit Extracts Embedded in Mesoporous Silica-Type Supports: A Stability Study, Antioxidants.</t>
  </si>
  <si>
    <t xml:space="preserve"> https://doi.org/10.3390/antiox13020250</t>
  </si>
  <si>
    <t>https://www.mdpi.com/journal/antioxidants</t>
  </si>
  <si>
    <t>Sara Elsa Aita
, 
Carmela Maria Montone, Enrico Taglioni, Anna Laura Capriotti -Chapter Six - Hempseed protein-derived short- and medium-chain peptides and their multifunctional properties, Advances in Food and Nutrition Research</t>
  </si>
  <si>
    <t>https://doi.org/10.1016/bs.afnr.2024.01.002</t>
  </si>
  <si>
    <t>https://www.sciencedirect.com/science/article/abs/pii/S1043452624000020</t>
  </si>
  <si>
    <t>Melinda Héjja,Emőke Mihok,Amina Alaya,Maria Jolji,Éva György,Noemi Meszaros,Violeta Turcus,Neli Kinga Oláh and Endre Máthé 2,5,* - Specific Antimicrobial Activities Revealed by Comparative Evaluation of Selected Gemmotherapy Extracts, Antibiotics</t>
  </si>
  <si>
    <t>https://doi.org/10.3390/antibiotics13020181</t>
  </si>
  <si>
    <t>https://www.mdpi.com/journal/antibiotics</t>
  </si>
  <si>
    <t>Xiaoxing Mo, Lihui Shen, Xinyu Wang, Yunhong Sun, Ruijie Cheng, Wenwen Chen, Juan Chen, Ruikun He, Liegang Liu - European bilberry extract reduces high-temperature baked food-induced accumulation of Nε-carboxymethyllysine and Nε-carboxyethyllysine in vivo, Food Research International</t>
  </si>
  <si>
    <t>https://doi.org/10.1016/j.foodres.2024.115157</t>
  </si>
  <si>
    <t>https://www.sciencedirect.com/journal/food-research-international</t>
  </si>
  <si>
    <t>Identification and recombinant production of a flavonoid glucosyltransferase with broad substrate specificity from Vaccinium corymbosum</t>
  </si>
  <si>
    <t>https://link.springer.com/article/10.1007/s13562-024-00876-2</t>
  </si>
  <si>
    <t>K Kukk - Identification and recombinant production of a flavonoid glucosyltransferase with broad substrate specificity from Vaccinium corymbosum, Journal of Plant Biochemistry and Biotechnology</t>
  </si>
  <si>
    <t>https://link.springer.com/journal/13562</t>
  </si>
  <si>
    <t>Petronela Anca Onache (ULBS), Elisabeta-Irina Geana (ICSI), Corina Teodora Ciucure (ICSI), Alina Florea (INCDHSA), Dorin Ioan Sumedrea (INCDHSA), Roxana Elena Ionete (ICSI), Ovidiu Tița (ULBS)</t>
  </si>
  <si>
    <t>Bioactive phytochemical composition of grape pomace resulted from different white and red grape cultivars</t>
  </si>
  <si>
    <t>Changsen Wang, Yilin You, Weidong Huang, Jicheng Zhan - The high-value and sustainable utilization of grape pomace: A review, Food Chemistry: X</t>
  </si>
  <si>
    <t>https://www.sciencedirect.com/science/article/pii/S2590157524007338</t>
  </si>
  <si>
    <t>Frum Adina (ULBS), Georgescu Cecilia (ULBS), Gligor Felicia (ULBS), Dobrea Carmen (ULBS), Tița Ovidiu (ULBS)</t>
  </si>
  <si>
    <t>Identification and quantification of phenolic compounds from red currant (Ribes rubrum L.) and raspberries (Rubus idaeus L.)</t>
  </si>
  <si>
    <t>M Pellegrino, JOG Elechi, P Plastina, MR Loizzo - Application of natural edible coating to enhance the shelf life of red fruits and their bioactive content, Applied Sciences</t>
  </si>
  <si>
    <t>https://www.mdpi.com/2076-3417/14/11/4552</t>
  </si>
  <si>
    <t>https://www.mdpi.com/journal/applsci/stats</t>
  </si>
  <si>
    <t>M Szydłowska, A Wojdyło, P Nowicka - Black and Red Currant Pomaces as Raw Materials to Create Smoothies with In Vitro Health-Promoting Potential, Foods</t>
  </si>
  <si>
    <t>https://pmc.ncbi.nlm.nih.gov/articles/PMC11395094/,   doi: 10.3390/foods13172715</t>
  </si>
  <si>
    <t>https://www.mdpi.com/journal/foods/stats</t>
  </si>
  <si>
    <t>RD Monge-Sevilla, L Fernández, PJ Espinoza-Montero - Chemical composition and antioxidant properties of native Ecuadorian fruits: Rubus glabratus Kunth, Vaccinium floribundum Kunth, and Opuntia soederstromiana,  Heliyon</t>
  </si>
  <si>
    <t>https://www.cell.com/heliyon/fulltext/S2405-8440(24)06624-6</t>
  </si>
  <si>
    <t>https://www.cell.com/heliyon/issue?pii=S2405-8440(23)X0022-X</t>
  </si>
  <si>
    <t>Asuman Cansev  , Müge Kesici , Yasemin Şahan , Güler Çelik , Aysegul Akpınar , Meryem İpek - In-vitro bioaccessibility and mineral content of two Ribes species growing in Cumalikizik village, Bursa Türkiye, Frontiers in Life Sciences and Related Technologies</t>
  </si>
  <si>
    <t>https://dergipark.org.tr/en/pub/flsrt/issue/86744/1413591</t>
  </si>
  <si>
    <t>https://dergipark.org.tr/en/pub/flsrt</t>
  </si>
  <si>
    <t xml:space="preserve">ОД Голяева - Аграрная наука Евро-Северо-Востока - Оценка сортов смородины красной по продуктивности и товарным качествам, </t>
  </si>
  <si>
    <t>https://www.agronauka-sv.ru/jour/article/view/1666</t>
  </si>
  <si>
    <t>https://www.agronauka-sv.ru/jour</t>
  </si>
  <si>
    <t>CT Ciucure (ULBS), EI Geana (ICSI), C Sandru (ICSI), O Tita ULBS), M Botu (ICSI)</t>
  </si>
  <si>
    <t>Phytochemical and Nutritional Profile Composition in Fruits of Different Sweet Chestnut (Castanea sativa Mill.) Cultivars Grown in Romania</t>
  </si>
  <si>
    <t>T Žitek Makoter, M Tancer Verboten, I Mirt, K Zupančić - Beneficial Effects of Castanea sativa Wood Extract on the Human Body and Possible Food and Pharmaceutical Applications, Plants</t>
  </si>
  <si>
    <t>https://www.mdpi.com/2223-7747/13/7/914</t>
  </si>
  <si>
    <t>https://www.mdpi.com/journal/plants/stats</t>
  </si>
  <si>
    <t>SO Aloo, K Barathikannan, DH Oh - Polyphenol-rich fermented hempseed ethanol extracts improve obesity, oxidative stress, and neural health in high-glucose diet-induced Caenorhabditis, Food Chemistry</t>
  </si>
  <si>
    <t>https://www.sciencedirect.com/science/article/pii/S2590157524001202</t>
  </si>
  <si>
    <t>https://www.sciencedirect.com/journal/food-chemistry-x</t>
  </si>
  <si>
    <t>Ε Meleti, V Kossyva, I Maisoglou, M Vrontaki - The Nutritional Benefits and Sustainable By-Product Utilization of Chestnuts: A Comprehensive Review, Agriculture</t>
  </si>
  <si>
    <t>https://www.mdpi.com/2077-0472/14/12/2262</t>
  </si>
  <si>
    <t>https://www.mdpi.com/journal/agriculture/stats</t>
  </si>
  <si>
    <t>SO Aloo, SJ Park, TM Oyinloye, DH Oh - Rheological properties, biochemical changes, and potential health benefits of dehulled and defatted industrial hempseeds after fermentation,  Food Chemistry</t>
  </si>
  <si>
    <t>https://www.sciencedirect.com/science/article/abs/pii/S0308814623027048/?dgcid=rss_sd_all</t>
  </si>
  <si>
    <t>https://www.sciencedirect.com/journal/food-chemistry</t>
  </si>
  <si>
    <t>MT Frangipane, S Garzoli, D de Vita - Identifying the sensory profile and fatty acid composition for quality valorization of Marrone chestnut cultivars, European Food Research and Technology</t>
  </si>
  <si>
    <t>https://link.springer.com/article/10.1007/s00217-024-04579-9</t>
  </si>
  <si>
    <t>https://link.springer.com/journal/217</t>
  </si>
  <si>
    <t>MT Frangipane, L Costantini, S Garzoli   - Characterizing the antioxidant activity and sensory profile of chestnuts (Castanea sativa Mill.) grown in the Cimini Mountains of central Italy, Journal of Agriculture and Food Research</t>
  </si>
  <si>
    <t>https://www.sciencedirect.com/science/article/pii/S2666154324001509</t>
  </si>
  <si>
    <t>https://www.sciencedirect.com/journal/journal-of-agriculture-and-food-research</t>
  </si>
  <si>
    <t>Simon Okomo Aloo, SeonJu Park, Ye-Jin Jeong, Tuaumelsan Shumye Gebre &amp; Deog-Hwan Oh - Characterization of different hempseed fractions after dehulling and defatting: chemical composition and functional properties,  Journal of Food Measurement and Characterization</t>
  </si>
  <si>
    <t>https://link.springer.com/article/10.1007/s11694-024-02771-9</t>
  </si>
  <si>
    <t>https://link.springer.com/journal/11694</t>
  </si>
  <si>
    <t>Bogdan Cekić, Jordan Marković, Vuk Maksimović, Dragana Ružić-Muslić, Nevena Maksimović, Ivan Ćosić and Krstina Zeljić Stojiljković - Characterization of Chestnut Tannins: Bioactive Compounds and Their Impact on Lamb Health, Life</t>
  </si>
  <si>
    <t>https://www.mdpi.com/2075-1729/14/12/1556</t>
  </si>
  <si>
    <t>https://www.mdpi.com/journal/life/stats</t>
  </si>
  <si>
    <t xml:space="preserve">Janette Musilová, Silvia Fedorková, Klára Podhorecká, Ľuboš Harangozo, Andrea Mesárošová, Alena Vollmannová, Judita Lidiková, Natália Čeryová, Monika Ňorbová &amp; Matyáš Orsák  - Carbohydrates and mineral substances in sweet chestnuts (Castanea sativa Mill.) from important growing areas in Slovakia,  European Food Research and Technology </t>
  </si>
  <si>
    <t>https://link.springer.com/article/10.1007/s00217-023-04408-5</t>
  </si>
  <si>
    <t>KHALIQ Rehana (ULBS), T Ovidiu (ULBS), AM Mihaela (ULBS), S Cameli (ULBS)</t>
  </si>
  <si>
    <t>M Sarwar, MF Saleem, N Ullah, H Maqsood - Physiological Ecology of Medicinal Plants: Implications for Phytochemical Constituents, Applications and Trends</t>
  </si>
  <si>
    <t>https://link.springer.com/referenceworkentry/10.1007/978-3-031-43199-9_35</t>
  </si>
  <si>
    <t>https://link.springer.com/referencework/10.1007/978-3-031-43199-9</t>
  </si>
  <si>
    <t>MS Abbas, L Xia, Q Li, Y Lu, S Liu, L Lin, J Lu - Enhancing the Quality of Low-Salt Silver Carp (Hypophthalmichthys molitrix) Surimi Gel Using Psyllium Husk Powder: An Orthogonal Experimental Approach, Gels</t>
  </si>
  <si>
    <t>https://www.mdpi.com/journal/gels/stats</t>
  </si>
  <si>
    <t>M Doğan, AK Keserli - An investigation into the sensory properties of sourdough bread made with Karakılçık wheat flour, International Journal of Gastronomy and Food Science</t>
  </si>
  <si>
    <t>https://doi.org/10.1016/j.ijgfs.2024.100966</t>
  </si>
  <si>
    <t>https://www.sciencedirect.com/journal/international-journal-of-gastronomy-and-food-science</t>
  </si>
  <si>
    <t>Suruchi Gupta, Ravail Singh, Prosenjit Paul, Sanjana Kaul, Surrinder K. Lattoo &amp; Manoj K. Dhar - Gene clustering and co-expression analysis for the identification of putative transcription factors associated with the genes of secondary metabolic pathways in Plantago ovata Forsk. and its wild allies, Plant Biotechnology Reports</t>
  </si>
  <si>
    <t>https://link.springer.com/journal/11816</t>
  </si>
  <si>
    <t>Ovidiu Tița (ULBS), Ecaterina Lengyel (ULBS), Diana Ionela Stegăruș (ULBS), Petre Săvescu (UC), Alexandru Bogdan Ciubara (UDJG), Maria Adelina Constantinescu (ULBS), Mihaela Adriana Tița (ULBS), Diana Rață, Anamaria Ciubara (UDJG)</t>
  </si>
  <si>
    <t>Identification and quantification of valuable compounds in red grape seeds</t>
  </si>
  <si>
    <t xml:space="preserve">G Maj, KE Klimek, M Kapłan, K Buczyński - Combustion and Energy Parameters of Grape Pomace/Skin Waste in Wine Production—Regent Variety Grafted onto Rootstocks, Energies
</t>
  </si>
  <si>
    <t>https://www.mdpi.com/journal/energies/stats</t>
  </si>
  <si>
    <t>M Lukacs, F Vitalis, A Bardos, J Tormási, KB Bec -Comparison of Multiple NIR Instruments for the Quantitative Evaluation of Grape Seed and Other Polyphenolic Extracts with High Chemical Similarities,  Foods</t>
  </si>
  <si>
    <t>Samilyk, Maryna; Illiashenko, Yana; Rudichenko, Yevhen; Yevtushenko, Yevhen; Huba, Svitlana; Tkachuk, Svetlana; Ryzhkova, Taisia; Heida, Iryna; Lysenko, Anna; Severin, Raisa - DETERMINATION OF THE ANTIOXIDANT POTENTIAL OF PROCESSING PRODUCTS OF OSMOTICALLY DEHYDRATED CHOKEBERRY FRUITS AND BEER ENRICHED WITH THEM., Eastern-European Journal of Enterprise Technologies,</t>
  </si>
  <si>
    <t>10.15587/1729-4061.2024.301159</t>
  </si>
  <si>
    <t>ISSN 1729-3774, 10.15587/1729-4061.2024.301159</t>
  </si>
  <si>
    <t xml:space="preserve">Y Ivanov, T Godjevargova - ТHE EFFECT OF GRAPE SEED AND SKIN EXTRACTS ON OXIDATIVE AND COLOR STABILITY OF MINCED PORK MEAT, Journal of Chemical Technology </t>
  </si>
  <si>
    <t xml:space="preserve">https://j.uctm.edu/index.php/JCTM/index </t>
  </si>
  <si>
    <t>AI Ionescu, C Butoi - STUDY REGARDING THE BEST SWEETENERS USED IN GREEN-TEA BASED SUPPLEMENTS,  International Multidisciplinary Scientific GeoConference : SGEM;</t>
  </si>
  <si>
    <t xml:space="preserve"> 
10.5593/sgem2024/6.1/s25.30</t>
  </si>
  <si>
    <t>C Butoi, AI Ionescu - RESEARCH ABOUT THE BEST SWEETENERS USED TO DESIGN A FOOD SUPPLEMENT WITH HIGH ANTIOXIDANT POTENTIAL,  International Multidisciplinary Scientific GeoConference : SGEM;</t>
  </si>
  <si>
    <t>DOI:10.5593/sgem2024/6.1/s25.27,  https://www.proquest.com/openview/0c87d016e58d98a5667a49f066c27ab2/1?cbl=1536338&amp;pq-origsite=gscholar</t>
  </si>
  <si>
    <t>GL Mihalca (ULBS), O Tita (ULBS), M Tita (ULBS), A Mihalca</t>
  </si>
  <si>
    <t>Polycyclic aromatic hydrocarbons (PAHs) in smoked fish from three smoke-houses in Brasov County</t>
  </si>
  <si>
    <t>RL Savin, D Ladoși, I Ladoși, T Păpuc, A Becze - Influence of fish species and wood type on polycyclic aromatic hydrocarbons contamination in smoked fish meat, Foods</t>
  </si>
  <si>
    <t>O Tița (ULBS), MA Constantinescu (ULBS), MA Tița (ULBS), C Georgescu (ULBS)</t>
  </si>
  <si>
    <t>MRI Shishir, M Saifullah, SBH Hashim, H Aalim -  Micro and nano-encapsulated natural products in yogurt: An emerging trend to achieve multifunctional benefits in product quality and human health., Food Hydrocolloids</t>
  </si>
  <si>
    <t>https://www.sciencedirect.com/science/article/pii/S0268005X24003989?casa_token=7hQZJgRrDAEAAAAA:zgCN_Lv5hLogt6o_m12azyBBZclmRrF1Im4NCBxjb1Lg7e1GDh4IrOLHkW3chqvqw6_kuKo,  https://doi.org/10.1016/j.foodhyd.2024.110124</t>
  </si>
  <si>
    <t>https://www.sciencedirect.com/journal/food-hydrocolloids</t>
  </si>
  <si>
    <t>Roxana Tufeanu (ULBS), Ovidiu TIȚA (ULBS)</t>
  </si>
  <si>
    <t>Possibilities to develop low-fat products: A review.</t>
  </si>
  <si>
    <t>CRM Rudke, C Camelo-Silva, AR Rudke - Trends in dairy products: new ingredients and ultrasound-based processing, Food and Bioprocess Technology</t>
  </si>
  <si>
    <t>https://link.springer.com/article/10.1007/s11947-023-03153-7</t>
  </si>
  <si>
    <t>https://link.springer.com/journal/11947</t>
  </si>
  <si>
    <t>Adina Frum (ULBS), Carmen Maximiliana Dobrea (ULBS), Luca Liviu Rus (ULBS), Lidia-Ioana Virchea (ULBS), Claudiu Morgovan (ULBS), Adriana Aurelia Chis (ULBS), Anca Maria Arseniu (ULBS), Anca Butuca (ULBS), Felicia Gabriela Gligor (ULBS), Laura Gratiela Vicas (UO), Ovidiu Tita (ULBS), Cecilia Georgescu (ULBS)</t>
  </si>
  <si>
    <t>Valorization of Grape Pomace and Berries as a New and Sustainable Dietary Supplement: Development, Characterization, and Antioxidant Activity Testing</t>
  </si>
  <si>
    <t>Adina Căta
Adina Căta, Ioana Maria Carmen Ienaşcu, Adina Fru m,Daniel Ursu, Paula Svera, Corina Orhe, Gerlinde Rusu, Adriana Aurelia Chiș, Carmen Maximiliana Dobrea, Claudiu Morgovan, and Oana-Raluca Pop - Preparation and Characterization of a Novel Salicin–Cyclodextrin Complex, Pharmaceutics</t>
  </si>
  <si>
    <t>https://www.mdpi.com/1999-4923/16/3/369</t>
  </si>
  <si>
    <t>https://www.mdpi.com/journal/pharmaceutics/stats</t>
  </si>
  <si>
    <t>Vladimir S. Kurćubić, Slaviša B. Stajić, Vladimir Živković, Pavle Z. Mašković, Vesna Matejić, Marko Dmitrić, Saša Živković, Luka V. Kurćubić, Vladimir Jakovljević - Leftover and weed, joint efforts to preserve health: Joke or reality? - Future Postharvest</t>
  </si>
  <si>
    <t>https://iadns.onlinelibrary.wiley.com/toc/28376846/2024/1/3</t>
  </si>
  <si>
    <t xml:space="preserve"> VS Kurćubić, V Đurović, SB Stajić, M Dmitrić, S Živković… - Multitarget Phytocomplex: Focus on Antibacterial Profiles of Grape Pomace and Sambucus ebulus L. Lyophilisates Against Extensively Drug-Resistant (XDR) Bacteria and In Vitro Antioxidative Power, Antibiotics, </t>
  </si>
  <si>
    <t>https://www.mdpi.com/2079-6382/13/10/980</t>
  </si>
  <si>
    <t>https://www.mdpi.com/journal/antibiotics/stats</t>
  </si>
  <si>
    <t xml:space="preserve">RC Piccoli, WS Simões, SV Custódio, KCM Goularte… -  Sustainable Intervention: Grape Pomace Flour Ameliorates Fasting Glucose and Mitigates Streptozotocin-Induced Pancreatic Damage in a Type 2 Diabetes Animal Model, Pharmaceuticals, </t>
  </si>
  <si>
    <t>https://www.mdpi.com/1424-8247/17/11/1530</t>
  </si>
  <si>
    <t>https://www.mdpi.com/journal/pharmaceuticals/stats</t>
  </si>
  <si>
    <t>EM Mitoi, F Aldea, FE Helepciuc, AG Ciocan, A Frum… -  The Production of Useful Phenol Compounds with Antioxidant Potential in Gametophytes and Sporophytes from In Vitro Cultures in Four Ornamental Ferns Species, Horticulturae</t>
  </si>
  <si>
    <t>https://www.mdpi.com/2311-7524/10/8/799</t>
  </si>
  <si>
    <t>https://www.mdpi.com/journal/horticulturae/stats</t>
  </si>
  <si>
    <t>Adina Frum (ULBS), Cecilia Georgescu (ULBS), Felicia G Gligor (ULBS), Ecaterina Lengyel (ULBS), Diana I Stegarus (ICSI), Carmen M Dobrea (ULBS), Ovidiu Tita (ULBS)</t>
  </si>
  <si>
    <t>Identification and quantification of phenolic compounds from red grape pomace</t>
  </si>
  <si>
    <t>Y Wu, Y Liu, Y Jia, CH Feng, H Zhang, F Ren… - Effects of thermal processing on natural antioxidants in fruits and vegetables, Food Research</t>
  </si>
  <si>
    <t>https://www.sciencedirect.com/science/article/pii/S0963996924008676?casa_token=EWimtfTKHPMAAAAA:ktO4hq-6fWoRUdqetpv1oNmWVL9aeREb-23EVonaxrR-hDzo_5q-aiwyN2m29rcmZHXa_4o</t>
  </si>
  <si>
    <t xml:space="preserve">C Radulescu, RL Olteanu, CL Buruleanu, ID Dulama… - Polyphenolic screening and the antioxidant activity of grape pomace extracts of Romanian white and red grape varieties, Antioxidants </t>
  </si>
  <si>
    <t>https://www.mdpi.com/2076-3921/13/9/1133</t>
  </si>
  <si>
    <t>https://www.mdpi.com/journal/antioxidants/stats</t>
  </si>
  <si>
    <t>E Neagu, G Paun, C Albu, GL Radu -  Valorization of Bioactive Compounds from Lingonberry Pomace and Grape Pomace with Antidiabetic Potential, Molecules</t>
  </si>
  <si>
    <t>doi: 10.3390/molecules29225443</t>
  </si>
  <si>
    <t>https://www.mdpi.com/journal/molecules/stats</t>
  </si>
  <si>
    <t>Daniela Sandru (ULBS), Violeta Niculescu (ICSI), Ecaterina Lengyel (ULBS), Ovidiu Tita (ULBS)</t>
  </si>
  <si>
    <t>Identification and quantification of total polyphenols in plants with bioactive potentially</t>
  </si>
  <si>
    <t>AO Whaley, AK Whaley, EL Kovaleva, LN Frolova - The standardization of officinal medicinal plants used in the Eurasian Economic Union: Comparison with other pharmacopoeias,  Phytochemistry Reviews</t>
  </si>
  <si>
    <t>https://link.springer.com/journal/11101</t>
  </si>
  <si>
    <t>Daniela Sandru, Violeta Niculescu, Ecaterina Lengyel, Ovidiu Tita</t>
  </si>
  <si>
    <t>H El Ouadni, A Ouaamr, T Zair, Y Cherrah, K Alaoui - Phytochemical, Antioxidant, and Antidiabetic Activity of Centaurium erythraea Rafn. Decoction and Soxhlet Extraction,  preprints.org</t>
  </si>
  <si>
    <t>doi:10.20944/preprints202408.1374.v1</t>
  </si>
  <si>
    <t>file:///C:/Users/ovidi/Downloads/preprints202408.1374.v1%20(1).pdf</t>
  </si>
  <si>
    <t>Petronela Anca Onache (ULBS), Alina Florea (ICSI), Elisabeta-Irina Geana (ICSI), Corina Teodora Ciucure (ICSI), Roxana Elena Ionete (ICSI), Dorin Ioan Sumedrea (INCDBHSA), Ovidiu Tița (ULBS)</t>
  </si>
  <si>
    <t>Assessment of bioactive phenolic compounds in musts and the corresponding wines of white and red grape varieties</t>
  </si>
  <si>
    <t>BL Lee, M Rout, Y Dong, M Lipfert… - Automatic chemical profiling of wine by proton nuclear magnetic resonance spectroscopy, ACS Food Science &amp; Technology</t>
  </si>
  <si>
    <t>https://pubs.acs.org/doi/full/10.1021/acsfoodscitech.4c00298</t>
  </si>
  <si>
    <t>https://pubs.acs.org/</t>
  </si>
  <si>
    <t xml:space="preserve">I Castangia, M Aroffu, F Fulgheri, R Abi Rached… -  From field to waste valorization: A preliminary study exploring the impact of the wine supply chain on the phenolic profile of three Sardinian pomace extracts, Foods </t>
  </si>
  <si>
    <t>https://www.mdpi.com/2304-8158/13/9/1414</t>
  </si>
  <si>
    <t>EC Scutarașu, RG Niță, L Vlase, CI Zamfir, BI Cioroiu… -  Maximizing Wine Antioxidants: Yeast's Contribution to Melatonin Formation, Antioxidants,</t>
  </si>
  <si>
    <t>https://www.mdpi.com/2076-3921/13/8/916</t>
  </si>
  <si>
    <t>Ovidiu Tița (ULBS), Maria Adelina Constantinescu (ULBS), Mihaela Adriana Tița (ULBS), Tiberius Ilie Opruța (ULBS), Adriana Dabija (USMSV), Cecilia Georgescu (ULBS)</t>
  </si>
  <si>
    <t xml:space="preserve">Y Jayakodi, P Thiviya, A Gamage, P Evon, T Madhujith… -Antioxidant activity of essential oils extracted from Apiaceae family plants,  Agrochemicals  </t>
  </si>
  <si>
    <t>https://www.mdpi.com/2813-3145/3/1/6</t>
  </si>
  <si>
    <t>https://www.mdpi.com/journal/agrochemicals</t>
  </si>
  <si>
    <t>B Neamtu (ULBS), O Tita (ULBS), M Neamtu (ULBS), M Tita (ULBS), M Hila (ULBS), I Maniu (ULBS)</t>
  </si>
  <si>
    <t>Identification of probiotic strains from human milk in breastfed infants with respiratory infections.</t>
  </si>
  <si>
    <t>BT Tadesse, E Svetlicic, S Zhao, N Berhane… Bad to the bone? – Genomic analysis of Enterococcus isolates from diverse environments reveals that most are safe and display potential as food fermentation microorganisms, Microbiological Research</t>
  </si>
  <si>
    <t>https://www.sciencedirect.com/science/article/pii/S0944501324001034</t>
  </si>
  <si>
    <t>https://www.sciencedirect.com/journal/microbiological-research</t>
  </si>
  <si>
    <t>Mihaela Adriana Tița (ULBS), Maria Adelina Constantinescu (ULBS), Ovidiu Tița (ULBS), Endre Mathe (UDHU), Loreta Tamošaitienė (L), Vijolė Bradauskienė (L)</t>
  </si>
  <si>
    <t>Food products with high antioxidant and antimicrobial activities and their sensory appreciation</t>
  </si>
  <si>
    <t xml:space="preserve">F Hayıt, A Erdogan - Journal of Culinary Science &amp; Technology - Utilization of Polygonum cognatum Meissn, a Gastronomic Product of the Turkish Culinary Culture, in the Production of Gluten-free Biscuits, Journal of Culinary Science &amp; Technology </t>
  </si>
  <si>
    <t>https://www.tandfonline.com/doi/abs/10.1080/15428052.2024.2410850?casa_token=LYm2d8vWa6YAAAAA:VlbuNbVDrOfL_-eyCWC2gh55zbRSURduVfGTS5wMbYrqqX2lewop_ajk3-amfV_tv9ozJy-49Q</t>
  </si>
  <si>
    <t>https://www.tandfonline.com/journals/wcsc20</t>
  </si>
  <si>
    <t>O Tiţa (ULBS), AM Constantinescu (ULBS), MA Tiţa (ULBS)</t>
  </si>
  <si>
    <t>I Boulaares, S Derouiche - Ocimum basilicum L.: A systematic review on pharmacological actions and molecular docking studies for anticancer properties, Journal Of Biochemical Technology</t>
  </si>
  <si>
    <t>https://jbiochemtech.com/article/ocimum-basilicum-l-a-systematic-review-on-pharmacological-actions-and-molecular-docking-stu-bydxwitzxfdl5sj</t>
  </si>
  <si>
    <t>https://jbiochemtech.com/</t>
  </si>
  <si>
    <t>Anca Tifrea (ULBS), Ovidiu Tita (ULBS), Endre Máthé (UDHU), Otto Ketney (ULBS)</t>
  </si>
  <si>
    <t>Physicochemical parameters of probiotic yoghurt with bioactive natural products from sea buckthorn</t>
  </si>
  <si>
    <t>RE Gheorghita, AV Lupaescu, AM Gâtlan, D Dabija… - Biopolymers-Based Macrogels with Applications in the Food Industry: Capsules with Berry Juice for Functional Food Products, Gels</t>
  </si>
  <si>
    <t>https://www.mdpi.com/journal/biomolecules/stats</t>
  </si>
  <si>
    <t>Mihaela Adriana Tița (ULBS), Maria Adelina Constantinescu (ULBS), Tiberius Ilie Opruța (ULBS), Cristina Bătuşaru (AFT), Lăcrămioara Rusu (UB), Ovidiu Tița  (ULBS)</t>
  </si>
  <si>
    <t>Kefir enriched with encapsulated volatile oils: investigation of antimicrobial activity and chemical composition</t>
  </si>
  <si>
    <t>AA Neamtu (UO), R Szoke-Kovacs (UDHU), E Mihok (UDHU), C Georgescu (ULBS), V Turcus (UDHU), NK Olah (UDHU), A Frum (ULBS), O Tita (ULBS), C Neamtu (UDHU), Z Szoke-Kovacs (UDHU)</t>
  </si>
  <si>
    <t xml:space="preserve">Bilberry (Vaccinium myrtillus L.) Extracts Comparative Analysis Regarding Their Phytonutrient Profiles, Antioxidant Capacity along with the In Vivo Rescue Effects Tested on a </t>
  </si>
  <si>
    <t>AM Brezoiu, M Deaconu, RA Mitran, NK Sedky… -The Antioxidant and Anti-Inflammatory Properties of Wild Bilberry Fruit Extracts Embedded in Mesoporous Silica-Type Supports: A Stability Study, Antioxidants</t>
  </si>
  <si>
    <t>M Héjja, E Mihok, A Alaya, M Jolji, É György… - Specific antimicrobial activities revealed by comparative evaluation of selected gemmotherapy extracts, Antibiotics</t>
  </si>
  <si>
    <t>https://www.mdpi.com/2079-6382/13/2/181</t>
  </si>
  <si>
    <t xml:space="preserve">K Kukk - Identification and recombinant production of a flavonoid glucosyltransferase with broad substrate specificity from Vaccinium corymbosum, Journal of Plant Biochemistry and Biotechnology, </t>
  </si>
  <si>
    <t>A Tiţa (ULBS), O Tiţa  (ULBS)</t>
  </si>
  <si>
    <t>Influence of chia powder in low fat stirred yogurt</t>
  </si>
  <si>
    <t>S Petrevska, B Trajkovska, G Nakov, Z Zlatev… - Sustainable Innovations in Oat-Based Yogurts: Modulating Quality and Sensory Properties with Chia Seeds and Honey,Sustainability</t>
  </si>
  <si>
    <t>https://www.mdpi.com/2071-1050/16/20/8944</t>
  </si>
  <si>
    <t>https://www.mdpi.com/journal/sustainability/stats</t>
  </si>
  <si>
    <t xml:space="preserve">VC Niculescu, D Sandru, OR Botoran, NA Sutan… - Applied Sciences, 2024 - mdpi.com </t>
  </si>
  <si>
    <t>Tiberius Opruţa (ULBS), Mihaela Tiţa (ULBS), Adelina Constantinescu (ULBS), Lăcrămioara Rusu (UB), Ovidiu Tiţa (ULBS)</t>
  </si>
  <si>
    <t>AA Jojić, S Liga, D Uţu, G Ruse, L Suciu, A Motoc… - Plants, 2024 - mdpi.com</t>
  </si>
  <si>
    <t>VM MOGA (ULBS), M Tița (ULBS), ML IANCU (ULBS), O Tița (ULBS)</t>
  </si>
  <si>
    <t>THE EFFECTS OF FETEASCĂ NEAGRĂ WINE ON THE RIPENING PROCESS OF THE CHEESE.</t>
  </si>
  <si>
    <t>L Gyenge, K Erdő, C Albert, É Laslo, RV Salamon - Heliyon, 2024 - cell.com, wos: 001298479300001</t>
  </si>
  <si>
    <t>https://www.cell.com/heliyon/fulltext/S2405-8440(24)10091-6</t>
  </si>
  <si>
    <t>Otto Ketney (ULBS), Ovidiu Tita (ULBS), Anca Tifrea (ULBS)</t>
  </si>
  <si>
    <t>Current approaches regarding analysis and assessment of risks associated with aflatoxin contamination</t>
  </si>
  <si>
    <t>C Nyangi, J Runyogote - Quantitative risk assessment for aflatoxins in beans from northern Tanzania, World Mycotoxin Journal, 2024 - brill.com</t>
  </si>
  <si>
    <t xml:space="preserve">Anna Karastergiou
Anna Karastergiou, Anne-Laure Gance,Michael Jourdes and Pierre-Louis Teissedre - Valorization of Grape Pomace: A Review of Phenolic Composition, Bioactivity, and Therapeutic Potential, Antioxidants </t>
  </si>
  <si>
    <t>https://doi.org/10.3390/antiox13091131</t>
  </si>
  <si>
    <t>https://doi.org/10.3390/antiox13091131, https://www.mdpi.com/journal/antioxidants/stats</t>
  </si>
  <si>
    <t>Teresa Abreu
Teresa Abreu, Patrícia Sousa, Jéssica Gonçalves, Nance Hontman, Juan Teixeira,José S. Câmara and Rosa Perestrel - Grape Pomace as a Renewable Natural Biosource of Value-Added Compounds with Potential Food Industrial Applications, Beverages</t>
  </si>
  <si>
    <t>https://doi.org/10.3390/beverages10020045</t>
  </si>
  <si>
    <t>https://www.mdpi.com/journal/beverages/stats</t>
  </si>
  <si>
    <t>Gurleen Kaur Sodhi, Gursharan Kaur, Nancy George, Harleen Kaur Walia, Devendra Sillu, Santosh Kumar Rath, Sanjai Saxena, Leonardo Rios-Solis, Vagish Dwibedi - Waste to wealth: microbial-based valorization of grape pomace for nutraceutical, cosmetic, and therapeutic applications to promote circular economy, Process Safety and Environmental Protection</t>
  </si>
  <si>
    <t>https://doi.org/10.1016/j.psep.2024.06.059</t>
  </si>
  <si>
    <t>https://www.sciencedirect.com/journal/process-safety-and-environmental-protection</t>
  </si>
  <si>
    <t>Pablo Ezequiel Tapia, Ana Margarida Silva, Cristina Delerue-Matos, Manuela Moreira, Francisca Rodrigues, Romina Torres Carro, María Daniela Santi, María Gabriela Ortega, María Amparo Blázquez,Mario Eduardo Aren, and María Rosa Alberto - Exploring the Phytochemical Composition and the Bioactive Properties of Malbec and Torrontés Wine Pomaces from the Calchaquíes Valleys (Argentina) for Their Sustainable Exploitation, Foods</t>
  </si>
  <si>
    <t>https://doi.org/10.3390/foods13121795</t>
  </si>
  <si>
    <t xml:space="preserve">LD Dinu, E Vamanu - Gut Microbiota Modulators Based on Polyphenols Extracted from Winery By-Products and Their Applications in the Nutraceutical Industry, Life </t>
  </si>
  <si>
    <t>https://www.mdpi.com/2075-1729/14/3/414</t>
  </si>
  <si>
    <t xml:space="preserve">M Oliveira, BMM Teixeira, R Toste, ADS Borges -Transforming Wine By-Products into Energy: Evaluating Grape Pomace and Distillation Stillage for Biomass Pellet Production, Applied Sciences </t>
  </si>
  <si>
    <t>https://www.mdpi.com/2076-3417/14/16/7313</t>
  </si>
  <si>
    <t xml:space="preserve"> Barbara Ribeiro Teixeira Luz
Barbara Ribeiro Teixeira Luz, Cristiane Nunes da Silva, Guilherme de Freitas de Lima Hercos, Bernardo Dias Ribeiro, Mariana Buranelo Egea and Ailton Cesar Lemes - Innovative Craft Beers Added with Purple Grape Pomace: Exploring Technological, Sensory, and Bioactive Characteristics, Beverages </t>
  </si>
  <si>
    <t>https://www.mdpi.com/2306-5710/10/3/80</t>
  </si>
  <si>
    <t>Anda Maria Baroi
Anda Maria Baroi, Irina Fierascu, Andra-Ionela Ghizdareanu, Bogdan Trica, Toma Fistos, Roxana Ioana Matei (Brazdis), Radu Claudiu Fierascu, Cristina Firinca, Ionela Daniela Sardarescu and Sorin Marius Avramescu -Green Approach for Synthesis of Silver Nanoparticles with Antimicrobial and Antioxidant Properties from Grapevine Waste Extracts, Int. J. Mol. Sci.</t>
  </si>
  <si>
    <t>https://www.mdpi.com/1422-0067/25/8/4212</t>
  </si>
  <si>
    <t>https://www.mdpi.com/journal/ijms/stats</t>
  </si>
  <si>
    <t>Sendar Daniel Nery-Flores, Cristina Marisela Castro-López, Lucía Martínez-Hernández, Clara Victoria García-Chávez, Lissethe Palomo-Ligas, Juan Alberto Ascacio-Valdés, Adriana Carolina Flores-Gallegos, Lizeth Guadalupe Campos-Múzquiz, Raúl Rodríguez-Herrera - Grape Pomace Polyphenols Reduce Acute Inflammatory Response Induced by Carrageenan in a Murine Model, Chemistry  and Biodiversity</t>
  </si>
  <si>
    <t>https://onlinelibrary.wiley.com/doi/abs/10.1002/cbdv.202302065</t>
  </si>
  <si>
    <t>https://onlinelibrary.wiley.com/journal/16121880</t>
  </si>
  <si>
    <t>E Neagu, G Paun, C Albu, GL Radu - Valorization of Bioactive Compounds from Lingonberry Pomace and Grape Pomace with Antidiabetic Potential, Molecules</t>
  </si>
  <si>
    <t>https://pmc.ncbi.nlm.nih.gov/articles/PMC11597371/</t>
  </si>
  <si>
    <t xml:space="preserve">Hela Derbali, Samia Ben Saïd, Khalil Abid, Mohamed Aroua, Jihen Jabri, Jihen Dhaouafi, Maha Tissaoui, Atef Malek, Kahena Bouzid &amp; Mokhtar Mahouachi - Valorization of Dehydrated Grape Pomace Waste as a Low-Cost Feed Additive to Improve Reproduction and Growth Performance of Male Rabbits,  Waste and Biomass Valorization </t>
  </si>
  <si>
    <t>https://link.springer.com/article/10.1007/s12649-023-02410-2</t>
  </si>
  <si>
    <t>https://link.springer.com/journal/12649</t>
  </si>
  <si>
    <t>Atul Khalangre, Anis Mirza, Rohit Chavan, Ajay Kumar Sharma, Nasiruddin Shaikh &amp; Ahammed Shabeer - Drying and degradation kinetics of red grape pomace with special emphasis on degradation of anthocyanins using liquid chromatography-orbitrap-mass spectrometry, Biomass Conversion and Biorefinery</t>
  </si>
  <si>
    <t>https://link.springer.com/article/10.1007/s13399-024-06170-4</t>
  </si>
  <si>
    <t>https://link.springer.com/journal/13399</t>
  </si>
  <si>
    <t xml:space="preserve">Hassène Zemni, Ramla Khiari, Myriam Lamine, Yosra Houimli, Synda Chenenaoui &amp; Asma Ben Salem - Grape Marc Skin Valorization: From Waste to Valuable Polyphenol Source,  Chemistry Africa </t>
  </si>
  <si>
    <t>https://link.springer.com/article/10.1007/s42250-023-00800-6</t>
  </si>
  <si>
    <t>https://link.springer.com/journal/42250</t>
  </si>
  <si>
    <t>AG Oancea, M Saracila, A Vlaicu, I Varzaru- Nutritional Characterization of White Grape Pomace: Potential Feed Additive in Ruminants’ Nutrition,SCIENTIFIC PAPERS ANIMAL SCIENCE AND BIOTECHNOLOGIES</t>
  </si>
  <si>
    <t>https://mail.spasb.ro/index.php/public_html/article/view/2219</t>
  </si>
  <si>
    <t>https://mail.spasb.ro/index.php/public_html/index</t>
  </si>
  <si>
    <r>
      <rPr>
        <rFont val="Arial Narrow"/>
        <color rgb="FF000000"/>
        <sz val="11.0"/>
      </rPr>
      <t>Stanca-Moise, C (Stanca-Moise, Cristina) </t>
    </r>
    <r>
      <rPr>
        <rFont val="Arial Narrow"/>
        <color rgb="FF095B8B"/>
        <sz val="12.0"/>
      </rPr>
      <t>[1] </t>
    </r>
    <r>
      <rPr>
        <rFont val="Arial Narrow"/>
        <color rgb="FF000000"/>
        <sz val="11.0"/>
      </rPr>
      <t>; Moise, G (Moise, George) </t>
    </r>
    <r>
      <rPr>
        <rFont val="Arial Narrow"/>
        <color rgb="FF095B8B"/>
        <sz val="12.0"/>
      </rPr>
      <t>[1] </t>
    </r>
    <r>
      <rPr>
        <rFont val="Arial Narrow"/>
        <color rgb="FF000000"/>
        <sz val="11.0"/>
      </rPr>
      <t>; Rotaru, M (Rotaru, Mihaela) </t>
    </r>
    <r>
      <rPr>
        <rFont val="Arial Narrow"/>
        <color rgb="FF095B8B"/>
        <sz val="12.0"/>
      </rPr>
      <t>[2] </t>
    </r>
    <r>
      <rPr>
        <rFont val="Arial Narrow"/>
        <color rgb="FF000000"/>
        <sz val="11.0"/>
      </rPr>
      <t>; Vonica, G (Vonica, Ghizela) </t>
    </r>
    <r>
      <rPr>
        <rFont val="Arial Narrow"/>
        <color rgb="FF095B8B"/>
        <sz val="12.0"/>
      </rPr>
      <t>[3] </t>
    </r>
    <r>
      <rPr>
        <rFont val="Arial Narrow"/>
        <color rgb="FF000000"/>
        <sz val="11.0"/>
      </rPr>
      <t>; Sanislau, D (Sanislau, Dorina) </t>
    </r>
    <r>
      <rPr>
        <rFont val="Arial Narrow"/>
        <color rgb="FF095B8B"/>
        <sz val="12.0"/>
      </rPr>
      <t>[1]</t>
    </r>
  </si>
  <si>
    <t>WoS / SCOPU</t>
  </si>
  <si>
    <r>
      <rPr>
        <rFont val="Arial Narrow"/>
        <color rgb="FF000000"/>
        <sz val="11.0"/>
      </rPr>
      <t>Stanca-Moise, C (Stanca-Moise, Cristina) </t>
    </r>
    <r>
      <rPr>
        <rFont val="Arial Narrow"/>
        <color rgb="FF095B8B"/>
        <sz val="12.0"/>
      </rPr>
      <t>[1] </t>
    </r>
    <r>
      <rPr>
        <rFont val="Arial Narrow"/>
        <color rgb="FF000000"/>
        <sz val="11.0"/>
      </rPr>
      <t>; Moise, G (Moise, George) </t>
    </r>
    <r>
      <rPr>
        <rFont val="Arial Narrow"/>
        <color rgb="FF095B8B"/>
        <sz val="12.0"/>
      </rPr>
      <t>[1] </t>
    </r>
    <r>
      <rPr>
        <rFont val="Arial Narrow"/>
        <color rgb="FF000000"/>
        <sz val="11.0"/>
      </rPr>
      <t>; Rotaru, M (Rotaru, Mihaela) </t>
    </r>
    <r>
      <rPr>
        <rFont val="Arial Narrow"/>
        <color rgb="FF095B8B"/>
        <sz val="12.0"/>
      </rPr>
      <t>[2] </t>
    </r>
    <r>
      <rPr>
        <rFont val="Arial Narrow"/>
        <color rgb="FF000000"/>
        <sz val="11.0"/>
      </rPr>
      <t>; Vonica, G (Vonica, Ghizela) </t>
    </r>
    <r>
      <rPr>
        <rFont val="Arial Narrow"/>
        <color rgb="FF095B8B"/>
        <sz val="12.0"/>
      </rPr>
      <t>[3] </t>
    </r>
    <r>
      <rPr>
        <rFont val="Arial Narrow"/>
        <color rgb="FF000000"/>
        <sz val="11.0"/>
      </rPr>
      <t>; Sanislau, D (Sanislau, Dorina) </t>
    </r>
    <r>
      <rPr>
        <rFont val="Arial Narrow"/>
        <color rgb="FF095B8B"/>
        <sz val="12.0"/>
      </rPr>
      <t>[1] ULBS</t>
    </r>
  </si>
  <si>
    <t>Stanca-Moise, C (Stanca-Moise, Cristina) [1] ; Brereton, T (Brereton, Tom) [2] ; Blaj, R (Blaj, Robert) [1]</t>
  </si>
  <si>
    <t>MONACHA L. POPULATIONS (LEPIDOPTERA: LYMANTRIIDAE) BY MAKING USE OF PHEROMONE TRAPS IN THE FOREST RANGE MIERCUREA SIBIULUI (ROMANIA) IN THE PERIOD 2011-2015</t>
  </si>
  <si>
    <t xml:space="preserve">
Cesna, V (Cesna, Vytautas) [1] ; Gedminas, A (Gedminas, Arturas) [1] ; Lynikiene, J (Lynikiene, Jurate) [1] ; Marciulyniene, D (Marciulyniene, Diana) [1], Insect Diversity in Pinus sylvestris Forest Stands Damaged by Lymantria monacha, 
INSECTS
Volume15Issue3
DOI10.3390/insects15030200</t>
  </si>
  <si>
    <t>https://www.webofscience.com/wos/alldb/full-record/WOS:001193555100001</t>
  </si>
  <si>
    <t>Stanca-Moise, C (Stanca-Moise, Cristina) [1] ULBS ; Brereton, T (Brereton, Tom) [2]</t>
  </si>
  <si>
    <t>MONITORING AND CONTROL OF THE DEFOLIATOR POPULATION Lymantria monacha (L., 1758) WITHIN THE FORESTRY FIELD RASINARI (SIBIU, ROMANIA).</t>
  </si>
  <si>
    <t xml:space="preserve">
Insect Diversity in Pinus sylvestris Forest Stands Damaged by Lymantria monacha
Cesna, V; Gedminas, A; (...); Marciulyniene, D
Mar 2024
INSECTS 15 (3)</t>
  </si>
  <si>
    <t>Stanca-Moise, C (Stanca-Moise, Cristina) [1]  ULBS; Brereton, T (Brereton, Tom) [2]</t>
  </si>
  <si>
    <t>Changes in Biologically Active Compounds in Pinus sylvestris Needles after Lymantria monacha Outbreaks and Treatment with Foray 76B
Cesna, V; Cesniene, I; (...); Marciulyniene, D
Jan 2024
PLANTS-BASEL 13 (2)</t>
  </si>
  <si>
    <t>https://www.webofscience.com/wos/alldb/full-record/WOS:001153109600001</t>
  </si>
  <si>
    <t>Petronela-Bianca Pavel (ULBS, UPB), Markus Puschenreiter (BOKU, Austria), Walter W. Wenzel (BOKU, Austria), Elena Diacu (UPB), Constantin Horia Barbu (ULBS)</t>
  </si>
  <si>
    <t>Aided phytostabilization using Miscanthus sinensis × giganteus on heavy metal-contaminated soils</t>
  </si>
  <si>
    <t>Wu, Bohan, et al. "Miscanthus sp. root exudate alters rhizosphere microbial community to drive soil aggregation for heavy metal immobilization." Science of the Total Environment 949 (2024): 175009.</t>
  </si>
  <si>
    <t>https://www.sciencedirect.com/science/article/pii/S0048969724051593</t>
  </si>
  <si>
    <t>Vecerdea Petronela</t>
  </si>
  <si>
    <t>Lewandowski, I., von Cossel, M., Winkler, B., Bauerle, A., Gaudet, N., Kiesel, A., ... &amp; Reinmuth, E. (2024). An Adapted Indicator Framework for Evaluating the Potential Contribution of Bioeconomy Approaches to Agricultural Systems Resilience. Advanced Sustainable Systems, 8(7), 2300518.</t>
  </si>
  <si>
    <t>https://advanced.onlinelibrary.wiley.com/doi/pdf/10.1002/adsu.202300518</t>
  </si>
  <si>
    <t>Kharytonov, M., Martynova, N., Babenko, M., Kovrov, O., Frolova, L., &amp; González, P. H. (2024). Application of flocculated sewage sludge for growing miscanthus on post-mining lands. International Journal of Environmental Studies, 81(1), 403-419.</t>
  </si>
  <si>
    <t>https://www.tandfonline.com/doi/full/10.1080/00207233.2023.2262867#d1e377</t>
  </si>
  <si>
    <r>
      <rPr>
        <rFont val="Arial Narrow"/>
        <color rgb="FF000000"/>
        <sz val="10.0"/>
      </rPr>
      <t>Petronela-Bianca Pavel</t>
    </r>
    <r>
      <rPr>
        <rFont val="Arial Narrow"/>
        <color rgb="FF000000"/>
        <sz val="10.0"/>
      </rPr>
      <t> (ULBS, UPB), Markus Puschenreiter (BOKU, Austria), Walter W. Wenzel (BOKU, Austria), Elena Diacu (UPB), Constantin Horia Barbu (ULBS)</t>
    </r>
  </si>
  <si>
    <t xml:space="preserve">Lutts, S., Zhou, M. X., Flores-Bavestrello, A., Hainaut, P., Dailly, H., Debouche, G., &amp; Foucart, G. (2024). Season-dependent physiological behavior of Miscanthus x giganteus growing on heavy-metal contaminated areas in relation to soil properties. Heliyon, 10(4). </t>
  </si>
  <si>
    <t>https://www.cell.com/heliyon/fulltext/S2405-8440(24)01974-1</t>
  </si>
  <si>
    <t>Dugar, K., Suri, A., Jain, N., &amp; Bharadvaja, N. (2024). Multi faceted utilization of phytoremediation derived biomass for bio-ore and bioenergy production. Vegetos, 1-9.</t>
  </si>
  <si>
    <t>https://www.scopus.com/record/display.uri?eid=2-s2.0-85208188647&amp;origin=resultslist&amp;sort=plf-f&amp;src=s&amp;sot=b&amp;sdt=b&amp;s=TITLE-ABS-KEY%28Multi+faceted+utilization+of+phytoremediation+derived+biomass+for+bio-ore+and+bioenergy+production%29&amp;sessionSearchId=df3ab777220e3a9489f172d7f238795d</t>
  </si>
  <si>
    <t xml:space="preserve">Szada-Borzyszkowska, A., Krzyżak, J., Rusinowski, S., Sitko, K., &amp; Pogrzeba, M. (2024). Toxic effect of mercury on arbuscular mycorrhizal fungi colonisation and physiological status of three seed-based Miscanthus hybrids. Journal of Trace Elements in Medicine and Biology, 83, 127391. </t>
  </si>
  <si>
    <t>https://www.sciencedirect.com/science/article/pii/S0946672X24000117</t>
  </si>
  <si>
    <t xml:space="preserve">Kotoula, D., Papazoglou, E. G., Economou, G., Trigas, P., &amp; Bouranis, D. L. (2024). Phytoremediation Potential of Flax Grown on Multimetal Contaminated Soils: A Field Experiment. Plants, 13(11), 1541. </t>
  </si>
  <si>
    <t>https://www.mdpi.com/2223-7747/13/11/1541</t>
  </si>
  <si>
    <r>
      <rPr>
        <rFont val="Arial Narrow"/>
        <color rgb="FF000000"/>
        <sz val="10.0"/>
      </rPr>
      <t>Petronela-Bianca Pavel</t>
    </r>
    <r>
      <rPr>
        <rFont val="Arial Narrow"/>
        <color rgb="FF000000"/>
        <sz val="10.0"/>
      </rPr>
      <t> (ULBS, UPB), Markus Puschenreiter (BOKU, Austria), Walter W. Wenzel (BOKU, Austria), Elena Diacu (UPB), Constantin Horia Barbu (ULBS)</t>
    </r>
  </si>
  <si>
    <t xml:space="preserve">Berns, S., Falla-Angel, J., Bonnefoy, A., Charrois, L., &amp; Laval-Gilly, P. (2024). Stress reduction with co-culture of Miscanthus x giganteus and Pelargonium x hortorum in a pb contaminated soil to improve biomass production. International Journal of Phytoremediation, 27(3), 353–361. https://doi.org/10.1080/15226514.2024.2419444 </t>
  </si>
  <si>
    <t>https://www.tandfonline.com/doi/full/10.1080/15226514.2024.2419444#abstract</t>
  </si>
  <si>
    <t>Karer, J., Wawra, A., Zehetner, F., Dunst, G., Wagner, M., Pavel, P.-B., Puschenreiter, M., Friesl-Hanl, W., Soja, G.</t>
  </si>
  <si>
    <t>Effects of Biochars and Compost Mixtures and Inorganic Additives on Immobilisation of Heavy Metals in Contaminated Soils</t>
  </si>
  <si>
    <t>Singh, P. K., Kumar, I., Kumar, U., &amp; Sharma, R. K. (2024). Soil-mustard revitalization via rice husk ash, a promising soil amendment material for sustainable management of heavy metal contamination in tropical ecosystem. Journal of Environmental Management, 355, 120538.</t>
  </si>
  <si>
    <t>https://www.sciencedirect.com/science/article/pii/S0301479724005243</t>
  </si>
  <si>
    <t>Forján, R., Arias-Estévez, M., Gallego, J. L. R., Santos, E., &amp; Arenas-Lago, D. (2024). Biochar-nanoparticle combinations enhance the biogeochemical recovery of a post-mining soil. Science of The Total Environment, 930, 172451.</t>
  </si>
  <si>
    <t>https://www.sciencedirect.com/science/article/pii/S004896972402597X</t>
  </si>
  <si>
    <t>Khan, M. I., Sarfraz, R., Kim, P. J., &amp; Kim, G. W. (2024). Minimizing the total petroleum hydrocarbon contaminants in biochar derived from agricultural byproducts. Journal of Cleaner Production, 436, 140591.</t>
  </si>
  <si>
    <t>https://www.sciencedirect.com/science/article/pii/S0959652624000386</t>
  </si>
  <si>
    <r>
      <rPr>
        <rFont val="Arial Narrow"/>
        <color rgb="FF000000"/>
        <sz val="10.0"/>
      </rPr>
      <t xml:space="preserve">Karer, J., Wawra, A., Zehetner, F., Dunst, G., Wagner, M., </t>
    </r>
    <r>
      <rPr>
        <rFont val="Arial Narrow"/>
        <color rgb="FF000000"/>
        <sz val="10.0"/>
      </rPr>
      <t>Pavel, P.-B.,</t>
    </r>
    <r>
      <rPr>
        <rFont val="Arial Narrow"/>
        <color rgb="FF000000"/>
        <sz val="10.0"/>
      </rPr>
      <t xml:space="preserve"> Puschenreiter, M., Friesl-Hanl, W., Soja, G.</t>
    </r>
  </si>
  <si>
    <t>Pusz, A., Wiśniewska, M., Kamiński, A., Knosala, P., &amp; Rogalski, D. (2024). Influence of Carbons on Metal Stabilization and the Reduction in Soil Phytotoxicity with the Assessment of Health Risks. Resources, 13(5), 66.</t>
  </si>
  <si>
    <t>https://www.mdpi.com/2079-9276/13/5/66</t>
  </si>
  <si>
    <t>Hazratqulov, S., von Ahlefeldt, G., Liu, R., Bessler, H., Almuina-Villar, H., Dieguez-Alonso, A., &amp; Engels, C. (2024). Processing Municipal Waste for Phytostabilization of Heavy Metal Contaminated Soils. Soil Systems, 8(4), 109.</t>
  </si>
  <si>
    <t>https://www.mdpi.com/2571-8789/8/4/109</t>
  </si>
  <si>
    <t xml:space="preserve">Qi, W., Yang, Y., Xu, Y., Teng, X., Ma, J., Xu, W., ... &amp; Liu, D. (2024). Synergistic Effects of Unmodified Tea Leaves and Tea Biochar Application on Remediation of Cr-Contaminated Soil. Toxics, 12(12), 888. </t>
  </si>
  <si>
    <t>https://www.mdpi.com/2305-6304/12/12/888</t>
  </si>
  <si>
    <t xml:space="preserve">CONSTANTIN HORIA Barbu, PETRONELA BIANCA Pavel, CRISTINA MARIA Moise, CAMELIA Sand, MIHAI RADU Pop, EMIL GHREORGHE Ignat </t>
  </si>
  <si>
    <t>The possibility of using wood ash as neutralizing agent for acid mine drainage</t>
  </si>
  <si>
    <t xml:space="preserve">Lehmusto, Juho, et al. "Ashes from challenging fuels in the circular economy." Waste Management 177 (2024): 211-231. </t>
  </si>
  <si>
    <t>https://www.sciencedirect.com/science/article/pii/S0956053X24000758</t>
  </si>
  <si>
    <t>PETRONELA-BIANCA PAVEL1, ELENA DIACU2*, CONSTANTIN HORIA BARBU1</t>
  </si>
  <si>
    <t>Microwave-Assisted Digestion Procedures for Total Lead and Cadmium Content Determination in Copºa Micã Soils</t>
  </si>
  <si>
    <t>Zhao, Wenzhi, et al. "Deep eutectic solvent-based ultrasound-assisted extraction in soil samples preparation and elemental determination by ICP-OES." Analytical Sciences 40.2 (2024): 263-270.</t>
  </si>
  <si>
    <t>https://link.springer.com/article/10.1007/s44211-023-00451-0</t>
  </si>
  <si>
    <t>ULTRASOUND-ASSISTED DIGESTION USING CHOLINE CHLORIDE-OXALIC ACID DEEP EUTECTIC SOLVENT FOR MACRO AND MICROELEMENTS DETERMINATION IN RICE BY ICP-OES, 
Zhao, W.,Xie, X., 
He, T., Zhang, J.
Liu, J., Revue Roumaine de Chimie
, 69(7-8), pp. 413–421, 2024</t>
  </si>
  <si>
    <t>copus.com/record/display.uri?eid=2-s2.0-85209172618&amp;origin=resultslist&amp;sort=plf-f&amp;src=s&amp;sot=cite&amp;sdt=a&amp;s=ref%282-s2.0-84874871572%29</t>
  </si>
  <si>
    <t>Mihai Radu POP*, Camelia SAND*, Dana BOBI **, Maria-Mihaela ANTOFIE*, Horea BARBU*, Petronela Bianca PAVEL*, Leon MUNTEAN***, Mircea SAVATTI***</t>
  </si>
  <si>
    <t>STUDIES CONCERNING THE PRODUCTION OF VOLATILE OIL, RHIZOMES AND ROOTS, TO DIFFERENT GENOTYPES OF Valeriana officinalis L.</t>
  </si>
  <si>
    <t xml:space="preserve">Raal, Ain, et al. "Comparative Analysis of the Essential Oil of the Underground Organs of Valeriana spp. from Different Countries." (2024). </t>
  </si>
  <si>
    <t>http://dspace.zsmu.edu.ua/bitstream/123456789/21208/1/Phyton-93-53754.pdf</t>
  </si>
  <si>
    <t>Long-term Effects on the Fractionation and Mobility of Heavy Metals in a Polluted Soil Treated with Bauxite Residues</t>
  </si>
  <si>
    <t xml:space="preserve">Li, Jintao, et al. "Applying red mud in cadmium contamination remediation: a scoping review." Toxics 12.5 (2024): 347. </t>
  </si>
  <si>
    <t>https://www.mdpi.com/2305-6304/12/5/347</t>
  </si>
  <si>
    <t xml:space="preserve">COSTEA, Mihaela, et al. "APPLICATION OF AMENDMENTS OBTAINED THROUGH PROCESSING LIMESTONES FOR THE IMMOBILIZATION OF HEAVY METALS IN CONTAMINATED SOILS." Scientific Papers. Series A. Agronomy 67.1 (2024). </t>
  </si>
  <si>
    <t>https://ibn.idsi.md/sites/default/files/j_nr_file/vol2024_1_compressed.pdf</t>
  </si>
  <si>
    <t>Nicula V.(ULBS), Spânu, Simona (ULBS)</t>
  </si>
  <si>
    <t>Ways of promoting cultural ecotourism for local communities in Sibiu area</t>
  </si>
  <si>
    <t>FSAA</t>
  </si>
  <si>
    <t>Tiarantika, Reny; Soemarno; Efani, Anthon; Koderi, Developing a Decision Support System for Sustainable Management of Community-Based Ecotourism: A Case Study of CMC Tiga Warna. Publication International Journal of Sustainable Development &amp; Planning, 2024, Vol 19, Issue 6, p2205, ISSN 1743-7601, Publication type Academic Journal, DOI 10.18280/ijsdp.190620</t>
  </si>
  <si>
    <t>https://openurl.ebsco.com/EPDB%3Agcd%3A15%3A15899903/detailv2?sid=ebsco%3Aplink%3Ascholar&amp;id=ebsco%3Agcd%3A178337168&amp;crl=c&amp;link_origin=scholar.google.com</t>
  </si>
  <si>
    <t>EBSCOsearch.ebscohost.com</t>
  </si>
  <si>
    <t>Spanu Simona</t>
  </si>
  <si>
    <t xml:space="preserve">Kawitwangi Agrotourism Development Strategy and Road Map as a Local Economic Development Effort | Euis Dasipah1,*| Nunung Sondari2 | Gijanto Purbo Suseno3 | Tuti Gantini4 | | Aaz Asmudin Tifani5 | DOI: https://doi.org/10.47175/rissj.v4i2.660
RISS Journal Randwick International of Social Sciences (RISS) Journal Vol. 4, No.2, April 2023 | Page: 414-423 ISSN Online: 2722-5674 - ISSN Print: 2722-5666 </t>
  </si>
  <si>
    <t>https://doi.org/10.47175/rissj.v4i2.660</t>
  </si>
  <si>
    <t>Google Scholar, Index Copernicus, ROAD, CrossRef Member, ScienceGate, Scite_ Index, Advanced Sciences Index</t>
  </si>
  <si>
    <t>Narges Larijani, Morteza Shafiee , Seyyed Esmaeil Najafi, Evaluating the performance of cultural strategies with fuzzy data envelopment analysis: a case study of ecotourism centers in Mazandaran province, https://doi.org/10.22105/riej.2024.447788.1431, International Journal of Research in Industrial Engineering, Print ISSN: 2783-1337, Online ISSN: 2717-2937https://www.riejournal.com/article_202170_5741345658222476282b7355f9614063.pdf</t>
  </si>
  <si>
    <t>https://doi.org/10.22105/riej.2024.447788.1431</t>
  </si>
  <si>
    <t xml:space="preserve">Scopus, DOAJ, ISC, EBSCO, ProQuest, Google ScholarFatCat, ROAD, SID, Index Copernicus </t>
  </si>
  <si>
    <t>Capítulo 3 _ El papel del capital social en los modelos sistemáticos del ecoturismo comunitario: una revisión de la literature, Jesús Fernando Aragón  Campos Martin, León Santiesteban, https://doi.org/10.61728/AE24002479, researchgate.nethttps://astraeditorialshop.com/archivo-doi/estudios-economicos-ii/papel-capital-social/</t>
  </si>
  <si>
    <t>https://astraeditorialshop.com/wp-content/uploads/2025/01/3_El-papel-del-capital-social.pdf</t>
  </si>
  <si>
    <t>The role of partnerships in the development of the short chains of organic honey distribution</t>
  </si>
  <si>
    <r>
      <rPr>
        <rFont val="Arial Narrow"/>
        <color rgb="FF000000"/>
        <sz val="10.0"/>
      </rPr>
      <t>Fusté-Forné, F., Noguer-Juncà, E., &amp; Crespi-Vallbona, M. (2025). Bee tourism: apiculture and sustainable development in rural areas. </t>
    </r>
    <r>
      <rPr>
        <rFont val="Arial Narrow"/>
        <i/>
        <color rgb="FF000000"/>
        <sz val="10.0"/>
      </rPr>
      <t>Journal of Apicultural Research</t>
    </r>
    <r>
      <rPr>
        <rFont val="Arial Narrow"/>
        <color rgb="FF000000"/>
        <sz val="10.0"/>
      </rPr>
      <t>, 1–12. https://doi.org/10.1080/00218839.2024.2442199 - decoemp.udl.cat- Journal of Apicultural …, 2024 - Taylor &amp; Francis</t>
    </r>
  </si>
  <si>
    <t>https://doi.org/10.1080/00218839.2024.2442199</t>
  </si>
  <si>
    <t>Thomson Reuters - Science Citation Index Expanded, Scopus, CABI, IFIS, Elsevier BV, OCLC</t>
  </si>
  <si>
    <t>Bioeconomy for Sustainable Agriculture and Food Production, Pavla Vrabcová , 2024 - books.google.com</t>
  </si>
  <si>
    <t>https://books.google.ro/books?hl=ro&amp;lr=&amp;id=bsULEQAAQBAJ&amp;oi=fnd&amp;pg=PA276&amp;ots=C-NBq5j1DJ&amp;sig=svzT8rdK5d6GrnR_NwpleHqkRSg&amp;redir_esc=y#v=onepage&amp;q&amp;f=false</t>
  </si>
  <si>
    <t xml:space="preserve">Springer </t>
  </si>
  <si>
    <t>PESTEL analysis applied in tourism evaluation in Braila County</t>
  </si>
  <si>
    <t>New, S., Li, S., Zhao, T. et al. Towards a Climate Service for the Tea Industry: A Collaborative Approach between the UK and China. Adv. Atmos. Sci. 41, 2289–2299 (2024). https://doi.org/10.1007/s00376-024-4302-8</t>
  </si>
  <si>
    <t>https://doi.org/10.1007/s00376-024-4302-8</t>
  </si>
  <si>
    <t>Zahin, A., &amp; Shammi, M. (2024, November 3). Tourism trend in the Bangladesh Sundarbans Mangrove Forest: A PESTEL framework analysis focusing on sustainable ecotourism development. Journal of Tourism and Heritage Research, 7(4), 40-63. Retrieved from https://www.jthr.es/index.php/journal/article/view/572</t>
  </si>
  <si>
    <t>https://link.springer.com/article/10.1007/s00376-024-4302-8</t>
  </si>
  <si>
    <t>REDIB, Google Scholar, Latindex, HERPA/RoMEO, Dulcinea, Academic Resource Index , MIAR,  CiteFactor,  DOAJ, DIALNET, INDEX-CSIC, AmeliCA and Redalyc</t>
  </si>
  <si>
    <t xml:space="preserve">Pemberdayaan Desa Blimbingsari Sebagai Desa Wisata, Ni Putu Meri Dewi Pendit, Putu Ayu Anggya Agustina, Agus Tatang Sopandi, Kadek Masakazu, Wayan Meter, Published: 2024-05-25 </t>
  </si>
  <si>
    <t>DOI: https://doi.org/10.51214/00202404936000</t>
  </si>
  <si>
    <t>SINTA5, DOAJ</t>
  </si>
  <si>
    <t>Nicula V.(ULBS), Privitera Donatella (Italy), Spânu Simona (ULBS)</t>
  </si>
  <si>
    <t>Street Food and Street Vendors, a Culinary Heritage?</t>
  </si>
  <si>
    <t>Miura, S., Yoshida, M., Nakamura, F., Wongwiriya, P., Tanaka, S., &amp; Ariyoshi, R. (2023). Spatial and timeframe distribution of diverse pedestrian activities in the street network of southeast asian developing cities. Journal of Asian Architecture and Building Engineering, 23(1), 386–404. https://doi.org/10.1080/13467581.2023.2220771</t>
  </si>
  <si>
    <t>https://www.tandfonline.com/doi/full/10.1080/13467581.2023.2220771</t>
  </si>
  <si>
    <t>Science Citation Index Expanded, Arts &amp; Humanities Citation Index, Scopus, Directory of Open Access Journals (DOAJ)</t>
  </si>
  <si>
    <t>Barbu C.H (ULBS), Spânu Simona (ULBS), Petru G.(Apele Române), Suciu A. (CPV)</t>
  </si>
  <si>
    <t>Human factors in the floods of Romania</t>
  </si>
  <si>
    <t>An impact-chain-based exploration of multi-hazard vulnerability dynamics: the multi-hazard of floods and the COVID-19 pandemic in Romania, Andra-Cosmina Albulescu, Iuliana Armaș, Natural Hazards and Earth System Sciences, Volume 24, issue 8, NHESS, 24, 2895–2922, 2024, https://doi.org/10.5194/nhess-24-2895-2024</t>
  </si>
  <si>
    <t>https://nhess.copernicus.org/articles/24/2895/2024/nhess-24-2895-2024.html</t>
  </si>
  <si>
    <t>Science Citation Index Expanded, Current Contents/PCE, Scopus, ADS, Cabell's, CLOCKSS, CNKI, DOAJ, EBSCO, GBA, Gale/Cengage, GeoBase, GeoRef, GoOA (CAS), Google Scholar, J-Gate, Portico, ProQuest, World Public Library</t>
  </si>
  <si>
    <t>Ways to promoting rural, cultural and gastronomical tourism in Mărginimea Sibiului</t>
  </si>
  <si>
    <t>Ruiz Morales, F.d.A.; Cruz Moriana, V.; Bermúdez Rus, M.; Mancilla-Leytón, J.M.; Ureña Cámara, L.P. Exploring Andalusia’s Rich Heritage through Surveys: Pastoral Livestock Farming as a Tourist Attraction Resource. Animals 2024,14, 468. https://doi.org/10.3390/ani14030468</t>
  </si>
  <si>
    <t>https://www.mdpi.com/2076-2615/14/3/468</t>
  </si>
  <si>
    <t>AGRIS, BibCnrs, CABI (Animal Science Database, CAB Direct, Review of Agricultural Entomology), CNKI, CNPIEC, Dimensions, DOAJ, EBSCO, Elsevier Databases (Scopus, Embase), FRIDOC, FSTA, Gale, J-Gate, National Agricultural Library, AGRICOLA, PubAg, National Library of Medicine (PubMed, PMC), OpenAIRE, OSTI (U.S. Department of Energy), ProQuest, Web of Science (SCIE, Current Contents - Agriculture, Biology &amp; Environmental Sciences, Zoological Record), Journal Citation Reports (JCR), Norwegian Register for Scientific Journals, Series and Publishers, SCImago Journal &amp; Country Rank</t>
  </si>
  <si>
    <r>
      <rPr>
        <rFont val="Arial Narrow"/>
        <color theme="1"/>
        <sz val="10.0"/>
      </rPr>
      <t xml:space="preserve">Iagăru, R., Florescu, N., &amp; </t>
    </r>
    <r>
      <rPr>
        <rFont val="Arial Narrow"/>
        <color rgb="FF0000FF"/>
        <sz val="10.0"/>
      </rPr>
      <t>Iagăru, P.</t>
    </r>
  </si>
  <si>
    <t>Strategic management of sustainable development in the countryside of Sibiu Depression-basic of environmental protection.</t>
  </si>
  <si>
    <t>STRATEGIC MANAGEMENT OF SUSTAINABLE RURAL ECONOMY DEVELOPMENT IN VAIDEENI COMMUNITY, VALCEA COUNTY, ROMANIA.BĂLUȚĂ, A. D., IVAN, V. D. I., &amp; IAGĂRU, R. (2024). STRATEGIC MANAGEMENT OF SUSTAINABLE RURAL ECONOMY DEVELOPMENT IN VAIDEENI COMMUNITY, VALCEA COUNTY, ROMANIA. Scientific Papers Series Management, Economic Engineering in Agriculture &amp; Rural Development, 24(4).</t>
  </si>
  <si>
    <t>https://managementjournal.usamv.ro/pdf/vol.24_4/Art7.pdf</t>
  </si>
  <si>
    <r>
      <rPr>
        <rFont val="Arial Narrow"/>
        <color theme="1"/>
        <sz val="10.0"/>
      </rPr>
      <t xml:space="preserve">Romulus Iagăru (ULB), </t>
    </r>
    <r>
      <rPr>
        <rFont val="Arial Narrow"/>
        <color rgb="FF0000FF"/>
        <sz val="10.0"/>
      </rPr>
      <t xml:space="preserve">Pompilica Iagăru </t>
    </r>
    <r>
      <rPr>
        <rFont val="Arial Narrow"/>
        <color theme="1"/>
        <sz val="10.0"/>
      </rPr>
      <t>(ULB), Gligor Ciortea (ULB), Cosmin Chindriş (IMM)</t>
    </r>
  </si>
  <si>
    <t>The management of resource sustainable valorization by tourism in the inter-ethnic rural area of Sibiu depression.</t>
  </si>
  <si>
    <t>BĂLUȚĂ, A. D., IVAN, V. D. I., &amp; IAGĂRU, R. (2024). STRATEGIC MANAGEMENT OF SUSTAINABLE RURAL ECONOMY DEVELOPMENT IN VAIDEENI COMMUNITY, VALCEA COUNTY, ROMANIA. Scientific Papers Series Management, Economic Engineering in Agriculture &amp; Rural Development, 24(4).</t>
  </si>
  <si>
    <r>
      <rPr>
        <rFont val="Arial Narrow"/>
        <color rgb="FF000000"/>
        <sz val="10.0"/>
      </rPr>
      <t xml:space="preserve">Iagaru, R. (ULB),  </t>
    </r>
    <r>
      <rPr>
        <rFont val="Arial Narrow"/>
        <color rgb="FF0000FF"/>
        <sz val="10.0"/>
      </rPr>
      <t>Iagaru, P.</t>
    </r>
    <r>
      <rPr>
        <rFont val="Arial Narrow"/>
        <color rgb="FF000000"/>
        <sz val="10.0"/>
      </rPr>
      <t xml:space="preserve"> (ULB)</t>
    </r>
  </si>
  <si>
    <t>Strategic management of the rural area sustainable development respecting the principle of bioeconomics and ecoeconomics as basics for protecting the environment.</t>
  </si>
  <si>
    <r>
      <rPr>
        <rFont val="Arial Narrow"/>
        <color rgb="FF006621"/>
        <sz val="10.0"/>
        <u/>
      </rPr>
      <t>R Iagăru</t>
    </r>
    <r>
      <rPr>
        <rFont val="Arial Narrow"/>
        <color rgb="FF006621"/>
        <sz val="10.0"/>
        <u/>
      </rPr>
      <t>, </t>
    </r>
    <r>
      <rPr>
        <rFont val="Arial Narrow"/>
        <color rgb="FF006621"/>
        <sz val="10.0"/>
        <u/>
      </rPr>
      <t>A Șipoș</t>
    </r>
    <r>
      <rPr>
        <rFont val="Arial Narrow"/>
        <color rgb="FF006621"/>
        <sz val="10.0"/>
        <u/>
      </rPr>
      <t xml:space="preserve">, </t>
    </r>
    <r>
      <rPr>
        <rFont val="Arial Narrow"/>
        <color rgb="FF0000FF"/>
        <sz val="10.0"/>
        <u/>
      </rPr>
      <t>P Iagăru</t>
    </r>
  </si>
  <si>
    <t xml:space="preserve">Strategic thinking and its role in accelerating the transition from the linear to the circular economic model—case study of the agri-food sector in the Sibiu depression microregion, Romania. </t>
  </si>
  <si>
    <t>Shmygol, N., Luczka, W., Gavkalova, N., Harbar, Z., Koval, V., &amp; Cioca, L. I. (2024). Analysis and management of organic agriculture development in Eastern European countries. INMATEH-Agricultural Engineering. 2024. Vol. 72,№ 1. P. 265-279. DOI: https://doi. org/10.35633/inmateh-72-25.</t>
  </si>
  <si>
    <t>http://vsau.vin.ua/repository/getfile.php/36225.pdf</t>
  </si>
  <si>
    <t>Clarivate, Scopus</t>
  </si>
  <si>
    <r>
      <rPr>
        <rFont val="Arial Narrow"/>
        <color rgb="FF006621"/>
        <sz val="10.0"/>
        <u/>
      </rPr>
      <t>R Iagăru</t>
    </r>
    <r>
      <rPr>
        <rFont val="Arial Narrow"/>
        <color rgb="FF006621"/>
        <sz val="10.0"/>
        <u/>
      </rPr>
      <t>, </t>
    </r>
    <r>
      <rPr>
        <rFont val="Arial Narrow"/>
        <color rgb="FF006621"/>
        <sz val="10.0"/>
        <u/>
      </rPr>
      <t>A Șipoș</t>
    </r>
    <r>
      <rPr>
        <rFont val="Arial Narrow"/>
        <color rgb="FF006621"/>
        <sz val="10.0"/>
        <u/>
      </rPr>
      <t xml:space="preserve">, </t>
    </r>
    <r>
      <rPr>
        <rFont val="Arial Narrow"/>
        <color rgb="FF0000FF"/>
        <sz val="10.0"/>
        <u/>
      </rPr>
      <t>P Iagăru</t>
    </r>
  </si>
  <si>
    <r>
      <rPr>
        <rFont val="Arial Narrow"/>
        <color rgb="FF0000FF"/>
        <sz val="10.0"/>
      </rPr>
      <t>Pompilica IAGĂRU</t>
    </r>
    <r>
      <rPr>
        <rFont val="Arial Narrow"/>
        <color theme="1"/>
        <sz val="10.0"/>
      </rPr>
      <t>, Pompiliu PAVEL, Romulus IAGĂRU</t>
    </r>
  </si>
  <si>
    <t>IMPLEMENTATION OF THE CONCEPT AGRICULTURE OF
PRECISION A WAY TO IMPROVE THE MANAGEMENT OF
AGRICULTURAL ENTERPRISES</t>
  </si>
  <si>
    <t>Liu, W., Wei, S., Wang, S., &amp; K. Lim, M. (2024). Theoretical framework of agricultural precision management based on the smart supply chain: evidence from China. Production Planning &amp; Control, 35(4), 394-415.</t>
  </si>
  <si>
    <t>https://www.tandfonline.com/doi/pdf/10.1080/09537287.2022.2088424?casa_token=1YxHYaFAGqcAAAAA:gsYQ0KSH4slS15NF221Eis17ux-ZIeTqogQUModDdU-ifuJ9jHkT9i5NYDDp-t2hofGgdhpscPZrNA</t>
  </si>
  <si>
    <r>
      <rPr>
        <rFont val="Arial Narrow"/>
        <color rgb="FF0000FF"/>
        <sz val="10.0"/>
      </rPr>
      <t>Pompilica IAGĂRU</t>
    </r>
    <r>
      <rPr>
        <rFont val="Arial Narrow"/>
        <color theme="1"/>
        <sz val="10.0"/>
      </rPr>
      <t xml:space="preserve"> (ULB), Pompiliu PAVEL (IMM), Romulus IAGĂRU (ULB)</t>
    </r>
  </si>
  <si>
    <t>CROITORU, I. M., GRIGORAS, M. A., POPESCU, A., &amp; GRIGORAŞ, B. A. (2024). EMBRACING THE CIRCULAR ECONOMY: A PARADIGM SHIFT FOR SUSTAINABLE PROSPERITY. Scientific Papers Series Management, Economic Engineering in Agriculture &amp; Rural Development, 24(2).</t>
  </si>
  <si>
    <t>https://managementjournal.usamv.ro/pdf/vol.24_2/Art42.pdf</t>
  </si>
  <si>
    <r>
      <rPr>
        <rFont val="Arial Narrow"/>
        <color theme="1"/>
        <sz val="10.0"/>
      </rPr>
      <t xml:space="preserve">Iagăru, R. (ULB), </t>
    </r>
    <r>
      <rPr>
        <rFont val="Arial Narrow"/>
        <color rgb="FF0000FF"/>
        <sz val="10.0"/>
      </rPr>
      <t>Iagăru, P.</t>
    </r>
    <r>
      <rPr>
        <rFont val="Arial Narrow"/>
        <color theme="1"/>
        <sz val="10.0"/>
      </rPr>
      <t xml:space="preserve">(ULB), &amp; Ciortea, G. (ULB). </t>
    </r>
  </si>
  <si>
    <t>The sustainable management of endogenous resources in the rural area of Sibiu depression.</t>
  </si>
  <si>
    <r>
      <rPr>
        <rFont val="Arial Narrow"/>
        <color theme="1"/>
        <sz val="10.0"/>
      </rPr>
      <t xml:space="preserve">ANTOFIE, M. M. (ULB), POP, M. R. (ULB), SAND, C.(ULB), CIORTEA, G. (ULB), &amp; </t>
    </r>
    <r>
      <rPr>
        <rFont val="Arial Narrow"/>
        <color rgb="FF0000FF"/>
        <sz val="10.0"/>
      </rPr>
      <t xml:space="preserve">IAGĂRU, P. </t>
    </r>
    <r>
      <rPr>
        <rFont val="Arial Narrow"/>
        <color theme="1"/>
        <sz val="10.0"/>
      </rPr>
      <t xml:space="preserve">(ULB). </t>
    </r>
  </si>
  <si>
    <t>Data sheet model for developing a red list regarding crop landraces in Romania. Annals. Food Science And Technology, 11(1), 45-49.</t>
  </si>
  <si>
    <t>Iagăru, R., Florescu, N., &amp; Iagăru, P.</t>
  </si>
  <si>
    <t>Romulus Iagăru (ULB), Pompilica Iagăru (ULB), Gligor Ciortea (ULB), Cosmin Chindriş (IMM)</t>
  </si>
  <si>
    <t>Iagaru, R. (ULB),  Iagaru, P. (ULB)</t>
  </si>
  <si>
    <r>
      <rPr>
        <rFont val="Arial Narrow"/>
        <color rgb="FF006621"/>
        <sz val="10.0"/>
        <u/>
      </rPr>
      <t>R Iagăru</t>
    </r>
    <r>
      <rPr>
        <rFont val="Arial Narrow"/>
        <color rgb="FF006621"/>
        <sz val="10.0"/>
        <u/>
      </rPr>
      <t>, </t>
    </r>
    <r>
      <rPr>
        <rFont val="Arial Narrow"/>
        <color rgb="FF006621"/>
        <sz val="10.0"/>
        <u/>
      </rPr>
      <t>A Șipoș</t>
    </r>
    <r>
      <rPr>
        <rFont val="Arial Narrow"/>
        <color rgb="FF006621"/>
        <sz val="10.0"/>
        <u/>
      </rPr>
      <t>, P Iagăru</t>
    </r>
  </si>
  <si>
    <r>
      <rPr>
        <rFont val="Arial Narrow"/>
        <color rgb="FF006621"/>
        <sz val="10.0"/>
        <u/>
      </rPr>
      <t>R Iagăru</t>
    </r>
    <r>
      <rPr>
        <rFont val="Arial Narrow"/>
        <color rgb="FF006621"/>
        <sz val="10.0"/>
        <u/>
      </rPr>
      <t>, </t>
    </r>
    <r>
      <rPr>
        <rFont val="Arial Narrow"/>
        <color rgb="FF006621"/>
        <sz val="10.0"/>
        <u/>
      </rPr>
      <t>A Șipoș</t>
    </r>
    <r>
      <rPr>
        <rFont val="Arial Narrow"/>
        <color rgb="FF006621"/>
        <sz val="10.0"/>
        <u/>
      </rPr>
      <t>, P Iagăru</t>
    </r>
  </si>
  <si>
    <t>Pompilica IAGĂRU, Pompiliu PAVEL, Romulus IAGĂRU</t>
  </si>
  <si>
    <t>Pompilica IAGĂRU (ULB), Pompiliu PAVEL (IMM), Romulus IAGĂRU (ULB)</t>
  </si>
  <si>
    <t>Ion Sandu (INFLPR), Iulia Antohe (INFLPR, AOSR), Claudiu Teodor Fleaca (INFLPR), Florian Dumitrache (INFLPR), Iuliana Urzica (INFLPR), Simona Brajnicov (INFLPR), Romulus Iagaru (ULB), Bogdan Alexandru Sava (INFLPR, UPB) and Marius Dumitru (INFLPR)</t>
  </si>
  <si>
    <t xml:space="preserve">Shaping in the third direction: self-assembly of convex colloidal photonic crystals on an optical fiber tip by hanging drop method. </t>
  </si>
  <si>
    <t>Korobko, P. O., &amp; Kuzmov, A. V. (2024). Effective Plastic Properties of Porous Materials with an Inverse Opal Structure. Powder Metallurgy and Metal Ceramics, 62(9), 572-579.</t>
  </si>
  <si>
    <t>https://link.springer.com/article/10.1007/s11106-024-00418-4</t>
  </si>
  <si>
    <t xml:space="preserve">Iagăru, R. (ULB), Iagăru, P.(ULB), &amp; Ciortea, G. (ULB). </t>
  </si>
  <si>
    <t xml:space="preserve">Stanciu, M.; Popescu, A.; Sava, C.; Moise, G.; Nistoreanu, B.G.; Rodzik, J.; Bratu, I.A. </t>
  </si>
  <si>
    <t>Youth’s perception toward ecotourism as a possible model for sustainable use of local tourism resources. Front. Environ. Sci. 2022, 10, 940957.</t>
  </si>
  <si>
    <t>Sun H, Yang F and Guo W (2024) Factors influencing hikers’ litter behavior in national park in China. Front. For. Glob. Change. 6:1277323. doi: 10.3389/ffgc.2023.1277323</t>
  </si>
  <si>
    <t>https://www.frontiersin.org/articles/10.3389/ffgc.2023.1277323/full</t>
  </si>
  <si>
    <t>Zhang, Baiju. "The analysis of ecological security and tourist satisfaction of ice-and-snow tourism under deep learning and the Internet of Things." Scientific Reports 14.1 (2024): 10705.</t>
  </si>
  <si>
    <t>https://www.nature.com/articles/s41598-024-61598-y.pdf</t>
  </si>
  <si>
    <t>Zhang, Yin, and Bin Deng. "Exploring the Nexus of Smart Technologies and Sustainable Ecotourism: A Systematic Review." Heliyon (2024).</t>
  </si>
  <si>
    <t>https://www.cell.com/heliyon/fulltext/S2405-8440(24)08027-7</t>
  </si>
  <si>
    <t>Rangkuti, YA (Rangkuti, Yoki Afriandy) [1] ; Setyawati, H (Setyawati, Heny) [1] ; Hartono, M (Hartono, Mugiyo) [1] ; Hidayah, T (Hidayah, Taufiq) [1], New model of sports tourism with sustainable tourism development to increase tourist arrivals in Central Aceh Regency, Indonesia, 
FRONTIERS IN SPORTS AND ACTIVE LIVING
Volume6
DOI10.3389/fspor.2024.1421363</t>
  </si>
  <si>
    <t>https://www.frontiersin.org/journals/sports-and-active-living/articles/10.3389/fspor.2024.1421363/full</t>
  </si>
  <si>
    <t>Abdullah Ambusaidi · Huda Al-Dayri · Maryam Al-Sumari, The effect of sustainable environmental tourism training on the development of eighth-grade Omani students’ attitudes towards the environment and their inclination to engage in entrepreneurship in environmental tourism projects, 	
Cogent Education, sept. 2024</t>
  </si>
  <si>
    <t>https://www.tandfonline.com/doi/full/10.1080/2331186X.2024.2400745#d1e216</t>
  </si>
  <si>
    <t>Mocanu, GD; Raducanu, DM; Pârvu, C;  Szabo, DA; The Role of Lifestyle Activities (Mountain Trips and Hiking) in Extracurricular and Leisure Options - Part 1/Attractiveness Component Analysis, 
REVISTA ROMANEASCA PENTRU EDUCATIE MULTIDIMENSIONALA
Volume16, Issue3, 2024</t>
  </si>
  <si>
    <t xml:space="preserve">
I. Bratu, L. Dinca, C. Enescu, M. Stanciu</t>
  </si>
  <si>
    <t>The role of social media in public forest management policies during COVID-19: implications for stakeholder engagement
Sustainability, 14 (7) (2022), 10.3390/su14073778</t>
  </si>
  <si>
    <t>Jayasundara, Manuja, Parag Kadam, and Puneet Dwivedi. "The impact of COVID-19 on the global forestry sector–A bibliometric analysis-based literature review." Forest Policy and Economics 158 (2024): 103103.</t>
  </si>
  <si>
    <t>https://www.sciencedirect.com/science/article/pii/S1389934123001983?casa_token=E7FbN58hlaEAAAAA:LPLoevhJrQX7QRD64P6D1NMljcEVSBGl0cHxKCduM3GqxfEZRJOHrQx_JWtmjlJLz56otJ-hkGM</t>
  </si>
  <si>
    <t>Majda NikezićAurel PersoiuRenata Feher[...]Tea Zuliani, Geochemical fingerprinting of Norway spruce from the Eastern Carpathians: Sr isotopic and multi-elemental signatures, The Science of The Total Environment</t>
  </si>
  <si>
    <t>https://www.sciencedirect.com/science/article/pii/S0048969724064003</t>
  </si>
  <si>
    <t>Bratu, Mihaela Laura, and Lucian-Ionel Cioca. "Promoting Self-image in the Online Environment." Digital Transformation: Technology, Tools, and Studies. Cham: Springer Nature Switzerland, 2024. 137-157.</t>
  </si>
  <si>
    <t xml:space="preserve">Moise, G.; Popescu, A.; Bratu, I.A.; Răducut,ă, I.; Nistoreanu, B.G.; Stanciu, M. </t>
  </si>
  <si>
    <t xml:space="preserve">Can We Talk about Smart Tourist Villages in Mărginimea Sibiului, Romania? Sustainability 2023, 15, 7475. </t>
  </si>
  <si>
    <t>Antonie Iuliana, API-TOURISM, AN IMPORTANT COMPONENT OF THE
SUSTAINABLE DEVELOPMENT OF THE ROMANIAN VILLAGE -
CASE STUDY: THE LOCALITY OF SIBIEL (MĂRGINIMEA SIBIULUI),
ROMANIA, Scientific Papers Series Management, Economic Engineering in Agriculture and Rural Development
Vol. 24, Issue 4, 2024, p. 41-50</t>
  </si>
  <si>
    <t xml:space="preserve">Riccardo Beltramo, Giovanni Peira, Giacomo Pasino and Alessandro Bonadonna, Quality of Life in Rural Areas: A Set of Indicators for
Improving Wellbeing, Sustainability, 16,  22 febr. 2024, </t>
  </si>
  <si>
    <t>Wang, Xinghua, The analysis of rural tourism image optimization under the internet of things and deep learning, Dec 2 2024, SCIENTIFIC REPORTS,  14 (1)</t>
  </si>
  <si>
    <t xml:space="preserve">Stanciu, M., Popescu, A., Antonie, I., Sava, C., &amp; Nistoreanu, B. G. (2022). </t>
  </si>
  <si>
    <t>Good Practices on Reducing Food Waste Throughout the Food Supply Chain. Amfiteatru Econ, 24, 566.</t>
  </si>
  <si>
    <t>Stancu, Adrian, and Corina Ene. "Highlights of food waste consumer behaviour in households and food services sector." Contemporary Marketing and Consumer Behaviour in Sustainable Tourism. Routledge, 2024. 63-98.</t>
  </si>
  <si>
    <t>https://www.taylorfrancis.com/chapters/edit/10.4324/9781003388593-7/highlights-food-waste-consumer-behaviour-households-food-services-sector-adrian-stancu-corina-ene</t>
  </si>
  <si>
    <t>Hsia, Bong Siew, et al. "Food Waste Management Technology in Malaysia: Lessons from the United States and European Union." Islamic Finance: New Trends in Law and Regulation. Cham: Springer Nature Switzerland, 2024. 743-752.</t>
  </si>
  <si>
    <t>https://ouci.dntb.gov.ua/en/works/l1QrDmPl/</t>
  </si>
  <si>
    <t>Chapter_Fruits waste in packaging applications, Rakesh Kumar Gupta, Srutee Rout, Proshanta Guha, Prem Prakash Srivastav, Adding Value to Fruit Wastes Extraction, Properties, and Industrial Applications, 2024, Pages 447-472</t>
  </si>
  <si>
    <t>https://www.sciencedirect.com/science/article/abs/pii/B9780443138423000174?via%3Dihub</t>
  </si>
  <si>
    <t>Simona-Beatrice MANOLACHE, Silvius STANCIU, COMPARATIVE ANALYSIS OF INCOME AND EXPENDITURE TRENDS IN AGRICULTURAL HOUSEHOLDS IN ROMANIA, Scientific Papers Series Management, Economic Engineering in Agriculture and Rural Development Vol. 24, Issue 1, 2024, p.</t>
  </si>
  <si>
    <t xml:space="preserve">Stanciu M, Antonie I, Danciu C, Tulbure A, Bratu I, Gaspar E, Moise G, Sava C, Vlad I. </t>
  </si>
  <si>
    <t>Sustainability of extensive sheep farming practices: pastoralism and traditional use of medicinal
plants, case study on the Mărginimea Sibiului area. The Journal of Animal and Plant Sciences, 33(1):40–51</t>
  </si>
  <si>
    <t>Neacă, Ana-Maria, et al. "Intensive pasture management alters the composition and structure of plant-pollinator interactions in Sibiu, Romania." PeerJ 12 (2024): e16900.</t>
  </si>
  <si>
    <t>https://peerj.com/articles/16900.pdf</t>
  </si>
  <si>
    <t xml:space="preserve">Danciu, C.-A.; Tulbure, A.; Stanciu, M.-A.; Antonie, I.; Capatana, C.; Zerbes,
, M.V.; Giurea, R.; Rada, E.C. </t>
  </si>
  <si>
    <t>Overview of the
Sustainable Valorization of Using Waste and By-Products in Grain Processing. Foods 2023, 12, 3770.</t>
  </si>
  <si>
    <t>Staninska-Pięta, Justyna, et al. "Grapevine and Horseradish Leaves as Natural, Sustainable Additives for Improvement of the Microbial, Sensory, and Antioxidant Properties of Traditionally Fermented Low-Salt Cucumbers." Sustainability 16.6 (2024): 2431.</t>
  </si>
  <si>
    <t>file:///C:/Users/COMPUTER2/Downloads/sustainability-16-02431-v2.pdf</t>
  </si>
  <si>
    <t xml:space="preserve">El-Sayed M. Abdel-Aal, Insights into Grain Milling and Fractionation Practices forImproved Food Sustainability with Emphasis on Wheat and Peas, </t>
  </si>
  <si>
    <t>https://www.researchgate.net/publication/380620566_Insights_into_Grain_Milling_and_Fractionation_Practices_for_Improved_Food_Sustainability_with_Emphasis_on_Wheat_and_Peas</t>
  </si>
  <si>
    <t>Grgic, T (Grgic, Tomislava) [1] ; Bleha, R (Bleha, Roman) [2] ; Smrcková, P (Smrckova, Petra) [2] ; Synytsya, A (Synytsya, Andriy) [2] ; Voucko, B (Voucko, Bojana) [1] ; Mustac, NC (Mustac, Nikolina Cukelj) [1] ; Sluková, M (Slukova, Marcela) [2] ; Novotni, D (Novotni, Dubravka) [1], Ultrasound Pretreatment of Oat and Barley Bran Contributes to the β-Glucans Content and Technological Properties of Flatbread with or Without Sourdough, 
FOOD AND BIOPROCESS TECHNOLOGY
DOI10.1007/s11947-024-03504-y
Early Access
JUL 2024</t>
  </si>
  <si>
    <t>https://www.webofscience.com/wos/woscc/full-record/WOS:001270212800001</t>
  </si>
  <si>
    <t>Xiaoxian Liu · Jin Xie · Nicolas Jacquet · Christophe Blecker, Valorization of Grain and Oil By-Products with Special Focus on Hemicellulose Modification, Polymers, iunie 2024</t>
  </si>
  <si>
    <t>Di Maro, M (Di Maro, Mattia) [1] ; Gargiulo, L (Gargiulo, Luca) [2] ; d'Ayala, GG (d'Ayala, Giovanna Gomez) [2] ; Duraccio, D (Duraccio, Donatella), Exploring Antimicrobial Compounds from Agri-Food Wastes for Sustainable Applications, 
INTERNATIONAL JOURNAL OF MOLECULAR SCIENCES
Volume25Issue23</t>
  </si>
  <si>
    <t xml:space="preserve">Popescu, A., Stanciu, M., Serban, V.,
Ciocan, H. N., 2022, </t>
  </si>
  <si>
    <t>Cereals production and price in
the European Union, Scientific Papers Series
Management, Economic Engineering in Agriculture
and Rural Development, Vol. 22(4), 565–578.</t>
  </si>
  <si>
    <t>Sutkowska, Maja, et al. "Recent Advances in Prefabrication Techniques for Biobased Materials Towards a Low-Carbon Future: From Modules to Sustainability." Journal of Building Engineering (2024): 109558.</t>
  </si>
  <si>
    <t>https://www.sciencedirect.com/science/article/pii/S2352710224011264?casa_token=qxC8yqpZ85sAAAAA:XzCv2MXD-w6yfakoOK_Lr0Ak1UMXAppg3ZlRxZBO9HMpjccQTOhlC6hXcM3YTuOwxXFY7DIQDfQ</t>
  </si>
  <si>
    <t>Łącka, I., Suproń, B., &amp; Szczepaniak, I. (2024). Does Climate Change and Energy Consumption Affect the Food Security of European Union Countries? Empirical Evidence from a Panel Study. Energies, 17(13), 3237.</t>
  </si>
  <si>
    <t>file:///C:/Users/COMPUTER2/Downloads/energies-17-03237-v2.pdf</t>
  </si>
  <si>
    <t>Petro BOIKO,  Nataliia KOVALENKO, 
Yaroslav TSYMBAL, Yelyzaveta ZADUBYNNA, Roman KULYK, SUSTAINABLE DEVELOPMENT OF THE YIELD AND QUALITY OF
GRAIN CROPS DEPENDING ON ORGANIC AND MINERAL
FERTILIZER SYSTEMS IN THE CONDITIONS OF UNSTABLE
MOISTENING IN UKRAINE, Scientific Papers Series Management, Economic Engineering in Agriculture and Rural Development Vol. 24, Issue 1, 2024, p. 123-133</t>
  </si>
  <si>
    <t>https://www.webofscience.com/wos/woscc/full-record/WOS:001229070600003</t>
  </si>
  <si>
    <t xml:space="preserve">Popescu, A., Stanciu, M., Stanciu, C., 2023,
</t>
  </si>
  <si>
    <t>Romania”s vegetal production in the post access period
to the European Union, Scientific Papers Series
Management, Economic Engineering in Agriculture
and Rural Development Vol. 23(1), 627-638.</t>
  </si>
  <si>
    <t>Cristiana Silvia BUZATU, Iulian Virgil GHIULEANU, Valentina Constanța TUDOR,Nicoleta OLTENACU, George VLAD, SUSTAINABILITY IN AGRICULTURAL WORK - OUR SHARED
RESPONSIBILITY, Scientific Papers Series Management, Economic Engineering in Agriculture and Rural Development Vol. 24, Issue 1, 2024, p. 147-155</t>
  </si>
  <si>
    <t>https://www.webofscience.com/wos/woscc/full-record/WOS:001229070600010</t>
  </si>
  <si>
    <t xml:space="preserve">Popescu, Agatha, Mirela Stanciu, and Cristian Stanciu. </t>
  </si>
  <si>
    <t>"Romania's vegetal production in the post access period to the European Union." Scientific Papers Series Management, Economic Engineering in Agriculture &amp; Rural Development 23.1 (2023).</t>
  </si>
  <si>
    <t>Pânzaru, RL (Panzaru, Radu Lucian) [1] ; Medelete, DM (Medelete, Dragos Mihai) [1] ; Sora, DM (Sora, Diana Marina) , FRUIT CONSUMPTION IN ROMANIA (2017-2019), 
SCIENTIFIC PAPERS-SERIES MANAGEMENT ECONOMIC ENGINEERING IN AGRICULTURE AND RURAL DEVELOPMENT
Volume24Issue1Page725-732</t>
  </si>
  <si>
    <t>https://www.webofscience.com/wos/woscc/full-record/WOS:001229070600075</t>
  </si>
  <si>
    <t>Rodino, S, POTENTIAL OF AGRICULTURAL BIOMASS VALORIZATION FOR CIRCULAR BIOECONOMY, 
SCIENTIFIC PAPERS-SERIES MANAGEMENT ECONOMIC ENGINEERING IN AGRICULTURE AND RURAL DEVELOPMENT
Volume24Issue3Page749-758</t>
  </si>
  <si>
    <t>https://www.webofscience.com/wos/woscc/full-record/WOS:001390219300039</t>
  </si>
  <si>
    <t>Andi CIOBANU, Dragoș Mihai MEDELETE, Radu Lucian PÂNZARU, Mihai CICHI, FRUIT GROWING IN THE SOUTH-WEST OLTENIA REGION
IN THE NATIONAL CONTEXT (2016-2022), Scientific Papers Series Management, Economic Engineering in Agriculture and Rural Development
Vol. 24, Issue 3, 2024, p. 203-212</t>
  </si>
  <si>
    <t>https://www.webofscience.com/wos/woscc/full-record/WOS:001390217300016</t>
  </si>
  <si>
    <t>Pânzaru, RL (Panzaru, Radu Lucian) [1] ; Medelete, DM, THE PLACE AND ROLE OF THE SOUTH-WEST OLTENIA DEVELOPMENT REGION WITHIN THE NATIONAL CEREAL PRODUCTION (2017-2023), 
SCIENTIFIC PAPERS-SERIES MANAGEMENT ECONOMIC ENGINEERING IN AGRICULTURE AND RURAL DEVELOPMENT
Volume24Issue3Page613-620</t>
  </si>
  <si>
    <t>https://www.webofscience.com/wos/woscc/full-record/WOS:001390219300027</t>
  </si>
  <si>
    <t xml:space="preserve">Stanciu, M., Popescu, A., Stanciu, C., 2023, </t>
  </si>
  <si>
    <t>Rural
Tourism, Agrotourism and Ecotourism in Romania:
Current Research Status and Future Trends, Scientific
Papers Series Management, Economic Engineering in
Agriculture and Rural Development, 23 (1), 745-758,</t>
  </si>
  <si>
    <t>Velea, L., Irimescu, A., Bojariu, R., &amp; Chitu, Z. (2024). Climate Change and Its Impact on Romanian Rural Tourism—A Review of Actionable Knowledge. Agriculture, 14(11), 1917.</t>
  </si>
  <si>
    <t>https://www.mdpi.com/2077-0472/14/11/1917</t>
  </si>
  <si>
    <t>Dobre, C., Linca, A. C., Toma, E., &amp; Iorga, A. (2024). Sustainable Development of Rural Mountain Tourism: Insights from Consumer Behavior and Profiles. Sustainability, 16(21), 9449.</t>
  </si>
  <si>
    <t>https://www.webofscience.com/wos/woscc/full-record/WOS:001351985000001</t>
  </si>
  <si>
    <t>Mănescu, Camelia, et al. "Identification of Opportunities for Capitalizing on Tourist Potential in Hunedoara County through Rural Tourism Activities and Supporting the Development of the Local Community." Sustainability 16.19 (2024): 8296.</t>
  </si>
  <si>
    <t>https://www.mdpi.com/2071-1050/16/19/8296</t>
  </si>
  <si>
    <t>Mariana CHIVU1,2, Silvius STANCIU, AGRITOURISM MARKET IN ROMANIA: POTENTIAL,
CONCENTRATION, AND DEVELOPMENT PERSPECTIVES, Scientific Papers Series Management, Economic Engineering in Agriculture and Rural Development Vol. 24, Issue 1, 2024, p. 195-201</t>
  </si>
  <si>
    <t>https://www.webofscience.com/wos/woscc/full-record/WOS:001229070600017</t>
  </si>
  <si>
    <t>Romeo Cătălin CREȚU*, Ioan Iulian ALECU**, Dragoș RĂDUCAN*, Petrică ȘTEFAN*, RESEARCH ONTO THE IMPLEMENTATION OF THE ECOLOGICAL
LABEL IN AGROTOURISM, Scientific Papers Series Management, Economic Engineering in Agriculture and Rural Development Vol. 24, Issue 1, 2024, p. 275-280</t>
  </si>
  <si>
    <t>https://www.webofscience.com/wos/woscc/full-record/WOS:001229070600024</t>
  </si>
  <si>
    <t>Ana Irina NICOLAU, , Sorin IONITESCU,  Simona MOAGĂR-POLADIAN, Doina Maria TILEA,  Ana-Maria DINU, CHALLENGES IN IMPLEMENTING CIRCULAR ECONOMY
STRATEGIES IN ROMANIA, Scientific Papers Series Management, Economic Engineering in Agriculture and Rural Development Vol. 24, Issue 1, 2024, p. 669-684</t>
  </si>
  <si>
    <t>https://www.webofscience.com/wos/woscc/full-record/WOS:001229070600053</t>
  </si>
  <si>
    <t xml:space="preserve">Jenica CĂLINA, Aurel CĂLINA, STUDY REGARDING THE ANALYSIS OF TOURIST RESOURCES AND ACTIVITIES FROM A BOARDING HOUSE IN THE MUNICIPALITY OF CICANEȘTI - ARGEȘ, ROMANIA, IN THE PERIOD 2018-2022, Scientific Papers Series Management, Economic Engineering in Agriculture and Rural Development Vol. 24, Issue 2, 2024, p. </t>
  </si>
  <si>
    <t>https://www.webofscience.com/wos/woscc/full-record/WOS:001264962000024</t>
  </si>
  <si>
    <t>Calina, J (Calina, Jenica) [1] ; Calina, A (Calina, Aurel) [1], STUDY ON THE DEVELOPMENT AND EVOLUTION OF THE SUSTAINABLE AGRITOURISM ACTIVITY AT A BOARDING HOUSE IN CRASNA MUNICIPALITY - GORJ, ROMANIA, 
SCIENTIFIC PAPERS-SERIES MANAGEMENT ECONOMIC ENGINEERING IN AGRICULTURE AND RURAL DEVELOPMENT
Volume24Issue2Page249-258, 2024</t>
  </si>
  <si>
    <t>https://www.webofscience.com/wos/woscc/full-record/WOS:001264962000025</t>
  </si>
  <si>
    <t>Calina, J (Calina, Jenica) [1] ; Calina, A, STUDY ON THE INVENTORY AND CHARACTERIZATION OF TOURIST POTENTIAL AND ACTIVITY IN THE CORABIA - OLT AREA, ROMANIA, 
SCIENTIFIC PAPERS-SERIES MANAGEMENT ECONOMIC ENGINEERING IN AGRICULTURE AND RURAL DEVELOPMENT
Volume24Issue3Page131-142</t>
  </si>
  <si>
    <t>https://www.webofscience.com/wos/woscc/full-record/WOS:001390217300010</t>
  </si>
  <si>
    <t xml:space="preserve">Romeo Cătălin CREȚU1*, Ioan Iulian ALECU1**, Ionuţ Silviu BEIA1**,
Viorel Costin BANȚA2, Petrică ȘTEFAN1, RESEARCH ON THE IMPACT OF THE HOSTILITIES IN UKRAINE ON TOURISM IN THE DANUBE DELTA, Scientific Papers Series Management, Economic Engineering in Agriculture and Rural Development Vol. 24, Issue 2, 2024, p. </t>
  </si>
  <si>
    <t>https://www.webofscience.com/wos/woscc/full-record/WOS:001264962000042</t>
  </si>
  <si>
    <t>Cornelia Marilena DAMIAN, Dragoș Ion SMEDESCU, Răzvan PANAIT,
Cristiana Silvia BUZATU, Andrei VASILE, Valentina Constanța TUDOR, THE IMPACT OF THE COVID 19 PANDEMIC ON RURAL TOURISM IN EUROPE, Scientific Papers Series Management, Economic Engineering in Agriculture and Rural Development Vol. 24, Issue 2, 2024, p.</t>
  </si>
  <si>
    <t>https://www.webofscience.com/wos/woscc/full-record/WOS:001264962000044</t>
  </si>
  <si>
    <t>Tenreiro, RN (Tenreiro, Raquel Nunes) [1] ; Martinho, VJPD (Martinho, Vitor Joao Pereira Domingues), Tourism in rural areas as a broader concept: Some insights from the Portuguese reality, 
OPEN AGRICULTURE
Volume9Issue1
DOI10.1515/opag-2022-0345</t>
  </si>
  <si>
    <t>https://www.webofscience.com/wos/woscc/full-record/WOS:001302209100001</t>
  </si>
  <si>
    <t xml:space="preserve">Stanciu, M., Popescu, A., Stanciu, C, Popa, S.,
2022, </t>
  </si>
  <si>
    <t>Local Gastronomic Points as Part of Sustainable
Agritourism and Young People's Perception of it. Case
Study, Sibiu County, Romania, Scientific Papers Series
Management, Economic Engineering in Agriculture &amp;
Rural Development, 22(4), 697-706</t>
  </si>
  <si>
    <t>Campos-Quezada, AR (Campos-Quezada, Ariadna Raquel) [1] ; Castillo-Ortiz, I (Castillo-Ortiz, Ismael) , Sustainability in food tourism studies: a systematic literature review, 
PASOS-REVISTA DE TURISMO Y PATRIMONIO CULTURAL
Volume22Issue3Page595-614
DOI10.25145/j.pasos.2024.22.039, 2024</t>
  </si>
  <si>
    <t>https://www.webofscience.com/wos/woscc/full-record/WOS:001277143900012</t>
  </si>
  <si>
    <t>Mariana CHIVU1,2, Silvius STANCIU, PROMOTING ROMANIA'S CULINARY HERITAGE. CASE STUDY:
LOCAL GASTRONOMIC POINTS, Scientific Papers Series Management, Economic Engineering in Agriculture and Rural Development Vol. 24, Issue 1, 2024, p. 203-211</t>
  </si>
  <si>
    <t>https://www.webofscience.com/wos/woscc/full-record/WOS:001229070600018</t>
  </si>
  <si>
    <t>Beciu, Silviu, Georgiana Armenița Arghiroiu, and Maria Bobeică. "From Origins to Trends: A Bibliometric Examination of Ethical Food Consumption." Foods 13.13 (2024): 2048.</t>
  </si>
  <si>
    <t>https://www.webofscience.com/wos/woscc/full-record/WOS:001269157300001</t>
  </si>
  <si>
    <t xml:space="preserve">Caratus Stanciu, M., 2018, </t>
  </si>
  <si>
    <t>Analysis of the
behaviour and motivation of consumers towards short food supply chains, Scientific Papers Series
Management, Economic Engineering in Agriculture
and Rural Development, Vol.18(4), 73-77.</t>
  </si>
  <si>
    <t>Florin PUIU, Adrian TUREK-RAHOVEANU, SHORT FOOD SUPPLY CHAINS: KEY CONCEPTS, BENEFITS, RISKS,
EUROPEAN UNION SUPPORT, MODELS FROM ROMANIA,
STRATEGIES OF DEVELOPMENT, Scientific Papers Series Management, Economic Engineering in Agriculture and Rural Development Vol. 24, Issue 1, 2024, p. 819-827</t>
  </si>
  <si>
    <t>https://www.webofscience.com/wos/woscc/full-record/WOS:001229070600043</t>
  </si>
  <si>
    <t>Aguado-Gragera, Clementina, et al. "Challenges and opportunities of short food supply chains in Spain: a stakeholder participatory study." Journal of Agriculture and Food Research (2024): 101276.</t>
  </si>
  <si>
    <t>https://www.sciencedirect.com/science/article/pii/S2666154324003132</t>
  </si>
  <si>
    <t>Stanciu, Mirela Caratus.</t>
  </si>
  <si>
    <t xml:space="preserve"> "Analysis of the behavior and motivation of consumers towards Short Food Supply Chains." (2018): 73-77.</t>
  </si>
  <si>
    <t>A qualitative study on the perceptions on short food supply chains through focus groups with producers and consumers
Mesías, FJ; Díaz-Caro, C; (...); Aguado-Gragera, C
2024
ECONOMIA AGRARIA Y RECURSOS NATURALES
 24 (2) , pp.167-185</t>
  </si>
  <si>
    <t>https://www.webofscience.com/wos/woscc/full-record/WOS:001391610200006</t>
  </si>
  <si>
    <t>Popescu, A., Dinu, T.A., Stoian, E., Serban, V.,
Ciocan, H.N., Stanciu, M., 2023,</t>
  </si>
  <si>
    <t xml:space="preserve"> Livestock and animal
production in Romania - Dynamics and structural
changes in the period 2007-2020, Scientific Papers,
Series "Management, Economic Engineering in
Agriculture and rural development", Vol. 23(2), 523-
542.</t>
  </si>
  <si>
    <t>Marius VLADU1, Daniel Valeriu ULIU2, STUDIES ON THE EVOLUTION OF PROCESSING CAPACITIES OF
MEAT PROCESSORS WHO HAVE ACCESSED GRANT FUNDS IN THE
OLTENIA REGION, ROMANIA, Scientific Papers Series Management, Economic Engineering in Agriculture and Rural Development
Vol. 24, Issue 4, 2024, 899-907</t>
  </si>
  <si>
    <t>https://managementjournal.usamv.ro/pdf/vol.24_4/Art97.pdf</t>
  </si>
  <si>
    <t>Dragoș SMEDESCU, Gina FÎNTÎNERU, Valentina TUDOR, Cosmina SMEDESCU,
Alexandru FÎNTÎNERU, Silviu BEIA, EMPLOYMENT TRENDS IN EUROPEAN UNION'S MEAT
PROCESSING COMPANIES: A TEN-YEAR PERSPECTIVE, 2011-2020, Scientific Papers Series Management, Economic Engineering in Agriculture and Rural Development Vol. 24, Issue 1, 2024, p. 909-922</t>
  </si>
  <si>
    <t>https://www.webofscience.com/wos/woscc/full-record/WOS:001229070600064</t>
  </si>
  <si>
    <t>Danciu, C. A., Tulbure, A., Stanciu, M. A., Antonie, I., &amp; Capatana, C. (2023)</t>
  </si>
  <si>
    <t xml:space="preserve"> "Opportunities in Grain Processing, through the Use of Waste and By-Products: An Overview of Sustainable Valorization in the Food Industry." (2023).</t>
  </si>
  <si>
    <t>Abdel-Aal, El-Sayed M. "Insights into Grain Milling and Fractionation Practices for Improved Food Sustainability with Emphasis on Wheat and Peas." Foods 13.10 (2024): 1532.</t>
  </si>
  <si>
    <t>Caratus-Stanciu, M., 2020,</t>
  </si>
  <si>
    <t xml:space="preserve"> Research regarding consumers attitude, in relation with poultry meat purchase and consumption. case study Sibiu, Romania, Scientific Papers Series Management, Economic Engineering in Agriculture and Rural Development, Vol.20(1), 125-139.</t>
  </si>
  <si>
    <t>MOISE, Andrada-Elena, et al. "TECHNOLOGICAL ADVANCES AND SOCIO-ECONOMIC IMPLICATIONS IN THE POULTRY INDUSTRY-AN ANALYSIS OF CURRENT TRENDS IN POULTRY MEAT PRODUCTION AND CONSUMPTION." Scientific Papers. Series D. Animal Science 67.1 (2024).</t>
  </si>
  <si>
    <t>https://animalsciencejournal.usamv.ro/index.php/scientific-papers/27-articles-2024-issue-1/1412-technological-advances-and-socio-economic-implications-in-the-poultry-industry-an-analysis-of-current-trends-in-poultry-meat-production-and-consumption</t>
  </si>
  <si>
    <t>ARGHIROIU, Georgiana Armenița, Dorina–Florentina VASILE, and Silviu BECIU. "HOW COMPETITIVE ARE THE BUSINESS INVOLVED IN THE PROCESSING AND PRESERVATION OF POULTRY MEAT IN ROMANIA?." SCIENTIFIC PAPERS (2024): 77.</t>
  </si>
  <si>
    <t>file:///C:/Users/COMPUTER2/Downloads/volume_24_3_2024%20(1).pdf</t>
  </si>
  <si>
    <t>Beciu, Silviu, Georgiana Armenița Arghiroiu, and Maria Bobeică. "From origins to trends: a bibliometric examination of ethical food consumption." Foods 13.13 (2024): 2048.</t>
  </si>
  <si>
    <t>file:///C:/Users/COMPUTER2/Downloads/foods-13-02048-v2%20(1).pdf</t>
  </si>
  <si>
    <t>Silviu-Ionuț BEIA1, Dana TĂPĂLOAGĂ1, Cosmin ȘONEA1,
Raluca-Aniela GHEORGHE-IRIMIA1 , Petronela Mihaela ROȘU1,
Makki Khalaf Hussein AL DULAIMI2, Paul-Rodian TĂPĂLOAGĂ1, ORGANIC VS. CONVENTIONAL: A COMPARATIVE REVIEW OF HEALTH-RELATED WELFARE ISSUES AND THEIR ECONOMIC IMPACT ON POULTRY PRODUCTION, Scientific Papers Series Management, Economic Engineering in Agriculture and Rural Development
Vol. 24, Issue 2, 2024</t>
  </si>
  <si>
    <t>https://www.webofscience.com/wos/woscc/full-record/WOS:001264962000016</t>
  </si>
  <si>
    <t>Popescu, A., Tindeche, C., Marcuta, A., Marcuta, L., Hontus, A., Stanciu, M., 2022,</t>
  </si>
  <si>
    <t xml:space="preserve"> Romania's tourism offer and demand in the Covid-19 pandemic of 2020 and 2021 compared to 2019. A statistical overview. Scientific Papers Series "Management, Economic Engineering in Agriculture and rural development", Vol. 22(2), 579-590.</t>
  </si>
  <si>
    <t>Romeo Cătălin CREȚU1*, Ioan Iulian ALECU1**, Ionuţ Silviu BEIA1**,
Viorel Costin BANȚA2, Petrică ȘTEFAN1, RESEARCH ON THE IMPACT OF THE HOSTILITIES IN UKRAINE ON TOURISM IN THE DANUBE DELTA, Scientific Papers Series Management, Economic Engineering in Agriculture and Rural Development Vol. 24, Issue 2, 2024, p. 669-684</t>
  </si>
  <si>
    <t>Cretu, RC (Cretu, Romeo Catalin) [1] ; Alecu, II (Alecu, Ioan Iulian) [2] ; Raducan, D (Raducan, Dragos) [1] ; Stefan, P (Stefan, Petrica) [1], RESEARCH ONTO THE IMPLEMENTATION OF THE ECOLOGICAL LABEL IN AGROTOURISM, 
SCIENTIFIC PAPERS-SERIES MANAGEMENT ECONOMIC ENGINEERING IN AGRICULTURE AND RURAL DEVELOPMENT
Volume24Issue1Page275-280
Published
2024</t>
  </si>
  <si>
    <t>Jenica CĂLINA, Aurel CĂLINA, STUDY ON THE STAGE OF DEVELOPMENT AND VALUATION OF THE
TOURIST POTENTIAL IN THE DANUBE DELTA AREA, ROMANIA, Scientific Papers Series Management, Economic Engineering in Agriculture and Rural Development
Vol. 24, Issue 3, 2024, P. 143-</t>
  </si>
  <si>
    <t>https://www.webofscience.com/wos/woscc/full-record/WOS:001390217300011</t>
  </si>
  <si>
    <t>Cretu, RC (Cretu, Romeo Catalin) [1] ; Gurban, G (Gurban, Georgiana) [1] ; Alecu, II (Alecu, Ioan Iulian) [2] ; Banta, VC (Banta, Viorel Costin) [3] ; Stefan, P (Stefan, Petrica), ANALYSIS OF THE PERCEPTION OF CONSUMERS IN ROMANIA TOWARDS THE USE OF INSECTS AND ARTIFICIAL MEAT IN PUBLIC FOOD, 
SCIENTIFIC PAPERS-SERIES MANAGEMENT ECONOMIC ENGINEERING IN AGRICULTURE AND RURAL DEVELOPMENT
Volume24Issue3Page257-264</t>
  </si>
  <si>
    <t>https://www.webofscience.com/wos/woscc/full-record/WOS:001390217300021</t>
  </si>
  <si>
    <t>O. Irimia, E. Gaspar, M. Stanciu, E. Moșneguțu, N. Bârsan</t>
  </si>
  <si>
    <t xml:space="preserve">
Optimizing nitrogen and phosphorus removal from wastewater in the context of a sustainable economy
Water, 16 (2024), p. 1585</t>
  </si>
  <si>
    <t>Xu, H., Liu, C., Wang, A., Yue, B., Lin, T., &amp; Ding, M. (2024). Microalgae treatment of food processing wastewater for simultaneous biomass resource recycling and water reuse. Journal of Environmental Management, 369, 122394.</t>
  </si>
  <si>
    <t>https://www.sciencedirect.com/science/article/pii/S0301479724023806?casa_token=PIOXRGooqGkAAAAA:CRoepkjSjI3FLNfnMgxjxoiG1UuC0V2q-CSlQnxsDgni6Sc0V-kseUiWzMNTfQZd0M4-AYmsYQ</t>
  </si>
  <si>
    <t>Stanciu, M; Popescu, A and Rasvan, RI</t>
  </si>
  <si>
    <t>SHORT FOOD SUPPLY CHAINS AND YOUNG PEOPLE'S ATTITUDE TOWARDS HEALTHY EATING, 2022
SCIENTIFIC PAPERS-SERIES MANAGEMENT ECONOMIC ENGINEERING IN AGRICULTURE AND RURAL DEVELOPMENT 22 (1) , pp.625-635</t>
  </si>
  <si>
    <t>Florin PUIU, Adrian TUREK-RAHOVEANU,SHORT SUPPLY CHAINS - A NEW PARADIGM OF AGRICULTURAL
MARKETING, Scientific Papers Series Management, Economic Engineering in Agriculture and Rural Development
Vol. 24, Issue 4, 2024, 715-722</t>
  </si>
  <si>
    <t>https://managementjournal.usamv.ro/pdf/vol.24_4/Art76.pdf</t>
  </si>
  <si>
    <t>Buzoianu, OAC (Buzoianu, Ovidiu Andrei Cristian) [1] ; Pargaru, OCI (Pargaru, Oana Camelia Iacob) [2] ; Chiotan, RF (Chiotan, Radu Florian) [3] ; Uta, NG (Uta, Nicolae Gabriel), The Role of Public Authorities in the Agro-Tourism Sector, 
PROCEEDINGS OF THE INTERNATIONAL CONFERENCE ON BUSINESS EXCELLENCE
Volume18Issue1Page733-741
DOI10.2478/picbe-2024-0064</t>
  </si>
  <si>
    <t>https://www.webofscience.com/wos/woscc/full-record/WOS:001262084800034</t>
  </si>
  <si>
    <t>Nanos, I., Giannakou, E., Skylogiannis, V., Zoumpeloulis, A. P., &amp; Stafyla, A. (2024, May). Is Local Sustainable? Exploring Consumers’ Perceptions Towards Short Food Supply Chains in Greece. In Olympus International Conference on Supply Chains (pp. 306-320). Cham: Springer Nature Switzerland.</t>
  </si>
  <si>
    <t>https://link.springer.com/chapter/10.1007/978-3-031-69351-9_25</t>
  </si>
  <si>
    <t>Cărătuș Stanciu Mirela</t>
  </si>
  <si>
    <t xml:space="preserve">Aspects of sustainable rural tourismfarmers' markets and farm visits, 2023
Scientific Papers Series Management, Economic Engineering in Agriculture and Rural Development 15 (4) , pp.15-19,  </t>
  </si>
  <si>
    <t>Antonie, I., Stanciu, M., Sand, C., Blaj, R. (2012).</t>
  </si>
  <si>
    <t xml:space="preserve"> The
researches regarding the biodiversity of the
entomologic of the corn cultures in the Sibiu County.
Scientific Papers, Series Management, Economy.
Engineering. in Agriculture and Rural Development,
12(1), 5-10.</t>
  </si>
  <si>
    <t>GEORGESCU, E., TOADER, M., CANĂ, L., &amp; RÎȘNOVEANU, L. RESEARCH CONCERNING POSSIBLE ALTERNATIVES AT SEED TREATMENT WITH NEONICOTINOIDS FOR CONTROLLING THE Tanymecus dilaticollis Gyll ATTACK AT SUNFLOWER CROPS, Scientific Papers. Series A. Agronomy, Vol. LXVII, No. 1, 2024, p. 393-400</t>
  </si>
  <si>
    <t>https://www.agronomyjournal.usamv.ro/pdf/2024/issue_1/Art50.pdf</t>
  </si>
  <si>
    <t>Gociman, I.T, Mărginean, G.E., Bărăităreanu, S., Cărătuș,
M.A., &amp; Vidu, L. (2020)</t>
  </si>
  <si>
    <t>.Research on growth
indicators in Aberdeen Angus youth cattle, according
to different influencing factors. Scientific Papers.
Series D. Animal Science, LXIII(1), 319-324.</t>
  </si>
  <si>
    <t>ȚENU, Felicia, et al. "STUDY ON THE MANAGEMENT OF TECHNOLOGICAL FLOW IN BEEF CATTLE FARMS IN THE NORTH-EAST REGION OF MOLDOVA.", Scientific Papers. Series D. Animal Science. Vol. LXVII, No. 1, 2024, 324-332</t>
  </si>
  <si>
    <t>https://animalsciencejournal.usamv.ro/pdf/2024/issue_1/Art42.pdf</t>
  </si>
  <si>
    <t>Popescu, A.; Tindeche, C.; Marcuta, A.; Marcuta, L.; Hontus, A.; Stanciu, M.</t>
  </si>
  <si>
    <t>Concentration trends in milk production and number of dairy cows in Romania 2013–2022. Sci. Pap. Ser. Manag. Econ. Eng. Agric. Rural. Dev. 2023, 23, 677–688.</t>
  </si>
  <si>
    <t>Țogoe, D., &amp; Mincă, N. A. (2024). The Impact of Heat Stress on the Physiological, Productive, and Reproductive Status of Dairy Cows. Agriculture, 14(8), 1241.</t>
  </si>
  <si>
    <t>https://www.mdpi.com/2077-0472/14/8/1241</t>
  </si>
  <si>
    <t>Usturoi, Alexandru, et al. "The Quality of Some Acid Dairy Products Obtained in the Traditional System." SCIENTIFIC PAPERS ANIMAL SCIENCE AND BIOTECHNOLOGIES 57.2 (2024): 187-193.</t>
  </si>
  <si>
    <t>file:///C:/Users/COMPUTER2/Downloads/Usturoi2%20(2).pdf</t>
  </si>
  <si>
    <t>Popescu, A.; Hontus, A.C.; Stanciu, M.</t>
  </si>
  <si>
    <t xml:space="preserve"> Tourist arrivals and overnight stays in hotels in Romania during the COVID-19 pandemic versus 2019 and future trends in 2022. Sci. Pap. Ser. Manag. Econ. Eng. Agric. Rural Dev. 2021, 22, 549–560. </t>
  </si>
  <si>
    <t>Cehan, A., and C. Iațu. "A GEOGRAPHICAL PERSPECTIVE ON THE IMPACT OF COVID-19 ON TOURISM DEMAND IN ROMANIA." GeoJournal of Tourism and Geosites 52.1 (2024): 165-175.</t>
  </si>
  <si>
    <t>https://www.researchgate.net/profile/Alexandra-Cehan/publication/378526332_A_Geographical_Perspective_on_the_Impact_of_COVID-19_on_Tourism_Demand_in_Romania/links/65dedfacadc608480aed9cc7/A-Geographical-Perspective-on-the-Impact-of-COVID-19-on-Tourism-Demand-in-Romania.pdf</t>
  </si>
  <si>
    <t>https://www.mdpi.com/2071-1050/16/21/9449</t>
  </si>
  <si>
    <t>Agatha POPESCU, Cristina TINDECHE, Alina MARCUTA, Liviu MARCUTA, Adelaida HONTUS, Mirela STANCIU, Daniela-Mirela PLESOIANU</t>
  </si>
  <si>
    <t xml:space="preserve"> Revival of tourism demand in the post COVID-19 pandemic period—A statistical overview in Romania. Sci. Pap. Ser. Manag. Econ. Eng. Agric. Rural Dev. 2024, 24, 751–760</t>
  </si>
  <si>
    <t>Larisa DIMA, Mihaela STANCIU, Aurelia BALAN, THE IMPACT OF COVID ON TOURISM AT THE EUROPEAN UNION
LEVEL AS AN ELEMENT OF FINANCIAL RISK, Scientific Papers Series Management, Economic Engineering in Agriculture and Rural Development
Vol. 24, Issue 4, 2024, 241-247</t>
  </si>
  <si>
    <t>https://www.webofscience.com/wos/woscc/full-record/WOS:001436601400021</t>
  </si>
  <si>
    <t>Research regarding
consumers attitude, in relation with poultry meat
purchase and consumption. Case study Sibiu, Romania,
Scientific Papers. Series "Management, Economic
Engineering in Agriculture and Rural Development",
Vol. 20(1), 125-130.</t>
  </si>
  <si>
    <t>Georgiana Armenița ARGHIROIU, Dorina – Florentina VASILE, Silviu BECIU, Scientific Papers Series Management, Economic Engineering in Agriculture and Rural Development
Vol. 24, Issue 3, 2024, p. 77-81</t>
  </si>
  <si>
    <t>https://managementjournal.usamv.ro/pdf/vol.24_3/Art9.pdf</t>
  </si>
  <si>
    <t>Popescu, A., Caratus Stanciu, M. 2021,</t>
  </si>
  <si>
    <t>Farm
strcuture in animal sector of Romania, Scientific
Papers. Series "Management, Economic Engineering in
Agriculture and rural development", Vol. 21(4), 445-
458.</t>
  </si>
  <si>
    <t>Silviu Ionuţ BEIA,  Marius CONSTANTIN, Elena-Mădălina DEACONU, Violeta Elena BEIA,  Florea Cosmin NICOLAIE, Dragos SMEDESCU, Cosmina SMEDESCU, ELASTICITY DYNAMICS AND TRADE BALANCE PERFORMANCE AS
METRICS FOR FOOD SECURITY – AN ASSESSMENT OF ROMANIA'S
SWINE MEAT MARKET, Scientific Papers Series Management, Economic Engineering in Agriculture and Rural Development Vol. 24, Issue 1, 2024, p. 107-115</t>
  </si>
  <si>
    <t>https://www.webofscience.com/wos/woscc/full-record/WOS:001229070600073</t>
  </si>
  <si>
    <t>Popescu, A., Cărătuș Stanciu, M., 2021,</t>
  </si>
  <si>
    <t xml:space="preserve"> Farm
Structure in Animal Sector of Romania, Scientific
Papers Series Management, Economic Engineering in
Agriculture and Rural Development Vol. 21(4), 445-
458.</t>
  </si>
  <si>
    <t>BEIA, Silviu Ionuţ, et al. "ELASTICITY DYNAMICS AND TRADE BALANCE PERFORMANCE AS METRICS FOR FOOD SECURITY-AN ASSESSMENT OF ROMANIA'S SWINE MEAT MARKET." Scientific Papers Series Management, Economic Engineering in Agriculture &amp; Rural Development 24.1 (2024).</t>
  </si>
  <si>
    <t>https://spaces-cdn.owlstown.com/blobs/h18ft3qhjaow6o15qs9xlxgkh0o3</t>
  </si>
  <si>
    <t xml:space="preserve">Popescu, A., Tindeche, C., Mărcuta, A., Mărcuta,
L., Hontus, A., Stanciu, M., 2023, </t>
  </si>
  <si>
    <t>The efficiency of the
European Union agri-food trade in the decade 2013-
2022, Scientific Papers Series Management, Economic
Engineering in Agriculture and Rural Development Vol.23(2), 543-555.</t>
  </si>
  <si>
    <t>Aurelia Vasilica , BĂLAN, Elena TOMA, MEAT TRADE DYNAMICS: MONTHLY PATTERNS IN
ROMANIA’S IMPORTS (CMA AND HOLT-WINTERS METHODS), Scientific Papers Series Management, Economic Engineering in Agriculture and Rural Development
Vol. 24, Issue 3, 2024, p. 91-97</t>
  </si>
  <si>
    <t>https://www.webofscience.com/wos/woscc/full-record/WOS:001390217300005</t>
  </si>
  <si>
    <t>Cojocaru, A (Cojocaru, Adrian) [1] ; Cimpoies, L , AGRICULTURAL TRADE AND TRANSFORMATIONS: THE IMPACT OF MOLDOVA-EU TRADE AGREEMENT ON COMPETITIVENESS, 
SCIENTIFIC PAPERS-SERIES MANAGEMENT ECONOMIC ENGINEERING IN AGRICULTURE AND RURAL DEVELOPMENT
Volume25Issue1</t>
  </si>
  <si>
    <t>https://www.webofscience.com/wos/woscc/full-record/WOS:001481821300023</t>
  </si>
  <si>
    <t xml:space="preserve">Popescu, A., Tindeche, C., Marcuta, A., Marcuta,
L., Hontus, A., Stanciu, M., 2024, </t>
  </si>
  <si>
    <t>Land use for animal
feed in Romania in the period 2003-2022. Scientific
Papers. Series "Management, Economic Engineering in
Agriculture and rural development", Vol. 24(2), 799-
808.</t>
  </si>
  <si>
    <t>Romeo Cătălin CREȚU1*, Georgiana GURBAN1*, Ioan Iulian ALECU1**,
Viorel Costin BANȚA2, Petrică ȘTEFAN1, ANALYSIS OF THE PERCEPTION OF CONSUMERS IN ROMANIA
TOWARDS THE USE OF INSECTS AND ARTIFICIAL MEAT IN PUBLIC
FOOD, Scientific Papers Series Management, Economic Engineering in Agriculture and Rural Development
Vol. 24, Issue 3, 2024, p. 257-263</t>
  </si>
  <si>
    <t>Research on the spreading
of Cuscuta in South-East Transylvania - Romania. Journal of Horticulture, Forestry and
Biotechnology 16: 216-219.</t>
  </si>
  <si>
    <t>Petcu, Petruţa, et al. "Experimental Investigation of Magnetic Drum Separation Techniques for Dodder (Cuscuta L.) Seed Removal from Alfalfa Seed Mixtures." Agriculture 14.12 (2024): 2313.</t>
  </si>
  <si>
    <t>Bratu, I.A.; Câmpu, V.R.; Budău, R.; Stanciu, M.A.; Enescu, C.M.</t>
  </si>
  <si>
    <t xml:space="preserve"> Subsidies for Forest Environment and Climate: A Viable Solution for Forest Conservation in Romania? Forests 2024, 15, 1533. </t>
  </si>
  <si>
    <t>Săvan, Gabriela, et al. "GIS-Based Agricultural Land Use Favorability Assessment in the Context of Climate Change: A Case Study of the Apuseni Mountains." Applied Sciences 14.18 (2024): 8348.</t>
  </si>
  <si>
    <t>https://www.mdpi.com/2076-3417/14/18/8348</t>
  </si>
  <si>
    <t>Popescu, A., Tindeche, C., Marcuta, A., Marcuta,
L., Hontus, A., Stanciu, M., 2023,</t>
  </si>
  <si>
    <t xml:space="preserve"> Overtourism in the
most visited European city and village
destinations. Scientific Papers Series Management,
Economic Engineering in Agriculture &amp; Rural
Development, 23(3), 718-736.</t>
  </si>
  <si>
    <t>Jenica CĂLINA, Aurel CĂLINA, STUDY ON THE RE-ASSESSMENT OF TOURIST POTENTIAL AND
ACTIVITIES FROM A BOARDING HOUSE IN THE PONOARELE AREA
- MEHEDINȚI, ROMANIA, IN THE PERIOD 2018 – 2022, Scientific Papers Series Management, Economic Engineering in Agriculture and Rural Development
Vol. 24, Issue 4, 2024, 141-150</t>
  </si>
  <si>
    <t>https://www.webofscience.com/wos/woscc/full-record/WOS:001436601400011</t>
  </si>
  <si>
    <t>Caratus Stanciu, M., 2019</t>
  </si>
  <si>
    <t>Study regarding the
egg’s consumption and the perception regarding the
egg’s quality. Scientific Papers. Series "Management,
Economic Engineering in Agriculture and rural
development", Vol. 19(2), 35-40.</t>
  </si>
  <si>
    <t>Raluca-Aniela GHEORGHE-IRIMIA1, Dana TĂPĂLOAGĂ1, Cosmin ȘONEA1,
Paul-Rodian TĂPĂLOAGĂ2*, Silviu-Ionuț BEIA2**,
Makki Khalaf Hussein AL DULAIMI3, Alexandru USTUROI4, Violeta Elena BEIA5, COMPARATIVE FORECAST OF ORGANIC EGG PRODUCTION IN
ROMANIA AND THE EUROPEAN UNION: INSIGHTS FOR 2014–2030, Scientific Papers Series Management, Economic Engineering in Agriculture and Rural Development
Vol. 24, Issue 4, 2024, 337-343</t>
  </si>
  <si>
    <t>https://www.webofscience.com/wos/woscc/full-record/WOS:001436601400033</t>
  </si>
  <si>
    <t xml:space="preserve">Cărătuș Stanciu, M., 2020, </t>
  </si>
  <si>
    <t>The main characteristics
of agriculture and rural development in the Central
Region of Romania, Scientific Papers Series
Management, Economic Engineering in Agriculture
and Rural Development, Vol. 20(4), 131-139.</t>
  </si>
  <si>
    <t>Ștefan VIZITEU, Stejărel BREZULEANU, Dan DONOSĂ, Elena LEONTE,
Eduard BOGHIȚĂ, THE DYNAMICS OF THE AGRICULTURAL SECTOR IN ROMANIA BY
NUTS 2 REGIONS, Scientific Papers Series Management, Economic Engineering in Agriculture and Rural Development
Vol. 24, Issue 4, 2024, 889-898</t>
  </si>
  <si>
    <t>https://managementjournal.usamv.ro/pdf/vol.24_4/Art96.pdf</t>
  </si>
  <si>
    <t xml:space="preserve">Tănase, M.; Stanciu, M.; Moise, C.; Gheorghe, M. </t>
  </si>
  <si>
    <t>Ecological and economic impact of dodder species (Cuscuta spp. Convolvulaceae) pratological ecosystems. J. Hortic. For. Biotechnol. 2012, 16, 93–97.</t>
  </si>
  <si>
    <t xml:space="preserve">
Gaspar, E (Gaspar, Eniko) [1] ; Sava, C (Sava, Camelia) [1] ; Caratus, M (Caratus, Mirela) [1] ; Barbu, CH (Barbu, Constantin Horia) [1]</t>
  </si>
  <si>
    <t>CORRELATIONS AMONG PARAMETERS AND INDICATORS WITHIN A WASTEWATER TREATMENT PLANT. CASE STUDY: THE WWTP OF MEDIAS, ROMANIA</t>
  </si>
  <si>
    <t xml:space="preserve">
Ba, JJ, Zheng, T ., ; Tang, CL ; Zhang, QY, HYDROCHEMICAL AND ISOTOPIC CHARACTERISTICS OF KARST WELL WATER IN THE LONGZICI SPRING CATCHMENT AND ORIGIN, 
ENVIRONMENTAL ENGINEERING AND MANAGEMENT JOURNAL
Volume23Issue8</t>
  </si>
  <si>
    <t>IC05 - Keynote speaker la manifestări științifice organizate în străinătate.</t>
  </si>
  <si>
    <t>Se punctează doar evenimentele organizate de universități din Top 500 ARWU din anul raportării; universitățile respective trebuie să fie organizatori, și nu simple gazde ale evenimentului; Doar în domeniul Medicină, se punctează și „minicursurile; (keynote lectures, instructional course lectures etc.) prezentate în cadrul congreselor organizare de societățile internaționale de specialitate</t>
  </si>
  <si>
    <t>Calitatea de keynote speaker se verifică pe baza invitației adresate de către organizatori, a programului conferinței și a Dispoziției de deplasare; în program trebuie să se menționeze afilierea autorului la ULBS;</t>
  </si>
  <si>
    <t>Discursul trebuie să fi fost ținut într-o limbă străină de circulație internațională;</t>
  </si>
  <si>
    <t>Participarea s-a făcut prin deplasarea fizică a participantului la locul conferinței; nu se raportează prelegerile ținute online;</t>
  </si>
  <si>
    <t>Manifestarea trebuie să fi avut un caracter științific; Dacă un autor a ținut mai multe keynote speeches în cadrul aceleiași manifestări științifice, se punctează doar unul dintre ele, nu se consideră keynote speeches: prezentările din cadrul întâlnirilor de lucru ale echipelor unor proiecte internaționale; discursurile ținute în cadrul unor reuniuni cu caracter de formare profesională; rapoartele prezentate la întâlnirile unor asociații/organizații profesionale; prezentările instituționale ale profilului și activității ULBS ș.a.m.d</t>
  </si>
  <si>
    <t>Recunoașterea unei prezentări drept „keynote” se face doar în cazul manifestărilor științifice în cadrul cărora există o diferență clară între „plen” și „paneluri”; nu se raportează drept keynote speeches prezentările ținute la conferințe cu un număr redus de participanți, unde din principiu lucrările nu sunt împărțite pe paneluri.</t>
  </si>
  <si>
    <r>
      <rPr>
        <rFont val="Arial Narrow"/>
        <color theme="1"/>
        <sz val="10.0"/>
      </rPr>
      <t xml:space="preserve">* </t>
    </r>
    <r>
      <rPr>
        <rFont val="Arial Narrow"/>
        <b/>
        <color theme="1"/>
        <sz val="10.0"/>
      </rPr>
      <t xml:space="preserve">Punctaje de referință:                                                                                                                                                                                                                                                                                                             
</t>
    </r>
    <r>
      <rPr>
        <rFont val="Arial Narrow"/>
        <color theme="1"/>
        <sz val="10.0"/>
      </rPr>
      <t xml:space="preserve">• 100 p./keynote speech.
</t>
    </r>
  </si>
  <si>
    <t>Universitatea care organizează conferința</t>
  </si>
  <si>
    <t>Numele și prenumele autorilor (afilierea) invitați</t>
  </si>
  <si>
    <t>Titlul conferinței</t>
  </si>
  <si>
    <t xml:space="preserve">Anul </t>
  </si>
  <si>
    <t>Linkul conferinței</t>
  </si>
  <si>
    <t xml:space="preserve">Baza de date în care este indexată revista </t>
  </si>
  <si>
    <t>Link către articol</t>
  </si>
  <si>
    <t>se încarcă invitația adresată de organizatori in format PDF</t>
  </si>
  <si>
    <t>Limba în care s-a ținut prezentarea la conferință</t>
  </si>
  <si>
    <t>IC06 - Cereri de brevete depuse și brevete obținute (naționale, internaționale, triadice).</t>
  </si>
  <si>
    <t xml:space="preserve">Se va anexa documentul doveditor (înregistrarea in buletinul oficial aferent) și înregistrarea la Serviciul CDI/ CTC HPI-ULBS, respectiv dovada indexării in WoS; </t>
  </si>
  <si>
    <t>Se punctează doar brevetele/cererile al căror titular este ULBS; 
Punctajul aferent cererii se acordă pentru anul depunerii cererii; punctajul aferent brevetului se acordă pentru anul obținerii brevetului; cele două punctaje se acordă cumulativ (de ex., 200 + 1000 p.).</t>
  </si>
  <si>
    <t>Brevetul/cererea conține mențiunea afilierii la ULBS a autorului/inventatorului care face raportarea.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</si>
  <si>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cererii/brevetului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t>
  </si>
  <si>
    <r>
      <rPr>
        <rFont val="Arial Narrow"/>
        <b/>
        <color rgb="FF000000"/>
        <sz val="10.0"/>
      </rPr>
      <t>* Punctaje de referință:</t>
    </r>
    <r>
      <rPr>
        <rFont val="Arial Narrow"/>
        <color rgb="FF000000"/>
        <sz val="10.0"/>
      </rPr>
      <t xml:space="preserve">
• 200 p./cerere de brevet ;
• 1.000 p./ brevet național (OSIM);
• 2.000 p./ brevet european/ internațional (EPO/USTPO);
• 4.000 p./ brevet triadic.</t>
    </r>
  </si>
  <si>
    <t>Titlul brevetului/ Numărul brevetului</t>
  </si>
  <si>
    <t>Numele și prenumele inventatorilor (se menționează în paranteză afilierea)</t>
  </si>
  <si>
    <t>Data înregistrării în buletinul oficial / Data indexarii cererii de brevet in TR</t>
  </si>
  <si>
    <t>Procedeu de obținere a unei băuturi funcționale fermentate lactic, pe bază de hrișcă cu adaos de pulbere de Boletus edulis, A/00318</t>
  </si>
  <si>
    <r>
      <rPr>
        <rFont val="Arial Narrow"/>
        <b/>
        <color theme="1"/>
        <sz val="10.0"/>
      </rPr>
      <t>PĂCALA Mariana-Liliana</t>
    </r>
    <r>
      <rPr>
        <rFont val="Arial Narrow"/>
        <color theme="1"/>
        <sz val="10.0"/>
      </rPr>
      <t>, OANCEA Rodica Simona, POPA Miruna Florentina, MIRONESCU Ion</t>
    </r>
  </si>
  <si>
    <t>Autor Standard  Roman (ASRO/CT 367) SR 13592:2024- Cidru (ICS 67.160.10), Standard Nou in Romania; https://magazin.asro.ro/Search?q=Cidru</t>
  </si>
  <si>
    <r>
      <rPr>
        <rFont val="Arial Narrow"/>
        <color theme="1"/>
        <sz val="10.0"/>
      </rPr>
      <t>Begea M.;</t>
    </r>
    <r>
      <rPr>
        <rFont val="Arial Narrow"/>
        <b/>
        <color theme="1"/>
        <sz val="10.0"/>
      </rPr>
      <t xml:space="preserve"> Pacala, ML</t>
    </r>
    <r>
      <rPr>
        <rFont val="Arial Narrow"/>
        <color theme="1"/>
        <sz val="10.0"/>
      </rPr>
      <t>; Rapeanu, G; Tosa, D.; Radu, C;</t>
    </r>
  </si>
  <si>
    <t>ASOCIAȚIA DE STANDARDIZARE DIN ROMÂNIA; 29.02.2024</t>
  </si>
  <si>
    <t>Procedeu de obținere a unei băuturi funcționale fermentate lactic, pe bază de hrișcă cu adaos de pulbere de Boletus edulis</t>
  </si>
  <si>
    <t>Mariana Liliana Păcală, Rodica Simona Oancea, Miruna Florentina Popa, Ion Mironescu</t>
  </si>
  <si>
    <t>cerere brevet inventie OSIM A100318 din 12.06.2024</t>
  </si>
  <si>
    <t>SISTEM ROBOTIC INTELIGENT INTEGRAT PENTRU MONITORIZARE, EVALUARE ȘI CONTROL CU APLICAȚII ÎN HORTICULTURA DE PRECIZIE</t>
  </si>
  <si>
    <r>
      <rPr>
        <rFont val="Arial Narrow"/>
        <color theme="1"/>
        <sz val="10.0"/>
      </rPr>
      <t xml:space="preserve">Iagăru Romulus (ULB), </t>
    </r>
    <r>
      <rPr>
        <rFont val="Arial Narrow"/>
        <color rgb="FF0000FF"/>
        <sz val="10.0"/>
      </rPr>
      <t>Iagăru Pompilica</t>
    </r>
    <r>
      <rPr>
        <rFont val="Arial Narrow"/>
        <color theme="1"/>
        <sz val="10.0"/>
      </rPr>
      <t xml:space="preserve"> (ULB), Cioca Ionel Lucian (ULB), Boscoianu Mircea (UTB), Ioana Petre (UTB), Pop Sebastian (AFABv), Dumitru Marius (INFLPR)</t>
    </r>
  </si>
  <si>
    <t>A/00284/2024, 30.05.2024,                 a 2024 00284</t>
  </si>
  <si>
    <t>Iagăru Romulus (ULB), Iagăru Pompilica (ULB), Cioca Ionel Lucian (ULB), Boscoianu Mircea (UTB), Ioana Petre (UTB), Pop Sebastian (AFABv), Dumitru Marius (INFLPR)</t>
  </si>
  <si>
    <t>IC07 - Evenimente internaționale și/sau activități de anvergură</t>
  </si>
  <si>
    <t>Se va verifica existența siglei ULBS pe materialele promoționale ale evenimentului;</t>
  </si>
  <si>
    <t>În cazul difuzării online a spectacolelor/filmelor de la literele (b), (c), (d) și (f), se punctează transmisia o singură dată, pentru fiecare rol (pentru fiecare canal instituțional de difuzare);</t>
  </si>
  <si>
    <t>La litera (g), expoziția personală se punctează doar dacă include peste 20 lucrări;</t>
  </si>
  <si>
    <t>La litera (h), mențiunile diferite pe aceeași pagină se punctează o singură dată.</t>
  </si>
  <si>
    <r>
      <rPr>
        <rFont val="Arial Narrow"/>
        <b/>
        <color theme="1"/>
        <sz val="10.0"/>
      </rPr>
      <t>* Punctaje de referință:</t>
    </r>
    <r>
      <rPr>
        <rFont val="Arial Narrow"/>
        <color theme="1"/>
        <sz val="10.0"/>
      </rPr>
      <t xml:space="preserve">
• </t>
    </r>
    <r>
      <rPr>
        <rFont val="Arial Narrow"/>
        <b/>
        <color theme="1"/>
        <sz val="10.0"/>
      </rPr>
      <t>a)        Organizare/management eveniment artistic (Artele spectacolului/Arte vizuale-resta</t>
    </r>
    <r>
      <rPr>
        <rFont val="Arial Narrow"/>
        <color theme="1"/>
        <sz val="10.0"/>
      </rPr>
      <t xml:space="preserve">urare):
• festival de Artele spectacolului: manager festival internațional = 1000 p.; manager festival național = 400 p.; manager secțiune în cadrul unui festival internațional = 300 p.; membru în echipa de management a unei secțiuni din cadrul unui festival internațional = 150 p.; manager pentru prezentarea unui spectacol în cadrul unui festival sau turneu, în străinătate = 200 p.; membru în echipa de management a prezentării unui spectacol în cadrul unui festival sau turneu, în străinătate = 100 p. 
• eveniment de Arte vizuale-restaurare: organizator eveniment internațional = 200 p
</t>
    </r>
    <r>
      <rPr>
        <rFont val="Arial Narrow"/>
        <b/>
        <color theme="1"/>
        <sz val="10.0"/>
      </rPr>
      <t>b)	Film de lung metraj (Artele spectacolului):</t>
    </r>
    <r>
      <rPr>
        <rFont val="Arial Narrow"/>
        <color theme="1"/>
        <sz val="10.0"/>
      </rPr>
      <t xml:space="preserve">
• regie = 600 p; rol principal = 450 p.; rol secundar = 200 p.; rol episodic = 100 p.
</t>
    </r>
    <r>
      <rPr>
        <rFont val="Arial Narrow"/>
        <b/>
        <color theme="1"/>
        <sz val="10.0"/>
      </rPr>
      <t>c)	Roluri în spectacole în cadrul instituțiilor producătoare (Artele spectacolului):</t>
    </r>
    <r>
      <rPr>
        <rFont val="Arial Narrow"/>
        <color theme="1"/>
        <sz val="10.0"/>
      </rPr>
      <t xml:space="preserve">
• rol în spectacol nou / premieră a unei stagiuni din cadrul unei instituții producătoare de spectacol (teatru național / de stat / independent): rol principal = 350 p.; rol secundar = 200 p.; rol episodic sau corp-ansamblu = 100 p.
</t>
    </r>
    <r>
      <rPr>
        <rFont val="Arial Narrow"/>
        <b/>
        <color theme="1"/>
        <sz val="10.0"/>
      </rPr>
      <t>d)	Roluri în spectacole jucate la festivaluri internaționale (Artele spectacolului):</t>
    </r>
    <r>
      <rPr>
        <rFont val="Arial Narrow"/>
        <color theme="1"/>
        <sz val="10.0"/>
      </rPr>
      <t xml:space="preserve">
• rol într-un spectacol invitat / selectat în programul unui festival internațional din străinătate și în cadrul FITS: rol principal = 100 p.; rol secundar = 50 p.; rol episodic sau corp-ansamblu = 40 p.
</t>
    </r>
    <r>
      <rPr>
        <rFont val="Arial Narrow"/>
        <b/>
        <color theme="1"/>
        <sz val="10.0"/>
      </rPr>
      <t>e)	Producție artistică în cadrul instituțiilor producătoare de spectacol (Artele spectacolului):</t>
    </r>
    <r>
      <rPr>
        <rFont val="Arial Narrow"/>
        <color theme="1"/>
        <sz val="10.0"/>
      </rPr>
      <t xml:space="preserve">
• regie spectacol = 450 p.; participarea regizorului la repetiții și reprezentarea publică a spectacolului în cadrul unui festival internațional (deplasare) sau în cadrul FITS = 100 p.;
• scenografie de spectacol/film = 300 p.;
•nconcept coregrafic spectacol de dans = 450 p.; concept coregrafic spectacol de teatru / teatru-dans: 200 p.;
• compoziție muzicală originală = 300 p.;
• autor de text dramatic / traducere de text dramatic pentru spectacol = 300 p.; dramaturg de producție = 200 p.
</t>
    </r>
    <r>
      <rPr>
        <rFont val="Arial Narrow"/>
        <b/>
        <color theme="1"/>
        <sz val="10.0"/>
      </rPr>
      <t>f)	Concerte internaționale (Muzică – inclusiv muzică religioasă):</t>
    </r>
    <r>
      <rPr>
        <rFont val="Arial Narrow"/>
        <color theme="1"/>
        <sz val="10.0"/>
      </rPr>
      <t xml:space="preserve">
• spectacol invitat / selectat în programul unui festival (deplasare) internațional din străinătate sau în cadrul FITS: solist = 120 puncte; membru cor/ansamblu/instrumentist = 60 p.
• concert de muzică religioasă în străinătate = 100 p.
</t>
    </r>
    <r>
      <rPr>
        <rFont val="Arial Narrow"/>
        <b/>
        <color theme="1"/>
        <sz val="10.0"/>
      </rPr>
      <t>g)	Expoziții în străinătate (Arte vizuale)</t>
    </r>
    <r>
      <rPr>
        <rFont val="Arial Narrow"/>
        <color theme="1"/>
        <sz val="10.0"/>
      </rPr>
      <t xml:space="preserve">:
• expoziție personala = 500 p.;
• participare la expoziție = 100 p.
</t>
    </r>
    <r>
      <rPr>
        <rFont val="Arial Narrow"/>
        <b/>
        <color theme="1"/>
        <sz val="10.0"/>
      </rPr>
      <t>h)	Vizibilitate internațională:</t>
    </r>
    <r>
      <rPr>
        <rFont val="Arial Narrow"/>
        <color theme="1"/>
        <sz val="10.0"/>
      </rPr>
      <t xml:space="preserve">
• menționare nominală într-un context cultural, pe o pagină web din străinătate (inclusiv social media) = 10 p./mențiune.
</t>
    </r>
  </si>
  <si>
    <t xml:space="preserve">Numele și prenumele </t>
  </si>
  <si>
    <t>Titlu eveniment</t>
  </si>
  <si>
    <t>Tipul evenimentului</t>
  </si>
  <si>
    <t>Data evenimentului</t>
  </si>
  <si>
    <t>Link-ul către site-ul evenimentului/ catolog/ pagină de FB etc.</t>
  </si>
  <si>
    <t xml:space="preserve">IC08 - Competiții sportive de nivel internațional și național
</t>
  </si>
  <si>
    <t>Punctajul pentru performanță sportivă se acordă pentru realizările cadrului didactic (și nu pentru realizările studenților);</t>
  </si>
  <si>
    <t>Punctajul pentru organizare se acordă organizatorului principal; acesta poate decide distribuirea punctajului între membrii echipei;</t>
  </si>
  <si>
    <t>În cadrul aceleiași competiții nu se pot cumula calitățile de organizator și participant;</t>
  </si>
  <si>
    <t>Se punctează doar competițiile organizate sub egida federațiilor sportive de specialitate;</t>
  </si>
  <si>
    <t>Se consideră competiții internaționale competițiile organizate în străinătate sau competițiile organizate în România în care minim 33% dintre participanți sunt din străinătate;</t>
  </si>
  <si>
    <t>Se consideră competiții naționale competițiile în care minim 33% dintre participanți sunt din alte județe;</t>
  </si>
  <si>
    <t>Participarea la competiții se certifică prin existența dovezilor specifice în format online sau document fizic asumat (site/ pagină electronică/ afiș; liste oficiale de înscriere; clasamente oficiale/diplome de participare/medalii etc.).</t>
  </si>
  <si>
    <r>
      <rPr>
        <rFont val="Arial Narrow"/>
        <color theme="1"/>
        <sz val="10.0"/>
      </rPr>
      <t xml:space="preserve">* Punctaje de referință:
</t>
    </r>
    <r>
      <rPr>
        <rFont val="Arial Narrow"/>
        <b/>
        <color theme="1"/>
        <sz val="10.0"/>
      </rPr>
      <t>a)        Organizare:</t>
    </r>
    <r>
      <rPr>
        <rFont val="Arial Narrow"/>
        <color theme="1"/>
        <sz val="10.0"/>
      </rPr>
      <t xml:space="preserve"> 
•        competiție internațională: 500 p.</t>
    </r>
    <r>
      <rPr>
        <rFont val="Arial Narrow"/>
        <color theme="1"/>
        <sz val="10.0"/>
      </rPr>
      <t>/ echipă organizatorică;</t>
    </r>
    <r>
      <rPr>
        <rFont val="Arial Narrow"/>
        <color theme="1"/>
        <sz val="10.0"/>
      </rPr>
      <t xml:space="preserve">
•        competiție națională: 300</t>
    </r>
    <r>
      <rPr>
        <rFont val="Arial Narrow"/>
        <color theme="1"/>
        <sz val="10.0"/>
      </rPr>
      <t xml:space="preserve"> p./ echipă organizatorică.</t>
    </r>
    <r>
      <rPr>
        <rFont val="Arial Narrow"/>
        <color theme="1"/>
        <sz val="10.0"/>
      </rPr>
      <t xml:space="preserve">
</t>
    </r>
    <r>
      <rPr>
        <rFont val="Arial Narrow"/>
        <b/>
        <color theme="1"/>
        <sz val="10.0"/>
      </rPr>
      <t>b)        Participare:</t>
    </r>
    <r>
      <rPr>
        <rFont val="Arial Narrow"/>
        <color theme="1"/>
        <sz val="10.0"/>
      </rPr>
      <t xml:space="preserve">
•        competiții de nivel internațional: 800 p. = Premiul I; 600 puncte = Premiul II; 400 p. = Premiul III; 200 p. = participare;
•        competiții de nivel național: 400 p. = Premiul I; 300 puncte = Premiul II; 200 p. = Premiul III; 100 p. = participare.
</t>
    </r>
  </si>
  <si>
    <t>calitatea (organizator sau participant)</t>
  </si>
  <si>
    <t xml:space="preserve">Punctaj individual </t>
  </si>
  <si>
    <t>IC09 - Articole în reviste indexate BDI (inclusiv ERIH Plus) sau în reviste neindexate; recenzii de carte apărute în reviste științifice.</t>
  </si>
  <si>
    <t>Se consideră reviste științifice (neindexate) doar acele reviste care: a) au girul unui comitet științific alcătuit din personalități cu activitate științifică prestigioasă pe plan național și internațional; b) au afișate pe site-ul lor niște norme riguroase de citare și de redactare a articolelor; c) utilizează procesul de peer-review; d) în conținutul lor, articolele au măcar rezumatul într-o limbă de circulație internațională;</t>
  </si>
  <si>
    <t>Autorul care raportează lucrarea trebuie să aibă declarată afilierea la ULBS; în cazul declarării de afilieri la mai multe instituții, se împarte punctajul la numărul de instituții la care autorul își declară afilierea; în cazul în care autorul își declară afilierea la mai multe structuri ale ULBS (de ex., un departament și un centru de cercetare), punctajul nu se împarte;</t>
  </si>
  <si>
    <t>Punctajul total al articolului se împarte la numărul de autori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</si>
  <si>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Articolele publicate în reviste indexate în mai multe BDI se raportează o singură dată, în funcție de încadrarea cea mai favorabilă (de ex., același articol nu poate fi raportat și la IC01, și la IC09).</t>
  </si>
  <si>
    <r>
      <rPr>
        <rFont val="Arial Narrow"/>
        <color theme="1"/>
        <sz val="10.0"/>
      </rPr>
      <t xml:space="preserve">* </t>
    </r>
    <r>
      <rPr>
        <rFont val="Arial Narrow"/>
        <b/>
        <color theme="1"/>
        <sz val="10.0"/>
      </rPr>
      <t>Punctaje de referință:</t>
    </r>
    <r>
      <rPr>
        <rFont val="Arial Narrow"/>
        <color theme="1"/>
        <sz val="10.0"/>
      </rPr>
      <t xml:space="preserve">
• articole în reviste recunoscute ERIH Plus: 150 p./articol;
• articole indexate în alte BDI: 100 p./articol;
• articole în reviste științifice neindexate: 50 p./articol;
• recenzii în reviste indexate WoS/SCOPUS: 50 p./recenzie;
• recenzii în alte tipuri de reviste științifice: 25 p./ recenzie.
.</t>
    </r>
  </si>
  <si>
    <t>Titlul documentului publicat</t>
  </si>
  <si>
    <t>Tipul documentui (articol, book review, etc.)</t>
  </si>
  <si>
    <t>Titlul volumului /
 Titlul revistei</t>
  </si>
  <si>
    <t>ISBN / ISSN</t>
  </si>
  <si>
    <t>Paginile articolului (de la … pana la …)</t>
  </si>
  <si>
    <t>Baza de date în care este indexat documentul</t>
  </si>
  <si>
    <t>The effects of fortification with a commercial mixture of vitamins and minerals on bread characteristics</t>
  </si>
  <si>
    <t>articol</t>
  </si>
  <si>
    <t>Carmen-Alexandra Cirican, Claudia-Felicia Ognean, Mihai Ognean</t>
  </si>
  <si>
    <t>Journal of Agroalimentary Processes and Technologies</t>
  </si>
  <si>
    <t>ISSN: 2069-0053 (print), Agroprint;
ISSN (online): 2068-9551</t>
  </si>
  <si>
    <t>477-482</t>
  </si>
  <si>
    <t>DOI: 10.59463/JAPT.2024.2.50</t>
  </si>
  <si>
    <t>IFIS – International Food Information Service (https://www.ifis.org/fsta/check-indexed-journals?hsCtaTracking=2b4810f2-5174-4280-a8e7-c8baf3815247%7C053d76cb-5bc4-44aa-a56f-9860f66ad67e);
CAS – Chemical Abstracts Service ( CAS ref; 163659; https://cassi.cas.org/publication.jsp?P=DXaT8ZV7yNcyz133K_ll3zLPXfcr-WXfmrao1nfmjWwyz133K_ll3zLPXfcr-WXf-9sRQmIIxJMyz133K_ll3zLPXfcr-WXfU90cHhOD1d4Y1QIngn8Sbg);
Food Science Central  from the publishers of FSTA, Food Science and Technology Abstracts (EBSCO; https://www.ifis.org/fsta/check-indexed-journals?hsCtaTracking=2b4810f2-5174-4280-a8e7-c8baf3815247%7C053d76cb-5bc4-44aa-a56f-9860f66ad67e);
European Virtual Institute for Speciation Analysis (EVISA; http://www.speciation.net/Database/Journals/Journal-of-Agroalimentary-Processes-and-Technologies-;i3610);
Science and Engineering Journal Abbreviations (https://journal-abbreviations.library.ubc.ca/);
Google Scholar (https://scholar.google.com/scholar?hl=ro&amp;as_sdt=0%2C5&amp;q=journal+of+agroalimentary+processes+and+technologies&amp;btnG=);
EBSCO (https://www.ebsco.com/; https://essentials.ebsco.com/search/eds?query=Journal%20of%20Agroalimentary%20Processes%20and%20Technologies&amp;language=en);
CAB Abstracts (https://www-cabdirect-org.am.e-nformation.ro/cabdirect/search/?q=Journal%20of%20Agroalimentary%20Processes%20and%20Technologies).</t>
  </si>
  <si>
    <t>The effects of fibers and proteins addition on biscuits characteristics</t>
  </si>
  <si>
    <t>Vasilica Oprescu, Claudia-Felicia Ognean, Mihai Ognean</t>
  </si>
  <si>
    <t>528-534</t>
  </si>
  <si>
    <t>DOI: 10.59463/JAPT.2024.2.57</t>
  </si>
  <si>
    <t>Added-Value Compounds for Food Industry</t>
  </si>
  <si>
    <t>Cristina-Anca Danciu, Anca Tulbure, Mirela-Aurora Stanciu, Iuliana Antonie, </t>
  </si>
  <si>
    <t>Scholarly Community Encyclopedia</t>
  </si>
  <si>
    <t>https://encyclopedia.pub/entry/50356</t>
  </si>
  <si>
    <t>Ciprian Capatana, </t>
  </si>
  <si>
    <t>Mihai Victor Zerbeș, </t>
  </si>
  <si>
    <t>Ramona Giurea, Elena Cristina Rada</t>
  </si>
  <si>
    <t xml:space="preserve">Phytochemical profile, antioxidant and antibacterial potential of Lycopodium Clavatum L. extracts, </t>
  </si>
  <si>
    <t>Articol</t>
  </si>
  <si>
    <t>Ramona Cristea, Daniela Sandru</t>
  </si>
  <si>
    <t>Acta Oecologica Carpatica vol. XXVI</t>
  </si>
  <si>
    <t xml:space="preserve"> ISSN 2065-7064</t>
  </si>
  <si>
    <t>13-24</t>
  </si>
  <si>
    <t>https://magazines.ulbsibiu.ro/actaoc/archive.html</t>
  </si>
  <si>
    <t xml:space="preserve">
    EBSCO, TOC Premier Database Coverage List, Ulrichs Web - Global Serials Directory
 </t>
  </si>
  <si>
    <t>The Growth and Development of the Potato According to their Variety in the Central Area of Romania</t>
  </si>
  <si>
    <t>Nicolae-Tiberiu DRĂGHICI (University of Agricultural Sciences and Veterinary Medicine of Cluj-Napoca, Doctoral School of Agricultural Engineering, 3-5 Calea Mănăștur, Cluj-Napoca, Romania), Alexandra-Mihaela NAGY (University of Agricultural Sciences and Veterinary Medicine of Cluj-Napoca, Doctoral School of Agricultural Engineering, 3-5 Calea Mănăștur, Cluj-Napoca, Romania) and Camelia SAVA-SAND (University of Agricultural Sciences and Veterinary Medicine of Cluj-Napoca, Doctoral School of Agricultural Engineering, 3-5 Calea Mănăștur, Cluj-Napoca, Romania, “Lucian Blaga” University of Sibiu, Faculty of Agricultural Science, Food Industry and Environmental Protection, 7 Dr. Ion Rațiu, Sibiu, Romania)</t>
  </si>
  <si>
    <t>Bulletin of University of Agricultural Sciences and Veterinary Medicine Cluj-Napoca. Agriculture</t>
  </si>
  <si>
    <t>9-15</t>
  </si>
  <si>
    <t>10.15835/buasvmcn-agr:2023.0011</t>
  </si>
  <si>
    <t>BDI</t>
  </si>
  <si>
    <r>
      <rPr>
        <rFont val="Arial Narrow"/>
        <color theme="1"/>
        <sz val="10.0"/>
      </rPr>
      <t xml:space="preserve">Nicolae-Tiberiu DRĂGHICI (University of Agricultural Sciences and Veterinary Medicine of Cluj-Napoca, Doctoral School of Agricultural Engineering, 3-5 Calea Mănăștur, Cluj-Napoca, Romania), Alexandra-Mihaela NAGY (University of Agricultural Sciences and Veterinary Medicine of Cluj-Napoca, Doctoral School of Agricultural Engineering, 3-5 Calea Mănăștur, Cluj-Napoca, Romania) and </t>
    </r>
    <r>
      <rPr>
        <rFont val="Arial Narrow"/>
        <color theme="1"/>
        <sz val="10.0"/>
      </rPr>
      <t>Camelia SAVA-SAND</t>
    </r>
    <r>
      <rPr>
        <rFont val="Arial Narrow"/>
        <color theme="1"/>
        <sz val="10.0"/>
      </rPr>
      <t xml:space="preserve"> (University of Agricultural Sciences and Veterinary Medicine of Cluj-Napoca, Doctoral School of Agricultural Engineering, 3-5 Calea Mănăștur, Cluj-Napoca, Romania, “Lucian Blaga” University of Sibiu, Faculty of Agricultural Science, Food Industry and Environmental Protection, 7 Dr. Ion Rațiu, Sibiu, Romania)</t>
    </r>
  </si>
  <si>
    <t>Valorization of beef bones resulting from byproducts in food production</t>
  </si>
  <si>
    <t>POPA, O. M.; TIȚA, M. A.; TIȚA, O</t>
  </si>
  <si>
    <t>Journal of EcoAgriTourism</t>
  </si>
  <si>
    <t>ISSN
1844-8577</t>
  </si>
  <si>
    <t>p.35</t>
  </si>
  <si>
    <t>JEAT is indexed in CAB Abstracts
JEAT is indexed in Global Health</t>
  </si>
  <si>
    <t>Potential use of bio-dyes for green coloring of medical textiles</t>
  </si>
  <si>
    <t>Cocîrlea M.D., Coman A., Popovici L.F., Oancea Simona, Coman D.</t>
  </si>
  <si>
    <t>Annals of the University of Oradea, Fascicle of Textiles, Leatherwork</t>
  </si>
  <si>
    <t>1843 – 813X</t>
  </si>
  <si>
    <t>17-26</t>
  </si>
  <si>
    <t>EBSCO, Textile Technology Complete, Directory of Open Access Journals (DOAJ), Index Copernicus, Ulrich's Update - Periodicals Directory</t>
  </si>
  <si>
    <t>Study on gross alpha and beta radioactivity of samples of bottled mineral waters in Romania</t>
  </si>
  <si>
    <t>Tăban C.I., Moșteanu A.M., Oancea Simona</t>
  </si>
  <si>
    <t>Current Trends in Natural Sciences</t>
  </si>
  <si>
    <t>2284-9521</t>
  </si>
  <si>
    <t>290-297</t>
  </si>
  <si>
    <t>10.47068/ctns.2024.v13i25.034</t>
  </si>
  <si>
    <t xml:space="preserve">Crossref, GOOGLE SCHOLAR, Scipio, INDEX COPERNICUS INTERNATIONAL, EBSCO, EuroPub, CAB Abstracts </t>
  </si>
  <si>
    <t>Calendula officinalis – overview on applications and pharmaceutical uses</t>
  </si>
  <si>
    <t>268-279</t>
  </si>
  <si>
    <t>10.47068/ctns.2024.v13i25.032</t>
  </si>
  <si>
    <t>The study on the use of flour obtained from grape seeds in the industry of obtaining dietary food products.</t>
  </si>
  <si>
    <t>V CODOI (ULBS), O TIȚA (ULBS)</t>
  </si>
  <si>
    <t>p,10</t>
  </si>
  <si>
    <t>chrome-extension://efaidnbmnnnibpcajpcglclefindmkaj/https://jeat.rosita.ro/archive/2024_1/1_2024.pdf</t>
  </si>
  <si>
    <t>Ensuring sustainability through the recovery of waste resulting from the obtaining of fruit juice</t>
  </si>
  <si>
    <t>D MARICA (ULBS), T Ovidiu (ULBS), ML IANCU (ULBS)</t>
  </si>
  <si>
    <t>THE JOURNAL CONTEMPORARY ECONOMY</t>
  </si>
  <si>
    <t xml:space="preserve">ISSN 2537 – 4222                   ISSN-L 2537 – 4222  </t>
  </si>
  <si>
    <t>p.97-104</t>
  </si>
  <si>
    <t>chrome-extension://efaidnbmnnnibpcajpcglclefindmkaj/http://www.revec.ro/images/images_site/articole/article_6ead392c42547df19a01fab8f7e8b73d.pdf</t>
  </si>
  <si>
    <t>https://www.ceeol.com/search/article-detail?id=1295076</t>
  </si>
  <si>
    <t>Studies on the possibilities of authenticating the geographical origin of wines.</t>
  </si>
  <si>
    <t>SWC Nicoleta, O Tița</t>
  </si>
  <si>
    <t>Journal of Hygienic Engineering &amp; Design</t>
  </si>
  <si>
    <t>ISSN: 18578489</t>
  </si>
  <si>
    <t>p. 22-27.</t>
  </si>
  <si>
    <t>Original scientific paper UDC 663.21:004.7.056;   chrome-extension://efaidnbmnnnibpcajpcglclefindmkaj/https://keypublishing.org/jhed/wp-content/uploads/2024/03/04.-Full-paper-Sas-Wilhelmine-Claudia-Nicoleta.pdf</t>
  </si>
  <si>
    <t>https://keypublishing.org/jhed/, EBSCO, CABI</t>
  </si>
  <si>
    <t>Recenzie carte</t>
  </si>
  <si>
    <t>Voicu Gheorghe si Ștefan Elena Mădălina - Aspecte teoretice și experimentale privind procesul de cernere a măcinițurilor în unitățile de morărit industriale</t>
  </si>
  <si>
    <t>Editura Matrix Rom, București 2023</t>
  </si>
  <si>
    <t>399 pag.</t>
  </si>
  <si>
    <t>Maria Lidia Iancu - Vegetale între recoltare și consum</t>
  </si>
  <si>
    <t>editura Universității Lucian Blaga din Sibiu, 2024</t>
  </si>
  <si>
    <t>208 pag.</t>
  </si>
  <si>
    <t>INVASIVE INSECT SPECIES REPORTED IN THE SIBIU CITY (ROMANIA),
UNDER THE CLIMATIC CONDITIONS OF 2021-2024</t>
  </si>
  <si>
    <t>Cristina Stanca Moise ULBS</t>
  </si>
  <si>
    <t>Muzeul Olteniei Craiova. Oltenia. Studii şi comunicări. Ştiinţele Naturi, 40(1)</t>
  </si>
  <si>
    <t>ISSN 1454-691</t>
  </si>
  <si>
    <t>107-118</t>
  </si>
  <si>
    <t>http://olteniastudiisicomunicaristiintelenaturii.ro/cont/40_1/III.%20ANIMAL%20BIOLOGY%20III.a.%20INVERTEBRATES%20VARIOUS/14.%20Moise.pdf</t>
  </si>
  <si>
    <t xml:space="preserve">THE STUDY OF INSECTS IN A VEGETABLE GARDEN
IN THE ORLEȘTI VILLAGE OF THE VÂLCEA COUNTY </t>
  </si>
  <si>
    <t>Muzeul Olteniei Craiova. Oltenia. Studii şi comunicări. Ştiinţele Naturi, 40(2)</t>
  </si>
  <si>
    <t>92-99</t>
  </si>
  <si>
    <t>http://olteniastudiisicomunicaristiintelenaturii.ro/cont/40_2/III.%20ANIMAL%20BIOLOGY%20III.a.%20INVERTEBRATES%20VARIOUS/12.%20Moise.pdf</t>
  </si>
  <si>
    <t>The study of the mobility and speciation of heavy metals in polluted soils from Copșa Mică, Sibiu County</t>
  </si>
  <si>
    <t>Dublesu Flavius, Sofariu Bogdan, Vecerdea Petronela Bianca,</t>
  </si>
  <si>
    <t>Vol. 3 No. 3 (2024): Proceedings of the 7th International Conference XGEN  ISSN Online : 3061-3965  ISSN Print : 3061-3965  Publisher UNIVERSITAS</t>
  </si>
  <si>
    <t>SSN Online : 3061-3965  ISSN Print : 3061-3965</t>
  </si>
  <si>
    <t>https://opacj.org/star/article/download/525/221/2175</t>
  </si>
  <si>
    <t>Creșterea ovinelor în România: o invitație la reflecție din perspectiva sănătății și siguranței în muncă</t>
  </si>
  <si>
    <t>Croitoru Alin, Stanciu Mirela, Creșterea ovinelor în România: o invitație la reflecție din perspectiva sănătății și siguranței în muncă</t>
  </si>
  <si>
    <t>Acta Montanologiae. Revistă sub auspiciile ASAS</t>
  </si>
  <si>
    <t>ISSN 3008-4954</t>
  </si>
  <si>
    <t>146-154</t>
  </si>
  <si>
    <t>ENSURING SUSTAINABILITY THROUGH THE RECOVERY OF WASTE RESULTING FROM THE OBTAINING OF FRUIT JUICE,</t>
  </si>
  <si>
    <t>Denisa Marica (Sopîrlă), Ovidiu Tița, Maria Lidia Iancu</t>
  </si>
  <si>
    <t>The Journal Contemporary Economy</t>
  </si>
  <si>
    <t>2537-4222</t>
  </si>
  <si>
    <t>http://www.revec.ro/article-2024-id-109-volume.9.issue.1.html</t>
  </si>
  <si>
    <t>IC10 - Cărți/capitole publicate la edituri naționale (România sau Republica Moldova) sau la edituri internaționale care nu se află pe lista ULBS a editurilor de prestigiu: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</si>
  <si>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își declară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</si>
  <si>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t>
  </si>
  <si>
    <t>Dovada publicării volumului se face prin link către prezentarea volumului de pe site-ul editurii; prezentarea trebuie să conțină: titlul și data publicării volumului; ISBN-ul; numărul de pagini;</t>
  </si>
  <si>
    <t>Nu se punctează reeditările;</t>
  </si>
  <si>
    <t>Prin excepție, în domeniul drept se acceptă și se punctează și reeditările, cu condiția ca acestea să fie determinate de revizuirea legislației la care se referă cartea reeditată;</t>
  </si>
  <si>
    <t>Nu se punctează lucrările cu caracter didactic;</t>
  </si>
  <si>
    <r>
      <rPr>
        <rFont val="Arial Narrow"/>
        <color theme="1"/>
        <sz val="10.0"/>
      </rPr>
      <t xml:space="preserve">În oricare domeniu, în cazul traducerilor de cărți/capitole care, conform clasificării Academiei Române, sunt realizate în/din „limbi vechi” (latină, greacă veche, ebraică, slavonă) sau în/din „limbi străine mai puțin curente” (chineză, hindi, suedeză ș.a.), se aplică un </t>
    </r>
    <r>
      <rPr>
        <rFont val="Arial Narrow"/>
        <b/>
        <color theme="1"/>
        <sz val="10.0"/>
      </rPr>
      <t>coeficient de multiplicare de 2</t>
    </r>
    <r>
      <rPr>
        <rFont val="Arial Narrow"/>
        <color theme="1"/>
        <sz val="10.0"/>
      </rPr>
      <t>.</t>
    </r>
  </si>
  <si>
    <r>
      <rPr>
        <rFont val="Arial Narrow"/>
        <b/>
        <color theme="1"/>
        <sz val="10.0"/>
      </rPr>
      <t>* Punctaje de referință:</t>
    </r>
    <r>
      <rPr>
        <rFont val="Arial Narrow"/>
        <color theme="1"/>
        <sz val="10.0"/>
      </rPr>
      <t xml:space="preserve">
Pentru cărți/capitole publicate la edituri naționale (România și Republica Moldova):
•autor de volume/capitole: 2 p./pagină (se împarte la numărul de autori);
•coordonare/editare de volum: 1 p./pagină (se împarte la numărul de coordonatori);
•traducere de volume/capitole: 1 p./pagină (se împarte la numărul de traducători).
Pentru cărțile/capitolele publicate la </t>
    </r>
    <r>
      <rPr>
        <rFont val="Arial Narrow"/>
        <b/>
        <color theme="1"/>
        <sz val="10.0"/>
      </rPr>
      <t>edituri internaționale (</t>
    </r>
    <r>
      <rPr>
        <rFont val="Arial Narrow"/>
        <color theme="1"/>
        <sz val="10.0"/>
      </rPr>
      <t>altele decât cele de la IC02) se aplică un</t>
    </r>
    <r>
      <rPr>
        <rFont val="Arial Narrow"/>
        <b/>
        <color theme="1"/>
        <sz val="10.0"/>
      </rPr>
      <t xml:space="preserve"> coeficient de multiplicare de 2.</t>
    </r>
  </si>
  <si>
    <t>Numele și prenumele autorilor</t>
  </si>
  <si>
    <t>Editura</t>
  </si>
  <si>
    <t>ISBN-ul cărții</t>
  </si>
  <si>
    <t>Luna publicării</t>
  </si>
  <si>
    <t>Nr. pag.</t>
  </si>
  <si>
    <t>Vegetale între recoltare și consum</t>
  </si>
  <si>
    <t>Iancu Maria Lidia</t>
  </si>
  <si>
    <t>Editura Universității Lucian Blaga, https://editura.ulbsibiu.ro/product-category/industrie-alimentara/</t>
  </si>
  <si>
    <t>978-606-12-2003-8;63;644</t>
  </si>
  <si>
    <t>Iancu maria</t>
  </si>
  <si>
    <t>Analiza coroziunii electrochimice a metalelor din procesele industriale</t>
  </si>
  <si>
    <t>Crețu C.M.</t>
  </si>
  <si>
    <r>
      <rPr>
        <rFont val="Arial Narrow"/>
        <color theme="1"/>
        <sz val="10.0"/>
      </rPr>
      <t>Editura Academiei Forțelor Terestre “Nicolae Bălcescu”</t>
    </r>
    <r>
      <rPr>
        <rFont val="Arial Narrow"/>
        <color theme="1"/>
        <sz val="12.0"/>
      </rPr>
      <t>,</t>
    </r>
    <r>
      <rPr>
        <rFont val="Arial Narrow"/>
        <color theme="1"/>
        <sz val="10.0"/>
      </rPr>
      <t xml:space="preserve">Sibiu </t>
    </r>
  </si>
  <si>
    <t>978-973-153-554-8</t>
  </si>
  <si>
    <t>aprilie</t>
  </si>
  <si>
    <t>IC11 - Proiecte finanțate de Comisia Europeană (Horizon-MSCA ș.a.); alte linii internaționale de finanțare; programul COST, UEFISCDI (mobilități: MC, MCT, MCD ș.a.), ANCS, AFCN, Consiliul Local, Consiliul Județean ș.a.; proiecte cu terți</t>
  </si>
  <si>
    <t>Se raportează aici doar proiectele de cercetare, în sensul definiției acestei noțiuni din Art. 2 alin. (1) din Ordinul comun al MFP și MCI nr. 2326/2855/2017 din 29 august 2017, potrivit căruia „elementele definitorii” ale unui proiect de cercetare-dezvoltare și inovare sunt: „a) scopul; b) domeniul de cercetare, dezvoltare și inovare; c) obiectivele; d) perioada de desfășurare; e) tipul sursei de finanțare (public/privat/național/extern); f) bugetul, cu evidențierea distinctă a cheltuielilor corespunzătoare veniturilor din salarii și asimilate salariilor aferente personalului încadrat în proiect; g) caracterul de noutate și/sau inovativ al rezultatului; h) indicatorii de rezultat definiți.</t>
  </si>
  <si>
    <t>Se punctează doar proiectele pentru care directorul a contribuit la scrierea aplicației;</t>
  </si>
  <si>
    <t>Se punctează doar proiectele contractate, nu și aplicațiile necâștigătoare/necontractate;</t>
  </si>
  <si>
    <t>Contabilitatea proiectelor trebuie să se desfășoare prin Direcția Financiar-Contabilă a ULBS;
În cazul proiectelor cu terții, cheltuielile cu personalul ULBS nu se iau în calcul în stabilirea valorii proiectului pe baza căreia se acordă punctajul;</t>
  </si>
  <si>
    <t>Punctajul se acordă o singură dată pe proiect, pentru anul în care a avut loc contractarea, indiferent dacă este vorba despre un buget multianual;</t>
  </si>
  <si>
    <t>Punctajul se acordă directorului/responsabilului de proiect din partea ULBS; directorul/responsabilul poate decide împărțirea punctajului cu membrii echipei, în baza unei notificări scrise adresate SSCDI.</t>
  </si>
  <si>
    <r>
      <rPr>
        <rFont val="Arial Narrow"/>
        <b/>
        <color theme="1"/>
        <sz val="10.0"/>
      </rPr>
      <t>* Punctaje de referință:</t>
    </r>
    <r>
      <rPr>
        <rFont val="Arial Narrow"/>
        <color theme="1"/>
        <sz val="10.0"/>
      </rPr>
      <t xml:space="preserve">
• 100 p., pentru proiectele cu valoare de sub 10.000 de lei;
• 200 p., pentru proiectele cu valoare cuprinsă între 10.000 și 100.000 de lei;
• 300 p., pentru proiectele cu valoare cuprinsă între 100.000 și 1.000.000 de lei;
• 400 p., pentru proiectele cu valoare de peste 1.000.000 de lei.
</t>
    </r>
  </si>
  <si>
    <t>Finanțator</t>
  </si>
  <si>
    <t>Durata contractului 
(LL/AA - LL/AA )</t>
  </si>
  <si>
    <t xml:space="preserve">Suma contractului </t>
  </si>
  <si>
    <t>Suma încasată în anul de referință</t>
  </si>
  <si>
    <t>Căpățână Ciprian</t>
  </si>
  <si>
    <t>Cercetări privind integrarea în Sistemul de management al siguranței alimentului a cerințelor care solicită  evaluări de risc ale standardului IFS Food (International Featured Standards Food) versiunea 8 în firme din domeniul industriei fermentative</t>
  </si>
  <si>
    <t>SC Management Solutions and Assistance SRL</t>
  </si>
  <si>
    <t>PĂCALĂ Mariana-Liliana</t>
  </si>
  <si>
    <t>01/2024-07/2024</t>
  </si>
  <si>
    <t xml:space="preserve">50600 RON </t>
  </si>
  <si>
    <t>PĂCALĂ Mariana</t>
  </si>
  <si>
    <t>IC12 - Citări în publicații indexate BDI (inclusiv ERIH), în reviste neindexate și în volume publicate la edituri din țară și din străinătate, în teze de doctorat indexate în Google Scholar</t>
  </si>
  <si>
    <t>Se specifică lucrarea citată (= LCA) și lucrarea care citează (= LCI); persoana care raportează trebuie să se afle printre autorii LCA și în această calitate să aibă declarată afilierea la ULBS; nu se punctează LCA în care autorul și-a declarat afilierea la alte instituții decât ULBS; în cazul în care în LCA autorul și-a declarat afiliere multiplă (la ULBS și la alte instituții), se împarte punctajul la numărul total de instituții la care autorul LCA și-a declarat afilierea;</t>
  </si>
  <si>
    <t>Punctajul se împarte între numărul de autori ai LCA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</si>
  <si>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Se ia în considerare o (singură) citare doar atunci când toate datele bibliografice esențiale ale LCA (autor, titlu, revistă/editură ș.a.) sunt menționate în LCI; nu se consideră „citări” simplele mențiuni nominale, prezența într-o listă de acknowledgements etc.;</t>
  </si>
  <si>
    <t>Nu se punctează autocitările (nu se raportează LCI pe a căror listă de autori se numără autorul LCA care face raportarea);</t>
  </si>
  <si>
    <t>Se consideră o (singură) citare atunci când se stabilește o asociere invariabilă între o LCA și o LCI; dacă mai multe LCA ale aceluiași autor sunt citate în aceeași LCI, aceste situații se consemnează și se punctează distinct; la fel, dacă aceeași LCA este citată în mai multe LCI, aceste situații se consemnează și se punctează distinct;</t>
  </si>
  <si>
    <t>Nu se punctează citările multiple (dacă o LCA este citată de mai multe ori într-o LCI, acest fapt se raportează ca o singură citare; regula se aplică și în situațiile în care aceeași LCA a fost citată în capitole/secțiuni diferite ale unei lucrări având același autor/aceiași autori, întrucât secțiunile respective reprezintă părți diferite ale aceleiași lucrări, și nu lucrări diferite);</t>
  </si>
  <si>
    <t>LCI trebuie să fi fost publicată în intervalul de raportare; nu există restricții pentru data de publicare a LCA.</t>
  </si>
  <si>
    <r>
      <rPr>
        <rFont val="Arial Narrow"/>
        <b/>
        <color theme="1"/>
        <sz val="10.0"/>
      </rPr>
      <t>*Punctaje de referință:</t>
    </r>
    <r>
      <rPr>
        <rFont val="Arial Narrow"/>
        <b/>
        <color theme="1"/>
        <sz val="10.0"/>
        <u/>
      </rPr>
      <t xml:space="preserve">
</t>
    </r>
    <r>
      <rPr>
        <rFont val="Arial Narrow"/>
        <color theme="1"/>
        <sz val="10.0"/>
      </rPr>
      <t xml:space="preserve">•       20 p./citare: reviste BDI/ERIH; volume apărute la edituri din străinătate (altele decât acelea de pe lista editurilor de prestigiu) și de pe listele CNCS (toate categoriile);
•      10 p./citare: reviste neindexate; volume apărute la alte edituri din România și Republica Moldova, teze de doctorat indexate în Google Scholar.
</t>
    </r>
  </si>
  <si>
    <t>LCA -lucrare citată- (titlu)</t>
  </si>
  <si>
    <t>LCI - lucrare care citează -(autori, titlu, revistă)</t>
  </si>
  <si>
    <t>Baza de date în care este indexată LCI (BDI, inclusiv ERIH) în reviste neindexate și în volume publicate la edituri din țară și din străinătate, în teze de doctorat indexate în Google Scholar</t>
  </si>
  <si>
    <t>Antofie</t>
  </si>
  <si>
    <t xml:space="preserve">Current political commitments’ challenges for ex situ conservation of plant genetic resources for food and agriculture. Analele Universităţii din Oradea, Fascicula Biologie, XVIII(2), 157-163. </t>
  </si>
  <si>
    <t>Anju, T. R., Theresa, M., &amp; Mohanlal, J. (2024). Conservation Approaches of Plant Genetic Resources. In Sustainable Utilization and Conservation of Plant Genetic Diversity (pp. 643-681). Singapore: Springer Nature Singapore.</t>
  </si>
  <si>
    <t>https://link.springer.com/content/pdf/10.1007/978-981-99-5245-8.pdf</t>
  </si>
  <si>
    <t>Sarwar, M., Saleem, M. F., Ullah, N., Maqsood, H., &amp; Ahmad, H. (2024). Physiological Ecology of Medicinal Plants: Implications for Phytochemical Constituents. In Herbal Medicine Phytochemistry: Applications and Trends (pp. 1679-1711). Cham: Springer International Publishing.</t>
  </si>
  <si>
    <t>https://link.springer.com/content/pdf/10.1007/978-3-031-43199-9_35.pdf</t>
  </si>
  <si>
    <t>Bryant, C., Hopwood, C. J., Graça, J., Nissen, A. T., Dillard, C., &amp; Thompkins, A. (2024). Exploring Public Support for Farmed Animal Welfare Policy and Advocacy Across 23 Countries. Psychology of Human-Animal Intergroup Relations, 3, 1-19.</t>
  </si>
  <si>
    <t>https://research.rug.nl/en/publications/exploring-public-support-for-farmed-animal-welfare-policy-and-adv</t>
  </si>
  <si>
    <t>https://phair.psychopen.eu/index.php/phair</t>
  </si>
  <si>
    <t>Olufemi, M. O. (2024). Canadian Consumer Preference and Willingness to Pay for Beef Raised under Different Antimicrobial Use Practices.</t>
  </si>
  <si>
    <t>https://era.library.ualberta.ca/items/b000dec0-cd8f-4656-8de7-f7e14585bd5a</t>
  </si>
  <si>
    <t>teza master</t>
  </si>
  <si>
    <t>Goldie, K. (2024). The affective geographies of human-pig relationships (Doctoral dissertation, University of Southampton).</t>
  </si>
  <si>
    <t>https://eprints.soton.ac.uk/491431/</t>
  </si>
  <si>
    <t>teza doctorat</t>
  </si>
  <si>
    <t>Bailey, C. (2024). Des animaux et des femmes: la thèse des oppressions liées selon les écoféministes antispécistes. Les ateliers de l'éthique, 18(1), 139-162.</t>
  </si>
  <si>
    <t>https://www.erudit.org/en/journals/ateliers/2024-v18-n1-ateliers09957/1117233ar/abstract/</t>
  </si>
  <si>
    <t>DOAJ, https://www.lecre.umontreal.ca/en/indexation_indexing/</t>
  </si>
  <si>
    <t xml:space="preserve"> In Vitro Cultivation of Purple-Fleshed Potato Varieties: Insights into Their Growth and Development. Horticulturae, 9(4), 425.(2023). </t>
  </si>
  <si>
    <t>Zarzecka, K., Gugała, M. J., Ginter, A., &amp; Durakiewicz, W. (2024). Kształtowanie zawartości skrobi i suchej masy w bulwach ziemniaka o kolorowym miąższu. Fragmenta Agronomica, 41(1).32-45</t>
  </si>
  <si>
    <t>/https://pta.up.poznan.pl/pdf/2024/4%20FA%2041(1)%202024%20Zarzecka.pdf</t>
  </si>
  <si>
    <t>https://journals.indexcopernicus.com/search/journal/issue?issueId=284506&amp;journalId=384</t>
  </si>
  <si>
    <t xml:space="preserve">Zarzecka, K., Gugała, M., Ginter, A., &amp; Durakiewicz, W. (2024). Starch and Dry Matter Content in Coloured Flesh Table Potato Tubers. Research Square, </t>
  </si>
  <si>
    <t>https://www.researchsquare.com/article/rs-4231580/v1</t>
  </si>
  <si>
    <t>google scholar</t>
  </si>
  <si>
    <t>Antofie, M. M., &amp; Sava Sand</t>
  </si>
  <si>
    <t xml:space="preserve"> Drought Stress Study on Nicotiana tabacum L.,“Baladi”, an In Vitro Experimental Model. Agriculture, 11(9), 845., C. (2021).</t>
  </si>
  <si>
    <t>Yin, Q., Feng, Z., Ren, Z., Wang, H., Wu, D., Jaisi, A., &amp; Yang, M. (2024). Utilizing transcriptomics and metabolomics reveal drought tolerance mechanism in Nicotiana tabacum. bioRxiv, 2024-05.</t>
  </si>
  <si>
    <t>https://www.biorxiv.org/content/10.1101/2024.05.06.592846v1.abstract</t>
  </si>
  <si>
    <t>Antofie, M. M., &amp; Sava, C. S.</t>
  </si>
  <si>
    <t xml:space="preserve"> Indicators for investigating traditional home-gardens in Romania-vineyrads, fruit trees and cultivated shrubs diversity in Moşna commune, Sibiu county. (2020).</t>
  </si>
  <si>
    <t>Mahmood, F. N., Ahmed, Z. A., Mohmed, E. T., &amp; Saadi, A. M. (2024). The Relationship between the Spread Rate of Acute Anemia and Vitis Vinifera in Different Age Groups in Urban Settings: A review.</t>
  </si>
  <si>
    <t>https://www.multispecialityjournal.com/uploads/archives/20241212134521_E-24-11.1.pdf</t>
  </si>
  <si>
    <t xml:space="preserve">google scholar https://www.multispecialityjournal.com/indexing-abstracting </t>
  </si>
  <si>
    <t>THE BIODIVERSITY OF THE MELLIFEROUS PLANTS IN THE SURROUNDINGS OF THE TOWN SEBES (ALBA COUNTY) AND THEIR ECONOMICAL IMPORTANCE</t>
  </si>
  <si>
    <t>Iurii Dragoman, Lilia Chisnicean, Fenologia Înfloririi plantelor melifere din Republica Moldova, Conference: Genetica, fiziologia şi ameliorarea plantelor Ediția 8, 2024At: Chişinău, Moldova, 7-8 octombrie 2024</t>
  </si>
  <si>
    <t>https://ibn.idsi.md/ro/collection_view/3188</t>
  </si>
  <si>
    <t>Popescu А, Stanciu М, Antonie L</t>
  </si>
  <si>
    <t>Livestock and milk and meat production in the top five EU countries rearing sheep and goats, 2012‑2021</t>
  </si>
  <si>
    <t xml:space="preserve"> M.I. Selionova, A-M. M. Aybazov, M.YU. Gladkikh, The state of dairy sheep farming and prospects for the use of genomic methods to improve sheep productivity and milk composition, “Sheep, goats, wool business”</t>
  </si>
  <si>
    <t>file:///C:/Users/40722/Downloads/156-195-1-SM.pdf</t>
  </si>
  <si>
    <t xml:space="preserve">    Nithar Ranjan MadhuBhanumati SarkarNikhil Chandra HalderBiplab Kumar Behera. Potential Applications of Traditional Medicinal Plants for Treating Sleep Disorders.     DOI: 10.52756/bhietm.2023.e02.015
    In book: The Basic Handbook of Indian Ethnobotany and Traditional Medicine</t>
  </si>
  <si>
    <t>https://books.iaph.in/chapter-15-potential-applications-of-traditional-medicinal-plants-for-treating-sleep-disorders/</t>
  </si>
  <si>
    <t xml:space="preserve"> © International Academic Publishing House (IAPH), Mrs. Bhanumati Sarkar, Dr. (Professor) Surjyo Jyoti Biswas, Dr. Alok Chandra Samal &amp; Dr. Akhil Pandey (eds.), The Basic Handbook of Indian Ethnobotany and Traditional Medicine [Volume: 2], pp. 224-243. ISBN: 978-81-962683-5-0
Doi: https://doi.org/10.52756/bhietm.2023.e02.015</t>
  </si>
  <si>
    <t>Ovidiu Tița 1,Maria Adelina Constantinescu 1,Mihaela Adriana Tița 1,Tiberius Ilie Opruța 1,Adriana Dabija 2 andCecilia Georgescu 1
(1
Department of Agricultural Sciences and Food Engineering, Lucian Blaga University of Sibiu, Doctor Ion Rațiu No. 7, 550012 Sibiu, Romania
2
Faculty of Food Engineering, Stefan cel Mare University of Suceava, 720229 Suceava, Romania)</t>
  </si>
  <si>
    <t>Yasasvi Jayakodi,Punniamoorthy Thiviya,Ashoka Gamage,Philippe Evon,Terrence Madhujith, Othmane Merah 
Antioxidant Activity of Essential Oils Extracted from Apiaceae Family Plants
Agrochemicals</t>
  </si>
  <si>
    <t>Merve Güneş  , Murat Gökgöz
Antioksidan Özelliği Zenginleştirilmiş Kefir Örneklerine Güncel Yaklaşım
Instıtute of Health Sciences Journal</t>
  </si>
  <si>
    <t>http://cusbed.cumhuriyet.edu.tr/en/pub/issue/86796/1452698</t>
  </si>
  <si>
    <t>Ovidiu Tiţa, Adelina Maria Constantinescu and Mihaela Adriana Tiţa
(Department of Agricultural Sciences and Food Engineering, University Lucian Blaga
of Sibiu, Romania)</t>
  </si>
  <si>
    <t>Antioxidant and Antiseptic Properties of Volatile Oils from
Different Medicinal Plants: A Review</t>
  </si>
  <si>
    <t>Islam Boulaares, Samir Derouiche, Janetta Niemann
Ocimum basilicum L.: A Systematic Review on Pharmacological Actions and Molecular Docking Studies for Anticancer Properties
Journal Of Biochemical Technology</t>
  </si>
  <si>
    <t>Usha Kiran Reddy Thimmapuram
Preparation And Evaluation Of Polyherbal Scented Candle Using Volatile Oils Extracted By Enfleurage Method: Evaluation Of Polyherbal Scented Candle
INDONESIAN JOURNAL OF HEALTH SCIENCES RESEARCH AND DEVELOPMENT (IJHSRD)</t>
  </si>
  <si>
    <t>https://ijhsrd.com/index.php/ijhsrd/article/view/192</t>
  </si>
  <si>
    <t>Vanya Zhivkov
Potato waste and sweet potato waste utilization – some research trends
International Conference on Environmental Science, Technology and Engineering (ICESTE 2024)</t>
  </si>
  <si>
    <t>Usu Sius, Tuak Dayak, Radikal Bebas, dan Sistem Reproduksi Pria, Ed. Penerbit NEM, 2024
ISBN 6231151875, 9786231151872</t>
  </si>
  <si>
    <r>
      <rPr>
        <rFont val="Arial Narrow"/>
        <color theme="1"/>
        <sz val="10.0"/>
      </rPr>
      <t xml:space="preserve">С.Г. Гафизов , Г.К. Гафизов, </t>
    </r>
    <r>
      <rPr>
        <rFont val="Arial Narrow"/>
        <color rgb="FFFF0000"/>
        <sz val="10.0"/>
      </rPr>
      <t>Сравнительное изучение сохранности антоцианов в гранатовых соках-заготовках горячего розлива</t>
    </r>
    <r>
      <rPr>
        <rFont val="Arial Narrow"/>
        <color theme="1"/>
        <sz val="10.0"/>
      </rPr>
      <t xml:space="preserve">, 2024;88(4):118-131 Плодоводство и виноградарство Юга России / Fruit growing and viticulture of South Russia, https://doi.org/10.30679/2219-5335-2024-4-88-118-131 </t>
    </r>
  </si>
  <si>
    <t>https://www.researchgate.net/publication/382758616_Comparative_study_of_the_preservation_of_anthocyanins_in_pomegranate_juice_purchases_of_hot_filling</t>
  </si>
  <si>
    <t>ROAD
CROSSREF
FATCAT
WIKIDATA
OPENALEX</t>
  </si>
  <si>
    <t xml:space="preserve"> Oancea,  S.,  Draghici,  O.,  &amp;  Ketney,  O.</t>
  </si>
  <si>
    <t xml:space="preserve"> Changes  in  total  
anthocyanin  content  and antioxidant  activity  in  sweet  cherries during  frozen  storage,  and  air-oven  and  infrared  drying</t>
  </si>
  <si>
    <t>O. Vasylyshyna; The influence of quality indicators on changes in the color of sour cherry and sweet cherry fruits; Scientific Progress &amp; Innovations</t>
  </si>
  <si>
    <t xml:space="preserve">https://journals.pdaa.edu.ua/visnyk/article/view/1934/2389  </t>
  </si>
  <si>
    <t>Copernicus, Scilit, Ukrainica</t>
  </si>
  <si>
    <t>Batuch Mukhtarovna Guseynova; Change in Quality Indicators of Sweet Cherries from Dagestan Depending on Its Freezing Methods, Shelf life and Variability; Storage and Processing of Farm Products; Vol 32, No 3 (2024)</t>
  </si>
  <si>
    <t>https://www.spfp-mgupp.ru/jour/article/view/538</t>
  </si>
  <si>
    <t>Ulrichs, Berkeley, Lens, Scilit</t>
  </si>
  <si>
    <t>Aguilar-Moreno, G. S., Navarro-Cerón, E., Ascencio-Aguirre, F. M., Espinosa-Solares, T., &amp; Aguilar-Méndez, M. Á. (2024). Structural, magnetic, and luminescent properties of NaGdF4: Nd3+@ Fe3O4 nanocomposites. Nanotechnology, 35(44), 445602.</t>
  </si>
  <si>
    <t>https://iopscience.iop.org/article/10.1088/1361-6528/ad6b33/meta</t>
  </si>
  <si>
    <t>Chemical Abstracts Service, EBSCO, Embase,  J-Gate, PubMed</t>
  </si>
  <si>
    <t xml:space="preserve">Popa M, Tăușan I, Drăghici O, Soare A and Oancea S:
</t>
  </si>
  <si>
    <t>Influence of convective and vacuum-type drying on
quality, microstructural, antioxidant and thermal properties
of pretreated Boletus edulis mushrooms</t>
  </si>
  <si>
    <t>Thakur V and Sharma P: Optimizing vitamin D enrichment in oyster mushrooms by investigating the effects of UV light treatment and
drying methods. Int J Pharmacognosy 2024; 11(11): 604-08. doi link: http://dx.doi.org/10.13040/IJPSR.0975-8232.IJP.11(11).604-08</t>
  </si>
  <si>
    <t>https://ijpjournal.com/bft-article/optimizing-vitamin-d-enrichment-in-oyster-mushrooms-by-investigating-the-effects-of-uv-light-treatment-and-drying-methods/</t>
  </si>
  <si>
    <t>Copernicus, Hinari-WHO, CAS, CASSI (American Chemical Society)</t>
  </si>
  <si>
    <t>Aragón López , Y. ., Hernández Chávez, B. M. ., Sánchez Medina, M. A. ., García Montalvo, I. A. ., Valenzuela Garza, R. ., &amp; Pérez Santiago, A. D. . (2024). Los hongos silvestres de Santa María Yavesía, Oaxaca, México: alimentos funcionales con propiedades medicinales . Revista De Investigación Cañetana, 3(1), 38–48. https://doi.org/10.60091/ric.2024.v3n1.05</t>
  </si>
  <si>
    <t>https://ric.undc.edu.pe/index.php/ricundc/article/view/72</t>
  </si>
  <si>
    <t>ROAD, SUDOC</t>
  </si>
  <si>
    <t>An enzyme-enhanced extraction of anthocyanins from red cabbage and their thermal degradation kinetics. Acta Alimentaria 49:204−13
doi: 10.1556/066.2020.49.2.9</t>
  </si>
  <si>
    <t>Vélez Rivera, N. et al. (2024). Tendencias y desarrollo del uso de antioxidantes. En: Importancia de
los antioxidantes en los alimentos y salud humana (pp. 128-147). Fondo Editorial de la Universidad
Nacional Experimental Sur del Lago, Jesús María Semprum. https://doi.org/10.59899/impo-anti-C5</t>
  </si>
  <si>
    <r>
      <rPr>
        <rFont val="Arial Narrow"/>
        <color rgb="FF0070C0"/>
        <sz val="10.0"/>
      </rPr>
      <t>https://unesur.edu.ve/libros-2/download/33-libro-importancia-de-los-antioxidantes-en-los-alimentos-y-salud-humana/496-capitulo-5-tendencias-y-desarrollo-del-uso-de-antioxidantes</t>
    </r>
    <r>
      <rPr>
        <rFont val="Arial Narrow"/>
        <color rgb="FF000000"/>
        <sz val="10.0"/>
      </rPr>
      <t xml:space="preserve"> sau </t>
    </r>
    <r>
      <rPr>
        <rFont val="Arial Narrow"/>
        <color rgb="FF002060"/>
        <sz val="10.0"/>
      </rPr>
      <t>https://drive.google.com/file/d/1J8lt2zi5RiSMJBJuSdubCBZTU3GCh0dZ/view (poz 146)</t>
    </r>
  </si>
  <si>
    <t>carte</t>
  </si>
  <si>
    <t>Drăghici O, Dumitru AM, Dinică I</t>
  </si>
  <si>
    <t>Study of the water and residual nitrite content in meat products in the Sibiu area Romania, Acta Universitatis Cibiniensis Series E: FOOD TECHNOLOGY</t>
  </si>
  <si>
    <t>Pascu C., Herman V., Costinar L., Iancu I., Badea C., Iorgoni V.V., Gligor A, Development of inactivated Escherichia coli autogenous vaccine against neonatal diarrhea in lambs, Lucrări Știinţifice Medicină Veterinară Vol. LVII(2), 2024, Timişoara</t>
  </si>
  <si>
    <t>https://www.usab-tm.ro/utilizatori/medicinaveterinara/file/LS%20FMV%20LVII(2)%202024.pdf#page=118</t>
  </si>
  <si>
    <t>CAB Abstracts
CABI Full Text
Ulrich's Periodicals Directory</t>
  </si>
  <si>
    <t>Iancu Maria Lidia (ULBS)</t>
  </si>
  <si>
    <t>Effect of potato (Solanum tuberosum) addition on dough properties, sensory qualities and resistant starch content of bread</t>
  </si>
  <si>
    <t xml:space="preserve">Effect of Storage on the Antioxidant, Color and Sensory Properties of Local Bread Yöresel Ekmeğin Antioksidan, Renk ve Duyusal Özelliklerine Depolamanın Etkisi
Araştırma Makalesi / Research Article DOI: https://doi.org/10.35414/akufemubid.1253934 AKÜ FEMÜBİD 24 (2024) 025401 (341-349) AKU J. Sci. Eng. 24 (2024) 025401 (341-349), </t>
  </si>
  <si>
    <t>https://dergipark.org.tr/en/download/article-file/2964036</t>
  </si>
  <si>
    <t>https://dergipark.org.tr/en/pub/akufemubid/indexes</t>
  </si>
  <si>
    <t>Bailly, S., El Mahgubi, A., Puel, O., Lorber, S., Bailly, J. D., &amp; Orlando, B. (2025). Implantation of Aspergillus Section Flavi in French Maize and Consequences on Aflatoxin Contamination of Maize at Harvest: Three-Year Survey. Toxins, 17(4), 155.</t>
  </si>
  <si>
    <t>https://www.mdpi.com/2072-6651/17/4/155</t>
  </si>
  <si>
    <t>Google Scholar.</t>
  </si>
  <si>
    <t>Ötün, B. (2024). Aflatoxin M1 Levels in Cheeses in Türkiye: A Review. Turkish Journal of Agriculture-Food Science and Technology, 12(12), 2656-2663.</t>
  </si>
  <si>
    <t>https://agrifoodscience.com/index.php/TURJAF/article/view/7067</t>
  </si>
  <si>
    <t>Nadeem, M., &amp; Ahmad, M. H. (2024). Recent Innovations in Detection of Aflatoxins in Dairy and other Food Products.</t>
  </si>
  <si>
    <t>https://sciknowpub.com/project-admin/published-book-chapter/SciKnowPub-564.pdf</t>
  </si>
  <si>
    <t>Suqun Liao, Lishen Wang, Luyao Mo, (2024) The Impact of Childhood Trauma on Sense of Meaning in Life among Middle School Students: The Chain Mediating Roles of Social Support and Core Self-Evaluation</t>
  </si>
  <si>
    <t>https://www.researchsquare.com/article/rs-4769181/latest</t>
  </si>
  <si>
    <t>Ioana POROSNICU, Luminita-Iuliana AILINCAI1 Mirela-Adina ARITON, Andra-Sabina NECULAI-VALEANU, Silviu-Ionut BORS, Vasile VINTILA, Mihai MARES, (2024) THE IMPORTANCE OF AFLATOXIN M1 IN DAIRY PRODUCTS - A MINI-REVIEW</t>
  </si>
  <si>
    <t>https://www.uaiasi.ro/revmvis/index_htm_files/THE%20IMPORTANCE%20OF%20AFLATOXIN%20M1%20IN%20DAIRY%20PRODUCTS%20-%20A%20MINI-REVIEW%20.pdf</t>
  </si>
  <si>
    <t>Jami, A., Fathi-Achachlouei, B., &amp; Shaddel, R. (2024). Nanoliposome of black fig Anthocyanins and its application in kombucha beverage. Journal of Food Science &amp; Technology (2008-8787), 21(148).</t>
  </si>
  <si>
    <t>https://fsct.modares.ac.ir/files/fsct/user_files_749497/eng/bahram1356-A-10-22557-9-4988903.pdf</t>
  </si>
  <si>
    <t>Cho, H. S., Park, G. D., Olawuyi, I. F., Park, J. J., &amp; Lee, W. Y. (2024). Kinetic modeling of ultrasound-assisted extraction of dieckol from Ecklonia cava using a choline chloride-based natural deep eutectic solvent. Food Science and Preservation, 31(5), 735-744.</t>
  </si>
  <si>
    <t>https://www.ekosfop.or.kr/archive/view_article?pid=kjfp-31-5-735</t>
  </si>
  <si>
    <t>Yıldız, K., Özyiğit, E., Ergönül, P. G., İşitmezoğlu, E., Tezcan, B., &amp; Lermioğlu, E. B. (2024). Optimization of Berry Infusions with High Polphenol Content.</t>
  </si>
  <si>
    <t>https://core.ac.uk/download/pdf/617763355.pdf</t>
  </si>
  <si>
    <t>Oancea, S (ULBS)., Draghici, O.(ULBS), &amp; Ketney, O.(ULBS)</t>
  </si>
  <si>
    <t>Changes in total anthocyanin content and antioxidant activity in sweet cherries during frozen storage, and air-oven and infrared drying</t>
  </si>
  <si>
    <t>Vasylyshyna, O. (2024). The influence of quality indicators on changes in the color of sour cherry and sweet cherry fruits. Scientific Progress &amp; Innovations, 27(2), 12-15.</t>
  </si>
  <si>
    <t>https://journals.pdau.edu.ua/visnyk/article/download/1963/2423#page=12</t>
  </si>
  <si>
    <t>Ketney Otto (ULBS)</t>
  </si>
  <si>
    <t>Food safety legislation regarding of aflatoxins contamination</t>
  </si>
  <si>
    <t>Sadimantara, M. S., Argo, B. D., Sucipto, S., Al Riza, D. F., &amp; Hendrawan, Y. (2024). The classification of aflatoxin contamination level in cocoa beans using fluorescence imaging and deep learning. Journal of Robotics and Control (JRC), 5(1), 82-91.</t>
  </si>
  <si>
    <t>https://journal.umy.ac.id/index.php/jrc/article/view/19081</t>
  </si>
  <si>
    <t>S Oancea (ULBS), D Ghincevici (ULBS), O Ketney (ULBS)</t>
  </si>
  <si>
    <t>The Effect of Ultrasonic Pretreatment and Sample Preparation on the Extraction Yield of Antioxidant Compounds and Activity of Black Currant Fruits</t>
  </si>
  <si>
    <t>Bruna, L. A. (2024). Development of Enabling Technologies for Residual Biomass Valorization in a Context of Circular Economy.</t>
  </si>
  <si>
    <t>https://tesidottorato.depositolegale.it/bitstream/20.500.14242/199180/1/Lauriane%20BRUNA%20-%20Manuscript.pdf</t>
  </si>
  <si>
    <t xml:space="preserve">
CF Ognean, N Darie, M Ognean
</t>
  </si>
  <si>
    <t>Jihad Samaan; Hanin Issa; Effect of Adding Rice starch and Pectin as Fat Substitutes on Dough Rheological Properties and Resulting Biscuit Quality; Vol. 40 No. 2 (2024): Damascus University Journal of Agriculture Sciences, 2024</t>
  </si>
  <si>
    <t>https://journal.damascusuniversity.edu.sy/index.php/agrj/article/view/6100</t>
  </si>
  <si>
    <t>Google Academic</t>
  </si>
  <si>
    <t>Feroussier, Auriane. Étude des facteurs physicochimiques modulant les propriétés structurales et rhéologiques de la purée de lentilles rouges et usage en tant que substitut de l’huile dans des sauces mayonnaises. Diss. Université Laval, 2024.</t>
  </si>
  <si>
    <t>https://corpus.ulaval.ca/server/api/core/bitstreams/439e1c29-d17d-40a2-b92a-bb158bda29e9/content</t>
  </si>
  <si>
    <t xml:space="preserve">
M Ognean, N Darie, CF Ognean
</t>
  </si>
  <si>
    <t>Studies about Obtaining Low Calorie and High Fiber Content Bakery Product Using Wheat Bran
Acta Universitatis Cibiniensis, Seria F Chemia 9 (1), 55-66</t>
  </si>
  <si>
    <t>Ding Changhe, Wei Shuyin, Liu Qianqian, Gao Jun, Fan Junmin. Efectele tărâțelor fermentate cu Saccharomyces boulardii asupra calității și aromei biscuiților [J]. Revista Universității de Tehnologie din Henan (Ediția de Științe Naturale), 2024, 45(2): 83-91.DOI: 10.16433/j.1673-2383.2024.02.010</t>
  </si>
  <si>
    <t>https://xuebaozk.haut.edu.cn/article/doi/10.16433/j.1673-2383.2024.02.010</t>
  </si>
  <si>
    <t>CAS, EBSCO</t>
  </si>
  <si>
    <t>CF Ognean, N Darie, M Ognean</t>
  </si>
  <si>
    <t>Nutritional and Technological Studies about Using Carboxyl-methyl-cellulose in Low Calories Bakery Products</t>
  </si>
  <si>
    <t>WAHYUNINGSIH, ENDAH. PENGARUH TEKNIK BUTTERFLY HUG TERHADAP TINGKAT KECEMASAN PADA PASIEN PRE-OPERASI DI RUMAH SAKIT UMUM PKU MUHAMMADIYAH PRAMBANAN KLATEN. Diss. Universitas Muhammadiyah Klaten, 2024.</t>
  </si>
  <si>
    <t>https://repository.umkla.ac.id/3595/1/BAB%20I.pdf</t>
  </si>
  <si>
    <t>CF Ognean, N Darie, V Jâşcanu, A Győngyi, M Târziu, M Ognean</t>
  </si>
  <si>
    <t>Obtaining low calories dessert-jelly type
CF Ognean, N Darie, V Jâşcanu, A Győngyi, M Târziu, M Ognean
J. of Agroalimentary Processes and Technologies 13 (2), 409-412</t>
  </si>
  <si>
    <t>Moldovan, Camelia, et al. "Coffee jellies-the nutritional, sensory, and physicochemical characterization." Journal of Agroalimentary Processes &amp; Technologies 30.3 (2024).</t>
  </si>
  <si>
    <t>https://journal-of-agroalimentary.ro/admin/articole/13662L11-30-3_JAPT2024-Moldovan-DOI-26-pp-300-305.pdf</t>
  </si>
  <si>
    <t>O Mihai, O Claudia Felicia, D Didina</t>
  </si>
  <si>
    <t>BUCKWHEAT, SUSTAINABLE INGREDIENT FOR BREAD BAKING: RHEOLOGICAL AND TECHNOLOGICAL INVESTIGATION.
Management of Sustainable Development 9 (2)</t>
  </si>
  <si>
    <t>Aruş, Vasilica-Alisa, et al. "PRELIMINARY STUDIES CONCERNING THE INFLUENCE OF BUCKWHEAT FLOUR ON THE QUALITY OF WHITE WHEAT BREAD." Scientific Study &amp; Research. Chemistry &amp; Chemical Engineering, Biotechnology, Food Industry 25.2 (2024): 157-167.</t>
  </si>
  <si>
    <t>https://pubs.ub.ro/dwnl.php?id=CSCC6202402V02S01A0004</t>
  </si>
  <si>
    <t>Aksu, Sena, and Derya Alkan. "Sensory evaluation of bread, rice pudding and cake incorporating germinated cereal and legume flour." Food and Health 10.2 (2024): 138-148.</t>
  </si>
  <si>
    <t>http://jfhs.scientificwebjournals.com/en/download/article-file/3469954</t>
  </si>
  <si>
    <t>ERIHPLUS</t>
  </si>
  <si>
    <t>Hypocaloric and Hypoglucidic Food–Technological Trends
Alma Mater Publishing House, Sibiu</t>
  </si>
  <si>
    <t>Vaduguru, Viswanath, and Mohankumari Honganoor Puttananjaiah. "Implication of acacia gum for cereal-legume-millet-based composite flour: Nutritional and functional attributes and biological activity." (2024).</t>
  </si>
  <si>
    <t>https://www.researchsquare.com/article/rs-4281813/v1</t>
  </si>
  <si>
    <t>Ibrahimov, A. M., &amp; Matsyura, A. V. (2024). Officinal medicinal plants of the Nakhchivan Autonomous Republic. Acta Biologica Sibirica, 10, 1305–1317. https://doi.org/10.5281/zenodo.14175442</t>
  </si>
  <si>
    <t>https://journal.asu.ru/biol/article/view/16317</t>
  </si>
  <si>
    <t>Phytochemical, Antioxidant, and Antidiabetic Activity of Centaurium erythraea Rafn. Decoction and Soxhlet Extraction, H El Ouadni, A Ouaamr, T Zair, Y Cherrah, K Alaoui - 2024 - preprints.org</t>
  </si>
  <si>
    <t>LENGYEL, Ecaterina; OPREAN, Letiția; STEGĂRUŞ, Diana; IANCU, Ramona; ŞANDRU, Daniela; MUTU, Dan; GEANA, Irina; TIȚA, Ovidiu</t>
  </si>
  <si>
    <t xml:space="preserve">CHROMATOGRAPHIC DETECTION OF RUTIN IN THE AROMATIC AND SEMI AROMATIC ROMANIAN AUTOCHTHONOUS MUSTS VARIETY.
</t>
  </si>
  <si>
    <t>UNIVERSITATEA DE STAT DIN MOLDOVA ȘCOALA DOCTORALĂ ȘTIINȚE ALE NATURII
V Crina - 2024 - anacec.md</t>
  </si>
  <si>
    <t>https://openurl.ebsco.com/EPDB%3Agcd%3A16%3A19511568/detailv2?sid=ebsco%3Aplink%3Ascholar&amp;id=ebsco%3Agcd%3A97304880&amp;crl=c&amp;link_origin=scholar.google.com</t>
  </si>
  <si>
    <t>TEZA DE DOCTORAT</t>
  </si>
  <si>
    <t xml:space="preserve">Ciucure, Corina Teodora; Șandru, Daniela; Lengyel, Ecaterina; Iancu, Ramona; Tița, Ovidiu. </t>
  </si>
  <si>
    <t>IDENTIFICATION AND QUANTIFICATION OF TANNINS AND ANTHOCYANINS FROM PLANTS WITH BIOACTIVE POTENTIAL</t>
  </si>
  <si>
    <t>СВ Негорожин - Вестник науки; НАЛИЗ И ОПТИМИЗАЦИЯ ПРИМЕНЕНИЯ МЕТОДОВ ИСКУССТВЕННОГО ИНТЕЛЛЕКТА В КУЛИНАРИИ; cyberleninka.ru</t>
  </si>
  <si>
    <t>Σ Λουριδάς; ΛΟΥΡΙΔΑΣ ΣΤΕΦΑΝΟΣ; Artificial intelligence as a tool for the quality control in meat and meat products; polynoe.lib.uniwa.gr</t>
  </si>
  <si>
    <t>https://polynoe.lib.uniwa.gr/xmlui/bitstream/handle/11400/8322/Louridas_16059.pdf.pdf?sequence=1</t>
  </si>
  <si>
    <t>DESIGN OF LINEAR OBSERVER AND A P CONTROLLER
FOR THE NON LINEAR SYSTEM OF A CONTINUOUS
FERMENTATION PROCESS</t>
  </si>
  <si>
    <t>https://pergamos.lib.uoa.gr/uoa/dl/object/3423150/file.pdf</t>
  </si>
  <si>
    <t>INTELIGENCIA ARTIFICIAL EN LA INDUSTRIA ALIMENTARIA</t>
  </si>
  <si>
    <t>https://itchihuahua.mx/revista_electro/2022/SUB-6830.pdf</t>
  </si>
  <si>
    <t>PMI e digital transformation: un
focus sul settore vitivinicolo; Niccolò De Filippi; Tesi di laurea magistrale in
Management</t>
  </si>
  <si>
    <t>https://unire.unige.it/handle/123456789/8055</t>
  </si>
  <si>
    <t>SIMULATION OF THE TÍNIMA BASE WINE PRODUCTION PROCESS; Laivis Durán-Socarras, María Caridad Julián-Ricardo</t>
  </si>
  <si>
    <t>http://centroazucar.uclv.edu.cu/index.php/centro_azucar/article/view/805</t>
  </si>
  <si>
    <t>Lidia Favier (Ecole Natl Super Chim Rennes, France) , Lacramioara Rusu, Andrei Ionut Simion, Raluca Maria Hlihor, Mariana Liliana Pacala, Adrian Augustyniak</t>
  </si>
  <si>
    <r>
      <rPr>
        <rFont val="Arial Narrow"/>
        <color rgb="FF000000"/>
        <sz val="10.0"/>
      </rPr>
      <t xml:space="preserve">BELHADJ AISSA, Intisare; BEN KOUMAR, Souhila. Elimination d’un polluant pharmaceutique Acide clofibrique par photocatalyse hétérogène sur les tiges de Tamarix articulata. </t>
    </r>
    <r>
      <rPr>
        <rFont val="Arial Narrow"/>
        <b/>
        <color rgb="FF000000"/>
        <sz val="10.0"/>
      </rPr>
      <t>2024</t>
    </r>
    <r>
      <rPr>
        <rFont val="Arial Narrow"/>
        <color rgb="FF000000"/>
        <sz val="10.0"/>
      </rPr>
      <t>. PhD Thesis. université Ghardaia.</t>
    </r>
  </si>
  <si>
    <t>https://scholar.google.com/scholar?start=30&amp;hl=ro&amp;as_sdt=2005&amp;sciodt=0,5&amp;cites=12620154493626436922&amp;scipsc=</t>
  </si>
  <si>
    <t xml:space="preserve">V.Sharma, M.Singh, T.K.Vashishtha, Z. Hussain,N.Verma, Preparation and Characterization of Ciprofloxacin – Loaded Nanoparticles Using the Solvent Evaporation Technique: A Factorial Design,Biosciences Biotechnology Research Asia; Bhopal Vol. 21, Iss. 2, p.599-616, 2024 </t>
  </si>
  <si>
    <t>https://www.proquest.com/openview/fa41e39c569d52befc2c2644b18972f7/1?pq-origsite=gscholar&amp;cbl=2050642</t>
  </si>
  <si>
    <t>Clarivate Analytics, EBSCO, publons, google scholar</t>
  </si>
  <si>
    <t>Turtureanu Adrian, Georgescu Cecilia, Oprean Letitia</t>
  </si>
  <si>
    <t>Nickel removal from aqueous solutions by flotation with cationic collector. Determination of the optimum separation conditions</t>
  </si>
  <si>
    <t>Hajilee, Nastaran, Mahnaz Sadat Sadeghi, and Farnaz Rafiee. "Biosorption of Nickel Heavy Metal from Aqueous Solutions Using Microalgae Chaetoceros sp." Journal of Water and Wastewater Science and Engineering 9.4 (2024): 15-26. DOI: 10.22112/jwwse.2024.431022.1385</t>
  </si>
  <si>
    <t>https://www.jwwse.ir/article_200296_en.html?lang=fa</t>
  </si>
  <si>
    <t>IWWA</t>
  </si>
  <si>
    <t>Turtureanu Adrian</t>
  </si>
  <si>
    <t xml:space="preserve">Research on the quality of honey and pollen obtained during the beekeep from Boian village Sibiu county, Romania, in view of the ecological certification of beekeeping products.
</t>
  </si>
  <si>
    <t>ПОКАЗНИКИ ЯКОСТІ МОНОФЛОРНОГО МЕДУ З РІПАКУ
ЛМ ЛАЗАРЄВА, ЛІ АКИМЕНКО… - НАУКОВО …, 2024 - journalbeekeeping.com.ua
Анотація Установлено органолептичні показники меду з ріпаку: колір–від білого до
блідо-жовтого відтінків; аромат–витончений, слабкий та ніжний; смак залишає тривалу …</t>
  </si>
  <si>
    <t>https://www.journalbeekeeping.com.ua/index.php/1_4/article/view/223</t>
  </si>
  <si>
    <t>Waste management-study cases.</t>
  </si>
  <si>
    <t>THE EVOLUTION OF MUNICIPAL WASTE GENERATION AT THE LEVEL OF IALOMITA COUNTY, ROMANIA.
E Gheorghe - Annals of'Constantin Brancusi'University of Targu-Jiu …, 2024 - utgjiu.ro</t>
  </si>
  <si>
    <t>chrome-extension://efaidnbmnnnibpcajpcglclefindmkaj/https://www.utgjiu.ro/revista/ec/pdf/2024-05/21_Gheorghe.pdf</t>
  </si>
  <si>
    <t>The effect of sustainable environmental tourism training on the development of eighth-grade Omani students' attitudes towards the environment and their inclination to …
A Ambusaidi, H Al-Dayri, M Al-Sumari - Cogent Education, 2024 - Taylor &amp; Francis</t>
  </si>
  <si>
    <t>https://www.tandfonline.com/doi/full/10.1080/2331186X.2024.2400745</t>
  </si>
  <si>
    <t>The Role of Lifestyle Activities (Mountain Trips and Hiking) in Extracurricular and Leisure Options-Part 1/Attractiveness Component Analysis
GD Mocanu, DM Raducanu, C Parvu… - Revista Romaneasca …, 2024 - lumenpublishing.com</t>
  </si>
  <si>
    <t>https://www.lumenpublishing.com/journals/index.php/rrem/article/view/6982</t>
  </si>
  <si>
    <t>M Stanciu, I Antonie, C Danciu, A Tulbure, I Bratu, E Gaspar, G Moise, ...</t>
  </si>
  <si>
    <t>Sustainability of extensive sheep farming practices: pastoralism and traditional use of medicinal plants, case study on the Mărginimea Sibiului Area, Romania.
JAPS: Journal of Animal &amp; Plant Sciences 33 (1)</t>
  </si>
  <si>
    <t>Intensive pasture management alters the composition and structure of plant-pollinator interactions in Sibiu, Romania
AM Neacă, J Meis, T Knight, D Rakosy - PeerJ, 2024 - peerj.com</t>
  </si>
  <si>
    <t>Ecotourism as Tourist Attraction Development: Systematic Literature Review
SS Sitompul - Jurnal Penelitian Pendidikan IPA, 2024 - jppipa.unram.ac.id</t>
  </si>
  <si>
    <t>https://jppipa.unram.ac.id/index.php/jppipa/article/view/8376</t>
  </si>
  <si>
    <t>野花景观公众认知评价及其影响因素
吴玮， 邵旭华， 胡文浩， 徐文辉 - 中国城市林业, 2024 - journals.caf.ac.cn
近年来ꎬ 野花景观因其景观效果优良且建造成本低廉而备受关注ꎬ 但现有研究对野花景观公众
认知和评价缺乏相应的设计策略和理论指导ꎬ 野花景观呈现单一化趋势ꎮ …</t>
  </si>
  <si>
    <t>chrome-extension://efaidnbmnnnibpcajpcglclefindmkaj/https://journals.caf.ac.cn/data/article/zgcsly/preview/pdf/20240619.pdf</t>
  </si>
  <si>
    <t>Acharjee, S; Iqbal, T; Saha, KC; Sultana, N; Tabassum, T; Nibir, SS; Rahman, T, Antibacterial Effects of Terminalia arjuna (Roxb.) Leaf and Curcuma longa(L.) Bulb Extracts on the Fish pathogen Acinetobacter rudis, Fundamental and Applied Agriculture</t>
  </si>
  <si>
    <t>https://www.f2ffoundation.org/faa/index.php/home/article/view/380/361</t>
  </si>
  <si>
    <t>Google Scholar</t>
  </si>
  <si>
    <t>Qadir, J; Islam, T, Role of Different Components in Artificial Diet of Silkworm, Bombyx mori L., International Journal on Emerging Technologies</t>
  </si>
  <si>
    <t>https://www.researchgate.net/profile/Jasmeen-Qadir/publication/387548013_Role_of_Different_Components_in_Artificial_Diet_of_Silkworm_Bombyx_mori_L/links/6773a07afb9aff6eaafb58c4/Role-of-Different-Components-in-Artificial-Diet-of-Silkworm-Bombyx-mori-L.pdf</t>
  </si>
  <si>
    <t>Koç , CI; Albayrak, S; Aksoy, A, Endemik Lomelosia pseudograminifolia (Hub.-Mor.) Greuter &amp; Burdet’nın Antioksidan ve Antibakteriyel Aktivite Yönünden İncelenmesi, Journal of Institue Of Science and Technology</t>
  </si>
  <si>
    <t>https://dergipark.org.tr/tr/pub/erciyesfen/issue/89386/1579800</t>
  </si>
  <si>
    <t>El-mahrouky, AS; Helmy, MM; Elnawawy, AS, Development of Gummy Candy with Date Paste and Natural Preservatives: Rheological and Physical Properties, Food Technology Research Journal</t>
  </si>
  <si>
    <t>https://journals.ekb.eg/article_404252_4cdf5e61ef54e3f31c2ce85554374945.pdf</t>
  </si>
  <si>
    <t>Ahmed, EK;  Eweda, WA; Amin, SA; Ahmed, RF, Antibacterial and Cytotoxicity Functions of Pomegranate Peel Extracts in Fish Processing, Arab Universities Journal of Agricultural Sciences</t>
  </si>
  <si>
    <t>https://ajs.journals.ekb.eg/article_401448_cd0432a221f808dcfc2f8adf8779f1d0.pdf</t>
  </si>
  <si>
    <t>Rodríguez-Marca, C; Domenech-Coca, C; Nakamura, M; Ortega-Olivé, N; Puigbò, P, Use of Live Biopreservatives and Bacteriophages to
Enhance the Safety of Meat Products, Preprint</t>
  </si>
  <si>
    <t>https://www.preprints.org/manuscript/202411.1295/v1</t>
  </si>
  <si>
    <t>Lee, SY; Kang, DO, Characterization and Purification of Subtilosin A Produced by Bacillus vallismortis MCBL 1012 Isolated from Seasoned Dried Radish, Journal of Life Science</t>
  </si>
  <si>
    <t>https://koreascience.kr/article/JAKO202427052277144.page</t>
  </si>
  <si>
    <t>Coral, BC, Microbiome-based analytical approaches and biopreservation agents for improving meat quality and safety, Doctoral dissertation, Universidad de León</t>
  </si>
  <si>
    <t>https://produccioncientifica.ucm.es/documentos/66901e81d7b2a93eb1f30fb9</t>
  </si>
  <si>
    <t>Kerner, K, The effect of plant origin ingredients on the quality characteristics and chemical profile of meat products, Doctoral thesis, Kauno technologijos universitetas</t>
  </si>
  <si>
    <t>https://epubl.ktu.edu/object/elaba:192865215/</t>
  </si>
  <si>
    <t>Badr, MM; Quiroz, IV, Antimicrobial Effect of Natural Products against Bacteria, Fungi, and Yeasts, Biotechnology and Drug Development for Targeting Human Diseases</t>
  </si>
  <si>
    <t>https://www.benthamdirect.com/content/books/9789815223163.chapter-7</t>
  </si>
  <si>
    <t>Silva, A; Carpena, M; Morais, SL; Grosso, C; Cassani, L; Chamorro, F; Barroso, MF; Simal-Gandara, J; Prieto, MA, A Study on the Antimicrobial Activity of Algae Extract: The Fucales Order Case, Biol. Life Sci. Forum</t>
  </si>
  <si>
    <t>https://www.mdpi.com/2673-9976/31/1/26</t>
  </si>
  <si>
    <t>Goli, SAH; Keramat, S; Soleimanian, ZS; Ghasemi, BR, Application of spray dryer to encapsulate mustard essential oil using maltodextrin and gum arabic, ELECTRONIC JOURNAL OF FOOD PROCESSING AND PRESERVATION</t>
  </si>
  <si>
    <t>https://www.sid.ir/paper/1157287/en</t>
  </si>
  <si>
    <t>ALVES, LP, Desenvolvimento de nanopartículas com extrato de amoreira (Morus nigra L.) como estratégia terapêutica contra a hipertensão arterial, Universidade Federal de Pernambuco</t>
  </si>
  <si>
    <t>https://bdtd.ibict.br/vufind/Record/UFPE_020ce5eace199f2f1f95e46164de1ef5</t>
  </si>
  <si>
    <t>GÓMEZ, IUB, NEUMOLOGÍA PEDIÁTRICA, UNIVERSIDAD NACIONAL AUTÓNOMA DE MÉXICO</t>
  </si>
  <si>
    <t>https://ru.dgb.unam.mx/bitstream/20.500.14330/TES01000861714/3/0861714.pdf</t>
  </si>
  <si>
    <t>Abbas, TH; Yassin, SA, Effectiveness of citrox in controlling of Staphylococcus aureus in refrigerated
chicken meat, Egyptian Journal of Animal Health</t>
  </si>
  <si>
    <t>https://ejah.journals.ekb.eg/article_351121_2fcd5bc91e092ce1f4eb16f15a93b5d6.pdf</t>
  </si>
  <si>
    <t>Topi, D; Risto, J, MEDICINAL PLANT EFFLUENTS, A SOURCE OFBIOACTIVE COMPOUNDS AND THEIR APPLICATIONS INPROCESSED FOODS, International Journal of Chemistry &amp; Material Sciences</t>
  </si>
  <si>
    <t>https://ijcms.ielas.org/index.php/ijcms/article/view/9/10</t>
  </si>
  <si>
    <t>Akilie, MS, Tren Kemasan Edible Sebagai Kemasan Pangan Terkini Dan Masa Depan, Jurnal : Agricultural Review</t>
  </si>
  <si>
    <t>https://ejurnal.unisan.ac.id/index.php/arview/article/view/792</t>
  </si>
  <si>
    <t>Sulistyowati, S; Hernani; Supriatna, A; Fadhilah, A; Aulia, A, Sustainability Development in the Context of Edible Coating for Fruits and Vegetables in Chemistry Learning: Qualitative Content Analysis, Jurnal Penelitian Pendidikan IPA</t>
  </si>
  <si>
    <t>https://jppipa.unram.ac.id/index.php/jppipa/article/view/8846/6143</t>
  </si>
  <si>
    <t>Sumrin, S, Eco-innovation in Packaging for Waste Prevention and Green Brand Image (Multiple Case Study in the Food and Drinks Industry), Ph. D. Thesis,  Newcastle University</t>
  </si>
  <si>
    <t>https://theses.ncl.ac.uk/jspui/handle/10443/6397</t>
  </si>
  <si>
    <t>Flores-Córdova, MA; Uribe-Cruz, G; Salas-Salazar, NA; Sáenz-Mendoza, AI; Calderón-Loera, R; Flores, PBZ, EFECTO DE LA TEMPERATURA DE SECADO EN LAS PROPIEDADES
FISICOQUÍMICAS, MECÁNICAS Y DE PERMEABILIDAD AL VAPOR DE
AGUA DE PELÍCULAS DE ALMIDÓN DE MAÍZ, Revista Iberoamericana de Polímeros</t>
  </si>
  <si>
    <t>https://reviberpol.org/wp-content/uploads/2024/06/2024-25-1-1-14.pdf</t>
  </si>
  <si>
    <t>Alaya, A, Comprehensive evaluation of plant extracts generated effects using multiple animal models for fish feed development, DOCTORAL (Ph.D) DISSERTATION, UNIVERSITY OF DEBRECEN</t>
  </si>
  <si>
    <t>https://dea.lib.unideb.hu/items/9898ebcb-9175-4bac-81f9-de8afdda795b</t>
  </si>
  <si>
    <t>Koniarski, M; Kubik, M, ASSESSMENT OF GROWTH, FLOWERING, MATURING AND
FRUIT QUALITY OF SELECTED GOOSEBERRY (RIBES GROSSULARIA L.) CULTIVARS, ZAGADNIENIA DORADZTWA ROLNICZEGO</t>
  </si>
  <si>
    <t>https://cdr.gov.pl/images/ZDR/2024/ZDR-2024-3.pdf#page=95</t>
  </si>
  <si>
    <t>Mittal, V; Sharma, A, From Scraps to Solutions: Harnessing the Potential of Vegetable and Fruit Waste in Pharmaceutical Formulations, Letters in Functional Foods</t>
  </si>
  <si>
    <t>https://www.benthamdirect.com/content/journals/lff/10.2174/0126669390271001231122051310</t>
  </si>
  <si>
    <t>GROSU, L; FERENȚ, E; NICUŢĂ, D; ALEXA, I-C, Approach regarding the biosafety evaluation of black and red currant pomace
extracts using Allium cepa test, Ovidius University Annals of Chemistry</t>
  </si>
  <si>
    <t>https://sciendo-parsed.s3.eu-central-1.amazonaws.com/66d0b2af7d402026d60934fd/10.2478_auoc-2024-0017.pdf?X-Amz-Algorithm=AWS4-HMAC-SHA256&amp;X-Amz-Content-Sha256=UNSIGNED-PAYLOAD&amp;X-Amz-Credential=ASIA6AP2G7AKO3JW7JIK%2F20250429%2Feu-central-1%2Fs3%2Faws4_request&amp;X-Amz-Date=20250429T165743Z&amp;X-Amz-Expires=3600&amp;X-Amz-Security-Token=IQoJb3JpZ2luX2VjEPn%2F%2F%2F%2F%2F%2F%2F%2F%2F%2FwEaDGV1LWNlbnRyYWwtMSJIMEYCIQC6cFVEG4d6XRINWl7Ig1Jptl8mD7NHyXRmZz36JS692wIhAP8GIESG%2FipgDnrNewG2bcIP6x3eRHWMOy0j3lqbHthvKsYFCJL%2F%2F%2F%2F%2F%2F%2F%2F%2F%2FwEQAhoMOTYzMTM0Mjg5OTQwIgzNSqz3at12PM03gdcqmgWYRfgB2vrcxRUOjvMw07VWlV5G5D5yRI9N7R3NSmL99oxreFAbMGRauupBULAu9i8qW%2FLDvFNIjkmYJCC5ploEaHWtKzRHLe3Xn4hc45DaMMVv0ZelUJnNVoZuS3ZoDSOXdSHl0vA33XM1wL6hMe1hGdvqq7C2nHwKyv0q9wWOaPR9qKXLe0IICnNsU%2Bq4p907UbtImnu9h3mQGNB%2BOmPhsI6rXNPsJ5EI61%2BaAWKmyYePp3GPHFnYuFjsKclMyz%2FdcvVUfAqTv6ez7gINggkSdDdpzZNB1B9pKjSy0RQDufaTX4zsLdA4ROTuU7QCXfDtMFnT1ssrT2k%2F5yBXMmRYbMezucsPFiPvQLKrpmQxPlWi7RXp6LRNKrdooJ%2BlCrqUuHOR%2FdEnWM%2BWp1YVMUlfMnYcmrS3bIvygNCHFWUAzX3PvZT1QpFcLAWAX8QpskMnD9g6vj6a1k0EiwDCKaqh%2BZZSNL6xSNtSdeyybgfmRtC%2FYRg%2BOIgB5kPsTyRHVtgt%2Fmr6HcHs1%2BrQsSaCa9BrB5s7fExUjJ7aUFCSUmpYrGwg%2By5ylD0w5oQe30YTwvYlzhmvOw%2B%2FSqjkT2PnsT4JD3obFclIY4tOvGcnJFNdPSNCbXnIhUGocFGqPWWoVk1QpBqB9sijmk%2FNDDWec1QKpX39Su9c%2BGWJyia7gfUEUH2HYkWDj3SynewJDq63Iy7Z2KnBz85EmNdTy%2FRmibbDaRpKZExG5hcIkqmg3Kvzd3uNjhX8l8Rn%2B7QNs8pPEggf1ZUX9FPAxhg5cKozHyF%2F4psBAudFN3MIGowlgUPSpaSsvBLo83yLrJ2KpwBcK3Wo4RB9h4RVtjgV4%2FvKq0AAb1NpJWn0afp%2B3uBPG77X2rvR37VBi5KOOwIwgobEwAY6sAHA4ovhyoDMqg7ePuugvk8lmp3LooTjI3bAC8dK0YVI7ccpi6Kbe4CGwEHe8GXuXyqSJ%2BjFu0Y%2F5gHICxcSWnVC0xJ1hQQ9fOPzDCBo3sGD%2FxoGWY%2Bz4ZF4BhpNLcQZCN9Btscybg12ltPobq1Aqh8l%2FZjPml%2B%2FBhk2z%2FAjzMZ9WTXJqZ86MYR7TUMVcE2l9Ke%2BXAV9RpptN%2BhbqmZkhXJzB1Edb88txaIO%2FmyDDr%2F4pg%3D%3D&amp;X-Amz-Signature=d8616d251f326f09d2b241ff8b82659fc5561380c15c08144e76108df74c9da2&amp;X-Amz-SignedHeaders=host&amp;x-amz-checksum-mode=ENABLED&amp;x-id=GetObject</t>
  </si>
  <si>
    <t>Ponce, AG; Moreira, MR, Sustainable technologies in fruits and vegetables industries, Revista Iberoamericana de Tecnología Postcosecha</t>
  </si>
  <si>
    <t>https://ri.conicet.gov.ar/handle/11336/251634</t>
  </si>
  <si>
    <t>ÇAMÖZ, DK, TANACETUM VULGARE’NİN
TOPRAK ÜSTÜ KISIMLARININ
UÇUCU YAĞ BİLEŞİMİ, YÜKSEK LİSANS TEZİ, SELÇUK ÜNİVERSİTESİ</t>
  </si>
  <si>
    <t>https://acikerisim.selcuk.edu.tr/server/api/core/bitstreams/9b074970-460d-4594-ac00-32d4caaf7f22/content</t>
  </si>
  <si>
    <t>Nhanga, MC; Nhapulo, S; Carneiro, JO; Costa MFM; Geraldo,  D, Evaluation of heavy metal content in plastic bags used as a part of food cooking containers a socio-educational sustinability perspective in Mozambique,  Hands-on Science: science education and sustainability</t>
  </si>
  <si>
    <t>https://dialnet.unirioja.es/servlet/articulo?codigo=9744081#</t>
  </si>
  <si>
    <t>Khazri, A; Mendili, M; Aouadhi, C; Khadhri, A, Promising Aromatic and Therapeutic Plants from Tunisia: Phytochemical Analysis, Antioxidant, and Antibacterial Properties, J Biochem Technol</t>
  </si>
  <si>
    <t>https://jbiochemtech.com/article/promising-aromatic-and-therapeutic-plants-from-tunisia-phytochemical-analysis-antioxidant-and-ant-qxtw0k4s3kz1oxj?html</t>
  </si>
  <si>
    <t>KARAÇAM, M, CLADOPHORA SP. VE MİCROCYSTİS SP. ALGLERİNİN BİYOLOJİK
GÜBRE OLARAK, OĞUL OTU (MELİSSA OFFİCİNALİS L.) BİTKİSİNİN
GELİŞİMİ VE BÜYÜMESİ ÜZERİNE ETKİSİ, YÜKSEK LİSANS TEZİ, HARRAN ÜNİVERSİTESİ</t>
  </si>
  <si>
    <t>http://acikerisim.harran.edu.tr:8080/jspui/bitstream/11513/4079/1/meryem%20kara%c3%a7am%20tez.pdf</t>
  </si>
  <si>
    <t>ЕГОРОВА НА; ЯКИМОВА ОВ; БЕЛОВА ИВ, ДЛИТЕЛЬНОЕ ПАССИРОВАНИЕ И ХАРАКТЕРИСТИКА КАЛЛУСНЫХ КУЛЬТУР КЛЕТОК MELISSA OFFICINALIS L,  
ФИЗИОЛОГИЯ РАСТЕНИЙ</t>
  </si>
  <si>
    <t>https://gynecology.orscience.ru/0015-3303/article/view/648222</t>
  </si>
  <si>
    <t>Banjaw, DT; Gebre, A, Performance of Lemon balm (Melissa officinalis L.) for Morphological and
Economic Traits under Different Ecologies of Ethiopia, Scholars International Journal of Biochemistry</t>
  </si>
  <si>
    <t>https://d1wqtxts1xzle7.cloudfront.net/118394772/sijb.2024.v07i01-libre.pdf?1727113134=&amp;response-content-disposition=inline%3B+filename%3DPerformance_of_Lemon_balm_Melissa_offici.pdf&amp;Expires=1745949849&amp;Signature=WXRWuHwACxwafOSIA3qa4ItfnhdU0FZmyFbcLtrnmBYAAiWBpzIaa9k81u3IGMJHbRm010Wn3-U7Q2QkNKHh30ZfLwHQviazjSCu2wJLXe844Y5blbwQB2F~okm5DU3-B9ruAKdla3CocwX9tn3axeGWRN1BmxkhGKXMUPYY~7p1cYv55b-85DJ~U10X-ZSQQ0PHMfmszAYqBVE2d0xDWykBBKaovNJh4WD25t~H2bRO~-6XPOYJnMuus-Eeu5zyOVxNmJ0PJruohotkiWz~TMNhzogkacFB~Vv1u9~ep5oVyeJMGTJ48dvTTH4Nn0Dw1JFPvkmqsE7ofD~VH4J9rw__&amp;Key-Pair-Id=APKAJLOHF5GGSLRBV4ZA</t>
  </si>
  <si>
    <t>Jayakodi , Y; Thiviya, P; Gamage, A; Evon, P; Madhujith, T; Merah, O, Antioxidant Activity of Essential Oils Extracted from Apiaceae Family Plants, Agrochemicals</t>
  </si>
  <si>
    <t>Güneş, M; Gökgöz, M, Current Approach to Antioxidant-Enriched Kefir Samples, Journal of Health Sciences Institute</t>
  </si>
  <si>
    <t>http://cusbed.cumhuriyet.edu.tr/en/download/article-file/3794294</t>
  </si>
  <si>
    <t>ТРУСОВ, НА; СОЛОМОНОВА, ЕВ; САВИНОВ, ИА,  МОРФОЛОГО-АНАТОМИЧЕСКИЕ И РАЗМЕРНО-ВЕСОВЫЕ
ХАРАКТЕРИСТИКИ, НАКОПЛЕНИЕ СУХОГО ВЕЩЕСТВА
В ФРУКТИФИКАЦИЯХ ТИСОВ (TAXUS L.),
ИНТРОДУЦИРОВАННЫХ В МОСКОВСКОЙ ОБЛАСТИ, Известия ТСХА</t>
  </si>
  <si>
    <t>https://cyberleninka.ru/article/n/morfologo-anatomicheskie-i-razmerno-vesovye-harakteristiki-nakoplenie-suhogo-veschestva-v-fruktifikatsiyah-tisov-taxus-l</t>
  </si>
  <si>
    <t>Frum A (ULBS); Georgescu C (ULBS); Birca AG (Technical University of Moldova);
Gligor FG (ULBS); Tita O (ULBS)</t>
  </si>
  <si>
    <t>STUDY QUALITY AND QUANTITY OF PHENOLIC COMPOUNDS
BILBERRY (VACCINIUM MYRTILLUS L.) AS RAW MATERIALS FOR
FOOD AND PHARMACEUTICAL INDUSTRY (ИССЛЕДОВАНИЕ КАЧЕСТВЕННОГО И КОЛИЧЕСТВЕННОГО
СОСТАВА ФЕНОЛЬНЫХ СОЕДИНЕНИЙ ЧЕРНИКИ
(VACCINIUM MYRTILLUS L.) КАК СЫРЬЯ ДЛЯ ПИЩЕВОЙ
И ФАРМАЦЕВТИЧЕСКОЙ ПРОМЫШЛЕННОСТИ)</t>
  </si>
  <si>
    <t>Шилова, ИВ; Барановская,  НВ; Суслов,  НИ; Минакова, МЮ, БИОЛОГИЧЕСКИАКТИВНЫЕВЕЩЕСТВАИЭЛЕМЕНТНЫЙСОСТАВПОБЕГОВVACCINIUM MYRTILLUS ПОСЛЕСБОРАПЛОДОВ(НАПРИМЕРЕТОМСКОЙОБЛАСТИ), ХИМИЯРАСТИТЕЛЬНОГОСЫРЬЯ</t>
  </si>
  <si>
    <t>https://journal.asu.ru/cw/article/view/12761/13791</t>
  </si>
  <si>
    <t>Mark Shamtsyan (St. Petersburg State Institute of Technology, Rusia); Boris Kolesnikov (St. Petersburg State Institute of Technology, Rusia); Mikhail Pushkarev (St. Petersburg State Institute of Technology, Rusia); Liviu Gaceu (University of Transilvania of Brasov); Oana Bianca
Oprea  (St. Petersburg State Institute of Technology, Rusia); Iulia Iatco  (Institute of Microbiology and Biotechnology, Moldova); Dumitru Mnerie (Polytechnical University of Timishoara); Gabriela Mnerie (Polytechnical University of Timishoara); Ovidiu Tita (ULBS); Mihaela Tita (ULBS);
Cecilia Georgescu (ULBS); Monica Mironescu (ULBS); Stefan Stefanov (University of Food Technologies, Bulgaria); Stanka Damianova (Angel Kanchev University of Rousse, Bulgaria)</t>
  </si>
  <si>
    <t>Study of awareness of food labeling among
consumers in North-West Russia</t>
  </si>
  <si>
    <t>Ramírez-Navas, JS; Rojas-Renjifo, K; Ramírez-Guzman, SM; Jaramillo-López, F, Un viaje histórico a través del etiquetado nutricional, LA ALIMENTACIÓN LATINOAMERICANA</t>
  </si>
  <si>
    <t>https://www.researchgate.net/publication/387029061_Un_viaje_historico_a_traves_del_etiquetado_nutricional</t>
  </si>
  <si>
    <t>Naik, BN; Singh, PK; Nirala, SK; Rao, R; Krishna, E; Haripriya, H; Pandey, S; Singh, C, Awareness and Preferences about Packaged Food Labelling amongst Healthcare Personnel of a Tertiary Healthcare Institution in Eastern India, Preventive Medicine Research &amp; Reviews</t>
  </si>
  <si>
    <t>https://journals.lww.com/pmrr/fulltext/2024/01060/awareness_and_preferences_about_packaged_food.4.aspx</t>
  </si>
  <si>
    <t>TUFEANU Roxana E. (ULBS); GEORGESCU Cecilia (ULBS); FRUM Adina (ULBS); TIŢA Mihaela A. (ULBS); TIŢA Ovidiu (ULBS)</t>
  </si>
  <si>
    <t>Minerals and Total Polyphenolic Content of Some
Vegetal Powders</t>
  </si>
  <si>
    <t>Mršić, H, Potencijal nusproizvoda iz prerade voća u razvoju funkcionalne hrane (The potential of fruit by-products in the development of functional food), Undergraduate thesis,  University of Zagreb</t>
  </si>
  <si>
    <t>https://repozitorij.unizg.hr/islandora/object/pbf:5173</t>
  </si>
  <si>
    <t>Georgescu Cecilia (ULBS); Birca Adriana (Faculty of Technology and Food Industry Management, Moldova); Mironescu Monica (ULBS); Tita  Mihaela Adriana  (ULBS); Shamtsyan Mark (St. Petersburg State Institute of Technology, Rusia); Ion Dan Mironescu (ULBS); Ovidiu Tita (ULBS)</t>
  </si>
  <si>
    <t>CONSUMER PERCEPTIONS OF NUTRITION AND
HEALTH CLAIMS FROM FOOD LABELS IN ROMANIA</t>
  </si>
  <si>
    <t>BOȘTEOCA, P-S; ONIȚIU, A, OUR EVERYDAY FOOD AND CONSUMER BEHAVIOUR, STUDIA UBB SOCIOLOGIA</t>
  </si>
  <si>
    <t>https://sciendo-parsed.s3.eu-central-1.amazonaws.com/67b6235c082aa65dea3f61d1/10.2478_subbs-2024-0005.pdf?X-Amz-Algorithm=AWS4-HMAC-SHA256&amp;X-Amz-Content-Sha256=UNSIGNED-PAYLOAD&amp;X-Amz-Credential=ASIA6AP2G7AKLLQQMZTQ%2F20250429%2Feu-central-1%2Fs3%2Faws4_request&amp;X-Amz-Date=20250429T171440Z&amp;X-Amz-Expires=3600&amp;X-Amz-Security-Token=IQoJb3JpZ2luX2VjEPn%2F%2F%2F%2F%2F%2F%2F%2F%2F%2FwEaDGV1LWNlbnRyYWwtMSJGMEQCIFGFYpwzHa7GX7p5thNmk31Rih8l%2FkBMzz%2BYGR2%2BI7DlAiA0%2BhViimvUpRD1JW5nXEfIpGnFyvWg3g1vjz9b%2FtsowirGBQiS%2F%2F%2F%2F%2F%2F%2F%2F%2F%2F8BEAIaDDk2MzEzNDI4OTk0MCIM3coabp%2Bfj%2BxfTY3rKpoFbqlcb6Bte9xVI1qhuI2lO9urPJAfDtyy8NeUvS0R0gE8j6p0%2BWIUEGzJKHBdw49UzfdEByAiZGSD1XUU%2FLwAMmuSjywNp9OfaA8gvgdxwVPeIQhd98T2N%2FMJE268XNlLhFuuFHH8rEKq0c3n91P9P0ZtewSHoQCJcvKBiyBuE%2BXkFa6Bd4qePfHB7IfMkZy1wjIwtDGArx3CbAH0lKKYd3X%2BciuSQ%2Fc8tOBkwkndhG3oCm3SrkC9m9xwe819NYPD8DDSoPiX9XDhXyizAWHw7ZXKfm3LqVOjAn1KwVZx2ASPeWr9S%2BMc0AxC87xb08fbv%2FSqXKl22r7z8ZxuD1ktcR8ttTCkOkgLmPdVr7AmAS03sEeOhr1SnZcbihoL%2FH4wTiSpufEpy2gClq23WA3blWUwJGIT15XpMQvYgcpqqEOFXVNrE%2FvJHmLkh9xpIJ0etaCBYz55V94S4vAP8sOH55aNRwZJtSdLQFdcRsY%2BHlEzgbpQbRghrwBaH3gxKe8nkGTuiTm52bqzgG0KanzwoALvBsIgMLOT9E5bsmTgjVe7dVGAbHwlnKnLaKvvTIyRlrq2jiNT%2Fk65z8PIy0XK1dLzQsig%2BqDeKm5rxPtYnkkwTTngAuDUhcbqUZy5uxzXR6qcmkcw7xaw7y2uyirhX84NVsYbcoy8NXy9dOt1MwC99f2rSb0xkteDfM69SxIiMdL%2Ffj3Y%2FmOv9vedgi4oj15w4dvJr7xZqrPWUPyXJ6ATiz%2FUrFFLtCxcBGTitAjM0qIN%2BJU1e7h%2BlUZDxa3lgyXYeFLBaoZyBSj04ku5HmtMG3IYpCh1nj%2BEM012OgDcZ47SNGZ383ay%2Ftes7vSwzVqbwJ5Op7gIRIf4sG550DzrMJKWCT5CJYOxMJKCxMAGOrIBB5dIcSRAhmUc0XDHfjubNJcrRSF%2BeoBxinhpCKCEJf4yzzZJodrPNxY04N8BjJiK2K3aM3lwpqcyCmcH7UR1lTvBCZgi8gKC0%2FGcZkAWwrYMVdeL%2Byg37WJ%2FWGZMqYp%2BoxJWaDpciRdDG9JSSIZ%2B6uxbzSe6oyRRtTDKOEmWC9PnStVxGk3KO10bYgl1%2FMGX6iAVyiHCnwQtNW4FuDfnDLe3LjK4mUFi6qnls9gqPtNRxg%3D%3D&amp;X-Amz-Signature=070773c501c7dd5b72ac90048f4cb79015f4a5cc91ea4181e83042326bf2da47&amp;X-Amz-SignedHeaders=host&amp;x-amz-checksum-mode=ENABLED&amp;x-id=GetObject</t>
  </si>
  <si>
    <t>OPREA OB (Transilvania University of Brasov); TIȚA O (ULBS); GEORGESCU C (ULBS)</t>
  </si>
  <si>
    <t>ROMANIAN CONSUMERS BEHAVIOR REGARDING FOOD
LABELING - SHORT ANALYSE IN THE FRAME OF IRSES
318946 PROJECT</t>
  </si>
  <si>
    <t>GRUIA, R; GACEU, L, STUDY ON BIOHARMONIZATION OF THE FOOD SYSTEM THROUGH ANIMAL PROTEIN INTAKE, Journal of EcoAgriTourism</t>
  </si>
  <si>
    <t>https://openurl.ebsco.com/EPDB%3Agcd%3A7%3A2595831/detailv2?sid=ebsco%3Aplink%3Ascholar&amp;id=ebsco%3Agcd%3A182330386&amp;crl=c&amp;link_origin=scholar.google.com</t>
  </si>
  <si>
    <t>GACEU, L, DIGITALIZING AGRI-FOOD LOGISTICS IN MOUNTAIN AREAS: OPPORTUNITIES AND CHALLENGES., Journal of EcoAgriTourism</t>
  </si>
  <si>
    <t>https://openurl.ebsco.com/EPDB%3Agcd%3A6%3A2595830/detailv2?sid=ebsco%3Aplink%3Ascholar&amp;id=ebsco%3Agcd%3A182330385&amp;crl=c&amp;link_origin=scholar.google.com</t>
  </si>
  <si>
    <t>Kokina Mariia (Saint Petersburg State Institute of Technology, Rusia); Shamtsyan Mark (Saint Petersburg State Institute of Technology, Rusia); Georgescu Cecilia (ULBS); Mironescu Monica (ULBS)</t>
  </si>
  <si>
    <t>Antimicrobial Activity of Essential Oils from Plants against Selected
Microorganisms</t>
  </si>
  <si>
    <t>Bhaumik, S; Rajeev; Kumar, S;
Kumari, A, Organic Farming a Pathway to Achieve
Sustainable Agriculture Development:
A Comprehensive Review, International Journal of Environment and Climate Change</t>
  </si>
  <si>
    <t>https://www.researchgate.net/profile/Sudip-Bhaumik-2/publication/385493473_Organic_Farming_a_Pathway_to_Achieve_Sustainable_Agriculture_Development_A_Comprehensive_Review/links/672b0b3ddb208342deed0bdb/Organic-Farming-a-Pathway-to-Achieve-Sustainable-Agriculture-Development-A-Comprehensive-Review.pdf</t>
  </si>
  <si>
    <t xml:space="preserve"> Tița O., Constantinescu M.A., Tița M.A., Bătușaru C., Mironescu I.D.</t>
  </si>
  <si>
    <r>
      <rPr>
        <rFont val="Arial Narrow"/>
        <color theme="1"/>
        <sz val="10.0"/>
      </rPr>
      <t xml:space="preserve">Zhivkova, V. (2024). Potato waste and sweet potato waste utilization–some research trends. In </t>
    </r>
    <r>
      <rPr>
        <rFont val="Arial Narrow"/>
        <i/>
        <color theme="1"/>
        <sz val="10.0"/>
      </rPr>
      <t>E3S Web of Conferences</t>
    </r>
    <r>
      <rPr>
        <rFont val="Arial Narrow"/>
        <color theme="1"/>
        <sz val="10.0"/>
      </rPr>
      <t xml:space="preserve"> (Vol. 563, p. 03080). EDP Sciences.</t>
    </r>
  </si>
  <si>
    <r>
      <rPr>
        <rFont val="Arial Narrow"/>
        <color theme="1"/>
        <sz val="10.0"/>
      </rPr>
      <t xml:space="preserve">McGowen, J., Dagli, I., Dantam, N. T., &amp; Belviranli, M. E. (2024, May). Scheduling for Cyber-Physical Systems with Heterogeneous Processing Units under Real-World Constraints. In </t>
    </r>
    <r>
      <rPr>
        <rFont val="Arial Narrow"/>
        <i/>
        <color theme="1"/>
        <sz val="10.0"/>
      </rPr>
      <t>Proceedings of the 38th ACM International Conference on Supercomputing</t>
    </r>
    <r>
      <rPr>
        <rFont val="Arial Narrow"/>
        <color theme="1"/>
        <sz val="10.0"/>
      </rPr>
      <t xml:space="preserve"> (pp. 298-311).</t>
    </r>
  </si>
  <si>
    <t>https://dl.acm.org/doi/abs/10.1145/3650200.3656625</t>
  </si>
  <si>
    <t xml:space="preserve">Nutrient concentration of blackwater  digestate using low-grade  heat technologies -Stephanie Rusch Fehrmann, Urban Water Engineering </t>
  </si>
  <si>
    <t>chrome-extension://efaidnbmnnnibpcajpcglclefindmkaj/https://www.diva-portal.org/smash/get/diva2:1903616/FULLTEXT01.pdf</t>
  </si>
  <si>
    <t xml:space="preserve">Oprean, L., Chicea, D., Gaspar, E., &amp; Lengyel, E. (2008). </t>
  </si>
  <si>
    <t xml:space="preserve">Results Of Physical And Chemical
Parameters Monitoring Of The “Râul Mare” River. Rom. Journ. Phys, 53(7-8), 947-953. </t>
  </si>
  <si>
    <t>Anka, I. Z. (2024). Effect of early rearing conditions on the behaviour and microbiome of fish with low genetic diversity.</t>
  </si>
  <si>
    <t xml:space="preserve"> file:///C:/Users/COMPUTER2/Downloads/2024_Anka_I.final.67285.pdf</t>
  </si>
  <si>
    <t>Rusch Fehrmann, S. (2024). Nutrient concentration of blackwater digestate using low-grade heat technologies (Doctoral dissertation, Luleå University of Technology).</t>
  </si>
  <si>
    <t>https://www.diva-portal.org/smash/get/diva2:1903616/FULLTEXT01.pdf</t>
  </si>
  <si>
    <t xml:space="preserve">Tănase MA, Sand C, Gheorghe M, Moise CS, Stanciu M, Antonie I (2012). </t>
  </si>
  <si>
    <t>Bahadır, Ş. İ. N., and İzzet KADIOGLU. "Host Range and Phylogeny of Cuscuta Campestris Yunck With Newly Added Members From the Poaceae Family in Türkiye." (2024).</t>
  </si>
  <si>
    <t>https://assets.researchsquare.com/files/rs-3664096/v1/035f07c2-52db-4832-b393-f81a58733e3e.pdf?c=1705622269</t>
  </si>
  <si>
    <t>ŞİN, B., &amp; KADIOGLU, İ. (2024). Host Range and Phylogeny of Cuscuta Campestris Yunck With Newly Added Members From the Poaceae Family in Türkiye.</t>
  </si>
  <si>
    <t>https://assets-eu.researchsquare.com/files/rs-3664096/v1/035f07c2-52db-4832-b393-f81a58733e3e.pdf</t>
  </si>
  <si>
    <t>Youth’s perception toward ecotourism as a possible model for sustainable use of local tourism resources</t>
  </si>
  <si>
    <t>Sitompul, Sumihar Sebastiana. "Ecotourism as Tourist Attraction Development: Systematic Literature Review." Jurnal Penelitian Pendidikan IPA 10.8 (2024): 606-612.</t>
  </si>
  <si>
    <t>file:///C:/Users/COMPUTER2/Downloads/Layout+8376+-.pdf</t>
  </si>
  <si>
    <t xml:space="preserve"> DA FARINA MUHD YUNUS1*, ROSITA HUSAIN2, ROHAIZA MOHAMAD IDARIS, SENTIMENT ANALYSIS OF TOURIST REVIEWS ONECOTOURISM CLUSTERS IN MALAYSIA FOR SUSTAINABLEDEVELOPMENT Selangor Bussiness Review, Vol. 9, No. 2, p. 1-21, dec. 2024</t>
  </si>
  <si>
    <t>https://www.researchgate.net/publication/388105656_SENTIMENT_ANALYSIS_OF_TOURIST_REVIEWS_ON_ECOTOURISM_CLUSTERS_IN_MALAYSIA_FOR_SUSTAINABLE_DEVELOPMENT</t>
  </si>
  <si>
    <t>file:///C:/Users/COMPUTER2/Downloads/6982-Article%20Text-23559-1-10-20240808%20(1).pdf</t>
  </si>
  <si>
    <t>Ｗｕ Ｗｅｉ Ｓｈａｏ Ｘｕｈｕａ Ｈｕ Ｗｅｎｈａｏ Ｘｕ Ｗｅｎｈｕｉ, Ｐｕｂｌｉｃ Ｐｅｒｃｅｐｔｉｏｎ Ｅｖａｌｕａｔｉｏｎ ｏｆ Ｗｉｌｄｆｌｏｗｅｒ Ｌａｎｄｓｃａｐｅ ａｎｄ Ｉｔｓ Ｉｎｆｌｕｅｎｃｉｎｇ Ｆａｃｔｏｒｓ, ＤＯＩ: １０.１２１６９ / ｚｇｃｓｌｙ.２０２４.０１.１１.０００１</t>
  </si>
  <si>
    <t>https://journals.caf.ac.cn/data/article/zgcsly/preview/pdf/20240619.pdf</t>
  </si>
  <si>
    <t>Kinyua, B. W. Influence of Marketing Strategies on Sustainable Conservation of Heritage Sites in Nyeri County, Kenya (Doctoral dissertation, Kenyatta University).</t>
  </si>
  <si>
    <t>https://ir-library.ku.ac.ke/server/api/core/bitstreams/96e2c147-a5f0-4ece-98f7-1746b6ddd3cd/content</t>
  </si>
  <si>
    <t>Sarwar, Muhammad, et al. "Physiological Ecology of Medicinal Plants: Implications for Phytochemical Constituents." Herbal Medicine Phytochemistry: Applications and Trends. Cham: Springer International Publishing, 2024. 1679-1711.</t>
  </si>
  <si>
    <t>Gupta, Suruchi, et al. "Gene clustering and co-expression analysis for the identification of putative transcription factors associated with the genes of secondary metabolic pathways in Plantago ovata Forsk. and its wild allies." Plant Biotechnology Reports 18.1 (2024): 75-89.</t>
  </si>
  <si>
    <t>SPRINGER</t>
  </si>
  <si>
    <t>KHADIR, R. Caractérisation physicochimique et valeur nutritionnelle des graines d’une plante spontanée du sud Algérien (Doctoral dissertation, UNIVERSITE KASDI MERBAH–OUARGLA).</t>
  </si>
  <si>
    <r>
      <rPr>
        <rFont val="Arial Narrow"/>
        <color rgb="FF222222"/>
        <sz val="10.0"/>
      </rPr>
      <t>KHENFER, M. </t>
    </r>
    <r>
      <rPr>
        <rFont val="Arial Narrow"/>
        <i/>
        <color rgb="FF222222"/>
        <sz val="10.0"/>
      </rPr>
      <t>Action des extraits aqueux de Nerium oleander L.(Apocynaceae) sur la rhizogenèse chez les boutures du géranium rosat (Pelargonium graveolens)</t>
    </r>
    <r>
      <rPr>
        <rFont val="Arial Narrow"/>
        <color rgb="FF222222"/>
        <sz val="10.0"/>
      </rPr>
      <t> (Doctoral dissertation, UNIVERSITE KASDI MERBAH–OUARGLA).</t>
    </r>
  </si>
  <si>
    <t>Daniela Hanganu, L Vlase, Lorena Filip, Camelia Sand, Simona Mirel, LL Indrei</t>
  </si>
  <si>
    <t xml:space="preserve">
The study of some polyphenolic compounds from Melissa officinalis L.(Lamiaceae)</t>
  </si>
  <si>
    <t>Abbasnia, V. S., Eslimi Esfahani, D., Khazdair, M. R., Oryan, S., &amp; Foadoddini, M. (2024). Investigating the relaxant effect of aqueous-alcoholic extract of Melissa Officinalis on smooth muscle of isolated rat trachea and its potential mechanisms. Journal of Birjand University of Medical Sciences, 30(4), 333-342.</t>
  </si>
  <si>
    <t>https://journal.bums.ac.ir/article-1-3369-en.html</t>
  </si>
  <si>
    <t>Rehana Khaliq, Ovidiu Tita, Camelia SAND Sava</t>
  </si>
  <si>
    <t>A comparative study between seeds of sweet basil and psyllium on the basis of proximate analysis.</t>
  </si>
  <si>
    <t>Ben Mansour, F., Ayadi, H., van Pelt, J., Elfeki, A., &amp; Bellassoued, K. (2024). Antioxidant and protective effect of Ocimum basilicum seeds extract on renal toxicity induced by carbon tetrachloride in rats. Journal of Medicinal Food, 27(1), 60-71.</t>
  </si>
  <si>
    <t>Rashid, M., &amp; Gülseren, İ. (2024). Fractionation and characterization of heat‐stable basil seed protein isolates and their utilization in high protein gluten‐free bread. Sustainable Food Proteins, 2(2), 78-88.</t>
  </si>
  <si>
    <t>https://aocs.onlinelibrary.wiley.com/doi/pdf/10.1002/sfp2.1019</t>
  </si>
  <si>
    <t>Javaid, H., Khan, M., Khan, M., Kanwal, J., &amp; Asghar, M. (2024). Ethnobotanical, Pharmacological, and Therapeutic Importance of Basil Seeds Along With Their Role in the Biogenic Synthesis of Important Chemical Substances. In Therapeutic and Pharmacological Applications of Ethnobotany (pp. 38-73). IGI Global.</t>
  </si>
  <si>
    <t>Dyab, A. S., &amp; Abo-Taleb, H. M. (2024). Evaluation of some nectars supplemented with basil seeds. Egyptian Journal of Agricultural Research, 102(2), 226-237.</t>
  </si>
  <si>
    <t>https://journals.ekb.eg/article_344765_54d9ff777816f0521882147ed1a3c4eb.pdf</t>
  </si>
  <si>
    <t>Masrura, S. R., Islamidini, N., Zumaidar, Z., &amp; Alfarabi, M. (2024). Development of flower and fruit of Magnolia champaca L. in Banda Aceh city. In BIO Web of Conferences (Vol. 123, p. 02001). EDP Sciences.</t>
  </si>
  <si>
    <t>Stancu, A., &amp; Ene, C. (2024). Highlights of food waste consumer behaviour in households and food services sector. In Contemporary marketing and consumer behaviour in sustainable tourism (pp. 63-98). Routledge.</t>
  </si>
  <si>
    <t>Hsia, B. S., Mokhtar, M. I., Zakaria, M. F., &amp; Rekan, A. A. (2024). Food Waste Management Technology in Malaysia: Lessons from the United States and European Union. In Islamic Finance: New Trends in Law and Regulation (pp. 743-752). Cham: Springer Nature Switzerland.</t>
  </si>
  <si>
    <t>Aday Kaya, A. G., Albayrak, İ., Demirci, T., Deveci, H., &amp; Baydar, N. G. (2024). MeJA Changes Root Growth, Iridoid, Xanthone, and Secoiridoid Production, as well as Gene Expression Levels in Root Cultures of Endangered Gentiana lutea and Gentiana boissieri. Journal of Plant Growth Regulation, 1-21.</t>
  </si>
  <si>
    <t>https://link.springer.com/article/10.1007/s00344-024-11478-6</t>
  </si>
  <si>
    <t>Bahadır, Ş. İ. N., &amp; KADIOGLU, İ. (2024). Host Range and Phylogeny of Cuscuta Campestris Yunck With Newly Added Members From the Poaceae Family in Türkiye.</t>
  </si>
  <si>
    <t>https://assets-eu.researchsquare.com/files/rs-3664096/v1/035f07c2-52db-4832-b393-f81a58733e3e.pdf?c=1705622269</t>
  </si>
  <si>
    <t>Mihai Radu Pop, Camelia Sand, D Bobit, Mihaela M Antofie, Horea Barbu, Petronela B Pavel, Leon Muntean, S Mircea</t>
  </si>
  <si>
    <t>Studies concerning the production of volatile oil, rhizomes and roots, to different genotypes of Valeriana officinalis L</t>
  </si>
  <si>
    <t>Raal, A., Kokitko, V. I., Odyntsova, V. M., Orav, A., &amp; Koshovyi, O. (2024). Comparative Analysis of the Essential Oil of the Underground Organs of Valeriana spp. from Different Countries.</t>
  </si>
  <si>
    <t>Kokitko, V. I., &amp; Odyntsova, V. M. (2024). Valeriana officinalis (Valerian)–review.</t>
  </si>
  <si>
    <t>http://dspace.zsmu.edu.ua/bitstream/123456789/20194/1/c79-87-0.pdf</t>
  </si>
  <si>
    <t>Constantin-Horia Barbu, Camelia Sand, Letitia Oprean</t>
  </si>
  <si>
    <t>Introduction to environmental security</t>
  </si>
  <si>
    <t>Buelvas, E. P., Ortiz, F. C., &amp; Alonso, V. T. América Latina y el Caribe:¿ estrategia regional conjunta o estrategias subregionales segmentadas de seguridad ambiental?. de seguridad ambiental en América Latina y el Caribe: construyendo resiliencia, 17.</t>
  </si>
  <si>
    <t>esearchgate.net/profile/Edwin-Murillo-2/publication/377467674_Las_Estructuras_de_gobernanza_y_las_estrategias_de_seguridad_ambiental_en_la_region_Caribe/links/65a86990f323f74ff1c813f1/Las-Estructuras-de-gobernanza-y-las-estrategias-de-seguridad-ambiental-en-la-region-Caribe.pdf#page=17</t>
  </si>
  <si>
    <t>Raissova, N. U. Sapakhova ZB, PhD, https://orcid. org/0000-0002-8007-5066 Institute of Plant Biology and Biotechnology, Almaty, 050040, Timiryazev street 45, Kazakhstan; Fruit and Vegetable Research Institute, 050060, Gagarin Avenue 238/5, Almaty, Kazakhstan.</t>
  </si>
  <si>
    <t>https://d1wqtxts1xzle7.cloudfront.net/118037250/869-libre.pdf?1725767776=&amp;response-content-disposition=inline%3B+filename%3DInspection_and_Certification_Systems_Ana.pdf&amp;Expires=1747337039&amp;Signature=NEoa-Ho8g1JzC9PSGA~me2Aig-9fDahyLlm6YGRaBYtGQnpxugrF~W-ZqV9TokL4HdBV35cRm4qACb~lG0R8J4LgKZppZUDuXuybj9QbCTaRj1yEhUO1cIcWlA1BAWyz-P5RFuK06tYmJnGFIPuy7~dlE2aL05c7QBkzk9XngJs-2p44P6JDFcQry2fyWrbCm7KG7OmiqkxNF61JCQykAH5hnZ0dHKWZRZ7fSn5sOLXgFuoYHAkQI9zsKIXvn3aRSMMQip7xMzTG5eHt~S9YeBJaW8kUrnh~VkPTUDNXo0y~2h-UzjQxQTJ2vwgDFfD9w7YwlXJ2dYJBCwHITuKwwg__&amp;Key-Pair-Id=APKAJLOHF5GGSLRBV4ZA</t>
  </si>
  <si>
    <t>Mihai Radu Pop, Camelia Sand, Horea Barbu, Mironela Balan, Angelica Grusea, Horea Boeriu, Adrian POPA</t>
  </si>
  <si>
    <t>Correlations between productivity elements in Lolium perenne L. species for new varieties resistant to drought</t>
  </si>
  <si>
    <t>Carreño Salvador, S. (2024). Germinación de poblaciones de Lolium perenne ssp. multiflorum (Lam.) Husnot resistentes a herbicidas.</t>
  </si>
  <si>
    <t>https://repositoriodigital.uns.edu.ar/bitstream/handle/123456789/6879/CARRE%C3%91O%20Salvador.pdf?sequence=1</t>
  </si>
  <si>
    <t>Antofie MM, Sava CS.</t>
  </si>
  <si>
    <t>Indicators for investigating
traditional home-gardens in Romania—vineyards, fruit
trees, and cultivated shrubs diversity in Moşna
commune, Sibiu County</t>
  </si>
  <si>
    <t>Sava, C. S., &amp; Antofie, M. M.</t>
  </si>
  <si>
    <t>The Conservation Of Plant Genetic Resources For Food And Agriculture:
Sellers’perspectives Analysis From Sibiu’s Agri-Food Markets.</t>
  </si>
  <si>
    <t>GIUCĂ, A. D. (2024). COMERCIALIZAREA PRODUSELOR AGROALIMENTARE PRIN METODE ALTERNATIVE. ANALIZĂ BIBLIOMETRICĂ. SIMPOZIONUL INTERNAȚIONAL „ECONOMIE AGRARĂ ȘI DEZVOLTARE RURALĂ–TENDINȚE ȘI PROVOCĂRI”, 75.</t>
  </si>
  <si>
    <t>https://symposium.iceadr.ro/wp-content/uploads/2023/03/Volum-simpozion_RO.pdf#page=75</t>
  </si>
  <si>
    <t>Ovidiu Tița (ULBS), Maria Adelina Constantinescu (ULBS), Mihaela Adriana Tița (ULBS), Cecilia Georgescu (ULBS)</t>
  </si>
  <si>
    <t>Use of yoghurt enhanced with volatile plant oils encapsulated in sodium alginate to increase the human body’s immunity in the present fight against stress, International Journal of Environmental Research and Public Health, 17, 20,2020</t>
  </si>
  <si>
    <t>Tekgül, Yeliz, Edibe S. Erten, and Gülşah Ç. Koç. "Plant-Based Food Preservatives." Natural Food Preservatives. Jenny Stanford Publishing, 2024. 207-232.</t>
  </si>
  <si>
    <t>https://www.routledge.com/Natural-Food-Preservatives/Bhattacharya-Abd-ElAzimSalama/p/book/9789814968645?srsltid=AfmBOorh546acLj1IqBPH4xLPQv_svqHAEL5dqyurLbaaCiDew1wutdH</t>
  </si>
  <si>
    <t>Taylor &amp; Francis, ProQuest, EBSCO</t>
  </si>
  <si>
    <t>M Güneş, M Gökgöz -Antioksidan Özelliği Zenginleştirilmiş Kefir Örneklerine Güncel Yaklaşım,  Instıtute of Health Sciences Journal</t>
  </si>
  <si>
    <t>http://cusbed.cumhuriyet.edu.tr/en/pub/issue/86796/1452698,  http://cusbed.cumhuriyet.edu.tr/en/</t>
  </si>
  <si>
    <t> Jayakodi, Y., Thiviya, P., Gamage, A., Evon, P., Madhujith, T., &amp; Merah, O. (2024). Antioxidant activity of essential oils extracted from Apiaceae family plants. Agrochemicals, 3(1), 57-69</t>
  </si>
  <si>
    <t>https://doi.org/10.3390/agrochemicals3010006</t>
  </si>
  <si>
    <t>DOAJ ,  EBSCO ,  J-Gate, Google Scholar</t>
  </si>
  <si>
    <t> N.YU. RUBAN, I.YU. REZNICHENKO, STUDYING THE RANGE OF SOFT CHEESE WITH NOBLE MOLD, SOLD ON THE CONSUMER MARKET OF KEMEROVO, № 5(88) 2024, Technology and the study of merchandise of innovative foodstuffs, Scientifically-practical journal, The founder – The Federal State Budgetary Educational Institution of Higher Education «Orel State University named after I.S. Turgenev» (Orel State University</t>
  </si>
  <si>
    <t xml:space="preserve">  https://oreluniver.ru/public/file/archive/ttipp_5_2024.pdf#page=39</t>
  </si>
  <si>
    <t xml:space="preserve">Index Copernicus, Research Bible 
,CrossrefDimensions
</t>
  </si>
  <si>
    <t xml:space="preserve">Mark Shamtsyan (St. Petersburg State Institute of Technology), Boris Kolesnikov(St. Petersburg State Institute of Technology, Mikhail Pushkarev(St. Petersburg State Institute of Technology, Liviu Gaceu, (University of Transilvania of Brasov), Oana Bianca Oprea University of Transilvania of Brasov), Iulia Iatco (Institute of Microbiology and Biotechnology, Academy of Sciences of Moldova) , Dumitru Mnerie (Polytechnical University of Timishoara), Gabriela Mnerie (Polytechnical University of Timishoara), Ovidiu Tita (ULBS), Mihaela Tita (ULBS), Checilia Georgescu, (ULBS) Monica Mironescu (ULBS), Stefan Stefanov (University of Food Technologies, Plovdiv, Bulgaria) ,  Stanka Damianova (Angel Kanchev University of Rousse,) </t>
  </si>
  <si>
    <t>Study of awareness of food labeling among consumers in North-West Russi</t>
  </si>
  <si>
    <t> Naik, B. N., Singh, P. K., Nirala, S. K., Rao, R., Krishna, E., Haripriya, H., ... &amp; Singh, C. (2024). Awareness and Preferences about Packaged Food Labelling amongst Healthcare Personnel of a Tertiary Healthcare Institution in Eastern India. Preventive Medicine: Research &amp; Reviews, 1(6), 293-297</t>
  </si>
  <si>
    <t>EBSCO Publishing's Electronic Databases, , Google Scholar, Hinari, Infotrieve, ProQuest</t>
  </si>
  <si>
    <t>Muhammad Ramzan (ULBS), Huma Nuzhat (ULFP), Mihaela Tita (ULBS), Ovidiu Tita (ULBS)</t>
  </si>
  <si>
    <t>Evaluation of volatile flavouring compounds in Cheddar cheese, manufactured by using Lactobacillus rhamnosus as an adjunct culture</t>
  </si>
  <si>
    <t xml:space="preserve">ГМ Свириденко, ДС Вахрушева, ОМ Шухалова… - Использование лактобацилл, naukaru.ru </t>
  </si>
  <si>
    <t>chrome-extension://efaidnbmnnnibpcajpcglclefindmkaj/https://naukaru.ru/temp/816976fd7197d7158f5a33f7249506b6.pdf</t>
  </si>
  <si>
    <t>ДС ВАХРУШЕВА - РАЗРАБОТКА БИОТЕХНОЛОГИЧЕСКИХ ПРИЕМОВ УЛУЧШЕНИЯ ПОТРЕБИТЕЛЬСКИХ СВОЙСТВ СЫРОВ ПОНИЖЕННОЙ ЖИРНОСТИ, vniimp.ru</t>
  </si>
  <si>
    <t>chrome-extension://efaidnbmnnnibpcajpcglclefindmkaj/https://www.vniimp.ru/netcat_files/userfiles/edu2024/Dissertatsiya_Vahrushevoy_D.S..pdf</t>
  </si>
  <si>
    <t>Roxana E Tufeanu (ULBS), Cecilia Georgescu (ULBS), Adina Frum (ULBS), Mihaela A Tița (ULBS), Ovidiu Tița (ULBS)</t>
  </si>
  <si>
    <t>Minerals and total polyphenolic content of some vegetal powders.</t>
  </si>
  <si>
    <t>H Mršić - Potencijal nusproizvoda iz prerade voća u razvoju funkcionalne hrane, Digitalni repozitorij Sveučilišta u Zagrebu</t>
  </si>
  <si>
    <t>https://repozitorij.unizg.hr/</t>
  </si>
  <si>
    <t>Checilia Georgescu (ULBS), Adriana Birca , Monica Mironescu (ULBS), Mihaela Adriana Tiţa (ULBS), Mark Shamtsyan (UR), Ion Dan Mironescu (ULBS), Ovidiu Tiţa (ULBS)</t>
  </si>
  <si>
    <t>Consumer perceptions of nutrition and health claims from food labels in Romania</t>
  </si>
  <si>
    <t>PS Boșteoca, A Onițiu - OUR EVERYDAY FOOD AND CONSUMER BEHAVIOUR , Studia Universitatis Babes-Bolyai</t>
  </si>
  <si>
    <t>DOI: 10.2478/subbs-2024-0005</t>
  </si>
  <si>
    <t>http://studia.ubbcluj.ro/serii/sociologia/</t>
  </si>
  <si>
    <t xml:space="preserve">Konala Akhila, Dakuri Ramakanth,  Lingala Lakshman Rao, Suman Singh and  Kirtiraj K. Gaikwad, Plant phytochemicals as bio-responsive compounds in smart packaging for food spoilage detection: a comprehensive review, Sustainable Food Technol., 2024 </t>
  </si>
  <si>
    <t>https://pubs.rsc.org/en/Content/ArticleLanding/2024/FB/D4FB00072B</t>
  </si>
  <si>
    <t>Saengkhaw, K., Arthan, N., &amp; Panichayupakaranant, P. (2024). A Green Method for Preparation of Cyanidin-3-glucoside from Carissa carandas Fruits and α-Glucosidase Inhibitory Activity Evaluation. Journal of Pharmacy and Nutrition Sciences, 14, 84–89. https://doi.org/10.29169/1927-5951.2024.14.10</t>
  </si>
  <si>
    <t>https://setpublisher.com/index.php/jpans/article/view/2539</t>
  </si>
  <si>
    <t>Ngo, M.-D., Quan, V., Le, C., Ngoc, H.-A., Nguyen, K., Cao, L., Tu, T.-T. N., Doan, H., &amp; Nguyen, H. (2024). Evaluation of Micro-Encapsulated Roselle Extract as a Food Colorant in Red Nata de Coco Dessert Model System. Science and Technology Development Journal, 27(4), In press. https://doi.org/https://doi.org/10.32508/stdj.v27i4.4365</t>
  </si>
  <si>
    <t>https://stdj.scienceandtechnology.com.vn/index.php/stdj/article/view/4365</t>
  </si>
  <si>
    <t>Al Ibrahimi, Z. A. A. R., Alsalame , H. A. A.-A., &amp; Jawad, Z. N. (2022). Evaluation the effectiveness of Andrographis paniculata aqueous extract on hepatotoxicity and CD44 gene expression in male rabbits treated with butylated hydroxytoluene (BHT). International Journal of Health Sciences, 6(S5), 10711–10725. https://doi.org/10.53730/ijhs.v6nS5.11634</t>
  </si>
  <si>
    <t>https://sciencescholar.us/journal/index.php/ijhs/article/view/11634</t>
  </si>
  <si>
    <t>Akingbolabo Daniel Ogunlakin, Oluwafemi Adeleke Ojo, Favour Inijesunimi Olagookun, Sophie Adedamola Adeyeye, Adesoji Alani Olanrewaju, Godwin A. Berena, Oluwadamilola Grace Adedoyin, Kevwe Benefit Esievo, Roheemoh Omolara Isa, Mubo Adeola Sonibare, Brine shrimp lethality and antioxidant property of Lagenaria breviflora (Benth.) Roberty fruit crude extract and fractions, Dietary Supplements and Nutraceuticals,  Vol. 3 No. 10 (2024), https://doi.org/10.31989/dsn.v3i10.1450</t>
  </si>
  <si>
    <t>https://ffhdj.com/index.php/DietarySupplementsNutraceuticals/article/view/1450</t>
  </si>
  <si>
    <t>Yildiz, K., Ozyigit, E., Ergonul, P.G., Isitmezoglu, E., Tezcan, B. &amp; Lermioglu, E.B. (2024). Optimization of Berry Infusions with High Polphenol Content . International Journal of Innovative Approaches in Science Research, 8(1), 1-20. doi: 10.29329/ijiasr.2024.666.1</t>
  </si>
  <si>
    <t>https://ijiasr.penpublishing.net/makale/4531</t>
  </si>
  <si>
    <t>Ioana POROSNICU, Luminita-Iuliana AILINCAI1 Mirela-Adina ARITON, Andra-Sabina NECULAI-VALEANU, Silviu-Ionut BORS, Vasile VINTILA, Mihai MARES, THE IMPORTANCE OF AFLATOXIN M1 IN DAIRY PRODUCTS - A MINI-REVIEW, Scientific Papers – vol. 67 no 1 / 2024, series Veterinary Medicine</t>
  </si>
  <si>
    <t>Ötün, B. (2024). Aflatoxin M1 Levels in Cheeses in Türkiye: A Review. Turkish Journal of Agriculture - Food Science and Technology, 12(12), 2656–2663. https://doi.org/10.24925/turjaf.v12i12.2656-2663.7067</t>
  </si>
  <si>
    <t xml:space="preserve">Mazaleyrat JP, Wright K, Gaucher A, Toulemonde N, Wakselman M, Oancea S, Peggion C, Formaggio F, Setnicka V, Keiderling TA, Toniolo C.  </t>
  </si>
  <si>
    <t>Induced axial chirality in the biphenyl core of the Cα-tetrasubstituted α-amino acid residue Bip and subsequent propagation of chirality in (Bip)n/Val oligopeptides. J Am Chem Soc. 2004;126:12874–9</t>
  </si>
  <si>
    <t>Núñez-Villanueva D. Revisiting 310-helices: biological relevance, mimetics and applications. Explor Drug Sci. 2024;2:6–37. https://doi.org/10.37349/eds.2024.00034</t>
  </si>
  <si>
    <t>https://www.explorationpub.com/Journals/eds/Article/100834</t>
  </si>
  <si>
    <t xml:space="preserve">Crisma M, Deschamps JR, George C, Flippen-Anderson JL, Kaptein B, Broxterman QB, Moretto A, Oancea S, Jost M, Formaggio F, Toniolo C. </t>
  </si>
  <si>
    <t>A topographically and conformationally constrained, spin-labeled, alpha-amino acid: crystallographic characterization in peptides. J Pept Res. 2005 Jun;65(6):564-79. doi: 10.1111/j.1399-3011.2005.00258.x. PMID: 15885116.</t>
  </si>
  <si>
    <t>Dey A, Nandy P. Size, shape, and dose — three crucial determinants for applying nanoparticles in sustainable plant biology. 2024;2(3). https://doi.org/10.20935/AcadBiol7331</t>
  </si>
  <si>
    <t>https://www.academia.edu/2837-4010/2/3/10.20935/AcadBiol7331</t>
  </si>
  <si>
    <t xml:space="preserve"> MĂLINA FIASTRU-IRIMESCU, DENISA MARGINĂ, DEVELOPMENT AND VALIDATION OF A GAS CHROMATOGRAPHY METHOD FOR QUANTITATIVE ANALYSIS OF FATTY ACIDS IN VEGETABLE OILS, STUDIA UBB CHEMIA, LXIX, 1, 2024 (p. 175-186) , DOI: 10.24193/subbchem.2024.1.11</t>
  </si>
  <si>
    <t>https://www.chem.ubbcluj.ro/~studiachemia/issues/chemia2024_1/11Fiastru_Margina_175_186.pdf</t>
  </si>
  <si>
    <t>E Onisan, C Mate, A Simina, S Popescu, I Sărac, The usage of the SCoT molecular markers for determining the genetical purity of the commercial hybrids of Hellianthus annuus, JOURNAL OF HORTICULTURE, FORESTRY AND BIOTECHNOLOGY, vol.28, no. 2, 2024</t>
  </si>
  <si>
    <t>https://jhfb.ro/index.php/jhfb/article/view/99</t>
  </si>
  <si>
    <t>M.A. Gerasimov, A.S. Koshechkina, I.B. Perova, K.I. Eller, Modern methods for obtaining purified anthocyanin extracts, Pharmacy, 4, 2024,DOI: https://doi.org/10.29296/25419218-2024-04-01</t>
  </si>
  <si>
    <t>https://pharmaciyajournal.ru/en/node/38393</t>
  </si>
  <si>
    <t>Vivek Thakur and Pankaj Sharma, OPTIMIZING VITAMIN D ENRICHMENT IN OYSTER MUSHROOMS BY INVESTIGATING THE EFFECTS OF UV LIGHT TREATMENT AND DRYING METHODS, International Journal Of Pharmacognosy, 4, 604-608, 2024.DOI: 10.13040/IJPSR.0975-8232.IJP.11(11).604-08</t>
  </si>
  <si>
    <t>SIMONA OANCEA, F. MOISEENCO, OTTO KETNEY, P.TRALDI</t>
  </si>
  <si>
    <t>Effects of freezing and oven drying of Romanian wild and cultivated red
raspberries on total anthocyanins and total antioxidant capacity</t>
  </si>
  <si>
    <t>Ana LEAHU, Cristina GHINEA, Sorina ROPCIUC, Physical and sensory properties of berry craft sorbet with inulin and effect of
storage on total monomeric anthocyanins, Ovidius University Annals of Chemistry, Volume 35, Number 1, pp. 51 - 57, 2024, DOI: 10.2478/auoc-2024-0007</t>
  </si>
  <si>
    <t>https://anale-chimie.univ-ovidius.ro/wp-content/uploads/2024/07/Abstract-7-2024.pdf</t>
  </si>
  <si>
    <t>Srirengaraj Vijayaram, Reshma Sinha, Caterina Faggio, Einar Ringø 4, Chi-Chung Chou - Biopolymer encapsulation for improved probiotic delivery: Advancements and challenges, AIMS Microbiol.</t>
  </si>
  <si>
    <t>doi: 10.3934/microbiol.2024043,  https://pmc.ncbi.nlm.nih.gov/articles/PMC11609427/</t>
  </si>
  <si>
    <t>https://www.aimspress.com/journal/microbiology</t>
  </si>
  <si>
    <t>FZ Sanches, KO Rocha, CHG Martins - PLA Films Incorporated with Chitosan and ZnO Nanoparticles for Application in Food Packaging, Mat. Res</t>
  </si>
  <si>
    <t>https://doi.org/10.1590/1980-5373-MR-2024-0265</t>
  </si>
  <si>
    <t>https://www.scielo.br/j/mr/a/CBVrYzfqMR3pCLFFVKv5p9L/?format=html&amp;lang=en</t>
  </si>
  <si>
    <t xml:space="preserve">Sukh Veer Singh, Anurag Singh, Rakhi Singh, Ajay V. Chinchkar, Meenatai G. Kamble, Aamir H. Dar, Surabhi Pandey - Polyhydroxybutyrate ( PHB ) as a Sustainable Bioplastic in Food and Non-food Applications, </t>
  </si>
  <si>
    <t xml:space="preserve"> https://doi.org/10.1002/9783527848133.ch12</t>
  </si>
  <si>
    <t>https://onlinelibrary.wiley.com/doi/abs/10.1002/9783527848133.ch12</t>
  </si>
  <si>
    <t xml:space="preserve">Sanem Argin, Y. Martin Lo -Biopolymers and Functional Biopolymers in Food Technology,  </t>
  </si>
  <si>
    <t xml:space="preserve"> https://doi.org/10.1002/9781119783473.ch12</t>
  </si>
  <si>
    <t>https://onlinelibrary.wiley.com/doi/abs/10.1002/9781119783473.ch12</t>
  </si>
  <si>
    <t xml:space="preserve">Omnia Montaser, Mona El-Aasr, Haytham O. Tawfik, Wesam S. Meshrif, Hanaa Elbrense - Drosophila melanogaster as a model organism for diabetes II treatment by the ethyl acetate fraction of Atriplex halimus L., </t>
  </si>
  <si>
    <t>https://doi.org/10.1002/jez.2812</t>
  </si>
  <si>
    <t>https://onlinelibrary.wiley.com/doi/abs/10.1002/jez.2812</t>
  </si>
  <si>
    <t>Comprehensive evaluation of plant extracts generated effects using multiple animal models for fish feed development</t>
  </si>
  <si>
    <t>https://hdl.handle.net/2437/384666</t>
  </si>
  <si>
    <t xml:space="preserve">Fatma B Mossa, Nadia Bakry, Mamdouh Rashad El-Sawi -Potential ameliorative effects of bilberry (Vaccinium myrtillus L.) fruit extract on cisplatin-induced reproductive damage in adult male albino rats, </t>
  </si>
  <si>
    <t>doi: 10.5653/cerm.2023.06380</t>
  </si>
  <si>
    <t>https://pmc.ncbi.nlm.nih.gov/articles/PMC11372312/</t>
  </si>
  <si>
    <t>V Mittal, A Sharma - From Scraps to Solutions: Harnessing the Potential of Vegetable and Fruit Waste in Pharmaceutical Formulations, Letters in Functional Foods</t>
  </si>
  <si>
    <t>https://www.benthamdirect.com/content/journals/lff/1/1</t>
  </si>
  <si>
    <t>L GROSU, E FERENȚ, D NICUŢĂ, IC ALEXA - Approach regarding the biosafety evaluation of black and red currant pomace extracts using Allium cepa test, Ovidius University Annals of Chemistry</t>
  </si>
  <si>
    <t xml:space="preserve">DOI: 10.2478/auoc-2024-0017 </t>
  </si>
  <si>
    <t>AG Ponce, MR Moreira - Sustainable technologies in fruits and vegetables industries</t>
  </si>
  <si>
    <t>Rehana Khaliq (ULBS), Ovidiu Tita (ULBS), Camelia SAND Sava (ULBS)</t>
  </si>
  <si>
    <t xml:space="preserve">F Ben Mansour, H Ayadi, J van Pelt, A Elfeki… - Antioxidant and Protective Effect of Ocimum basilicum Seeds Extract on Renal Toxicity Induced by Carbon Tetrachloride in Rats,  Journal of Medicinal </t>
  </si>
  <si>
    <t>https://www.liebertpub.com/doi/abs/10.1089/jmf.2023.0184</t>
  </si>
  <si>
    <t>https://home.liebertpub.com/publications/journal-of-medicinal-food/38</t>
  </si>
  <si>
    <t>M Rashid, İ Gülseren -Fractionation and characterization of heat‐stable basil seed protein isolates and their utilization in high protein gluten‐free bread,  Sustainable Food Proteins,</t>
  </si>
  <si>
    <t>https://aocs.onlinelibrary.wiley.com/doi/full/10.1002/sfp2.1019</t>
  </si>
  <si>
    <t>https://aocs.onlinelibrary.wiley.com/journal/27719693</t>
  </si>
  <si>
    <t>H Javaid, M Khan, M Khan, J Kanwal… -  Ethnobotanical, Pharmacological, and Therapeutic Importance of Basil Seeds Along With Their Role in the Biogenic Synthesis of Important Chemical Substances,  Therapeutic and Pharmacological Applications of Ethnobotany</t>
  </si>
  <si>
    <t>https://www.igi-global.com/chapter/ethnobotanical-pharmacological-and-therapeutic-importance-of-basil-seeds-along-with-their-role-in-the-biogenic-synthesis-of-important-chemical-substances/344956</t>
  </si>
  <si>
    <t>https://www.igi-global.com/book/therapeutic-pharmacological-applications-ethnobotany/331076</t>
  </si>
  <si>
    <t xml:space="preserve">AS Dyab, HM Abo-Taleb -Evaluation of some nectars supplemented with basil seeds,  Egyptian Journal of Agricultural </t>
  </si>
  <si>
    <t>https://journals.ekb.eg/article_344765.html,  10.21608/ejar.2024.259547.1491</t>
  </si>
  <si>
    <t>https://ejar.journals.ekb.eg/</t>
  </si>
  <si>
    <t>AM Ibrahimov, AV Matsyura -Officinal medicinal plants of the Nakhchivan Autonomous Republic,  Acta Biologica Sibirica,</t>
  </si>
  <si>
    <t>https://doi.org/10.5281/zenodo.14175442</t>
  </si>
  <si>
    <t xml:space="preserve">П Кривош - Дослідження впливу методу екстрагування на ступінь вилучення біологічно активних речовин із золототисячника звичайного трави, </t>
  </si>
  <si>
    <t>https://scholar.google.ro/scholar?oi=bibs&amp;hl=ro&amp;cites=9319050587567319108&amp;as_sdt=5&amp;as_ylo=2024&amp;as_yhi=2024</t>
  </si>
  <si>
    <t>V LEAH -Markerii oxidării fenolice și corelarea lor cu evoluția compoziției chimice și calității senzoriale a vinurilor</t>
  </si>
  <si>
    <t>https://repository.utm.md/handle/5014/30444,  https://repository.utm.md/handle/5014/30444</t>
  </si>
  <si>
    <t>https://repository.utm.md/</t>
  </si>
  <si>
    <t>А Фрум, Ч Жеоржеску, АГ Быркэ, О Тицэ</t>
  </si>
  <si>
    <t>Исследование качественного и количественного состава фенольных соединений черники (Vaccinium myrtillus l.) как сырья для пищевой и фармацевтической промышленности</t>
  </si>
  <si>
    <t>ИВ Шилова, НВ Барановская, НИ Суслов… - Химия растительного</t>
  </si>
  <si>
    <t>https://cyberleninka.ru/article/n/issledovanie-kachestvennogo-i-kolichestvennogo-sostava-fenolnyh-soedineniy-cherniki-vaccinium-myrtillus-l-kak-syrya-dlya-pischevoy-i/viewer</t>
  </si>
  <si>
    <t xml:space="preserve">UKR Thimmapuram -Preparation And Evaluation Of Polyherbal Scented Candle Using Volatile Oils Extracted By Enfleurage Method: Evaluation Of Polyherbal Scented Candle,  INDONESIAN JOURNAL OF HEALTH SCIENCES </t>
  </si>
  <si>
    <t>https://ijhsrd.com/index.php/ijhsrd</t>
  </si>
  <si>
    <t>Ioana Rebenciuc (ULBS), Ovidiu Tița (ULBS)</t>
  </si>
  <si>
    <t>Influence of pectolytic enzymes on the quality of wine maceration</t>
  </si>
  <si>
    <t>DJP Temudo - Internship at Barossa Valley, Australia at Two Hands Wines</t>
  </si>
  <si>
    <t>https://repositorio.ulisboa.pt/handle/10400.5/98768</t>
  </si>
  <si>
    <t>OB Oprea (UTB), O Tița (ULBS), C Georgescu (ULBS)</t>
  </si>
  <si>
    <t>Romanian consumers behavior regarding food labeling-short analyse in the frame of Irses 318946 Project.</t>
  </si>
  <si>
    <t>R GRUIA, L GACEU -R GRUIA, L GACEU - Journal of EcoAgriTourism,  Journal of EcoAgriTourism</t>
  </si>
  <si>
    <t>https://openurl.ebsco.com/results?sid=ebsco:ocu:record&amp;bquery=IS+1844-8577+AND+VI+20+AND+IP+2+AND+DT+2024&amp;link_origin=scholar.google.ro&amp;searchDescription=Journal%20of%20EcoAgriTourism%2C%202024%2C%20Vol%2020%2C%20Issue%202</t>
  </si>
  <si>
    <t>L GACEU -DIGITALIZING AGRI-FOOD LOGISTICS IN MOUNTAIN AREAS: OPPORTUNITIES AND CHALLENGES., Journal of EcoAgriTourism,</t>
  </si>
  <si>
    <t>Ecaterina Lengyel (ULBS), Letiția OPREAN (ULBS), Diana STEGĂRUŞ (ICSI), Ramona Iancu (ULBS), Daniela ŞANDRU (ULBS), Dan Mutu (ULBS), Irina Geana (ICSI), Ovidiu TIȚA (ULBS)</t>
  </si>
  <si>
    <t>Chromatographic detection of rutin in the aromatic and semi aromatic Romanian autochthonous musts variety.</t>
  </si>
  <si>
    <t xml:space="preserve">V Crina - 2024, INTERACȚIUNI ANTIOXIDANTE DINTRE UNII COMPUȘI FENOLICI ȘI ACIZI ORGANICI DIN STRUGURI – CONTRIBUȚIE LA FORMAREA ECOVALEOLOGICĂ A TINERILOR SPECIALIȘTI, UNIVERSITATEA DE STAT DIN MOLDOVA ȘCOALA DOCTORALĂ ȘTIINȚE ALE NATURII, Chisinau </t>
  </si>
  <si>
    <t>chrome-extension://efaidnbmnnnibpcajpcglclefindmkaj/https://www.anacec.md/files/Vicol-teza.pdf</t>
  </si>
  <si>
    <t>Cristina STANCĂ-MOISE ULBS</t>
  </si>
  <si>
    <t xml:space="preserve">	
Corythucha arcuata SAY, 1832 (HETEROPTERA: TINGIDAE) IN THE CITY AND COUNTY OF SIBIU, ROMANIA, IN 2023</t>
  </si>
  <si>
    <t>COLEOPTERA SPECIES (INSECTA: COLEOPTERA) FOUND INTHE DESNĂȚUIULUI MEADOW, GIURGIȚA VILLAGE, GIURGITA COMMUNE, DOLJ COUNTY …
L GIMA - Oltenia, Studii si Comunicari Seria Stiintele Naturii, 2024 - search.ebscohost.com</t>
  </si>
  <si>
    <t>http://olteniastudiisicomunicaristiintelenaturii.ro/cont/40_2/III.%20ANIMAL%20BIOLOGY%20III.a.%20INVERTEBRATES%20VARIOUS/11.%20Lila%20Gima.pdf</t>
  </si>
  <si>
    <t>https://openurl.ebsco.com/EPDB%3Agcd%3A6%3A13424086/detailv2?sid=ebsco%3Aplink%3Ascholar&amp;id=ebsco%3Agcd%3A181752718&amp;crl=c&amp;link_origin=scholar.google.com</t>
  </si>
  <si>
    <t>CH Barbu, PB Pavel, CM Moise, C Sand, MR Pop</t>
  </si>
  <si>
    <t>Neutralization of acid mine drainage with wood ash  Revista de Chimie, 2768-2770</t>
  </si>
  <si>
    <t>Arteaga Gómez, Edy Fernando, and Segundo Franklin Gutti Jara. "NEUTRALIZACIÓN DEL DRENAJE ÁCIDO MEDIANTE CENIZA DE MADERA DE LA UNIDAD MINERA NIVEL V–ALGAMARCA, 2023." (2024). RGSA – Revista de Gestão Social e Ambiental ISSN: 1981-982X</t>
  </si>
  <si>
    <t>https://rgsa.openaccesspublications.org/rgsa/article/view/7155</t>
  </si>
  <si>
    <t>Martinussen, M., &amp; Lutts, S. Tolérance et accumulation des éléments traces métalliques chez Miscanthus x giganteus: phytoremédiation et valorisation de la biomasse.</t>
  </si>
  <si>
    <t>https://dial.uclouvain.be/memoire/ucl/object/thesis:48242</t>
  </si>
  <si>
    <r>
      <rPr>
        <rFont val="Arial Narrow"/>
        <b/>
        <color theme="1"/>
        <sz val="10.0"/>
      </rPr>
      <t>Petronela-Bianca Pavel</t>
    </r>
    <r>
      <rPr>
        <rFont val="Arial Narrow"/>
        <b val="0"/>
        <color theme="1"/>
        <sz val="10.0"/>
      </rPr>
      <t> (ULBS, UPB), Markus Puschenreiter (BOKU, Austria), Walter W. Wenzel (BOKU, Austria), Elena Diacu (UPB), Constantin Horia Barbu (ULBS)</t>
    </r>
  </si>
  <si>
    <t>Lwin, C. S., Lee, M., Jung, H. I., &amp; Kim, K. R. (2024). Adsorption capacity of red mud and steel slag for As, Cd, and Pb: implication to understanding the chemistry of immobilization in soils.</t>
  </si>
  <si>
    <t>https://www.researchsquare.com/article/rs-5233013/v1</t>
  </si>
  <si>
    <r>
      <rPr>
        <rFont val="Arial Narrow"/>
        <color theme="1"/>
        <sz val="10.0"/>
      </rPr>
      <t>Lee, M., su Lwin, C., Yi, N., Baek, T., Park, J., &amp; Kim, K. R. (2024). Effect of the combined treatment of red mud and gypsum on plant-available arsenic in acidic and alkaline soils. </t>
    </r>
    <r>
      <rPr>
        <rFont val="Arial Narrow"/>
        <color rgb="FF000000"/>
        <sz val="10.0"/>
      </rPr>
      <t>한국토양비료학회지</t>
    </r>
    <r>
      <rPr>
        <rFont val="Arial Narrow"/>
        <color theme="1"/>
        <sz val="10.0"/>
      </rPr>
      <t xml:space="preserve">, 57(3), 196-204. </t>
    </r>
  </si>
  <si>
    <t>https://www.dbpia.co.kr/Journal/articleDetail?nodeId=NODE11960499</t>
  </si>
  <si>
    <t xml:space="preserve">Kokitko, V. I., and V. M. Odyntsova. "Valeriana officinalis (Valerian)–review." (2024). </t>
  </si>
  <si>
    <t>La Economía Social y Solidaria en la apicultura argentina: aportes a la sostenibilidad, J Andrieu - 2024 - roderic.uv.es, https://roderic.uv.es/bitstreams/8b242d13-47de-4539-b0f8-8173157b8960/download://doi</t>
  </si>
  <si>
    <t>https://roderic.uv.es/search?f.subject=sustainable%20development%20goals,equals</t>
  </si>
  <si>
    <t>URI: https://hdl.handle.net/10550/105121</t>
  </si>
  <si>
    <t>Gastronomic tourism, an opportunity for diversifying the tourist offer in the Sibiu area</t>
  </si>
  <si>
    <t>Вісник Киiвського нацiонального унiверситету iм. Тараса Шевченка. Серiя: Економiка 1 (202) (2019): 48-54, РС Смолянінов - 2024 - dspace.nuft.edu.ua</t>
  </si>
  <si>
    <t>chrome-extension://efaidnbmnnnibpcajpcglclefindmkaj/https://dspace.nuft.edu.ua/server/api/core/bitstreams/40d83b01-b27e-4cfc-9988-ea434b98ec33/content</t>
  </si>
  <si>
    <t>РС Смолянінов - 2024 - dspace.nuft.edu.ua</t>
  </si>
  <si>
    <t>Nicula V.(ULBS), Spânu, Simona (ULBS), Neagu Roxana (ULBS)</t>
  </si>
  <si>
    <t>The role of tourist information centers for development of rural tourism in protected areas</t>
  </si>
  <si>
    <t>Організаційно-економічні засади функціонування туристичних інформаційних центрів в малих історичних містах</t>
  </si>
  <si>
    <t>https://scholar.google.com/scholar?oi=bibs&amp;hl=ro&amp;cites=5558278399278032380&amp;as_sdt=5&amp;as_ylo=2024&amp;as_yhi=2024</t>
  </si>
  <si>
    <t>Д Шелухіна - 2024 - dspace.nuft.edu.ua</t>
  </si>
  <si>
    <r>
      <rPr>
        <rFont val="Arial Narrow"/>
        <color theme="1"/>
        <sz val="10.0"/>
      </rPr>
      <t xml:space="preserve">Iagăru, R. (ULB), Florescu, N.(IP), &amp; </t>
    </r>
    <r>
      <rPr>
        <rFont val="Arial Narrow"/>
        <color rgb="FF0000FF"/>
        <sz val="10.0"/>
      </rPr>
      <t>Iagăru, P.</t>
    </r>
    <r>
      <rPr>
        <rFont val="Arial Narrow"/>
        <color theme="1"/>
        <sz val="10.0"/>
      </rPr>
      <t xml:space="preserve"> (ULB)</t>
    </r>
  </si>
  <si>
    <r>
      <rPr>
        <rFont val="Arial Narrow"/>
        <color rgb="FF222222"/>
        <sz val="10.0"/>
      </rPr>
      <t>Ivan, V., Baluta, A. D., Gusan, O., &amp; Iagăru, R. (2024). PARTICULARITIES REGARDING THE ADOPTION OF THE SMART VILLAGE CONCEPT IN SADU COMMUNE, SIBIU COUNTY. </t>
    </r>
    <r>
      <rPr>
        <rFont val="Arial Narrow"/>
        <i/>
        <color rgb="FF222222"/>
        <sz val="10.0"/>
      </rPr>
      <t>Lucrări Științifice Management Agricol</t>
    </r>
    <r>
      <rPr>
        <rFont val="Arial Narrow"/>
        <color rgb="FF222222"/>
        <sz val="10.0"/>
      </rPr>
      <t>, </t>
    </r>
    <r>
      <rPr>
        <rFont val="Arial Narrow"/>
        <i/>
        <color rgb="FF222222"/>
        <sz val="10.0"/>
      </rPr>
      <t>26</t>
    </r>
    <r>
      <rPr>
        <rFont val="Arial Narrow"/>
        <color rgb="FF222222"/>
        <sz val="10.0"/>
      </rPr>
      <t>(2), 67.</t>
    </r>
  </si>
  <si>
    <t>https://www.lsma.ro/index.php/lsma/article/view/2530</t>
  </si>
  <si>
    <t>EBSCO, CABI full text.</t>
  </si>
  <si>
    <r>
      <rPr>
        <rFont val="Arial Narrow"/>
        <color theme="1"/>
        <sz val="10.0"/>
      </rPr>
      <t xml:space="preserve">Romulus Iagăru (ULB), </t>
    </r>
    <r>
      <rPr>
        <rFont val="Arial Narrow"/>
        <color rgb="FF0000FF"/>
        <sz val="10.0"/>
      </rPr>
      <t>Pompilica Iagăru</t>
    </r>
    <r>
      <rPr>
        <rFont val="Arial Narrow"/>
        <color theme="1"/>
        <sz val="10.0"/>
      </rPr>
      <t xml:space="preserve"> (ULB), Gligor Ciortea (ULB), Cosmin Chindriş (IMM)</t>
    </r>
  </si>
  <si>
    <r>
      <rPr>
        <rFont val="Arial Narrow"/>
        <color rgb="FF222222"/>
        <sz val="10.0"/>
      </rPr>
      <t>TIBERIU, I., TABITA, A., GABRIELA, P., LUMINIȚA, P., RAMONA, C., &amp; CLAUDIA, S. (2024). STUDIES REGARDING THE ANALYSIS OF THE AGRO-TOURISM MARKET OF ALBA COUNTY AND ITS DEVELOPMENT POSSIBILITIES. </t>
    </r>
    <r>
      <rPr>
        <rFont val="Arial Narrow"/>
        <i/>
        <color rgb="FF222222"/>
        <sz val="10.0"/>
      </rPr>
      <t>Agricultural Management/Lucrari Stiintifice Seria I, Management Agricol</t>
    </r>
    <r>
      <rPr>
        <rFont val="Arial Narrow"/>
        <color rgb="FF222222"/>
        <sz val="10.0"/>
      </rPr>
      <t>, </t>
    </r>
    <r>
      <rPr>
        <rFont val="Arial Narrow"/>
        <i/>
        <color rgb="FF222222"/>
        <sz val="10.0"/>
      </rPr>
      <t>26</t>
    </r>
    <r>
      <rPr>
        <rFont val="Arial Narrow"/>
        <color rgb="FF222222"/>
        <sz val="10.0"/>
      </rPr>
      <t>(1).</t>
    </r>
  </si>
  <si>
    <t>https://lsma.ro/index.php/lsma/article/view/2602</t>
  </si>
  <si>
    <r>
      <rPr>
        <rFont val="Arial Narrow"/>
        <color theme="1"/>
        <sz val="10.0"/>
      </rPr>
      <t xml:space="preserve">Romulus Iagăru (ULB), </t>
    </r>
    <r>
      <rPr>
        <rFont val="Arial Narrow"/>
        <color rgb="FF0000FF"/>
        <sz val="10.0"/>
      </rPr>
      <t>Pompilica Iagăru</t>
    </r>
    <r>
      <rPr>
        <rFont val="Arial Narrow"/>
        <color theme="1"/>
        <sz val="10.0"/>
      </rPr>
      <t xml:space="preserve"> (ULB), Gligor Ciortea (ULB), Cosmin Chindriş (IMM)</t>
    </r>
  </si>
  <si>
    <r>
      <rPr>
        <rFont val="Arial Narrow"/>
        <color rgb="FF222222"/>
        <sz val="10.0"/>
      </rPr>
      <t>Ivan, V., Baluta, A. D., Gusan, O., &amp; Iagăru, R. (2024). PARTICULARITIES REGARDING THE ADOPTION OF THE SMART VILLAGE CONCEPT IN SADU COMMUNE, SIBIU COUNTY. </t>
    </r>
    <r>
      <rPr>
        <rFont val="Arial Narrow"/>
        <i/>
        <color rgb="FF222222"/>
        <sz val="10.0"/>
      </rPr>
      <t>Lucrări Științifice Management Agricol</t>
    </r>
    <r>
      <rPr>
        <rFont val="Arial Narrow"/>
        <color rgb="FF222222"/>
        <sz val="10.0"/>
      </rPr>
      <t>, </t>
    </r>
    <r>
      <rPr>
        <rFont val="Arial Narrow"/>
        <i/>
        <color rgb="FF222222"/>
        <sz val="10.0"/>
      </rPr>
      <t>26</t>
    </r>
    <r>
      <rPr>
        <rFont val="Arial Narrow"/>
        <color rgb="FF222222"/>
        <sz val="10.0"/>
      </rPr>
      <t>(2), 67.</t>
    </r>
  </si>
  <si>
    <r>
      <rPr>
        <rFont val="Arial Narrow"/>
        <color theme="1"/>
        <sz val="10.0"/>
      </rPr>
      <t xml:space="preserve">Romulus Iagăru (ULB), </t>
    </r>
    <r>
      <rPr>
        <rFont val="Arial Narrow"/>
        <color rgb="FF0000FF"/>
        <sz val="10.0"/>
      </rPr>
      <t>Pompilica Iagăru</t>
    </r>
    <r>
      <rPr>
        <rFont val="Arial Narrow"/>
        <color theme="1"/>
        <sz val="10.0"/>
      </rPr>
      <t xml:space="preserve"> (ULB), Gligor Ciortea (ULB), Cosmin Chindriş (IMM)</t>
    </r>
  </si>
  <si>
    <t>Briscan, L. E., Muntean, T., Iancu, T., Peț, E., &amp; Adamov, T. C. (2024). THE IMPACT OF EUROPEAN FUNDS IN THE SUSTAINABLE DEVELOPMENT OF RURAL AREAS IN TIMIS COUNTY. Lucrări Științifice Management Agricol, 26(3), 225.</t>
  </si>
  <si>
    <t>https://lsma.ro/index.php/lsma/article/view/2684</t>
  </si>
  <si>
    <r>
      <rPr>
        <rFont val="Arial Narrow"/>
        <color theme="1"/>
        <sz val="10.0"/>
      </rPr>
      <t xml:space="preserve">Romulus Iagăru (ULB), </t>
    </r>
    <r>
      <rPr>
        <rFont val="Arial Narrow"/>
        <color rgb="FF0000FF"/>
        <sz val="10.0"/>
      </rPr>
      <t>Pompilica Iagăru</t>
    </r>
    <r>
      <rPr>
        <rFont val="Arial Narrow"/>
        <color theme="1"/>
        <sz val="10.0"/>
      </rPr>
      <t xml:space="preserve"> (ULB), Gligor Ciortea (ULB), Cosmin Chindriş (IMM)</t>
    </r>
  </si>
  <si>
    <t>TABITA, A., TIBERIU, I., ELENA, P., LUMINIȚA, P., NICOLETA, M. S., &amp; GABRIELA, P. (2024). RESEARCH ON THE DEVELOPMENT OF RURAL TOURISM IN THE „? INUTUL SECUIESC” AND ITS IMPLICATIONS IN THE DEVELOPMENT OF THE RURAL SPACE. Agricultural Management/Lucrari Stiintifice Seria I, Management Agricol, 26(1).</t>
  </si>
  <si>
    <t>https://lsma.ro/index.php/lsma/article/view/2599</t>
  </si>
  <si>
    <r>
      <rPr>
        <rFont val="Arial Narrow"/>
        <color rgb="FF000000"/>
        <sz val="10.0"/>
      </rPr>
      <t xml:space="preserve">Iagaru, R. (ULB),  </t>
    </r>
    <r>
      <rPr>
        <rFont val="Arial Narrow"/>
        <color rgb="FF0000FF"/>
        <sz val="10.0"/>
      </rPr>
      <t>Iagaru, P</t>
    </r>
    <r>
      <rPr>
        <rFont val="Arial Narrow"/>
        <color rgb="FF000000"/>
        <sz val="10.0"/>
      </rPr>
      <t>. (ULB)</t>
    </r>
  </si>
  <si>
    <t>OVIDIU, G., IOAN, I. V. D., &amp; RAREȘ, I. (2024). CONTRIBUTIONS REGARDING AERIAL SCANNING FOR THE CREATION OF A GEOGRAPHIC INFORMATION SYSTEM FOR THE SUSTAINABLE MANAGEMENT OF ENDOGENOUS RESOURCES IN THE CÂRȚIȘOARA TERRITORIAL ADMINISTRATIVE UNIT, SIBIU COUNTY. Agricultural Management/Lucrari Stiintifice Seria I, Management Agricol, 26(2).</t>
  </si>
  <si>
    <t>https://lsma.ro/index.php/lsma/article/view/2574</t>
  </si>
  <si>
    <r>
      <rPr>
        <rFont val="Arial Narrow"/>
        <color rgb="FF000000"/>
        <sz val="10.0"/>
      </rPr>
      <t xml:space="preserve">Iagaru, R. (ULB),  </t>
    </r>
    <r>
      <rPr>
        <rFont val="Arial Narrow"/>
        <color rgb="FF0000FF"/>
        <sz val="10.0"/>
      </rPr>
      <t>Iagaru, P.</t>
    </r>
    <r>
      <rPr>
        <rFont val="Arial Narrow"/>
        <color rgb="FF000000"/>
        <sz val="10.0"/>
      </rPr>
      <t xml:space="preserve"> (ULB)</t>
    </r>
  </si>
  <si>
    <t>Ivan, V., Baluta, A. D., Gusan, O., &amp; Iagaru, R. (2024). DIAGNOSTIC ANALYSIS OF THE COMMUNE SADU, SIBIU COUNTY IMPERATIVE OF SUSTAINABLE DEVELOPMENT. Lucrări Științifice Management Agricol, 26(2), 57.</t>
  </si>
  <si>
    <t>https://www.lsma.ro/index.php/lsma/article/view/2529</t>
  </si>
  <si>
    <r>
      <rPr>
        <rFont val="Arial Narrow"/>
        <color rgb="FF000000"/>
        <sz val="10.0"/>
      </rPr>
      <t xml:space="preserve">Iagaru, R. (ULB),  </t>
    </r>
    <r>
      <rPr>
        <rFont val="Arial Narrow"/>
        <color rgb="FF0000FF"/>
        <sz val="10.0"/>
      </rPr>
      <t>Iagaru, P.</t>
    </r>
    <r>
      <rPr>
        <rFont val="Arial Narrow"/>
        <color rgb="FF000000"/>
        <sz val="10.0"/>
      </rPr>
      <t xml:space="preserve"> (ULB)</t>
    </r>
  </si>
  <si>
    <r>
      <rPr>
        <rFont val="Arial Narrow"/>
        <color rgb="FF222222"/>
        <sz val="10.0"/>
      </rPr>
      <t>Ivan, V., Baluta, A. D., Gusan, O., &amp; Iagăru, R. (2024). PARTICULARITIES REGARDING THE ADOPTION OF THE SMART VILLAGE CONCEPT IN SADU COMMUNE, SIBIU COUNTY. </t>
    </r>
    <r>
      <rPr>
        <rFont val="Arial Narrow"/>
        <i/>
        <color rgb="FF222222"/>
        <sz val="10.0"/>
      </rPr>
      <t>Lucrări Științifice Management Agricol</t>
    </r>
    <r>
      <rPr>
        <rFont val="Arial Narrow"/>
        <color rgb="FF222222"/>
        <sz val="10.0"/>
      </rPr>
      <t>, </t>
    </r>
    <r>
      <rPr>
        <rFont val="Arial Narrow"/>
        <i/>
        <color rgb="FF222222"/>
        <sz val="10.0"/>
      </rPr>
      <t>26</t>
    </r>
    <r>
      <rPr>
        <rFont val="Arial Narrow"/>
        <color rgb="FF222222"/>
        <sz val="10.0"/>
      </rPr>
      <t>(2), 67.</t>
    </r>
  </si>
  <si>
    <r>
      <rPr>
        <rFont val="Arial Narrow"/>
        <color rgb="FF0000FF"/>
        <sz val="10.0"/>
      </rPr>
      <t>P Iagăru</t>
    </r>
    <r>
      <rPr>
        <rFont val="Arial Narrow"/>
        <color rgb="FF000000"/>
        <sz val="10.0"/>
      </rPr>
      <t xml:space="preserve"> (ULB), L Mărcuță (USAMVB), R Iagăru (ULB), A Mărcuță (USAMVB)</t>
    </r>
  </si>
  <si>
    <t>Sustainable resource management, the source of production integration, biodiversity conservation and socio-cultural values in grasway ecosystems</t>
  </si>
  <si>
    <t>Hariyanti, N. K. D., Linawati, L., Widyantara, I. M. O., Sukadarmika, I. G., Suciani, N. K., &amp; Widiantara, I. B. G. (2024, December). Strategic Planning Model for the Digitalization of Subak Cultural Heritage: An Integrated SWOT-PESTEL Approach. In International Conference on Sustainable Green Tourism Applied Science-Social Applied Science 2024 (ICoSTAS-SAS 2024) (pp. 33-42). Atlantis Press.</t>
  </si>
  <si>
    <t>https://www.atlantis-press.com/proceedings/icostas-sas-24/126007621</t>
  </si>
  <si>
    <t>CPCI, CNKI and Google Scholar.</t>
  </si>
  <si>
    <t>4</t>
  </si>
  <si>
    <r>
      <rPr>
        <rFont val="Arial Narrow"/>
        <color rgb="FF0000FF"/>
        <sz val="10.0"/>
      </rPr>
      <t>Iagăru, P.</t>
    </r>
    <r>
      <rPr>
        <rFont val="Arial Narrow"/>
        <color rgb="FF000000"/>
        <sz val="10.0"/>
      </rPr>
      <t xml:space="preserve"> (ULB), Boșcoianu, M. (UTB), Cioca, I. L. (ULB), Petre, I. M. (UTB), Pop, S. (IMM), Sârbu, F. A. (UTB), &amp; Iagăru, R. (ULB). </t>
    </r>
  </si>
  <si>
    <t>Critical analysis of mini unmanned aerial vehicles (UAV) development capabilities and perspectives of effective integration in horticultural agroecosystems in Romania. Scientific Papers Series Management, Economic Engineering in Agriculture &amp; Rural Development, 23(1).</t>
  </si>
  <si>
    <t>3</t>
  </si>
  <si>
    <r>
      <rPr>
        <rFont val="Arial Narrow"/>
        <color rgb="FF0000FF"/>
        <sz val="10.0"/>
      </rPr>
      <t>Iagaru, P.</t>
    </r>
    <r>
      <rPr>
        <rFont val="Arial Narrow"/>
        <color rgb="FF000000"/>
        <sz val="10.0"/>
      </rPr>
      <t xml:space="preserve"> (ULB), Marcuta, L.(USAMVB), Marcuta, A. (USAMVB), &amp; Iagaru, R. (ULB)</t>
    </r>
  </si>
  <si>
    <t xml:space="preserve"> Sustainable management for grassland agroecosystem resources.</t>
  </si>
  <si>
    <t>ISARIE, V., GLIGA, A., CHICIUDEAN, D., JITEA, M., &amp; ARION, F. H. EXPLORING INNOVATIVE PASTURE MANAGEMENT AND CERTIFICATION POTENTIAL IN ROMANIA WITHIN A EUROPEAN FRAMEWORK.</t>
  </si>
  <si>
    <t>https://protmed.uoradea.ro/nou/images/Publicatii/Ecotox/2024A/Agroturism/19._Isarie.pdf</t>
  </si>
  <si>
    <r>
      <rPr>
        <rFont val="Arial Narrow"/>
        <color rgb="FF0000FF"/>
        <sz val="10.0"/>
      </rPr>
      <t>Iagaru, P.</t>
    </r>
    <r>
      <rPr>
        <rFont val="Arial Narrow"/>
        <color rgb="FF000000"/>
        <sz val="10.0"/>
      </rPr>
      <t xml:space="preserve"> (ULB), Iagaru, R. (ULB), Ciortea, G.(ULB), Florescu, N.(IP), &amp; Ciubotaru, G. (UAM) </t>
    </r>
  </si>
  <si>
    <t>Sustainable development management of the grassland agroecosystem in the context of biodiversity conservation and improvement of permanent grassland.</t>
  </si>
  <si>
    <t>Isarie, V., Gliga, A., Chiciudean, D., Jitea, M., &amp; Arion, F. (2024). EXPLORING INNOVATIVE EUROPEAN SOLUTIONS FOR PASTURE UTILIZATION AND THEIR APPLICABILITY IN ENHANCING SUSTAINABLE AGRICULTURE PRACTICES IN ROMANIA. Lucrări Științifice Management Agricol, 26(2), 48.</t>
  </si>
  <si>
    <t>https://lsma.ro/index.php/lsma/article/view/2576</t>
  </si>
  <si>
    <t>Iagăru, R. (ULB), Florescu, N.(IP), &amp; Iagăru, P. (ULB)</t>
  </si>
  <si>
    <r>
      <rPr>
        <rFont val="Arial Narrow"/>
        <color rgb="FF222222"/>
        <sz val="10.0"/>
      </rPr>
      <t>Ivan, V., Baluta, A. D., Gusan, O., &amp; Iagăru, R. (2024). PARTICULARITIES REGARDING THE ADOPTION OF THE SMART VILLAGE CONCEPT IN SADU COMMUNE, SIBIU COUNTY. </t>
    </r>
    <r>
      <rPr>
        <rFont val="Arial Narrow"/>
        <i/>
        <color rgb="FF222222"/>
        <sz val="10.0"/>
      </rPr>
      <t>Lucrări Științifice Management Agricol</t>
    </r>
    <r>
      <rPr>
        <rFont val="Arial Narrow"/>
        <color rgb="FF222222"/>
        <sz val="10.0"/>
      </rPr>
      <t>, </t>
    </r>
    <r>
      <rPr>
        <rFont val="Arial Narrow"/>
        <i/>
        <color rgb="FF222222"/>
        <sz val="10.0"/>
      </rPr>
      <t>26</t>
    </r>
    <r>
      <rPr>
        <rFont val="Arial Narrow"/>
        <color rgb="FF222222"/>
        <sz val="10.0"/>
      </rPr>
      <t>(2), 67.</t>
    </r>
  </si>
  <si>
    <r>
      <rPr>
        <rFont val="Arial Narrow"/>
        <color rgb="FF222222"/>
        <sz val="10.0"/>
      </rPr>
      <t>TIBERIU, I., TABITA, A., GABRIELA, P., LUMINIȚA, P., RAMONA, C., &amp; CLAUDIA, S. (2024). STUDIES REGARDING THE ANALYSIS OF THE AGRO-TOURISM MARKET OF ALBA COUNTY AND ITS DEVELOPMENT POSSIBILITIES. </t>
    </r>
    <r>
      <rPr>
        <rFont val="Arial Narrow"/>
        <i/>
        <color rgb="FF222222"/>
        <sz val="10.0"/>
      </rPr>
      <t>Agricultural Management/Lucrari Stiintifice Seria I, Management Agricol</t>
    </r>
    <r>
      <rPr>
        <rFont val="Arial Narrow"/>
        <color rgb="FF222222"/>
        <sz val="10.0"/>
      </rPr>
      <t>, </t>
    </r>
    <r>
      <rPr>
        <rFont val="Arial Narrow"/>
        <i/>
        <color rgb="FF222222"/>
        <sz val="10.0"/>
      </rPr>
      <t>26</t>
    </r>
    <r>
      <rPr>
        <rFont val="Arial Narrow"/>
        <color rgb="FF222222"/>
        <sz val="10.0"/>
      </rPr>
      <t>(1).</t>
    </r>
  </si>
  <si>
    <r>
      <rPr>
        <rFont val="Arial Narrow"/>
        <color rgb="FF222222"/>
        <sz val="10.0"/>
      </rPr>
      <t>Ivan, V., Baluta, A. D., Gusan, O., &amp; Iagăru, R. (2024). PARTICULARITIES REGARDING THE ADOPTION OF THE SMART VILLAGE CONCEPT IN SADU COMMUNE, SIBIU COUNTY. </t>
    </r>
    <r>
      <rPr>
        <rFont val="Arial Narrow"/>
        <i/>
        <color rgb="FF222222"/>
        <sz val="10.0"/>
      </rPr>
      <t>Lucrări Științifice Management Agricol</t>
    </r>
    <r>
      <rPr>
        <rFont val="Arial Narrow"/>
        <color rgb="FF222222"/>
        <sz val="10.0"/>
      </rPr>
      <t>, </t>
    </r>
    <r>
      <rPr>
        <rFont val="Arial Narrow"/>
        <i/>
        <color rgb="FF222222"/>
        <sz val="10.0"/>
      </rPr>
      <t>26</t>
    </r>
    <r>
      <rPr>
        <rFont val="Arial Narrow"/>
        <color rgb="FF222222"/>
        <sz val="10.0"/>
      </rPr>
      <t>(2), 67.</t>
    </r>
  </si>
  <si>
    <t>Nistorescu, T. (UCV), Iagăru, R. (ULB)</t>
  </si>
  <si>
    <t>CONTRYSIDE DEVELOPMENT STRATEGIC APPROACH</t>
  </si>
  <si>
    <r>
      <rPr>
        <rFont val="Arial Narrow"/>
        <color rgb="FF222222"/>
        <sz val="10.0"/>
      </rPr>
      <t>Ivan, V., Baluta, A. D., Gusan, O., &amp; Iagăru, R. (2024). PARTICULARITIES REGARDING THE ADOPTION OF THE SMART VILLAGE CONCEPT IN SADU COMMUNE, SIBIU COUNTY. </t>
    </r>
    <r>
      <rPr>
        <rFont val="Arial Narrow"/>
        <i/>
        <color rgb="FF222222"/>
        <sz val="10.0"/>
      </rPr>
      <t>Lucrări Științifice Management Agricol</t>
    </r>
    <r>
      <rPr>
        <rFont val="Arial Narrow"/>
        <color rgb="FF222222"/>
        <sz val="10.0"/>
      </rPr>
      <t>, </t>
    </r>
    <r>
      <rPr>
        <rFont val="Arial Narrow"/>
        <i/>
        <color rgb="FF222222"/>
        <sz val="10.0"/>
      </rPr>
      <t>26</t>
    </r>
    <r>
      <rPr>
        <rFont val="Arial Narrow"/>
        <color rgb="FF222222"/>
        <sz val="10.0"/>
      </rPr>
      <t>(2), 67.</t>
    </r>
  </si>
  <si>
    <r>
      <rPr>
        <rFont val="Arial Narrow"/>
        <color rgb="FF222222"/>
        <sz val="10.0"/>
      </rPr>
      <t>Ivan, V., Baluta, A. D., Gusan, O., &amp; Iagăru, R. (2024). PARTICULARITIES REGARDING THE ADOPTION OF THE SMART VILLAGE CONCEPT IN SADU COMMUNE, SIBIU COUNTY. </t>
    </r>
    <r>
      <rPr>
        <rFont val="Arial Narrow"/>
        <i/>
        <color rgb="FF222222"/>
        <sz val="10.0"/>
      </rPr>
      <t>Lucrări Științifice Management Agricol</t>
    </r>
    <r>
      <rPr>
        <rFont val="Arial Narrow"/>
        <color rgb="FF222222"/>
        <sz val="10.0"/>
      </rPr>
      <t>, </t>
    </r>
    <r>
      <rPr>
        <rFont val="Arial Narrow"/>
        <i/>
        <color rgb="FF222222"/>
        <sz val="10.0"/>
      </rPr>
      <t>26</t>
    </r>
    <r>
      <rPr>
        <rFont val="Arial Narrow"/>
        <color rgb="FF222222"/>
        <sz val="10.0"/>
      </rPr>
      <t>(2), 67.</t>
    </r>
  </si>
  <si>
    <t>P Iagăru (ULB), L Mărcuță (USAMVB), R Iagăru (ULB), A Mărcuță (USAMVB)</t>
  </si>
  <si>
    <t xml:space="preserve">Iagăru, P. (ULB), Boșcoianu, M. (UTB), Cioca, I. L. (ULB), Petre, I. M. (UTB), Pop, S. (IMM), Sârbu, F. A. (UTB), &amp; Iagăru, R. (ULB). </t>
  </si>
  <si>
    <t>Iagaru, P. (ULB), Marcuta, L.(USAMVB), Marcuta, A. (USAMVB), &amp; Iagaru, R. (ULB)</t>
  </si>
  <si>
    <t xml:space="preserve">Iagaru, P. (ULB), Iagaru, R. (ULB), Ciortea, G.(ULB), Florescu, N.(IP), &amp; Ciubotaru, G. (UAM) </t>
  </si>
  <si>
    <t xml:space="preserve">IAGĂRU, R. (ULB) </t>
  </si>
  <si>
    <t xml:space="preserve"> Managementul strategic al resurselor rurale. Editura Universității Lucian Blaga din Sibiu.</t>
  </si>
  <si>
    <t>1</t>
  </si>
  <si>
    <t>Mihai, R., Mihalascu, C., Emil MĂRGINEAN, G., Paula MARIN,
M., Aurora CĂRĂTUȘ, M., &amp; Vidu, L. (2019).</t>
  </si>
  <si>
    <t xml:space="preserve"> The
Dynamics Of Milk Production In Montbeliardee Breed
On A Farm In Southern Romania.
www.Montbeliardee.org</t>
  </si>
  <si>
    <t>UNLUSOY, İlke. "Comparison of Fleckvieh and Montbeliarde Stud Bulls with Turkish Simmental Stud Bulls in Terms of Genetic Structure and Diversity." Livestock Studies 63.2: 63-68.</t>
  </si>
  <si>
    <t>https://dergipark.org.tr/en/download/article-file/3642063</t>
  </si>
  <si>
    <t>Cărătuș Stanciu</t>
  </si>
  <si>
    <t>Aspects of sustainable rural tourism-farmers' markets and farm visits.</t>
  </si>
  <si>
    <t>Andayani, NL Henny, Agung Suryawan Wiranatha, and I. Gusti Ayu Oka. "Developing sustainable eco-agritourism based on resource based theory in Klungkung regency, Bali.", International Journal of Tourism and Hotel Management 2024; 6(1): 77-87</t>
  </si>
  <si>
    <t>https://www.researchgate.net/profile/Ni-Luh-Andayani/publication/379273371_Developing_sustainable_eco-agritourism_based_on_resource_based_theory_in_Kl</t>
  </si>
  <si>
    <t xml:space="preserve">Popescu, A., Hontus, A.C., &amp; Stanciu, M. (2022). </t>
  </si>
  <si>
    <t>Tourist Arrivals and Overnight Stays in Hotels in Romania during the COVID-19
Pandemic versus 2019 and Future Trends in 2022. Scientific Papers Series Management, Economic Engineering in Agriculture and
Rural Development, 22(1).</t>
  </si>
  <si>
    <t>Danciu, C.-A.; Tulbure, A.; Stanciu, M.-A.; Antonie, I.; Capatana, C.; Zerbes,
, M.V.; Giurea, R.; Rada, E.C.,</t>
  </si>
  <si>
    <t xml:space="preserve"> Overview of the
Sustainable Valorization of Using Waste and By-Products in Grain Processing. Foods 2023, 12, 3770. </t>
  </si>
  <si>
    <t>Xiaoxian LiuJin XieNicolas JacquetChristophe Blecker, Valorization of grain and oil by-products: with special focus on hemicellulose modification
June 2024
DOI: 10.20944/preprints202406.0544.v1</t>
  </si>
  <si>
    <t>https://www.preprints.org/manuscript/202406.0544/v1</t>
  </si>
  <si>
    <t>Boruah, B., &amp; Ray, S. (2024). Current progress in the valorization of food industrial by-products for the development of functional food products. Food Science and Applied Biotechnology, 7(2), 289-317.</t>
  </si>
  <si>
    <t>file:///C:/Users/COMPUTER2/Downloads/349-20-4491-1-10-20241010.pdf</t>
  </si>
  <si>
    <t>Abderrrezag, N., Domínguez-Rodríguez, G., Montero, L., &amp; Mendiola, J. A. (2024). Nutraceutical potential of Mediterranean agri-food waste and wild plants: Green extraction and bioactive characterization.</t>
  </si>
  <si>
    <t>https://ouci.dntb.gov.ua/en/works/4MdAWXe7/</t>
  </si>
  <si>
    <t>POPESCU, A., STANCIU, M. &amp; STANCIU, C. (2023):</t>
  </si>
  <si>
    <t xml:space="preserve"> ROMANIA'S VEGETAL PRODUCTION IN THE POST
ACCESS PERIOD TO THE EUROPEAN UNION. Scientific Papers Series Management, Economic Engineering in
Agriculture &amp; Rural Development. Volume 23. Issue 1.</t>
  </si>
  <si>
    <t>Nagy, Szeréna. "Gazdaságszerkezet vizsgálata Romániában és az Európai Unió egyes tagállamaiban." Economica 15.1-2 (2024): 44-54.</t>
  </si>
  <si>
    <t>file:///C:/Users/COMPUTER2/Downloads/NSZ_44-54.pdf</t>
  </si>
  <si>
    <t>Nagy, S. (2024). Az IKT Technológia Alkalmazási Esélyei Székelyföld Mezőgazdaságában (Doctoral dissertation, Debreceni Egyetem (Hungary)).</t>
  </si>
  <si>
    <t>https://dea.lib.unideb.hu/items/4f4df82d-e788-4fe6-beed-a1ee3d3fe80c</t>
  </si>
  <si>
    <t>Nagy, S., &amp; Rákos, M. Károly Ihrig Doctoral School of Management and Business.</t>
  </si>
  <si>
    <t>https://dea.lib.unideb.hu/server/api/core/bitstreams/cd7df2ab-4eb5-4e7f-bee2-61f916f2111d/content</t>
  </si>
  <si>
    <t>Mirela STANCIU, Agatha POPESCU, Cristian STANCIU, 2023</t>
  </si>
  <si>
    <t>RURAL TOURISM, AGROTOURISM AND ECOTOURISM IN ROMANIA: CURRENT RESEARCH STATUS AND FUTURE TRENDS</t>
  </si>
  <si>
    <t>Bálint-Bálint, Lóránt, et al. "The Valuation of the Urban Ecotourism Potential of the Volcanic Geomorphohydrosite Băile Tuşnad in Harghita County, Romania." MODERN GEOGRÁFIA 19.3 (2024): 49-68.</t>
  </si>
  <si>
    <t>https://www.researchgate.net/profile/Zsolt-Magyari-Saska/publication/381852604_The_Valuation_of_the_Urban_Ecotourism_Potential_of_the_Volcanic_Geomorphohydrosite_Baile_Tusnad_in_Harghita_County_Romania/links/66825d43f3b61c4e2ca0f13f/The-Valuation-of-the-Urban-Ecotourism-Potential-of-the-Volcanic-Geomorphohydrosite-Baile-Tusnad-in-Harghita-County-Romania.pdf</t>
  </si>
  <si>
    <t>Rozaq, Moh Fathur. "Tourism Village Development Strategy in Pati Regency: Optimizing Collaboration and Destination Management Networks." Proceeding of International Conference on Economic Issues. Vol. 1. No. 1. 2024.</t>
  </si>
  <si>
    <t>https://proceeding.unram.ac.id/index.php/icones/article/view/3384</t>
  </si>
  <si>
    <t>THEODOR, MUNTEAN, et al. "EVALUATING THE ROLE OF RURAL TOURISM AND ECOTOURISM IN SUSTAINABLE DEVELOPMENT: A CASE STUDY OF WESTERN ROMANIA'S RURAL COMMUNITIES." Agricultural Management/Lucrari Stiintifice Seria I, Management Agricol 26.3 (2024).</t>
  </si>
  <si>
    <t>https://lsma.ro/index.php/lsma/article/view/2683</t>
  </si>
  <si>
    <t>ALEXANDRA, MICULA IOANA, et al. "CONSIDERATIONS REGARDING THE EVOLUTION OF AGROTOURISM IN ROMANIA." Agricultural Management/Lucrari Stiintifice Seria I, Management Agricol 26.3 (2024).</t>
  </si>
  <si>
    <t>https://lsma.ro/index.php/lsma/article/view/2645</t>
  </si>
  <si>
    <t>Chhabra, D., &amp; Dewland, C. Sustainable Marketing of Agro-Tourism: The Socio-cultural Perspective. International Journal of Health Management and Tourism, 9(3), 320-345.</t>
  </si>
  <si>
    <t>https://dergipark.org.tr/en/download/article-file/4247170</t>
  </si>
  <si>
    <t>Muntean, T., Briscan, L. E., Grebeldinger, D., Tiberiu, I., &amp; Adamov, T. C. (2024). EVALUATING THE ROLE OF RURAL TOURISM AND ECOTOURISM IN SUSTAINABLE DEVELOPMENT: A CASE STUDY OF WESTERN ROMANIA’S RURAL COMMUNITIES. Lucrări Științifice Management Agricol, 26(3), 373.</t>
  </si>
  <si>
    <t>Kasmawati, K., M Anwar, S., Tahier, I., &amp; Pajarianto, H. (2024). The Influence Of Government Policies In The Agro-Tourism Sector On Increasing The Promotion Of Grape Farmers' Sales With Infrastructure As A Moderation Variable. International Journal Of Law, Government And Communication (Ijlgc), 9(38), 178-192.</t>
  </si>
  <si>
    <t>http://repository.umpalopo.ac.id/5368/1/The%20Influence%20Of%20Government%20Policies%20In%20The%20Agro-Tourism%20Sector%20On%20Increasing%20The%20Promotion%20Of%20Grape%20Farmers%27%20Sales%20With%20Infrastructure%20As%20A%20Moderation%20Variable.pdf</t>
  </si>
  <si>
    <t>Popescu, A., Tindeche, C., Marcuta, A., Marcuta, L., Hontus, A. And Stanciu, M., 2023.</t>
  </si>
  <si>
    <t xml:space="preserve"> The efficiency of the
European Union agri-food trade in the decade 2013-2022. Scientific Papers Series Management, Economic
Engineering in Agriculture &amp; Rural Development, 23(2).</t>
  </si>
  <si>
    <t>Giucă, A. D. (2023). Trade in agri-food products: Perspectives from bibliometric analysis. In Agrarian Economy and Rural Development-Trends and Challenges. International Symposium. 14th Edition (pp. 179-185). Bucharest: The Research Institute for Agricultural Economy and Rural Development (ICEADR).</t>
  </si>
  <si>
    <t>https://www.econstor.eu/bitstream/10419/301779/1/ICEADR-2023-p179.pdf</t>
  </si>
  <si>
    <t xml:space="preserve">Ghereș M., Nistoreanu P., </t>
  </si>
  <si>
    <t>Tratat de turism Rural, 2010</t>
  </si>
  <si>
    <t>Adamov, Tabita, et al. "RESEARCH ON THE DEVELOPMENT OF RURAL TOURISM IN THE „ȚINUTUL SECUIESC” AND ITS IMPLICATIONS IN THE DEVELOPMENT OF THE RURAL SPACE." Lucrări Științifice Management Agricol 26.1 (2024): 144.</t>
  </si>
  <si>
    <t>https://www.lsma.ro/index.php/lsma/article/view/2599</t>
  </si>
  <si>
    <t>Chende, Dragoș, et al. "RESEARCH ON THE SUSTAINABLE DEVELOPMENT OF THE COMMUNITY SASCA MONTANA, CARAS-SEVERIN COUNTY, THROUGH AGRO-TOURISM." Lucrări Științifice Management Agricol 26.1 (2024): 196.</t>
  </si>
  <si>
    <t>https://www.lsma.ro/index.php/lsma/article/view/2601</t>
  </si>
  <si>
    <t>George Moise, Agatha Popescu, Iulian Alexandru Bratu, Ion Răducuță, Bogdan Gabriel Nistoreanu, Mirela Stanciu</t>
  </si>
  <si>
    <t>Holladay, Patrick J. Teaching Agritourism: A Practical Approach. Edward Elgar Publishing, 2024.</t>
  </si>
  <si>
    <t>https://ideas.repec.org/b/elg/eebook/21320.html</t>
  </si>
  <si>
    <t>Pop, C., &amp; Guran, L. (2024, May). Smart Tourism Destinations: To Be or not to Be? The Case of Romanian Rural World Heritage Sites. In International Conference on Modern Trends in Business Hospitality and Tourism (pp. 99-125). Cham: Springer Nature Switzerland.</t>
  </si>
  <si>
    <t>Lima, S., Nogueira, H., &amp; Ramos, D. (2024). Práticas de gestão sustentável no alojamento turístico: O caso do município de Penacova, Portugal. Revista Turismo &amp; Desenvolvimento (RT&amp;D)/Journal of Tourism &amp; Development, (47).</t>
  </si>
  <si>
    <t>Huynh, T. N. T. P. (2024). The Determinants of farmers’ involvement in farm tourism: Insights from Lam Dong Province, Viet Nam: A thesis submitted in fulfilment of the requirements for the Degree of Doctor of Philosophy at Lincoln University (Doctoral dissertation, Lincoln University).</t>
  </si>
  <si>
    <t>https://researcharchive.lincoln.ac.nz/server/api/core/bitstreams/022c67b7-1a25-4dc4-97b8-2a96a3d9717c/content</t>
  </si>
  <si>
    <t>Oana Irimia, Eniko Gaspar, Mirela Stanciu, Emilian Moșneguțu, Narcis Bârsan</t>
  </si>
  <si>
    <t>Rusch Fehrmann, Stephanie. Nutrient concentration of blackwater digestate using low-grade heat technologies. Diss. Luleå University of Technology, 2024.</t>
  </si>
  <si>
    <t>https://ltu.diva-portal.org/smash/get/diva2:1903616/FULLTEXT01.pdf</t>
  </si>
  <si>
    <t>Stanciu Caratus Mirela</t>
  </si>
  <si>
    <t>Analysis of the behavior and motivation of consumers towards Short Food Supply Chains. (2018): 73-77.</t>
  </si>
  <si>
    <t>Mesías, Francisco J., et al. "Un estudio cualitativo sobre la percepción de los canales cortos de comercialización de alimentos a través de grupos de discusión con productores y consumidores." Economía Agraria y Recursos Naturales-Agricultural and Resource Economics 24.2 (2024): 167-185.</t>
  </si>
  <si>
    <t>file:///C:/Users/COMPUTER2/Downloads/7.EARN_2024_02_07.pdf</t>
  </si>
  <si>
    <t>Agatha Popescu, Mirela Stanciu, Valentin Şerban, Horia Nicolae Ciocan</t>
  </si>
  <si>
    <t>Cereals production and price in the European Union.</t>
  </si>
  <si>
    <t>Hamidi, Mina. "Investigating the Impact of Climate Fluctuations on the Agricultural Sector Business in MENA Region Countries." (2024): 39-53.</t>
  </si>
  <si>
    <t>https://jsbu.ut.ac.ir/article_99120_0bc46da4cf0b4e470f32bb32786e02e5.pdf</t>
  </si>
  <si>
    <t xml:space="preserve">Popescu А, Stanciu М, Antonie L </t>
  </si>
  <si>
    <t>Livestock and milk
and meat production in the top five EU countries rearing
sheep and goats,  Scientific Papers Series Man‑
agement, Economic Engineering in Agriculture and Rural
Development. 2022 Vol 22, Issue 3, 2022 Р</t>
  </si>
  <si>
    <t>Селионова, М. И., A-ММ Айбазов, and М. Ю. Гладких. "Состояние молочного овцеводства и перспективы применения геномных методов для улучшения продуктивности овец и состава молока." Овцы, козы, шерстяное дело 1 (2024): 3-9.</t>
  </si>
  <si>
    <t>file:///C:/Users/COMPUTER2/Downloads/156-195-1-SM.pdf</t>
  </si>
  <si>
    <t xml:space="preserve">Popescu, A., Tindeche, C., Marcuta, A., Marcuta, L., Hontus, A., &amp; Stanciu, M. (2023). </t>
  </si>
  <si>
    <t>Overtourism in the
most visited European city and village destinations. Scientific Papers Series Management, Economic
Engineering in Agriculture &amp; Rural Development, 23(3).</t>
  </si>
  <si>
    <t>Nádasi, Levente, Sándor Kovács, and Andrea Szőllős-Tóth. "The extent of overtourism in some European locations using multi-criteria decision-making methods between 2014 and 2023." International Journal of Tourism Cities (2024).</t>
  </si>
  <si>
    <t>https://www.emerald.com/insight/content/doi/10.1108/ijtc-05-2024-0103/full/pdf</t>
  </si>
  <si>
    <t>Alpan, Acalya, and Ebru Danışık. "EVALUATION OF TOURISM CHALLENGES IN ŞIRINCE: A BEST TOURISM VILLAGE THROUGH THE LENS OF THE 2022 ICOMOS CHARTER FOR CULTURAL HERITAGE TOURISM." Karesi Journal of Architecture 3.2 (2024): 168-197.</t>
  </si>
  <si>
    <t>https://dergipark.org.tr/en/download/article-file/4430684</t>
  </si>
  <si>
    <t>Mirela STANCIU, Robert BLAJ, Mariana DUMITRU,</t>
  </si>
  <si>
    <t xml:space="preserve"> Promoting Natura 2000 network benefits for local communities by practicing ecotourism and agrotourism.</t>
  </si>
  <si>
    <t>Harat, Andrzej, and Andrzej Jaguś. "Procedure on the assessment of the environmental impact of investment plans on Natura 2000 sites in the Polish legal system." Journal of Ecological Engineering 25.8 (2024).</t>
  </si>
  <si>
    <t>file:///C:/Users/COMPUTER2/Downloads/Harat_Procedure_JEE_8_2024.pdf</t>
  </si>
  <si>
    <t>Mirela Stanciu, Agatha Popescu, Ioan Răsvan, Remus</t>
  </si>
  <si>
    <t>SHORT FOOD SUPPLY CHAINS AND YOUNG PEOPLE'S ATTITUDE TOWARDS HEALTHY EATING</t>
  </si>
  <si>
    <t>Alexandrescu Dana Cristiana, Stanciu Mirela, 2018</t>
  </si>
  <si>
    <t xml:space="preserve"> Ecologic
breeding of pigs in Romania–Mangalitsa
breed. Annals: Food Science &amp; Technology,
19(3), 636-640.</t>
  </si>
  <si>
    <t>Zapryanova, I., &amp; Pashova, T. (2024). Ecological aspects of the Mangalitsa pigs' behavior. Ecologia Balkanica, 16(2).</t>
  </si>
  <si>
    <t>https://eb.bio.uni-plovdiv.bg/wp-content/uploads/2024/12/eb20242023.pdf</t>
  </si>
  <si>
    <t>Stanciu M., Popescu A., Stanciu C., Popa Sonia</t>
  </si>
  <si>
    <t>Dobay, K. M., &amp; Apetroaie, C. (2024). Sustainable rural development through local gastronomic points. Agricultural Economics and Rural Development, 21(1), 23-39.</t>
  </si>
  <si>
    <t>http://www.eadr.ro/RePEc/iag/iag_pdf/AERD2401_23-39.pdf</t>
  </si>
  <si>
    <t>Quezada, Ariadna Raquel Campos, and Ismael Castillo Ortiz. "La sostenibilidad en los estudios del turismo gastronómico. Una revisión sistemática de literatura." PASOS Revista de Turismo y Patrimonio Cultural 22.3 (2024): 595-614.</t>
  </si>
  <si>
    <t>file:///C:/Users/COMPUTER2/Downloads/PS22324_12.pdf</t>
  </si>
  <si>
    <t>IC13 -  Editor/Membru în comitetul editorial sau recenzor: Reviste indexate WoS, SCOPUS, BDI (inclusiv ERIH); reviste științifice neindexate ale ULBS; colecții de carte.</t>
  </si>
  <si>
    <t>În încadrarea revistelor, se ia în considerare indexarea/cotarea cea mai avantajoasă; indexarea/cotarea este probată prin link către baza de date aferentă;</t>
  </si>
  <si>
    <t>Verificarea componenței redacției/comitetului științific se face prin confruntarea datelor prezentate cu cele existente pe site-ul revistei/editurii; în cazul publicațiilor editate de către ULBS, punctajele se validează de către redactorul-șef al revistei, respectiv de către directorul Editurii ULBS</t>
  </si>
  <si>
    <t>Verificarea statutului de reviewer se face pe baza corespondenței recenzorului cu redacția revistei/editurii;</t>
  </si>
  <si>
    <t>Nu se pot cumula calități diferite (de ex.: recenzor și membru în redacție) în cadrul aceleiași reviste sau colecții editoriale; se optează pentru încadrarea cea mai avantajoasă;</t>
  </si>
  <si>
    <t xml:space="preserve">Statutul de guest editor se punctează doar în cazul editorilor care nu fac parte din redacția revistei; statutul de guest editor al unor numere diferite din aceeași publicație apărute în decursul aceluiași an calendaristic se punctează o singură dată; </t>
  </si>
  <si>
    <t>Cele două categorii de coeficienți de multiplicare pentru editare se pot aplica cumulativ; coeficienții din cadrul aceleiași categorii (de frecvență) se exclud reciproc;</t>
  </si>
  <si>
    <t>În categoria „reviste BDI” intră revistele ale căror articole sunt indexate în minim o BDI (cu toate datele bibliometrice necesare, inclusiv rezumatul articolelor); în categoria „reviste științifice neindexate ale ULBS” intră toate revistele care apar sub egida instituțională a ULBS și care nu sunt indexate în vreo BDI;</t>
  </si>
  <si>
    <t>Punctajul pentru editare se acordă doar în cazul revistelor care își respectă periodicitatea anunțată (care sunt cu numerele „la zi”);</t>
  </si>
  <si>
    <r>
      <rPr>
        <rFont val="Arial Narrow"/>
        <color theme="1"/>
        <sz val="10.0"/>
      </rPr>
      <t xml:space="preserve">SCIPIO, Google Scholar și Worldcat </t>
    </r>
    <r>
      <rPr>
        <rFont val="Arial Narrow"/>
        <b/>
        <color theme="1"/>
        <sz val="10.0"/>
      </rPr>
      <t>nu sunt BDI.</t>
    </r>
  </si>
  <si>
    <r>
      <rPr>
        <rFont val="Arial Narrow"/>
        <b/>
        <color theme="1"/>
        <sz val="10.0"/>
      </rPr>
      <t xml:space="preserve">*Punctaje de referință:
</t>
    </r>
    <r>
      <rPr>
        <rFont val="Arial Narrow"/>
        <b/>
        <color theme="1"/>
        <sz val="10.0"/>
      </rPr>
      <t>a)	Editare:</t>
    </r>
    <r>
      <rPr>
        <rFont val="Arial Narrow"/>
        <color theme="1"/>
        <sz val="10.0"/>
      </rPr>
      <t xml:space="preserve">
•	100 p. – redactor-șef/ coordonator de colecție editorială;
•	50 p. – membru în comitetul de redacție, în comitetul științific al publicației sau guest editor de număr tematic; membru în comitetul științific al unei colecții editoriale
Se aplică următorii </t>
    </r>
    <r>
      <rPr>
        <rFont val="Arial Narrow"/>
        <b/>
        <color theme="1"/>
        <sz val="10.0"/>
      </rPr>
      <t>coeficienți de multiplicare:</t>
    </r>
    <r>
      <rPr>
        <rFont val="Arial Narrow"/>
        <color theme="1"/>
        <sz val="10.0"/>
      </rPr>
      <t xml:space="preserve">
i) </t>
    </r>
    <r>
      <rPr>
        <rFont val="Arial Narrow"/>
        <i/>
        <color theme="1"/>
        <sz val="10.0"/>
      </rPr>
      <t>de calitate:</t>
    </r>
    <r>
      <rPr>
        <rFont val="Arial Narrow"/>
        <color theme="1"/>
        <sz val="10.0"/>
      </rPr>
      <t xml:space="preserve">
- 2,0 pentru reviste WoS, SCOPUS, ERIH Plus sau colecții editate la edituri internaționale de prestigiu;
ii) </t>
    </r>
    <r>
      <rPr>
        <rFont val="Arial Narrow"/>
        <i/>
        <color theme="1"/>
        <sz val="10.0"/>
      </rPr>
      <t>de frecvență</t>
    </r>
    <r>
      <rPr>
        <rFont val="Arial Narrow"/>
        <color theme="1"/>
        <sz val="10.0"/>
      </rPr>
      <t xml:space="preserve">:
- 1,5 pentru reviste cu 2 numere/an sau pentru colecții cu 2 volume/an;
- 2,0 pentru reviste cu 3-4 numere/an sau pentru colecții cu 3-4 volume/an;
- 2,5 pentru reviste cu 5-6 numere/an sau pentru colecții cu 5-6 volume/an;
- 3,0 pentru reviste cu peste 6 numere/an sau pentru colecții cu peste 6 volume/an.
</t>
    </r>
    <r>
      <rPr>
        <rFont val="Arial Narrow"/>
        <b/>
        <color theme="1"/>
        <sz val="10.0"/>
      </rPr>
      <t xml:space="preserve">b)	Recenzare:
</t>
    </r>
    <r>
      <rPr>
        <rFont val="Arial Narrow"/>
        <color theme="1"/>
        <sz val="10.0"/>
      </rPr>
      <t>•	10 p./raport de recenzare;
Se aplică următorul coeficient de multiplicare:
- 5,0 pentru reviste WoS, SCOPUS, ERIH Plus sau pentru volume recenzate la edituri internaționale de prestigiu.</t>
    </r>
  </si>
  <si>
    <t>Denumirea revistei</t>
  </si>
  <si>
    <t>Baza de date în care e idexată revista (WoS, Scopus, minim o BDI)</t>
  </si>
  <si>
    <t>Site www al revistei (link-ul unde este menționată componența comitetului editorial)</t>
  </si>
  <si>
    <t>Data raportului de recenzare</t>
  </si>
  <si>
    <t>Punctaj total de referință*</t>
  </si>
  <si>
    <t>Frecvența publicației</t>
  </si>
  <si>
    <t>Antofie MM</t>
  </si>
  <si>
    <t>Fascicola de Biologie</t>
  </si>
  <si>
    <t>WOS / SCOPUS</t>
  </si>
  <si>
    <t>https://www.bioresearch.ro/revistaen.html</t>
  </si>
  <si>
    <t>Membru Comitet Științific</t>
  </si>
  <si>
    <t>2 numere pe an</t>
  </si>
  <si>
    <t>Agrobiodiversity &amp; Agroecology</t>
  </si>
  <si>
    <t>neindexată ULBS</t>
  </si>
  <si>
    <t>https://grassrootsjournals.org/aa/index.html</t>
  </si>
  <si>
    <t>Editor Șef</t>
  </si>
  <si>
    <t>Grassroots Journal of Natural Resources</t>
  </si>
  <si>
    <t>Copernicus/CABI/ ROAD/ Scopus https://www.scopus.com/sources.uri</t>
  </si>
  <si>
    <t>https://grassrootsjournals.org/gjnr/index.html</t>
  </si>
  <si>
    <t>Recenzor</t>
  </si>
  <si>
    <t>Romanian Journal of Biology - Plant Biology</t>
  </si>
  <si>
    <t>e-journals și Index Copernicus</t>
  </si>
  <si>
    <t>https://www.ibiol.ro/plant/plant.html</t>
  </si>
  <si>
    <t>Land</t>
  </si>
  <si>
    <t>https://www.mdpi.com/journal/land</t>
  </si>
  <si>
    <t>recenzor</t>
  </si>
  <si>
    <t>https://www.mdpi.com/journal/sustainability</t>
  </si>
  <si>
    <t>Conservation</t>
  </si>
  <si>
    <t xml:space="preserve"> ESCI &amp; Scopus</t>
  </si>
  <si>
    <t>https://www.mdpi.com/journal/conservation</t>
  </si>
  <si>
    <t>Conservation, Special Issue Plant Species Diversity and Conservation</t>
  </si>
  <si>
    <t>https://www.mdpi.com/journal/conservation/special_issues/P27ZGK7P17</t>
  </si>
  <si>
    <t>Guest editor</t>
  </si>
  <si>
    <t>Bratu Iulian Alexandru</t>
  </si>
  <si>
    <t>https://www.mdpi.com/journal/forests</t>
  </si>
  <si>
    <t>Constantinescu Maria Adelina</t>
  </si>
  <si>
    <t>CURRENT RESEARCH IN NUTRITION AND FOOD SCIENCE</t>
  </si>
  <si>
    <t xml:space="preserve">WoS
https://www.foodandnutritionjournal.org/about/indexedabstracted/
</t>
  </si>
  <si>
    <t>https://www.foodandnutritionjournal.org/about/editorial-board/</t>
  </si>
  <si>
    <t>02.02.2024</t>
  </si>
  <si>
    <t>WoS
https://www.foodandnutritionjournal.org/about/indexedabstracted/</t>
  </si>
  <si>
    <t>05.04.2024</t>
  </si>
  <si>
    <t>Acta Universitatis Cibiniensis. Series E: Food Technology</t>
  </si>
  <si>
    <t>https://sciendo.com/journal/AUCFT?tab=abstracting-indexing</t>
  </si>
  <si>
    <t>https://sciendo.com/journal/AUCFT?tab=editorial-board</t>
  </si>
  <si>
    <t>19.04.2024</t>
  </si>
  <si>
    <t>Drăghici Olga</t>
  </si>
  <si>
    <t>https://sciendo.com/journal/AUCFT?content-tab=editorial-board</t>
  </si>
  <si>
    <t>Applied Sciences</t>
  </si>
  <si>
    <t>https://www.mdpi.com/journal/applsci/editors</t>
  </si>
  <si>
    <t>Journal of Food Science</t>
  </si>
  <si>
    <t>https://ift.onlinelibrary.wiley.com/journal/17503841</t>
  </si>
  <si>
    <t>https://www.mdpi.com/journal/foods/</t>
  </si>
  <si>
    <t>Fermentation</t>
  </si>
  <si>
    <t>https://www.mdpi.com/journal/fermentation/</t>
  </si>
  <si>
    <t>Molecules</t>
  </si>
  <si>
    <t>https://www.mdpi.com/journal/molecules/</t>
  </si>
  <si>
    <t>https://sciendo.com/journal/AUCFT?content-tab=editorial-board#journal-info-bar</t>
  </si>
  <si>
    <t>22,03,2024</t>
  </si>
  <si>
    <t>Iancu MariaLlidia</t>
  </si>
  <si>
    <t>Trends in Food Science &amp; Technology</t>
  </si>
  <si>
    <t>https://www.sciencedirect.com/journal/trends-in-food-science-and-technology/issues</t>
  </si>
  <si>
    <t>Food Additives and Contaminants</t>
  </si>
  <si>
    <t>https://www.tandfonline.com/loi/tfac20</t>
  </si>
  <si>
    <t>29,02,2024</t>
  </si>
  <si>
    <t>Food Science and Technology; ISSN: 2331-513X (Print); ISSN: 2331-5156 (Online); Website: https://www.hrpub.org/journals/jour_info.php?id=11</t>
  </si>
  <si>
    <t>Scopus
NSD - Norwegian Centre for Research Data
Chemical Abstracts Service
EBSCO A-to-Z
Index Copernicus
J-Gate
JournalTOCs
WorldCat
Academickeys
Google Scholar
Geneva Foundation for Medical Education and Research
Electronic Journals Library;      Researchbib
Berlin Social Science Center
Information Matrix for the Analysis of Journals
Database for Statistics on Higher Education
Polish Scholarly Bibliography</t>
  </si>
  <si>
    <t>https://www.hrpub.org/journals/jour_reviewers.php?id=11</t>
  </si>
  <si>
    <t>Acta Universitatis Cibiniensis. Series E: Food Technology, no (vol)/year 2023 ; BIOACTIVE COMPOUNDS, PHYSICO-CHEMICAL CHARACTERISTICS, AND SENSORY ANALYSIS OF BISCUITS ENRICHED WITH SAFFRON EXTRACT AS NATURAL COLORANT</t>
  </si>
  <si>
    <t>mai 2024</t>
  </si>
  <si>
    <t xml:space="preserve">Acta Universitatis Cibiniensis. Series E: Food Technology, no (vol)/year 2023 ; INFLUENCE OF THE WHEAT FLOUR OZONATION PROCESS ON THE SENSORY AND MECHANICAL PROPERTIES OF BAKERY </t>
  </si>
  <si>
    <t>februarie 2024</t>
  </si>
  <si>
    <t>Anca Șipoș</t>
  </si>
  <si>
    <t>Processes</t>
  </si>
  <si>
    <t>http://www.mdpi.com/journal/processes</t>
  </si>
  <si>
    <t>Recenzie 8 martie 2024</t>
  </si>
  <si>
    <t>12 nr./an</t>
  </si>
  <si>
    <t>https://www.mdpi.com/journal/sensors</t>
  </si>
  <si>
    <t>Recenzie 29 martie 2024</t>
  </si>
  <si>
    <t>Mathematics</t>
  </si>
  <si>
    <t>https://www.mdpi.com/journal/mathematics</t>
  </si>
  <si>
    <t>Recenzie 30 ianuarie 2024</t>
  </si>
  <si>
    <t>Electronics</t>
  </si>
  <si>
    <t>https://www.mdpi.com/journal/electronics</t>
  </si>
  <si>
    <t>Recenzie 15 aprilie 2024</t>
  </si>
  <si>
    <t>Recenzie 5 iunie 2024</t>
  </si>
  <si>
    <t>Agronomy</t>
  </si>
  <si>
    <t>http://www.mdpi.com/journal/agronomy/</t>
  </si>
  <si>
    <t>Recenzie 01 octombrie 2024</t>
  </si>
  <si>
    <t>http://www.mdpi.com/journal/sustainability</t>
  </si>
  <si>
    <t>Recenzie 16 septembrie 2024</t>
  </si>
  <si>
    <t>Pacala Mariana Liliana</t>
  </si>
  <si>
    <t>https://sciendo.com/journal/AUCFT?content-tab=indexing#journal-info-bar</t>
  </si>
  <si>
    <t>Food Science and Applied Biotechnology, Plovdiv, Bulgaria.</t>
  </si>
  <si>
    <t>https://www.ijfsab.com/index.php/fsab/Indexing_and_Abstracting</t>
  </si>
  <si>
    <t>http://www.ijFSAB.com</t>
  </si>
  <si>
    <t>Micron</t>
  </si>
  <si>
    <t>https://www.journals.elsevier.com/micron/editorial-board</t>
  </si>
  <si>
    <t>18.02.2024</t>
  </si>
  <si>
    <t>Acta Universitatis Cibiniensis Seria E: Food Technology</t>
  </si>
  <si>
    <t>CABI, CAS</t>
  </si>
  <si>
    <t>https://saiapm.ulbsibiu.ro/cercetare/ACTA_E/7AUCFT.html</t>
  </si>
  <si>
    <t>09.10.2024</t>
  </si>
  <si>
    <t>Danciu Cristina-Anca</t>
  </si>
  <si>
    <t>BDI https://sciendo.com/journal/AUCFT?tab=abstracting-indexing</t>
  </si>
  <si>
    <t>Journal of Herbal Medicine</t>
  </si>
  <si>
    <t>Certificat revizor</t>
  </si>
  <si>
    <t>29.08.2024</t>
  </si>
  <si>
    <t>Pharmaceutics</t>
  </si>
  <si>
    <t>Web of Science</t>
  </si>
  <si>
    <t>https://www.mdpi.com/journal/pharmaceutics/special_issues/4BI7039NTL</t>
  </si>
  <si>
    <t>Guest Editor</t>
  </si>
  <si>
    <t>International Journal of Pharmacology, Phytochemistry and Ethnomedicine</t>
  </si>
  <si>
    <t>Google Scholar, Chemical Abstract Services, Open-J Gate, CAB, etc..</t>
  </si>
  <si>
    <t>https://portal.issn.org/resource/issn/2297-6922</t>
  </si>
  <si>
    <t>2 nr./an</t>
  </si>
  <si>
    <t>Advances in Pharmacology &amp; Clinical Trials (APCT)</t>
  </si>
  <si>
    <t>Google Scholar Citation, Index Copernicus, Publons, Scilit, etc.</t>
  </si>
  <si>
    <t>https://medwinpublishers.com/APCT/editorial-board.php</t>
  </si>
  <si>
    <t>4 nr./an</t>
  </si>
  <si>
    <t>Business and Service Technologies [URL: https://rrbusiness.ru/en/editorial-board/redactor/198/].</t>
  </si>
  <si>
    <t>Base, Info base index, Science Index, Google, WorrdCat</t>
  </si>
  <si>
    <t>https://rrbusiness.ru/en/editorial-board/</t>
  </si>
  <si>
    <t>2/nr. an</t>
  </si>
  <si>
    <t>SCIENTIFIC STUDY &amp; RESEARCH
CHEMISTRY &amp; CHEMICAL ENGINEERING,
BIOTECHNOLOGY, FOOD INDUSTRY</t>
  </si>
  <si>
    <t>https://pubs.ub.ro/?pg=revues&amp;rev=cscc6</t>
  </si>
  <si>
    <t>12.01.2024</t>
  </si>
  <si>
    <t>WOS, Scopus</t>
  </si>
  <si>
    <t>https://www.mdpi.com/journal/foods</t>
  </si>
  <si>
    <t>15.02.2024</t>
  </si>
  <si>
    <t>24 nr./an</t>
  </si>
  <si>
    <t>31.07.2024</t>
  </si>
  <si>
    <t>International journal of molecular Science</t>
  </si>
  <si>
    <t>https://www.mdpi.com/journal/ijms</t>
  </si>
  <si>
    <t>15.10 2024</t>
  </si>
  <si>
    <t xml:space="preserve">https://www.mdpi.com/search?journal=molecules </t>
  </si>
  <si>
    <t>10.03.2024</t>
  </si>
  <si>
    <t>Plants</t>
  </si>
  <si>
    <t>https://www.mdpi.com/journal/plants</t>
  </si>
  <si>
    <t>13.08.2024</t>
  </si>
  <si>
    <t>27.08.2024</t>
  </si>
  <si>
    <t xml:space="preserve">Acta Universitatis Cibiniensis. </t>
  </si>
  <si>
    <t>https://sciendo.com/journal/AUCFT</t>
  </si>
  <si>
    <t>20.02.2024</t>
  </si>
  <si>
    <t>Mironescu Ion Dan</t>
  </si>
  <si>
    <t>Acta Universitatis Cibiniensis, Seria E: Food Technology</t>
  </si>
  <si>
    <t>AGRICOLA, Baidu Scholar, CABI, Chemical Abstracts Service, SciFinder
CNKI Scholar, CNPIEC, DOAJ, EBSCO, 
Ei Compendex
Elsevier, Foodline Science,
FSTA - Food Science &amp; Technology Abstracts, Google Scholar, Japan Science and Technology Agency (JST), J-Gate, JournalTOCs, KESLI-NDSL,
MIAR, MyScienceWork,
Naver Academic, Naviga, QOAM, ReadCube, SCILIT,
Semantic Scholar,
Sherpa/RoMEO, TDNet,
Ulrich's Periodicals, Directory/ulrichsweb, WanFang Data</t>
  </si>
  <si>
    <t>https://content.sciendo.com/view/journals/aucft/aucft-overview.xml</t>
  </si>
  <si>
    <t>technical editor</t>
  </si>
  <si>
    <t>15.04.2024</t>
  </si>
  <si>
    <t>21.04.2024</t>
  </si>
  <si>
    <t>https://www.mdpi.com/journal/applsci</t>
  </si>
  <si>
    <t>18.07.2024</t>
  </si>
  <si>
    <t>Future Internet</t>
  </si>
  <si>
    <t>https://www.mdpi.com/journal/futureinternet</t>
  </si>
  <si>
    <t>16.08.2024</t>
  </si>
  <si>
    <t>Computers</t>
  </si>
  <si>
    <t>https://www.mdpi.com/journal/computers</t>
  </si>
  <si>
    <t>09.09.2024</t>
  </si>
  <si>
    <t>Managing editor</t>
  </si>
  <si>
    <t>The Bulletin of the Polytechnic Institute of Iaşi</t>
  </si>
  <si>
    <t xml:space="preserve"> Index Copernicus, ISI Journal Master List</t>
  </si>
  <si>
    <t>http://www.bipcic.icpm.tuiasi.ro/index.html</t>
  </si>
  <si>
    <t>Editor</t>
  </si>
  <si>
    <t>Agrarian Science</t>
  </si>
  <si>
    <t>Russian Index for Science Citation (RISC), Google scholar</t>
  </si>
  <si>
    <t>https://www.vetpress.ru/jour/pages/view/EditorialChttps://www.vetpress.ru/jour/index</t>
  </si>
  <si>
    <t>Applied sciences</t>
  </si>
  <si>
    <t>beverages</t>
  </si>
  <si>
    <t>https://www.mdpi.com/journal/beverages</t>
  </si>
  <si>
    <t>31 mai 2024</t>
  </si>
  <si>
    <t>International Journal of Food Science and Technology</t>
  </si>
  <si>
    <t>https://ifst.onlinelibrary.wiley.com/journal/13652621</t>
  </si>
  <si>
    <t>27 martie 2024</t>
  </si>
  <si>
    <t>30 iulie 2024</t>
  </si>
  <si>
    <t>Biomass Conversion and Biorefinery</t>
  </si>
  <si>
    <t>WOS, Springer</t>
  </si>
  <si>
    <t>Coatings</t>
  </si>
  <si>
    <t>https://www.mdpi.com/journal/coatings</t>
  </si>
  <si>
    <t>European Polymer Journal</t>
  </si>
  <si>
    <t>https://www.sciencedirect.com/journal/european-polymer-journal</t>
  </si>
  <si>
    <t>25 ian 2024</t>
  </si>
  <si>
    <t xml:space="preserve">fermentation </t>
  </si>
  <si>
    <t>https://www.mdpi.com/journal/fermentation</t>
  </si>
  <si>
    <t xml:space="preserve">Food Science and technology </t>
  </si>
  <si>
    <t>https://ifst.onlinelibrary.wiley.com/journal/26891816</t>
  </si>
  <si>
    <t>Journal of Food Quality</t>
  </si>
  <si>
    <t>https://onlinelibrary.wiley.com/journal/6095</t>
  </si>
  <si>
    <t>Nutrients</t>
  </si>
  <si>
    <t>https://www.mdpi.com/journal/nutrients</t>
  </si>
  <si>
    <t>https://www.mdpi.com/journal/polymers</t>
  </si>
  <si>
    <t>Starch</t>
  </si>
  <si>
    <t>https://onlinelibrary.wiley.com/journal/1521379x</t>
  </si>
  <si>
    <t>26 iul 2024</t>
  </si>
  <si>
    <t xml:space="preserve">Crossref, J-GATE,OLC Worldcat </t>
  </si>
  <si>
    <t>https://www.grassrootsjournals.org/aa-indexing-archiving.php</t>
  </si>
  <si>
    <t>scientific editorial board</t>
  </si>
  <si>
    <t>Analele Universității din Oradea fascicula Biologie</t>
  </si>
  <si>
    <t>TIŢA Mihaela</t>
  </si>
  <si>
    <r>
      <rPr>
        <rFont val="Times New Roman"/>
        <color theme="1"/>
        <sz val="11.0"/>
      </rPr>
      <t xml:space="preserve">BULLETIN OF THE TRANSILVANIA UNIVERSITY OF BRASOV </t>
    </r>
    <r>
      <rPr>
        <rFont val="Times New Roman"/>
        <color theme="1"/>
        <sz val="10.0"/>
      </rPr>
      <t>Series II: Forestry • Wood Industry • Agricultural Food Engineering</t>
    </r>
  </si>
  <si>
    <t>http://webbut.unitbv.ro/bulletin/Series%20II/Series%20II.html</t>
  </si>
  <si>
    <t>2/an</t>
  </si>
  <si>
    <r>
      <rPr>
        <rFont val="Times New Roman"/>
        <color theme="1"/>
        <sz val="11.0"/>
      </rPr>
      <t xml:space="preserve">BULLETIN OF THE TRANSILVANIA UNIVERSITY OF BRASOV </t>
    </r>
    <r>
      <rPr>
        <rFont val="Times New Roman"/>
        <color theme="1"/>
        <sz val="10.0"/>
      </rPr>
      <t>Series II: Forestry • Wood Industry • Agricultural Food Engineering</t>
    </r>
  </si>
  <si>
    <r>
      <rPr>
        <rFont val="Times New Roman"/>
        <color theme="1"/>
        <sz val="11.0"/>
      </rPr>
      <t xml:space="preserve">BULLETIN OF THE TRANSILVANIA UNIVERSITY OF BRASOV </t>
    </r>
    <r>
      <rPr>
        <rFont val="Times New Roman"/>
        <color theme="1"/>
        <sz val="10.0"/>
      </rPr>
      <t>Series II: Forestry • Wood Industry • Agricultural Food Engineering</t>
    </r>
  </si>
  <si>
    <r>
      <rPr>
        <rFont val="Times New Roman"/>
        <color theme="1"/>
        <sz val="11.0"/>
      </rPr>
      <t xml:space="preserve">BULLETIN OF THE TRANSILVANIA UNIVERSITY OF BRASOV </t>
    </r>
    <r>
      <rPr>
        <rFont val="Times New Roman"/>
        <color theme="1"/>
        <sz val="10.0"/>
      </rPr>
      <t>Series II: Forestry • Wood Industry • Agricultural Food Engineering</t>
    </r>
  </si>
  <si>
    <t xml:space="preserve">Asian Food Science Journal  
Ms_AFSJ_117803
</t>
  </si>
  <si>
    <t>Index Copernicus, Google Scholar, CrossRef, Journalseek, WorldCAT, ResearchGate, WorldWideScience</t>
  </si>
  <si>
    <t>https://journalafsj.com/index.php/AFSJ</t>
  </si>
  <si>
    <t>6/an</t>
  </si>
  <si>
    <t xml:space="preserve">Asian Food Science Journal  
Ms_AFSJ_120767
7
</t>
  </si>
  <si>
    <t xml:space="preserve">BPInternational
Ms_BP_7268B
</t>
  </si>
  <si>
    <t>Google Scholar, Crossref, BASE, Mendeley</t>
  </si>
  <si>
    <t>https://bookpi.org/</t>
  </si>
  <si>
    <t>8-Jan-2024</t>
  </si>
  <si>
    <t xml:space="preserve">Archives of Current Research International
Ms_ACRI_113306
</t>
  </si>
  <si>
    <t>Citefactor , Google Scholar, Crossref, Index Copernicus</t>
  </si>
  <si>
    <t>https://journalacri.com/</t>
  </si>
  <si>
    <t>12/an</t>
  </si>
  <si>
    <t xml:space="preserve">European Journal of Nutrition &amp; Food Safety
Ms_EJNFS_117002
</t>
  </si>
  <si>
    <t>Index Copernicus, Google Scholar, CrossRef, Journalseek, WorldCAT, ResearchGate</t>
  </si>
  <si>
    <t>https://journalejnfs.com/index.php/EJNFS</t>
  </si>
  <si>
    <t>Journal of Advances in Biology &amp; Biotechnology,Ms_JABB_122267</t>
  </si>
  <si>
    <t>Citefactor, Google Scholar, Index Copernicus ICV, ScienceOpen, CrossRef,</t>
  </si>
  <si>
    <t>https://journaljabb.com/index.php/JABB</t>
  </si>
  <si>
    <t xml:space="preserve">Journal of Experimental Agriculture International
Ms_JEAI_122977
</t>
  </si>
  <si>
    <t>Google Scholar, Index Copernicus ICV, ScienceOpen, CrossRef,</t>
  </si>
  <si>
    <t>https://journaljeai.com/index.php/JEAI</t>
  </si>
  <si>
    <t xml:space="preserve">5.09.2024
</t>
  </si>
  <si>
    <t xml:space="preserve">Asian Journal of Fisheries and Aquatic Research
Ms_AJFAR_125446
</t>
  </si>
  <si>
    <t>Google Scholar, Index Copernicus ICV, ResearchGate, CrossRef,</t>
  </si>
  <si>
    <t xml:space="preserve">Journal of Advances in Biology &amp; Biotechnology 
Ms_JABB_125916
</t>
  </si>
  <si>
    <t xml:space="preserve">Asian Journal of Research and Review in Agriculture
Ms_AJRRA_1758
</t>
  </si>
  <si>
    <t>Google Scholar, ResearchGate, CrossRef, Publons</t>
  </si>
  <si>
    <t>https://www.jagriculture.com/index.php/AJRRA</t>
  </si>
  <si>
    <t>1/an</t>
  </si>
  <si>
    <t xml:space="preserve">Journal of Experimental Agriculture International
Ms_JEAI_127506
</t>
  </si>
  <si>
    <t>Acta Universitatis Cibiniensis. Series E: Food Technology, no (vol)/year</t>
  </si>
  <si>
    <t>Google Scholar, J-Gate, CABI,</t>
  </si>
  <si>
    <t>ACTA UNIVERSITATIS CIBINIENSIS, Series E: Food Technology (Editată international de Editura deGruyter) - revista ULBS</t>
  </si>
  <si>
    <t>BDI (CABI Database, Food Science Central FSTA - Food Science and technology Abstracts, Chemical Abstracts CAS (CODEN AUCSD5), EBSCO (Food Science Source), Reed Elsevier India Pvt. Ltd.)</t>
  </si>
  <si>
    <t>http://www.degruyter.com/view/j/aucft</t>
  </si>
  <si>
    <t>membru în comitetul științific</t>
  </si>
  <si>
    <t>75= 50 x 1.5</t>
  </si>
  <si>
    <t>2 numere/ an</t>
  </si>
  <si>
    <t>WoS Clarivate</t>
  </si>
  <si>
    <t>https://www.mdpi.com/journal/horticulturae/special_issues/8W7UVQG13T</t>
  </si>
  <si>
    <t>Special Issue Editor</t>
  </si>
  <si>
    <t>100= 50 x 2</t>
  </si>
  <si>
    <t>TIȚA OVIDIU</t>
  </si>
  <si>
    <t>ACTA UNIVERSITATIS CIBINIENSIS, Seria E: Food Technology</t>
  </si>
  <si>
    <t>https://sciendo.com/journal/AUCFT?content-tab=indexing</t>
  </si>
  <si>
    <t>Redactor șef</t>
  </si>
  <si>
    <t xml:space="preserve"> Antioxidans (ISSN 2076-3921) -  Plant Materials and Their Antioxidant Potential</t>
  </si>
  <si>
    <t xml:space="preserve"> https://www.mdpi.com/journal/antioxidants/special_issues/6ONEIP45B1</t>
  </si>
  <si>
    <t>Guest Editor - WoS</t>
  </si>
  <si>
    <t xml:space="preserve"> Frontieres in Nutrition -  Nutrition and Food Science Technology </t>
  </si>
  <si>
    <t xml:space="preserve"> https://www.frontiersin.org/research-topics/52791/valorization-and-application-of-fruit-and-vegetables-waste-and-by-products  </t>
  </si>
  <si>
    <t>International Journal of Pharmacognosy and Chinese Medicine (ISSN: 2576-4772).</t>
  </si>
  <si>
    <t>Google Scholar, academic Resource Index, Advanced Sciences Index, Index Copernicus, Publons, Scilit ICMJE - International Comitte Medical Jurnal Editors</t>
  </si>
  <si>
    <t>https://medwinpublishers.com/IPCM/editorial-board.php</t>
  </si>
  <si>
    <t>Editura EUROSTAMPA - Ingineria mecanica si stiinta materialelor.</t>
  </si>
  <si>
    <t>https://eurostampa.ro/indexare-issn-isbn-ismn/</t>
  </si>
  <si>
    <t>https://eurostampa.ro/bsimsm/</t>
  </si>
  <si>
    <t>https://www.frontiersin.org/research-topics/63328/antioxidants-and-antimicrobials-in-food-productio</t>
  </si>
  <si>
    <t>Applied Sciences - Food Science and Technology: New Approaches on Frozen Food Products</t>
  </si>
  <si>
    <t>https://www.mdpi.com/journal/applsci/special_issues/6AD39ZZ725</t>
  </si>
  <si>
    <t>Applied Sciences - Food Science and Technology: Biodegradable Packaging Used in the Food Industry</t>
  </si>
  <si>
    <t>https://www.mdpi.com/journal/applsci/special_issues/Y9XJ5KDNW9</t>
  </si>
  <si>
    <t xml:space="preserve">
Applied Sciences - Unconventional Raw Materials for Food Products, 2nd Edition</t>
  </si>
  <si>
    <t>https://www.mdpi.com/journal/applsci/special_issues/7T78RM5EVO</t>
  </si>
  <si>
    <t xml:space="preserve"> Antioxidans (ISSN 2076-3921) -  Plant Materials and Their Antioxidant Potential, 2nd Edition</t>
  </si>
  <si>
    <t>https://www.mdpi.com/journal/antioxidants/special_issues/Q0K1H4X5CR</t>
  </si>
  <si>
    <t xml:space="preserve">25.03.2024_ID: applsci-2897142 </t>
  </si>
  <si>
    <t>13.03.2024_ID-applsci 2917934</t>
  </si>
  <si>
    <t>15.12.2024_aucft102524_peer review</t>
  </si>
  <si>
    <t>2.04.2024aucft122823_PEER REVIEW</t>
  </si>
  <si>
    <t xml:space="preserve">Food Science and Technology  - ISSN: 2331-513X (Print)
ISSN: 2331-5156 (Online)
</t>
  </si>
  <si>
    <t>https://www.hrpub.org/journals/jour_index.php?id=11</t>
  </si>
  <si>
    <t>Beverages</t>
  </si>
  <si>
    <t xml:space="preserve">24.06.2024_beverages-3038365 </t>
  </si>
  <si>
    <t xml:space="preserve">27.08.2024_beverages-3159118 </t>
  </si>
  <si>
    <t xml:space="preserve">22.11.2024_beverages-3314787 </t>
  </si>
  <si>
    <t>Current Research in Nutrition and Food Science</t>
  </si>
  <si>
    <t>5.02.2024</t>
  </si>
  <si>
    <t>30.07.2024</t>
  </si>
  <si>
    <t>11.11.2024_fermentation-3296044</t>
  </si>
  <si>
    <t>Food Science and Technology</t>
  </si>
  <si>
    <t>6.06.2024_FST-11137797</t>
  </si>
  <si>
    <t>8.07.2024_FST-11192626</t>
  </si>
  <si>
    <t>19.11.2024_FST-11192657</t>
  </si>
  <si>
    <t>7.08.2024_EER-14038657</t>
  </si>
  <si>
    <t>6.05.2024_foods-3013638</t>
  </si>
  <si>
    <t>7.02.2024_foods-2863970</t>
  </si>
  <si>
    <t>24.05.2025_foods-3011964</t>
  </si>
  <si>
    <t>15.08.2024_foods-3149228</t>
  </si>
  <si>
    <t>5.10.2024_foods-3183927</t>
  </si>
  <si>
    <t>20.09.2024_foods-3202250</t>
  </si>
  <si>
    <t>10.11.2024_foods-3318323</t>
  </si>
  <si>
    <t>Frontiers</t>
  </si>
  <si>
    <t>2.12.2024_1519905</t>
  </si>
  <si>
    <t xml:space="preserve">Food Science &amp; Nutrition </t>
  </si>
  <si>
    <t>17.04.2024_FSN3-2024-02-0445</t>
  </si>
  <si>
    <t xml:space="preserve">International Journal of Food Science and Technology </t>
  </si>
  <si>
    <t xml:space="preserve">3.05.2024_IJFST-2023-38439 </t>
  </si>
  <si>
    <t>22.032024_IJFST-2024-38695.R1</t>
  </si>
  <si>
    <t>2.02.2024_IJFST-2024-38695</t>
  </si>
  <si>
    <t>4.03.2024_IJFST-2024-38980</t>
  </si>
  <si>
    <t>26.05.2024_IJFST-2024-39678</t>
  </si>
  <si>
    <t>2.07.2024_IJFST-2024-39804</t>
  </si>
  <si>
    <t>6.08.2024_IJFST-2024-40076</t>
  </si>
  <si>
    <t>17.09.2024_IJFST-2024-40474</t>
  </si>
  <si>
    <t>12.11.2024_IJFST-2024-40645</t>
  </si>
  <si>
    <t xml:space="preserve">of International Journal of Pharmacognosy &amp; Chinese Medicine (IPCM) </t>
  </si>
  <si>
    <t>27.02.2024_IPCM-RW-24-295</t>
  </si>
  <si>
    <t xml:space="preserve">Journal of Essential Oil Bearing Plants </t>
  </si>
  <si>
    <t>22.04.2024_ID TEOP-2024-0132</t>
  </si>
  <si>
    <t>1.06.2024_TEOP-2024-0132.R1</t>
  </si>
  <si>
    <t>Microorganisms</t>
  </si>
  <si>
    <t>20.05.2024_microorganisms-3030385</t>
  </si>
  <si>
    <t>UTTAR PRADESH JOURNAL OF ZOOLOGY</t>
  </si>
  <si>
    <t>21.07.2024_Ms_UPJOZ_3882</t>
  </si>
  <si>
    <t>Asian Journal of Food Research and Nutrition</t>
  </si>
  <si>
    <t>6.08.2024_Ms_AJFRN_121355</t>
  </si>
  <si>
    <t>Asian Journal of Current Research</t>
  </si>
  <si>
    <t>8.05.2024_Ms_AJOCR_12111</t>
  </si>
  <si>
    <t>European Journal of Nutrition &amp; Food Safety</t>
  </si>
  <si>
    <t>17.01.2024_Ms_EJNFS_111932</t>
  </si>
  <si>
    <t xml:space="preserve">European Journal of Nutrition &amp; Food Safety </t>
  </si>
  <si>
    <t>20.05.2024_Ms_EJNFS_117450</t>
  </si>
  <si>
    <t>in Journal of Applied Life Sciences International</t>
  </si>
  <si>
    <t>5.11.2024_Ms_JALSI_115317</t>
  </si>
  <si>
    <t xml:space="preserve">Journal of Advances in Medical and Pharmaceutical Sciences </t>
  </si>
  <si>
    <t>19.11.2024_Ms_JAMPS_127313</t>
  </si>
  <si>
    <t>5.11,2024_Ms_UPJOZ_4301</t>
  </si>
  <si>
    <t>Nutrition and Metabolic Insights</t>
  </si>
  <si>
    <t>24.04.2024_NMI-23-0062.R1</t>
  </si>
  <si>
    <t>15.07.2024_nutrients-3115451</t>
  </si>
  <si>
    <t>16.01.2024_nutrients-2779517</t>
  </si>
  <si>
    <t>29.03.2024_nutrients-2948958</t>
  </si>
  <si>
    <t>20.06.2024_nutrients-3074854</t>
  </si>
  <si>
    <t>9.10.2024_nutrients-3252765</t>
  </si>
  <si>
    <t>11.12.2024_nutrients-3385721</t>
  </si>
  <si>
    <t>25.01.2024_NMI-23-0062</t>
  </si>
  <si>
    <t>23.04.2024_processes-2992344</t>
  </si>
  <si>
    <t xml:space="preserve">Scientific study &amp; research
chemistry &amp; chemical engineering,
biotechnology, food industry
</t>
  </si>
  <si>
    <t>17.09.2024_Paper no: 596</t>
  </si>
  <si>
    <t>15.12.2024_SCSCICBIA - Manuscris 627</t>
  </si>
  <si>
    <t>Horizon Research Publishing</t>
  </si>
  <si>
    <t>17.02.2024_10436660</t>
  </si>
  <si>
    <t>Functional characterization of terpene synthases from masson pine (Pinus massoniana) under feeding of Monochamus alternatus adults</t>
  </si>
  <si>
    <t>14.01.2024</t>
  </si>
  <si>
    <t>Identification and Construction of the Ecological Security Pattern in Xishuangbanna Tropical Rainforest based on Circuit Theory</t>
  </si>
  <si>
    <t>30.01.2024</t>
  </si>
  <si>
    <t>If it is impossible to eradicate, let's consume. Human food security in the sustainable management of the invasive signal crayfish settlement in the coastal Baltic river</t>
  </si>
  <si>
    <t>14.03.2024</t>
  </si>
  <si>
    <t>Spatiotemporal heterogeneous responses of ecosystem services to landscape patterns in urban-suburban areas</t>
  </si>
  <si>
    <t>24.03.2024</t>
  </si>
  <si>
    <t>A Study of the Relationship between Human Behavior and Urban Design during the Winter in a High-Snowfall Urban Area</t>
  </si>
  <si>
    <t>9.04.2024</t>
  </si>
  <si>
    <t>Modelling the potential distribution of pine wilt disease in China under various climate change scenarios</t>
  </si>
  <si>
    <t>Quantification and Simulation of the Ecosystem Service Value of Karst Region in Southwest China</t>
  </si>
  <si>
    <t>12.05.2024</t>
  </si>
  <si>
    <t>Conservation of Threatened Grassland Birds in the Mediterranean Region: Going Up or Giving Up?</t>
  </si>
  <si>
    <t>29.05.2024</t>
  </si>
  <si>
    <t>The Biocultural Resilience Index (BRI): A New Tool for Assessing the Sustainability of Multifunctional Landscapes</t>
  </si>
  <si>
    <t>5.06.2024</t>
  </si>
  <si>
    <t>Land Use and Cultural Ecosystem Services in the Islamic Sacred Groves of Wollo, North Central Ethiopia</t>
  </si>
  <si>
    <t>21.06.2024</t>
  </si>
  <si>
    <t>Insects</t>
  </si>
  <si>
    <t>Optimized MaxEnt Model for Predicting the Distribution of Neoceratitis asiatica on Goji Berry under Climate Warming</t>
  </si>
  <si>
    <t>25.06.2024</t>
  </si>
  <si>
    <t>Towards sustainability: cultural-ecological-economic systems coupling in the Yellow River Basin based on Service-Dominant Logic</t>
  </si>
  <si>
    <t>1.07.2024</t>
  </si>
  <si>
    <t>Research on Evaluation and Prediction of Ecosystem Services Value in Urban Agglomerations based on LUCC</t>
  </si>
  <si>
    <t>9.07.2024</t>
  </si>
  <si>
    <t>The integrated analysis of territorial transformations in inland areas of Italy: The link between natural, social, and economic capitals using the ecosystem services approach</t>
  </si>
  <si>
    <t>Native orchid tourism demand in central Veracruz, Mexico</t>
  </si>
  <si>
    <t>3.08.2024</t>
  </si>
  <si>
    <t>Investigating ‘Land-use Trajectories’ in Mediterranean Rural Areas with a Multiway Factor Analysis</t>
  </si>
  <si>
    <t>Improvement of Spatio-Temporal Inconsistency of Time Series Land Cover Products</t>
  </si>
  <si>
    <t>22.08/2024</t>
  </si>
  <si>
    <t>Research progress on urban ecological corridors under carbon neutrality：A bibliometric analysis and systematic literature review</t>
  </si>
  <si>
    <t>2.09.2024</t>
  </si>
  <si>
    <t>Exploring Ecological Quality and Its Driving Factors in Diqing Prefecture, China, Based on Annual Remote Sensing Ecological Index and Multi-Source Data</t>
  </si>
  <si>
    <t>7.09.2024</t>
  </si>
  <si>
    <t>A parameter optimized method for InVEST model in sub-pixel scale integrating machine learning algorithm and V-I-S model</t>
  </si>
  <si>
    <t>15.09.2024</t>
  </si>
  <si>
    <t>Design and Use of a Stratum-Based Yield Predictions to Address Challenges Associated with Spatial Heterogeneity and Sample Clustering in Agricultural Fields Using Remote Sensing Data</t>
  </si>
  <si>
    <t>24.09.2024</t>
  </si>
  <si>
    <t>Study on ecosystem service trade-offs and synergies in the Guangdong-Hong Kong-Macao Greater Bay Area (GBA) based on ecosystem service bundles</t>
  </si>
  <si>
    <t>5.10.2024</t>
  </si>
  <si>
    <t>Landscape Patterns and Ecological Impacts of Wetlands: A Case Study of Dianchi Lake Using Semi-Supervised Classification</t>
  </si>
  <si>
    <t>14.10.2024</t>
  </si>
  <si>
    <t>A Comprehensive Framework for Monitoring and Providing Early Warning of Resource and Environmental Carrying Capacity Within the Yangtze River Economic Belt Based on Big Data</t>
  </si>
  <si>
    <t>17.10.2024</t>
  </si>
  <si>
    <t>Identifying the driving forces of global production-living-ecological space, 2000–2020</t>
  </si>
  <si>
    <t>25.10.2024</t>
  </si>
  <si>
    <t>Innovative Perspectives on the Agro-Pastoral Ecotone of Inner Mongolia: An Integrated Evaluation and Forecast of Landscape Ecological Risks</t>
  </si>
  <si>
    <t>30.10.2024</t>
  </si>
  <si>
    <t>Sustainable Urban Design in Historic City Centers: Integrating Urban Morphology, Land Use, and Pedestrian Behavior in Tebessa, Algeria</t>
  </si>
  <si>
    <t>8.11.2024</t>
  </si>
  <si>
    <t>A digital management system for monitoring epidemic and management of pine wilt disease in East China</t>
  </si>
  <si>
    <t>15.11.2024</t>
  </si>
  <si>
    <t>Synergies between LULC Mapping and Urban Morphology: A Review of Advances and Methodologies</t>
  </si>
  <si>
    <t>23.11.2024</t>
  </si>
  <si>
    <t>Retrospective analysis of cultural benefits and social learning in Elwha River dam removal and ecosystem decision-making</t>
  </si>
  <si>
    <t>8.12.2024</t>
  </si>
  <si>
    <t>Identification of Ecological Priority Areas Based on Nest-ed-scale Analysis: A Case Study of Metropolitan Nanjing, China</t>
  </si>
  <si>
    <t>16.12.2024</t>
  </si>
  <si>
    <t>Potential of Abandoned Agricultural Lands for New Photovoltaic Installations</t>
  </si>
  <si>
    <t>31.12.2024</t>
  </si>
  <si>
    <t>Lucrări științifice management agricol</t>
  </si>
  <si>
    <t>CABI</t>
  </si>
  <si>
    <t>https://www.lsma.ro/index.php/lsma</t>
  </si>
  <si>
    <t>2520-7905-1-RV - 11.09.2024</t>
  </si>
  <si>
    <t>2523-7912-1-RV  - 11.09.2024</t>
  </si>
  <si>
    <t>2576-8017-1-RV  - 11.09.2024</t>
  </si>
  <si>
    <t>2593-8060-1-RV - 11.09.2024</t>
  </si>
  <si>
    <t>2597-8068-1-SP - 11.09.2024</t>
  </si>
  <si>
    <t>Spânu Simona</t>
  </si>
  <si>
    <t>Sustainability 2024, 16(22) 10094</t>
  </si>
  <si>
    <t>Scopus, SCIE and SSCI (Web of Science), GEOBASE, GeoRef, Inspec, AGRIS, RePEc, CAPlus / SciFinder</t>
  </si>
  <si>
    <t>review 24 Sept, 2024</t>
  </si>
  <si>
    <t>10*5</t>
  </si>
  <si>
    <t>Social Ecology and Sustainability</t>
  </si>
  <si>
    <t>review 21 Apr. 2024</t>
  </si>
  <si>
    <t>Atmosphere </t>
  </si>
  <si>
    <t>Scopus, SCIE (Web of Science), Ei Compendex, GEOBASE, GeoRef, Inspec, CAPlus / SciFinder, Astrophysics Data System</t>
  </si>
  <si>
    <t>review, 20 Oct. 2024</t>
  </si>
  <si>
    <t>Land 2024, 13(8), 1134;</t>
  </si>
  <si>
    <t>Scopus, SSCI (Web of Science), PubAg, AGRIS, GeoRef, RePEc</t>
  </si>
  <si>
    <t>review, 3 Iulie, 2024</t>
  </si>
  <si>
    <t>Water 2024, 16(8), 1158;</t>
  </si>
  <si>
    <t>Scopus, SCIE (Web of Science), Ei Compendex, GEOBASE, GeoRef, PubAg, AGRIS, CAPlus / SciFinder, Inspec</t>
  </si>
  <si>
    <t>review 21 Mar., 2024</t>
  </si>
  <si>
    <t>Lucrări științifice Management Agricol</t>
  </si>
  <si>
    <t>EBSCO, CABI full text.</t>
  </si>
  <si>
    <t>https://www.lsma.ro/index.php/lsma/about/editorialTeam</t>
  </si>
  <si>
    <t>2508-8037-1-SP - 11.09.2024</t>
  </si>
  <si>
    <t>2509-7883-3-RV  - 11.09.2024</t>
  </si>
  <si>
    <t>2517-7899-1-RV  - 11.09.2024</t>
  </si>
  <si>
    <t>2519-7903-1-RV  - 11.09.2024</t>
  </si>
  <si>
    <t>2533-7934-1-RV - 11.09.2024</t>
  </si>
  <si>
    <t>2541-7950-1-RV - 11.09.2024</t>
  </si>
  <si>
    <t>2543-7959-1-RV  - 11.09.2024</t>
  </si>
  <si>
    <t>2545-7963-1-RV  - 11.09.2024</t>
  </si>
  <si>
    <t>2550-7974-1-RV  - 11.09.2024</t>
  </si>
  <si>
    <t>2552-7978-1-RV - 11.09.2024</t>
  </si>
  <si>
    <t>2553-7980-1-RV  - 11.09.2024</t>
  </si>
  <si>
    <t>2558-8023-1-SP BIS - 11.09.2024</t>
  </si>
  <si>
    <t>2563-7991-1-SP  - 11.09.2024</t>
  </si>
  <si>
    <t>2584-8041-1-SP  - 11.09.2024</t>
  </si>
  <si>
    <t>An empirical study on tourists' cognitive evaluation of tourism public services in Xinjiang Province, China</t>
  </si>
  <si>
    <t>31 ianuarie 2024</t>
  </si>
  <si>
    <t>Competence, perspectives and potential role of agronomists in digitalisation of agriculture in Croația</t>
  </si>
  <si>
    <t>16 februarie 2024</t>
  </si>
  <si>
    <t xml:space="preserve">Has the Establishment of National Modern Agricultural Demonstration Zones Increased Agricultural Output in China? </t>
  </si>
  <si>
    <t>1 martie 2024</t>
  </si>
  <si>
    <t>Problems of Agro-Communism</t>
  </si>
  <si>
    <t>Local struggles as a resource for multinational corporations. Romanian farm managers facing agricultural commodities traders. MPPC-2023-0130</t>
  </si>
  <si>
    <t>10 martie 2024</t>
  </si>
  <si>
    <t>Residents Risk Perception in the Developing Destinations</t>
  </si>
  <si>
    <t>28 martie 2024</t>
  </si>
  <si>
    <t>Tourism and Hospitality</t>
  </si>
  <si>
    <t>Tourism as a Solution for Economic Revitalization of an  American College Town</t>
  </si>
  <si>
    <t>6 mai 2024</t>
  </si>
  <si>
    <t>What Factors Can Impact Tourists’ Co-Creative Experiences at Art Exhibitions? A Study Based on The Theory of Value Co- Creation</t>
  </si>
  <si>
    <t>21 mai 2024</t>
  </si>
  <si>
    <t>Association between rural tourism and ecosystem services: A review</t>
  </si>
  <si>
    <t>IC14 - Organizare/participare la conferințe, colocvii, congrese, simpozioane, workshopuri științifice</t>
  </si>
  <si>
    <t>Punctajul lucrării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</si>
  <si>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Elementele cumulative de recunoaștere a unei conferințe organizate în România sau în Republica Moldova ca fiind internațională sunt: (a) pagina de web a conferinței este redactată într-o limbă străină de circulație internațională; (b) lucrările conferinței sunt prezentate într-o limbă străină de circulație internațională; (c) cel puțin 15% dintre participanți SAU 2 keynote speakers sunt afiliați la instituții din străinătate.</t>
  </si>
  <si>
    <r>
      <rPr>
        <rFont val="Arial Narrow"/>
        <color rgb="FF000000"/>
        <sz val="10.0"/>
      </rPr>
      <t xml:space="preserve">Aplicarea </t>
    </r>
    <r>
      <rPr>
        <rFont val="Arial Narrow"/>
        <b/>
        <color rgb="FF000000"/>
        <sz val="10.0"/>
      </rPr>
      <t>coeficientului de multiplicare</t>
    </r>
    <r>
      <rPr>
        <rFont val="Arial Narrow"/>
        <color rgb="FF000000"/>
        <sz val="10.0"/>
      </rPr>
      <t xml:space="preserve"> presupune deplasarea fizică la locul conferinței; pentru manifestările științifice la care participarea s-a făcut online nu se aplică niciun coeficient de multiplicare;
-	la categoria a)</t>
    </r>
    <r>
      <rPr>
        <rFont val="Arial Narrow"/>
        <i/>
        <color rgb="FF000000"/>
        <sz val="10.0"/>
      </rPr>
      <t xml:space="preserve"> Organizare,</t>
    </r>
    <r>
      <rPr>
        <rFont val="Arial Narrow"/>
        <color rgb="FF000000"/>
        <sz val="10.0"/>
      </rPr>
      <t xml:space="preserve"> nu se pot cumula calități diferite (de ex.: organizator principal și recenzor) în cadrul aceleiași manifestări; se optează pentru încadrarea cea mai avantajoasă; 
-	la categoria b)</t>
    </r>
    <r>
      <rPr>
        <rFont val="Arial Narrow"/>
        <i/>
        <color rgb="FF000000"/>
        <sz val="10.0"/>
      </rPr>
      <t xml:space="preserve"> Prezentare</t>
    </r>
    <r>
      <rPr>
        <rFont val="Arial Narrow"/>
        <color rgb="FF000000"/>
        <sz val="10.0"/>
      </rPr>
      <t>, calitatea de keynote speaker nu se poate cumula cu prezentarea de lucrări sau de postere în cadrul aceluiași eveniment; se pot raporta cel mult două lucrări/postere sau o lucrare și un poster prezentate în cadrul aceleiași manifestări; se optează pentru încadrarea cea mai avantajoasă;</t>
    </r>
  </si>
  <si>
    <t>Statutul de keynote speaker la manifestări științifice din străinătate organizate de universități din Top 500 ARWU se punctează la IC05</t>
  </si>
  <si>
    <t>Se raportează la acest punct și manifestările științifice destinate doctoranzilor;</t>
  </si>
  <si>
    <t>La litera (b) se punctează doar prezentarea lucrărilor; publicarea lor se punctează distinct, în funcție de tipul publicației.</t>
  </si>
  <si>
    <r>
      <rPr>
        <rFont val="Arial Narrow"/>
        <b/>
        <color rgb="FF000000"/>
        <sz val="10.0"/>
      </rPr>
      <t>* Punctaje de referință:</t>
    </r>
    <r>
      <rPr>
        <rFont val="Arial Narrow"/>
        <b val="0"/>
        <color rgb="FF000000"/>
        <sz val="10.0"/>
      </rPr>
      <t xml:space="preserve">
</t>
    </r>
    <r>
      <rPr>
        <rFont val="Arial Narrow"/>
        <b/>
        <color rgb="FF000000"/>
        <sz val="10.0"/>
      </rPr>
      <t>a)</t>
    </r>
    <r>
      <rPr>
        <rFont val="Arial"/>
        <b/>
        <color rgb="FF000000"/>
        <sz val="10.0"/>
      </rPr>
      <t xml:space="preserve">	</t>
    </r>
    <r>
      <rPr>
        <rFont val="Arial Narrow"/>
        <b/>
        <color rgb="FF000000"/>
        <sz val="10.0"/>
      </rPr>
      <t>Organizare:</t>
    </r>
    <r>
      <rPr>
        <rFont val="Arial Narrow"/>
        <b val="0"/>
        <color rgb="FF000000"/>
        <sz val="10.0"/>
      </rPr>
      <t xml:space="preserve">
•</t>
    </r>
    <r>
      <rPr>
        <rFont val="Arial"/>
        <b val="0"/>
        <color rgb="FF000000"/>
        <sz val="10.0"/>
      </rPr>
      <t xml:space="preserve">	</t>
    </r>
    <r>
      <rPr>
        <rFont val="Arial Narrow"/>
        <b val="0"/>
        <color rgb="FF000000"/>
        <sz val="10.0"/>
      </rPr>
      <t>100 p. – organizator principal;
•</t>
    </r>
    <r>
      <rPr>
        <rFont val="Arial"/>
        <b val="0"/>
        <color rgb="FF000000"/>
        <sz val="10.0"/>
      </rPr>
      <t xml:space="preserve">	</t>
    </r>
    <r>
      <rPr>
        <rFont val="Arial Narrow"/>
        <b val="0"/>
        <color rgb="FF000000"/>
        <sz val="10.0"/>
      </rPr>
      <t>50 p. – membru în comitetul de organizare;
•</t>
    </r>
    <r>
      <rPr>
        <rFont val="Arial"/>
        <b val="0"/>
        <color rgb="FF000000"/>
        <sz val="10.0"/>
      </rPr>
      <t xml:space="preserve">	</t>
    </r>
    <r>
      <rPr>
        <rFont val="Arial Narrow"/>
        <b val="0"/>
        <color rgb="FF000000"/>
        <sz val="10.0"/>
      </rPr>
      <t>50 p. – membru în comitetul științific;
•</t>
    </r>
    <r>
      <rPr>
        <rFont val="Arial"/>
        <b val="0"/>
        <color rgb="FF000000"/>
        <sz val="10.0"/>
      </rPr>
      <t xml:space="preserve">	</t>
    </r>
    <r>
      <rPr>
        <rFont val="Arial Narrow"/>
        <b val="0"/>
        <color rgb="FF000000"/>
        <sz val="10.0"/>
      </rPr>
      <t>30 p. – recenzor;</t>
    </r>
    <r>
      <rPr>
        <rFont val="Arial Narrow"/>
        <b/>
        <color rgb="FF000000"/>
        <sz val="10.0"/>
      </rPr>
      <t xml:space="preserve">
b)</t>
    </r>
    <r>
      <rPr>
        <rFont val="Arial"/>
        <b/>
        <color rgb="FF000000"/>
        <sz val="10.0"/>
      </rPr>
      <t xml:space="preserve">	</t>
    </r>
    <r>
      <rPr>
        <rFont val="Arial Narrow"/>
        <b/>
        <color rgb="FF000000"/>
        <sz val="10.0"/>
      </rPr>
      <t>Prezentare</t>
    </r>
    <r>
      <rPr>
        <rFont val="Arial Narrow"/>
        <b val="0"/>
        <color rgb="FF000000"/>
        <sz val="10.0"/>
      </rPr>
      <t>:
•</t>
    </r>
    <r>
      <rPr>
        <rFont val="Arial"/>
        <b val="0"/>
        <color rgb="FF000000"/>
        <sz val="10.0"/>
      </rPr>
      <t xml:space="preserve">	</t>
    </r>
    <r>
      <rPr>
        <rFont val="Arial Narrow"/>
        <b val="0"/>
        <color rgb="FF000000"/>
        <sz val="10.0"/>
      </rPr>
      <t>50 p. – keynote speaker;
•</t>
    </r>
    <r>
      <rPr>
        <rFont val="Arial"/>
        <b val="0"/>
        <color rgb="FF000000"/>
        <sz val="10.0"/>
      </rPr>
      <t xml:space="preserve">	</t>
    </r>
    <r>
      <rPr>
        <rFont val="Arial Narrow"/>
        <b val="0"/>
        <color rgb="FF000000"/>
        <sz val="10.0"/>
      </rPr>
      <t>30 p. – prezentare de lucrare;
•</t>
    </r>
    <r>
      <rPr>
        <rFont val="Arial"/>
        <b val="0"/>
        <color rgb="FF000000"/>
        <sz val="10.0"/>
      </rPr>
      <t xml:space="preserve">	</t>
    </r>
    <r>
      <rPr>
        <rFont val="Arial Narrow"/>
        <b val="0"/>
        <color rgb="FF000000"/>
        <sz val="10.0"/>
      </rPr>
      <t xml:space="preserve">20 p. – prezentare de poster; participare la Noaptea Cercetătorilor sau la alte evenimente de popularizare a cunoașterii organizate de către ULBS.
Punctajele de referință se acordă pentru manifestări cu caracter național organizate în România sau în Republica Moldova.
Se aplică următorii </t>
    </r>
    <r>
      <rPr>
        <rFont val="Arial Narrow"/>
        <b/>
        <color rgb="FF000000"/>
        <sz val="10.0"/>
      </rPr>
      <t>coeficienți de multiplicare:</t>
    </r>
    <r>
      <rPr>
        <rFont val="Arial Narrow"/>
        <b val="0"/>
        <color rgb="FF000000"/>
        <sz val="10.0"/>
      </rPr>
      <t xml:space="preserve">
</t>
    </r>
    <r>
      <rPr>
        <rFont val="Arial Narrow"/>
        <b val="0"/>
        <i/>
        <color rgb="FF000000"/>
        <sz val="10.0"/>
      </rPr>
      <t>i) de locație:</t>
    </r>
    <r>
      <rPr>
        <rFont val="Arial Narrow"/>
        <b val="0"/>
        <color rgb="FF000000"/>
        <sz val="10.0"/>
      </rPr>
      <t xml:space="preserve">
- 1,5 pentru manifestări internaționale organizate în România sau Republica Moldova;
- 2,0 pentru manifestări științifice internaționale organizate în alte țări.
</t>
    </r>
    <r>
      <rPr>
        <rFont val="Arial Narrow"/>
        <b val="0"/>
        <i/>
        <color rgb="FF000000"/>
        <sz val="10.0"/>
      </rPr>
      <t>ii) de anvergură (doar pentru a) Organizare):</t>
    </r>
    <r>
      <rPr>
        <rFont val="Arial Narrow"/>
        <b val="0"/>
        <color rgb="FF000000"/>
        <sz val="10.0"/>
      </rPr>
      <t xml:space="preserve">
- 1,5 pentru manifestări științifice cu peste 100 de participanți;
- 2,0 pentru manifestări științifice cu peste 200 de participanți.</t>
    </r>
  </si>
  <si>
    <t xml:space="preserve">Denumirea conferinței </t>
  </si>
  <si>
    <t>Tipul conferinței 
(internațională / națională)</t>
  </si>
  <si>
    <t>Calitatea deorganizator sau participant</t>
  </si>
  <si>
    <t>Locația manifestării științifice (România sau în Republica Moldova/ străinătate)</t>
  </si>
  <si>
    <t>Anvergura (peste 100  sau peste 200 de participanți)</t>
  </si>
  <si>
    <t>Site-ul conferinței</t>
  </si>
  <si>
    <t>Calitatea în cadrul comitetului organizatoric (organizator principal sau membru)</t>
  </si>
  <si>
    <t>Data conferinței</t>
  </si>
  <si>
    <t>Capacity building for IPBES for SE Europe organizata de Institute of Biodiversity Germania in colaborare cu Academia Bulgară de Științe și Ministerul Mediului al Bulgariei</t>
  </si>
  <si>
    <t xml:space="preserve">IPBES capacity building needs and gaps for SE Europe </t>
  </si>
  <si>
    <t>key note speaker</t>
  </si>
  <si>
    <t>Bulgaria/ Sofia</t>
  </si>
  <si>
    <t>n/a</t>
  </si>
  <si>
    <t>https://project-selina.eu/news/selina-bilateral-ipbes-capacity-building-workshop-sofia-bulgaria, https://www.ipbes.net/capacity-building-project/capacity-building-workshops-central-eastern-europe</t>
  </si>
  <si>
    <t>12-14 03 2024</t>
  </si>
  <si>
    <t>Capacity building’s needs and gaps for the full implementation of IPBES scientific platform in Eastern Europe organizata de Institute of Biodiversity Germania in colaborare cu Ministerul Mediului al Georgiei</t>
  </si>
  <si>
    <t xml:space="preserve">IPBES MEP experience working for SEE countries </t>
  </si>
  <si>
    <t>Tbilisi/ Georgia</t>
  </si>
  <si>
    <t>https://www.ipbes.net/capacity-building-project/capacity-building-workshops-central-eastern-europe</t>
  </si>
  <si>
    <t>10-14 iunie, 2024</t>
  </si>
  <si>
    <t xml:space="preserve"> World Churches Council, “Restoring the Land, Protecting the Climate”. </t>
  </si>
  <si>
    <t>Land restoration policies in the EU countries</t>
  </si>
  <si>
    <t xml:space="preserve">Limuru, Kenya, </t>
  </si>
  <si>
    <t>https://www.oikoumene.org/news/wcc-workshop-in-kenya-highlights-the-churchs-role-in-land-restoration</t>
  </si>
  <si>
    <t xml:space="preserve">1-3 sept, 2024, </t>
  </si>
  <si>
    <t xml:space="preserve"> Meeting European Commission - IPBES MEP members at DG Research and Innovation</t>
  </si>
  <si>
    <t>IPBES MEP gaps and needs for SEE countries</t>
  </si>
  <si>
    <t xml:space="preserve">Brusseles, Belgia </t>
  </si>
  <si>
    <t>https://commission.europa.eu/index_en// not public</t>
  </si>
  <si>
    <t>Conferință ORIGINN, Digitalization</t>
  </si>
  <si>
    <t>Workshop Partners meeting</t>
  </si>
  <si>
    <t>Thalinn, Estonia</t>
  </si>
  <si>
    <t>https://www.interregeurope.eu/originn/news-and-events/news/project-partners-visit-to-estonia</t>
  </si>
  <si>
    <t>6-8 feb., 2024</t>
  </si>
  <si>
    <t>VI. International Agricultural, Biological &amp; Life Science Conference</t>
  </si>
  <si>
    <t xml:space="preserve"> New ways to develop resilient rural communities – case study in Romania </t>
  </si>
  <si>
    <t>prezentare on line</t>
  </si>
  <si>
    <t>Edirne, Turcia</t>
  </si>
  <si>
    <t>peste100</t>
  </si>
  <si>
    <t>https://agbiol.congress.gen.tr/files/site/16/642C2431C1E27/files/6th%20AGBIOL24%20Conferences%20Program.pdf</t>
  </si>
  <si>
    <t xml:space="preserve">18-20 October, 2024, </t>
  </si>
  <si>
    <t xml:space="preserve"> Antofie MM, Stanciu M, Vintilă T., </t>
  </si>
  <si>
    <t xml:space="preserve">2024 CeMont Academia Română, Ziua internaționala a muntelui, </t>
  </si>
  <si>
    <t>Implicarea tinerilor în dezvoltarea durabilă a zonei montane</t>
  </si>
  <si>
    <t>Vatra Dornei, RO</t>
  </si>
  <si>
    <t>https://ce-mont.ro/</t>
  </si>
  <si>
    <t>11 dec 2024,</t>
  </si>
  <si>
    <t xml:space="preserve"> ANTOFIE MM, SAND-SAVA C, VINTILA T</t>
  </si>
  <si>
    <t>International Conference “Agriculture for Life, Life for Agriculture”,</t>
  </si>
  <si>
    <t>Traditional saxon home gardens as hot-spots for plant genetic resources for food and agriculture conservation - case study in Romania –</t>
  </si>
  <si>
    <t xml:space="preserve"> Bucuresti, </t>
  </si>
  <si>
    <t>https://agro-bucuresti.ro/conferinta-internationala-agriculture-for-life-life-for-agriculture-2024-stiinta-ca-artizan-al-dezvoltarii-durabile/</t>
  </si>
  <si>
    <t xml:space="preserve">11 iunie 2024, </t>
  </si>
  <si>
    <t>Conferința Naționala de Analize Medico-Farmaceutice de Laborator: de la concepte teoretice la aplicații practice, organizată de Universitatea Dunărea de Jos, Facultatea de Medicină și Farmacie</t>
  </si>
  <si>
    <t>Elemente de etică și integritate academică: între istorie și știință</t>
  </si>
  <si>
    <t>prezentare plenară ca invitat</t>
  </si>
  <si>
    <t>Galați</t>
  </si>
  <si>
    <t>peste 100</t>
  </si>
  <si>
    <t>https://medfarmlab.ro/</t>
  </si>
  <si>
    <t xml:space="preserve"> 3-5 noiembrie, 2024</t>
  </si>
  <si>
    <t xml:space="preserve">The International Conference “The Museum and Scientific Research” organized by The Department of Natural Sciences of The Museum of Oltenia Craiova,  </t>
  </si>
  <si>
    <t xml:space="preserve">Membru Comitet Științific </t>
  </si>
  <si>
    <t>Craiova</t>
  </si>
  <si>
    <t>http://www.sesiuneinternationalamuzeulolteniei.ro/?fbclid=IwAR0ablsVwRqf3tmVb2Q44G8mdWiPvqSD-XgTkNjSwrDmrsAikg7RtT8yuQc</t>
  </si>
  <si>
    <t>12-14 sept 2024</t>
  </si>
  <si>
    <t xml:space="preserve">IPBES MEP meeting: Webinar on the Science-Policy panel on Chemicals, Waste and Prevention of Pollution. </t>
  </si>
  <si>
    <t>Internatională</t>
  </si>
  <si>
    <t>MEP IPBES keynote speaker RO ULBS</t>
  </si>
  <si>
    <t>on line Bonn, Germania</t>
  </si>
  <si>
    <t>https://www.unep.org/events/webinar/unep-webinar-series-scope-science-policy-panel</t>
  </si>
  <si>
    <t>membru</t>
  </si>
  <si>
    <t>24 ian., 2024</t>
  </si>
  <si>
    <t>IPBES MEP meeting: expert selection for second global assessment</t>
  </si>
  <si>
    <t>inetrantionala</t>
  </si>
  <si>
    <t>https://www.ipbes.net/work-programme</t>
  </si>
  <si>
    <t>IPBES MEP meeting expert selection for second global assessment</t>
  </si>
  <si>
    <t>intrenationala</t>
  </si>
  <si>
    <t>31 ian.,2024</t>
  </si>
  <si>
    <t>IPBES MEP meeting Task force member Knoweldge catalysis generation</t>
  </si>
  <si>
    <t>IPBES MEP Webinar on knowledge generation catalysis: knowledge gaps identified in the Invasive Alien Species Assessment and needs of new assessments</t>
  </si>
  <si>
    <t>IPBES MEP meeting: Invasive Alien Species- IPBES assessment and IUCN involvement</t>
  </si>
  <si>
    <t>MEP IPBES participant RO ULBS</t>
  </si>
  <si>
    <t>IPBES MEP meeting: Stakeholders Online Regional Dialogue on IPBES Policy Support Function</t>
  </si>
  <si>
    <t>IPBES MEP meeting: Task force on Nature-related Financial Disclosures</t>
  </si>
  <si>
    <t>29 mai., 2024</t>
  </si>
  <si>
    <t>IPBES MEP meeting:  14 IPBES ws Preparatory call_22nd meetings of the MEP and Bureau</t>
  </si>
  <si>
    <t>26 iun., 2024</t>
  </si>
  <si>
    <t>IPBES MEP meeting: the 22nd meeting of the Bureau and MEP sessions</t>
  </si>
  <si>
    <t>1 iul., 2024</t>
  </si>
  <si>
    <t>3 iul., 2024</t>
  </si>
  <si>
    <t>4 iul., 2024</t>
  </si>
  <si>
    <t>5 iul., 2024</t>
  </si>
  <si>
    <t>6 iul., 2024</t>
  </si>
  <si>
    <t>7 iul., 2024</t>
  </si>
  <si>
    <t>8 iul., 2024</t>
  </si>
  <si>
    <t>IPBES MEP meeting: Basel, Rotterdam and Stockholm Conventions - work under the chemicals and waste cluster and linkages between pollution and biodiversity loss</t>
  </si>
  <si>
    <t>7 aug., 2024</t>
  </si>
  <si>
    <t>IPBES MEP meeting: IPBES review focus group: MEP and former MEP members</t>
  </si>
  <si>
    <t>16 aug., 2024</t>
  </si>
  <si>
    <t>IPBES MEP meeting: IPBES Ecosytem services</t>
  </si>
  <si>
    <t>IPBES MEP meeting: Seventh meeting of the IPBES capacity-building forum (Hybrid)</t>
  </si>
  <si>
    <t>14 oct., 2024</t>
  </si>
  <si>
    <t>15 oct., 2024</t>
  </si>
  <si>
    <t>IPBES MEP meeting: Informal preparatory meeting for the eleventh session of the IPBES Plenary</t>
  </si>
  <si>
    <t>12 noi., 2024</t>
  </si>
  <si>
    <t>13 noi., 2024</t>
  </si>
  <si>
    <t>14 noi., 2024</t>
  </si>
  <si>
    <t>15 noi., 2024</t>
  </si>
  <si>
    <t>IPBES 11th session of the IPBES Plenary in Namibia (#IPBES11)</t>
  </si>
  <si>
    <t>on line Namibia</t>
  </si>
  <si>
    <t>9 dec., 2024</t>
  </si>
  <si>
    <t>10 dec., 2024</t>
  </si>
  <si>
    <t>11 dec., 2024</t>
  </si>
  <si>
    <t>12 dec., 2024</t>
  </si>
  <si>
    <t>13 dec., 2024</t>
  </si>
  <si>
    <t>14 dec., 2024</t>
  </si>
  <si>
    <t>15 dec., 2024</t>
  </si>
  <si>
    <t>16 dec., 2024</t>
  </si>
  <si>
    <t>17 dec., 2024</t>
  </si>
  <si>
    <t>CBD SBSTTA Second International Workshop for the CBD National Focal Points in the frame of the CO-OP4CBD EU Horizon project</t>
  </si>
  <si>
    <t>SBSTTA NFP Ro ULBS</t>
  </si>
  <si>
    <t>on line organized by The Norwegian Institute for Nature Research (NINA) and The Finnish Environment Institute (Syke) </t>
  </si>
  <si>
    <t>https://coop4cbd.eu/news/experts-do-attend-second-international-workshop-cbd-national-focal-points</t>
  </si>
  <si>
    <t>8 feb., 2024</t>
  </si>
  <si>
    <t>IUCN CEC Introduction to IUCN Res123 inclusive &amp; participatory process - Session 2</t>
  </si>
  <si>
    <t>IUCN CEC member ULBS</t>
  </si>
  <si>
    <t xml:space="preserve">on line </t>
  </si>
  <si>
    <t>https://portals.iucn.org/library/node/52048</t>
  </si>
  <si>
    <t>IUCN CEC General Guidelines for Surveillance of Diseases, Pathogens, and Toxic Agents in Free-Ranging Wildlife: an overview for wildlife authorities and others working with wildlife</t>
  </si>
  <si>
    <t>IUCN Webinar by the Interagency Ecological Restoration Quality Committee</t>
  </si>
  <si>
    <t>25 iul., 2024</t>
  </si>
  <si>
    <t>IUCN BAbSA Dialogue for NAture-based Solutions for climate Adaptation: monitoring &amp; impact evaluation (NAbSA)</t>
  </si>
  <si>
    <t>30 iul., 2024</t>
  </si>
  <si>
    <t>Noaptea cercetătorilor</t>
  </si>
  <si>
    <t>Merele bunicii</t>
  </si>
  <si>
    <t>participant</t>
  </si>
  <si>
    <t>Sibiu, SAIAPM</t>
  </si>
  <si>
    <t>https://noapteacercetatorilor.ulbsibiu.ro/ro/</t>
  </si>
  <si>
    <t xml:space="preserve">Noaptea Cercetătorilor </t>
  </si>
  <si>
    <t>”Unicat entomologic” – Apis mellifera L. (albina)</t>
  </si>
  <si>
    <t>Workshop, Identificarea nevoilo în munca din  fermelor de  ovine, SafeHabitus - Extinderea sănătății, siguranței și sistemelor inovatoare în ferme, Programul Horizont Europe</t>
  </si>
  <si>
    <t>Workshop</t>
  </si>
  <si>
    <t>Ferma didactică din localitatea Rusciori, comuna Șura Mică</t>
  </si>
  <si>
    <t>25 participanți</t>
  </si>
  <si>
    <t>https://www.ulbsibiu.ro/news/intalnirea-comunitatii-de-practici-safehabitus-gazduita-de-ulbs/</t>
  </si>
  <si>
    <t>invitat cercetător</t>
  </si>
  <si>
    <t>Participant</t>
  </si>
  <si>
    <t>25 Participanți</t>
  </si>
  <si>
    <t>https://www.ulbsibiu.ro/news/comunitatea-de-practici-safehabitus-la-ferma-didactica-ulbs-de-la-rusciori/</t>
  </si>
  <si>
    <t>Proiect ADER 17.1.1</t>
  </si>
  <si>
    <t>Atelier de lucru cu tematica ”Identificarea unor soluții comportamentale și tehnologice specifice, care pot conduce la reducerea semnificativă a risipei alimentare, pe fiecare verigă a lanțului alimentar”, prezentare”Istoricul legislației din România cu privire la risipa alimentară”</t>
  </si>
  <si>
    <t>Barbu Ion</t>
  </si>
  <si>
    <t>Noaptea Cercetătorilor 2024</t>
  </si>
  <si>
    <t>națională</t>
  </si>
  <si>
    <t>participant, stand ”Merele bunicii”</t>
  </si>
  <si>
    <t>peste 200 participanți</t>
  </si>
  <si>
    <t>https://noapteacercetatorilor.ulbsibiu.ro/ro/program/facultatea-de-stiinte-agricole-industrie-alimentara-si-protectia-mediului/</t>
  </si>
  <si>
    <t>CĂPĂTÂNĂ Ciprian</t>
  </si>
  <si>
    <r>
      <rPr>
        <rFont val="Arial Narrow"/>
        <color rgb="FF000000"/>
        <sz val="10.0"/>
      </rPr>
      <t xml:space="preserve">Noaptea cercetătorilor Sibiu, 2024, </t>
    </r>
    <r>
      <rPr>
        <rFont val="Arial Narrow"/>
        <color rgb="FF000000"/>
        <sz val="10.0"/>
        <u/>
      </rPr>
      <t>Titlul:</t>
    </r>
    <r>
      <rPr>
        <rFont val="Arial Narrow"/>
        <color rgb="FF000000"/>
        <sz val="10.0"/>
      </rPr>
      <t xml:space="preserve"> Fermentația mustului de bere în imagini</t>
    </r>
  </si>
  <si>
    <t>Națională</t>
  </si>
  <si>
    <t>participant și organizator</t>
  </si>
  <si>
    <t>România</t>
  </si>
  <si>
    <t>peste 100 de participanți</t>
  </si>
  <si>
    <t>30 septembrie 2023</t>
  </si>
  <si>
    <t>Noaptea Cercetătorilor</t>
  </si>
  <si>
    <t>27.09.2024</t>
  </si>
  <si>
    <t xml:space="preserve">Aplicatii practice ale imprimari 3D in industria alimentara -Noaptea Cercetătorilor </t>
  </si>
  <si>
    <t>Inovații în Industria Alimentară: Spectrofotometrul portabil, imprimat 3D - Noaptea Cercetătorilor</t>
  </si>
  <si>
    <t xml:space="preserve">https://noapteacercetatorilor.ulbsibiu.ro/ro/program/facultatea-de-stiinte-agricole-industrie-alimentara-si-protectia-mediului/ </t>
  </si>
  <si>
    <t>Noaptea cercetatorilor</t>
  </si>
  <si>
    <t>natională</t>
  </si>
  <si>
    <t>200 participanti</t>
  </si>
  <si>
    <r>
      <rPr>
        <rFont val="Arial Narrow"/>
        <color theme="10"/>
        <sz val="10.0"/>
      </rPr>
      <t>ü</t>
    </r>
    <r>
      <rPr>
        <rFont val="Arial Narrow"/>
        <color theme="10"/>
        <sz val="10.0"/>
        <u/>
      </rPr>
      <t>  https://noapteacercetatorilor.ulbsibiu.ro/ro/program/facultatea-de-stiinte-agricole-industrie-alimentara-si-protectia-mediului/</t>
    </r>
  </si>
  <si>
    <t>27,09,2024</t>
  </si>
  <si>
    <t xml:space="preserve">Denisa Marica (Sopîrlă)1, Maria Lidia Iancu2, Ovidiu Tița3, </t>
  </si>
  <si>
    <t xml:space="preserve">INTERNATIONAL SCIENTIFIC CONFERENCE 
“ACCOUNTING AND FINANCE – THE GLOBAL LANGUAGES IN BUSINESS” 
9th Edition, April 26, 2024 </t>
  </si>
  <si>
    <t>internațională</t>
  </si>
  <si>
    <t>peste 100 participanți</t>
  </si>
  <si>
    <t>https://www.univcb.ro/conferinta-internationala-a9a-afisc-ucb-26-aprilie-2024</t>
  </si>
  <si>
    <t>„Noaptea Cercetătorilor” 2024</t>
  </si>
  <si>
    <t>Nationala</t>
  </si>
  <si>
    <t>Romania</t>
  </si>
  <si>
    <t>Carmen-Alexandra CIRICAN, Claudia-Felicia OGNEAN, Mihai OGNEAN</t>
  </si>
  <si>
    <t>The 23rd International Conference
”LIFE SCIENCES FOR SUSTAINABLE DEVELOPMENT”
26th– 28th September, 2024 Cluj-Napoca, Romania</t>
  </si>
  <si>
    <t>Conferință internațională</t>
  </si>
  <si>
    <t>https://symposium.usamvcluj.ro/wp-content/uploads/2024/09/PROGRAM-BOOKLET-USAMV-CN-2024-FINAL.pdf</t>
  </si>
  <si>
    <t>prezentare de lucrare</t>
  </si>
  <si>
    <t>26-28 septembrie 2024</t>
  </si>
  <si>
    <t>Vasilica OPRESCU, Claudia-Felicia OGNEAN, Mihai OGNEAN</t>
  </si>
  <si>
    <t>Ognean Mihai, Ognean Claudia Felicia</t>
  </si>
  <si>
    <t>Noapte cercetătorilor</t>
  </si>
  <si>
    <t>naționaă</t>
  </si>
  <si>
    <t>Sibiu, Romania</t>
  </si>
  <si>
    <t>29.09.2023</t>
  </si>
  <si>
    <t>Noaptea Cercetatorilor</t>
  </si>
  <si>
    <t>peste 200</t>
  </si>
  <si>
    <t>organizator</t>
  </si>
  <si>
    <t>ErgoWork 2024 International Biennial Conference (3rd International Conference of the Romanian Society on Ergonomics and Workplace Management), Bucharest, Romania</t>
  </si>
  <si>
    <t>internationala</t>
  </si>
  <si>
    <t xml:space="preserve">https://mpt.upt.ro/program/ </t>
  </si>
  <si>
    <t>October 31 – November 1, 2024</t>
  </si>
  <si>
    <t>Mihai OGNEAN</t>
  </si>
  <si>
    <t>2nd International Research and Innovation Conference on Education, Engineering, and Agriculture</t>
  </si>
  <si>
    <t>Filipine</t>
  </si>
  <si>
    <t>https://iriceea.org/</t>
  </si>
  <si>
    <t>Keynote speaker</t>
  </si>
  <si>
    <t>2-4 decembrie 2024</t>
  </si>
  <si>
    <t>ȘIPOȘ Anca, Ketney Otto, Păcală Mariana-Liliana
Camelia SAVA</t>
  </si>
  <si>
    <r>
      <rPr>
        <rFont val="Arial Narrow"/>
        <color rgb="FF000000"/>
        <sz val="10.0"/>
      </rPr>
      <t xml:space="preserve">Noaptea cercetătorilor Sibiu, 2024, </t>
    </r>
    <r>
      <rPr>
        <rFont val="Arial Narrow"/>
        <color rgb="FF000000"/>
        <sz val="10.0"/>
        <u/>
      </rPr>
      <t>Titlul:</t>
    </r>
    <r>
      <rPr>
        <rFont val="Arial Narrow"/>
        <color rgb="FF000000"/>
        <sz val="10.0"/>
      </rPr>
      <t xml:space="preserve"> Fermentația mustului de bere în imagini</t>
    </r>
  </si>
  <si>
    <t xml:space="preserve">membru </t>
  </si>
  <si>
    <t>septembrie 2024</t>
  </si>
  <si>
    <t>Otto KETNEY, Olga DRĂGHICI, Anca ȘIPOȘ, Mariana Liliana PĂCALĂ</t>
  </si>
  <si>
    <r>
      <rPr>
        <rFont val="Arial Narrow"/>
        <color rgb="FF000000"/>
        <sz val="10.0"/>
      </rPr>
      <t xml:space="preserve">Noaptea cercetătorilor Sibiu, 2024, </t>
    </r>
    <r>
      <rPr>
        <rFont val="Arial Narrow"/>
        <color rgb="FF000000"/>
        <sz val="10.0"/>
        <u/>
      </rPr>
      <t>Titlul:</t>
    </r>
    <r>
      <rPr>
        <rFont val="Arial Narrow"/>
        <color rgb="FF000000"/>
        <sz val="10.0"/>
      </rPr>
      <t xml:space="preserve"> Inovații în Industria Alimentară: Spectrofotometrul portabil, imprimat 3D</t>
    </r>
  </si>
  <si>
    <t>Ketney Otto,  Anca ȘIPOȘ, Olga DRĂGHICI</t>
  </si>
  <si>
    <r>
      <rPr>
        <rFont val="Arial Narrow"/>
        <color rgb="FF000000"/>
        <sz val="10.0"/>
      </rPr>
      <t xml:space="preserve">Noaptea cercetătorilor Sibiu, 2024, </t>
    </r>
    <r>
      <rPr>
        <rFont val="Arial Narrow"/>
        <color rgb="FF000000"/>
        <sz val="10.0"/>
        <u/>
      </rPr>
      <t>Titlul:</t>
    </r>
    <r>
      <rPr>
        <rFont val="Arial Narrow"/>
        <color rgb="FF000000"/>
        <sz val="10.0"/>
      </rPr>
      <t xml:space="preserve"> Aplicatii practice ale imprimari 3D in industria alimentara</t>
    </r>
  </si>
  <si>
    <r>
      <rPr>
        <rFont val="Arial Narrow"/>
        <b val="0"/>
        <color theme="1"/>
        <sz val="10.0"/>
      </rPr>
      <t xml:space="preserve"> ȘIPOȘ Anca, Ketney Otto,</t>
    </r>
    <r>
      <rPr>
        <rFont val="Arial Narrow"/>
        <b/>
        <color theme="1"/>
        <sz val="10.0"/>
      </rPr>
      <t xml:space="preserve"> </t>
    </r>
    <r>
      <rPr>
        <rFont val="Arial Narrow"/>
        <b/>
        <color theme="1"/>
        <sz val="10.0"/>
      </rPr>
      <t>PĂCALĂ Mariana-Liliana</t>
    </r>
    <r>
      <rPr>
        <rFont val="Arial Narrow"/>
        <b val="0"/>
        <color theme="1"/>
        <sz val="10.0"/>
      </rPr>
      <t>, Camelia SAVA</t>
    </r>
  </si>
  <si>
    <t>SAIPA2</t>
  </si>
  <si>
    <r>
      <rPr>
        <rFont val="Arial Narrow"/>
        <color rgb="FF000000"/>
        <sz val="10.0"/>
      </rPr>
      <t xml:space="preserve">Noaptea cercetătorilor Sibiu, 2024, </t>
    </r>
    <r>
      <rPr>
        <rFont val="Arial Narrow"/>
        <color rgb="FF000000"/>
        <sz val="10.0"/>
        <u/>
      </rPr>
      <t>Titlul:</t>
    </r>
    <r>
      <rPr>
        <rFont val="Arial Narrow"/>
        <color rgb="FF000000"/>
        <sz val="10.0"/>
      </rPr>
      <t xml:space="preserve"> Fermentația mustului de bere în imagini</t>
    </r>
  </si>
  <si>
    <t>29 septembrie 2023</t>
  </si>
  <si>
    <r>
      <rPr>
        <rFont val="Arial Narrow"/>
        <b val="0"/>
        <color theme="1"/>
        <sz val="10.0"/>
      </rPr>
      <t xml:space="preserve"> Ketney Otto, Olga DRĂGHICI,</t>
    </r>
    <r>
      <rPr>
        <rFont val="Arial Narrow"/>
        <b/>
        <color theme="1"/>
        <sz val="10.0"/>
      </rPr>
      <t xml:space="preserve">  </t>
    </r>
    <r>
      <rPr>
        <rFont val="Arial Narrow"/>
        <b val="0"/>
        <color theme="1"/>
        <sz val="10.0"/>
      </rPr>
      <t>ȘIPOȘ Anca,</t>
    </r>
    <r>
      <rPr>
        <rFont val="Arial Narrow"/>
        <b/>
        <color theme="1"/>
        <sz val="10.0"/>
      </rPr>
      <t xml:space="preserve"> </t>
    </r>
    <r>
      <rPr>
        <rFont val="Arial Narrow"/>
        <b/>
        <color theme="1"/>
        <sz val="10.0"/>
      </rPr>
      <t>PĂCALĂ Mariana-Liliana</t>
    </r>
    <r>
      <rPr>
        <rFont val="Arial Narrow"/>
        <b val="0"/>
        <color theme="1"/>
        <sz val="10.0"/>
      </rPr>
      <t xml:space="preserve">, </t>
    </r>
  </si>
  <si>
    <r>
      <rPr>
        <rFont val="Arial Narrow"/>
        <color rgb="FF000000"/>
        <sz val="10.0"/>
      </rPr>
      <t xml:space="preserve">Noaptea cercetătorilor Sibiu, 2024, </t>
    </r>
    <r>
      <rPr>
        <rFont val="Arial Narrow"/>
        <color rgb="FF000000"/>
        <sz val="10.0"/>
        <u/>
      </rPr>
      <t>Titlul:</t>
    </r>
    <r>
      <rPr>
        <rFont val="Arial Narrow"/>
        <color rgb="FF000000"/>
        <sz val="10.0"/>
      </rPr>
      <t xml:space="preserve"> novații în Industria Alimentară: Spectrofotometrul portabil, imprimat 3D</t>
    </r>
  </si>
  <si>
    <t>MARIANA LILIANA PĂCALĂ, LIDIA FAVIER, , ANDREI-IONUȚ SIMION, CRISTINA-GABRIELA GRIGORAȘ, LUCICA BRUDIU</t>
  </si>
  <si>
    <t>The 19th International Conference of Constructive Design and Technological Optimization in Machine Building Field (OPROTEH 2024)</t>
  </si>
  <si>
    <t>Internațională</t>
  </si>
  <si>
    <t xml:space="preserve">participant </t>
  </si>
  <si>
    <t>https://www.scribd.com/document/798718342/Program-Confereng2024-1</t>
  </si>
  <si>
    <r>
      <rPr>
        <rFont val="Arial Narrow"/>
        <color theme="1"/>
        <sz val="10.0"/>
      </rPr>
      <t xml:space="preserve">MAY 22-24, </t>
    </r>
    <r>
      <rPr>
        <rFont val="Arial Narrow"/>
        <b/>
        <color theme="1"/>
        <sz val="10.0"/>
      </rPr>
      <t>2024</t>
    </r>
  </si>
  <si>
    <t>MARIANA LILIANA PĂCALĂ, LIDIA FAVIER, ANCA ȘIPOȘ, ANDREI-IONUȚ SIMION, CRISTINA-GABRIELA GRIGORAȘ, LUCICA BRUDIU</t>
  </si>
  <si>
    <t>https://www.scribd.com/document/798718342/Program-Confereng2024-2</t>
  </si>
  <si>
    <r>
      <rPr>
        <rFont val="Arial Narrow"/>
        <color theme="1"/>
        <sz val="10.0"/>
      </rPr>
      <t xml:space="preserve">MAY 22-24, </t>
    </r>
    <r>
      <rPr>
        <rFont val="Arial Narrow"/>
        <b/>
        <color theme="1"/>
        <sz val="10.0"/>
      </rPr>
      <t>2025</t>
    </r>
  </si>
  <si>
    <t>Crețu C.M., Șandru D.</t>
  </si>
  <si>
    <t>Cretu carmen</t>
  </si>
  <si>
    <t>International Conference The Knowledge-Based Organization (KBO) 2024</t>
  </si>
  <si>
    <t>internațională în România</t>
  </si>
  <si>
    <t>https://www.armyacademy.ro/engleza/conference_scientific_committee.php</t>
  </si>
  <si>
    <t>organizare-membru în comitetul științific</t>
  </si>
  <si>
    <t>13-15.06.2024</t>
  </si>
  <si>
    <t>Peste 200 de participanti</t>
  </si>
  <si>
    <t>Membru</t>
  </si>
  <si>
    <t>27 septembrie 2024</t>
  </si>
  <si>
    <t>Prezentarea proiectului UniverCity, un model de cooperare între diverse instituții în scopul găsirii de soluții pentru a sprijini dezvoltarea comunităților locale din județul Sibiu.</t>
  </si>
  <si>
    <t xml:space="preserve">Facultatea de Inginerie </t>
  </si>
  <si>
    <t xml:space="preserve">peste 200 </t>
  </si>
  <si>
    <t>orgnizator</t>
  </si>
  <si>
    <t>Mihaela Rotaru, Carmen Barb, Cristina Moise, George Moise</t>
  </si>
  <si>
    <t>nationala</t>
  </si>
  <si>
    <t>Membru in comitetul stiintific</t>
  </si>
  <si>
    <t>peste 100 participanti</t>
  </si>
  <si>
    <t>https://sundry.ro/event/conferinta-actualitati-si-perspective-in-cercetarea-farmaceutica-editia-a-3-a/</t>
  </si>
  <si>
    <t>13-14 decembrie 2024</t>
  </si>
  <si>
    <t>Prezentare</t>
  </si>
  <si>
    <t>Poster</t>
  </si>
  <si>
    <t>https://symposium.usamvcluj.ro/</t>
  </si>
  <si>
    <t>poster</t>
  </si>
  <si>
    <t>25-26 Septembrie 2024</t>
  </si>
  <si>
    <t>23rd International Conference "Life Sciences for Sustainable Development"</t>
  </si>
  <si>
    <t>Romania,  USAMV Cluj-Napoca</t>
  </si>
  <si>
    <t>&gt;200</t>
  </si>
  <si>
    <t>Participant cu lucrarea "DESIGNING THE TECHNOLOGICAL PROCESS FOR PRODUCING CHOCOLATE BONBONS WITH MARZIPAN USING PETRI NETS, autori  Ion Dan MIRONESCU, Ioana PICIU and Monica MIRONESCU</t>
  </si>
  <si>
    <t>September 26-29, 2024</t>
  </si>
  <si>
    <t>Participant cu lucrarea USE OF CHOCOLATE AS SUPPORT FOR NATURAL BIOACTIVE INGREDIENTS, autori Monica MIRONESCU, Ciprian JOSAN, Ion Dan MIRONESCU, Cecilia
GEORGESCU, Szintia JEVCSAK, Endre MATHE</t>
  </si>
  <si>
    <t>Participant cu lucrarea "IDENTIFY STRATEGIC CAPABILITIES IN A HALVA PRODUCING
FACTORY BY MODELING AND SIMULATION WITH PETRI NETS, autori Ion Dan MIRONESCU, Ilie BÎRSAN, Monica MIRONESCU</t>
  </si>
  <si>
    <t>Noaptea cercetatorilor 2024</t>
  </si>
  <si>
    <t>.200</t>
  </si>
  <si>
    <t>Participant cu lucrarea SUPERIOR USE OF RESIDUES TO ENLARGE THE RANGE OF FOOD
PRODUCTS, autori Monica MIRONESCU, Roxana-Elena DOSPINA, Alexandra-Monica STANCIU, Cornelia DOȘTEȚAN-ABĂLARU</t>
  </si>
  <si>
    <t>Draghici Nicolae Tiberiu</t>
  </si>
  <si>
    <t>Nationala - Gradina digitala</t>
  </si>
  <si>
    <t>participiant</t>
  </si>
  <si>
    <t>noapteacercetatorilor.ulbsibiu.ro</t>
  </si>
  <si>
    <t>Nationala - Drone</t>
  </si>
  <si>
    <t>Constructive Design and Technological Optimization in Machine Building – OPROTEH 2024</t>
  </si>
  <si>
    <t>Internațíonală</t>
  </si>
  <si>
    <t>Bacau</t>
  </si>
  <si>
    <t>https://oproteh.ub.ro/</t>
  </si>
  <si>
    <t>23.05.2024</t>
  </si>
  <si>
    <t>Noaptea cercetătorilor 2024</t>
  </si>
  <si>
    <t>Sibiu</t>
  </si>
  <si>
    <t>peste 200 de participanți</t>
  </si>
  <si>
    <t xml:space="preserve"> septembrie 2024</t>
  </si>
  <si>
    <t>31 st edition of the Scientific International Congference, Craiova, Romania, september 12-14 2024</t>
  </si>
  <si>
    <t>Craiova, Romania, Muzeul Olteniei Craiova, str. Popa Sapca</t>
  </si>
  <si>
    <t>https://muzeulolteniei.ro/category/stiintele-naturii/</t>
  </si>
  <si>
    <t>prezentare lucrari</t>
  </si>
  <si>
    <t>12-14 septembrie 2024</t>
  </si>
  <si>
    <t>Open Education and Society Days in Romania, Learn Inc Project 2021-1-ROO1-KA220-HED-000031136</t>
  </si>
  <si>
    <t>Metode de investigare și monitorizare a calității apei provenite din surse subterane și de suprafață din comuna Șugag, județul Alba
Masterand Claudia Cata/Prof. Cristina MOISE</t>
  </si>
  <si>
    <t>Sibiu, Romania, Location: EduHub, 31 Victoriei Blv. (Cantina studenteasca, Parter)</t>
  </si>
  <si>
    <t xml:space="preserve">https://learn-inc.eu/ro </t>
  </si>
  <si>
    <t>membru/mentor</t>
  </si>
  <si>
    <t>20-21 noiembrie 2024</t>
  </si>
  <si>
    <t>Studiul faunei de Coleoptere din ecosistemul semiantropic Parcul Subarini- un posibil indicator de monitorizare a poluării mediului
Masterand Caibar Cosmina/Prof. Cristina MOISE</t>
  </si>
  <si>
    <t>Metodele și mijloacele de investigare a poluării mediului în orașul Zlatna, județul Alba
Masteranda Rusu Roxana/Prof. Cristina MOISE</t>
  </si>
  <si>
    <t>Learn INC final Conference Knowledge for Community Action, Sofia University</t>
  </si>
  <si>
    <t>24-25 septemnrie 2024</t>
  </si>
  <si>
    <t>membru in echipa</t>
  </si>
  <si>
    <t>VECERDEA PETRONELA-BIANCA</t>
  </si>
  <si>
    <t>”ZONA MONTANĂ SUB ASPECT ECONOMIC, SOCIAL ȘI TRADIȚIONAL„</t>
  </si>
  <si>
    <t>https://icdm.ro/</t>
  </si>
  <si>
    <t>19-20.09.2024</t>
  </si>
  <si>
    <t>Croitoru Alin, Stanciu Mirela, Șerban Monica, Corman Sorina</t>
  </si>
  <si>
    <t>Health and Safety in Sheep Farming in Romania: The Multi-Actor 
Perspective of SafeHabitus, Forthem-for the future, 6-8 martie 2024</t>
  </si>
  <si>
    <t>Berlin</t>
  </si>
  <si>
    <t>https://conferences.lu.lv/event/396/</t>
  </si>
  <si>
    <t>6-8 martie 2024</t>
  </si>
  <si>
    <t>Workshop destinat identificării unor soluții comportamentale și tehnologice specifice la nivel regional, care pot conduce la reducerea semnificativă risipei alimentare, pe fiecare verigă a lanțului alimentar</t>
  </si>
  <si>
    <t>NAȚIONALĂ</t>
  </si>
  <si>
    <t>sub 100 participanți</t>
  </si>
  <si>
    <t>oragnizator</t>
  </si>
  <si>
    <t>13 iunie 2024</t>
  </si>
  <si>
    <t>Antofie Mihaela, Stanciu Mirela, Vintilă Teodor</t>
  </si>
  <si>
    <t>Ziua Muntelui 2024</t>
  </si>
  <si>
    <t>Vatra Dornei</t>
  </si>
  <si>
    <t>11 decembrie 2024</t>
  </si>
  <si>
    <t>reuniunea partenerilor proiectului SafeHabitus</t>
  </si>
  <si>
    <t>Bruxelles</t>
  </si>
  <si>
    <t>sub 100 de participanți</t>
  </si>
  <si>
    <t>aprilie 2024</t>
  </si>
  <si>
    <t>Work-shop Comunitatea de practici SafeHabitus</t>
  </si>
  <si>
    <t xml:space="preserve">sub 100 </t>
  </si>
  <si>
    <t>Workshop - Comunitatea de practici , activități centrate asupra sănătății și siguranței în munca agricolă din România.</t>
  </si>
  <si>
    <t>sibiu</t>
  </si>
  <si>
    <t>https://www.ulbsibiu.ro/news/comunitatea-de-practici-safehabitus-la-ferma-didactica-rusciori/</t>
  </si>
  <si>
    <t>decembrie 2024</t>
  </si>
  <si>
    <t>IC15 - Modele de utilitate (micul brevet) -Brevete II</t>
  </si>
  <si>
    <t xml:space="preserve">Se va anexa documentul doveditor pentru modelul de utilitate (înregistrarea in buletinul oficial aferent) și înregistrarea la Serviciul SCDI/ CTC HPI-ULBS; </t>
  </si>
  <si>
    <t>Se punctează doar brevetele/cererile al căror titular este ULBS;</t>
  </si>
  <si>
    <t>Brevetul/cererea conține mențiunea afilierii la ULBS a autorului/inventatorului care face raportarea;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</si>
  <si>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</si>
  <si>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r>
      <rPr>
        <rFont val="Arial Narrow"/>
        <b/>
        <color rgb="FF000000"/>
        <sz val="10.0"/>
      </rPr>
      <t>*Punctaje de referință:</t>
    </r>
    <r>
      <rPr>
        <rFont val="Arial Narrow"/>
        <color rgb="FF000000"/>
        <sz val="10.0"/>
      </rPr>
      <t xml:space="preserve">
• 300 p./model de utilitate.
</t>
    </r>
  </si>
  <si>
    <t>IC16 - Evenimente artistice naționale și/sau de mai mică anvergură</t>
  </si>
  <si>
    <t>La litera (a) – „spectacol la sediul teatrului”, se punctează fiecare spectacol coordonat o singură dată pe stagiune, indiferent de numărul reprezentațiilor programate;</t>
  </si>
  <si>
    <t>în cazul difuzării online a spectacolelor/filmelor de la literele (b), (c), (d) și (g), se punctează transmisia o singură dată, pentru fiecare rol (pentru fiecare canal instituțional de difuzare)</t>
  </si>
  <si>
    <t>La litera (h), expoziția personală se punctează doar dacă include peste 20 lucrări;</t>
  </si>
  <si>
    <t>La litera (i) se includ și paginile din Republica Moldova și paginile de limbă română din diaspora.</t>
  </si>
  <si>
    <r>
      <rPr>
        <rFont val="Arial Narrow"/>
        <b/>
        <color rgb="FF000000"/>
        <sz val="10.0"/>
      </rPr>
      <t>*Punctaj de referință:</t>
    </r>
    <r>
      <rPr>
        <rFont val="Arial Narrow"/>
        <color rgb="FF000000"/>
        <sz val="10.0"/>
      </rPr>
      <t xml:space="preserve">
a)	</t>
    </r>
    <r>
      <rPr>
        <rFont val="Arial Narrow"/>
        <b/>
        <color rgb="FF000000"/>
        <sz val="10.0"/>
      </rPr>
      <t>Organizare/management eveniment artistic (Artele spectacolului/Arte vizuale-restaurare)</t>
    </r>
    <r>
      <rPr>
        <rFont val="Arial Narrow"/>
        <color rgb="FF000000"/>
        <sz val="10.0"/>
      </rPr>
      <t xml:space="preserve">:
•	eveniment de Artele spectacolului: manager pentru prezentarea unui spectacol în cadrul unui festival în țară = 100 p.; manager pentru prezentarea unui spectacol în cadrul unei deplasări în țară = 50 p.; manager pentru premiera unui spectacol de la sediul teatrului = 150 p.; manager pentru reprezentațiile unui spectacol de la sediul teatrului, pe perioada unei stagiuni = 60 p.; responsabil marketing = 100 p.;
•	eveniment de Arte vizuale-restaurare: organizator eveniment național = 100 p.
b)	</t>
    </r>
    <r>
      <rPr>
        <rFont val="Arial Narrow"/>
        <b/>
        <color rgb="FF000000"/>
        <sz val="10.0"/>
      </rPr>
      <t>Film de scurt metraj (Artele spectacolului):</t>
    </r>
    <r>
      <rPr>
        <rFont val="Arial Narrow"/>
        <color rgb="FF000000"/>
        <sz val="10.0"/>
      </rPr>
      <t xml:space="preserve">
•	regie = 200 p; rol principal = 150 p.; rol secundar = 75 p.; rol episodic = 30 p.
c)	</t>
    </r>
    <r>
      <rPr>
        <rFont val="Arial Narrow"/>
        <b/>
        <color rgb="FF000000"/>
        <sz val="10.0"/>
      </rPr>
      <t>Roluri în spectacole în cadrul instituțiilor producătoare (Artele spectacolului)</t>
    </r>
    <r>
      <rPr>
        <rFont val="Arial Narrow"/>
        <color rgb="FF000000"/>
        <sz val="10.0"/>
      </rPr>
      <t xml:space="preserve">:
•	rol într-un spectacol curent al unei stagiuni din cadrul unei instituții producătoare de spectacol (teatru național / de stat / independent): rol principal = 30 p.; rol secundar = 15 p.; rol episodic sau corp-ansamblu = 100 p.; rol în spectacol-lectură = 30 p.;
d)	</t>
    </r>
    <r>
      <rPr>
        <rFont val="Arial Narrow"/>
        <b/>
        <color rgb="FF000000"/>
        <sz val="10.0"/>
      </rPr>
      <t>Roluri în spectacole jucate la festivaluri sau în deplasări naționale (Artele spectacolului):</t>
    </r>
    <r>
      <rPr>
        <rFont val="Arial Narrow"/>
        <color rgb="FF000000"/>
        <sz val="10.0"/>
      </rPr>
      <t xml:space="preserve">
•	rol într-un spectacol invitat / selectat în programul unui festival național sau al unei deplasări naționale: rol principal = 70 p.; rol secundar = 30 p.; rol episodic sau corp-ansamblu = 20 p.
e)	</t>
    </r>
    <r>
      <rPr>
        <rFont val="Arial Narrow"/>
        <b/>
        <color rgb="FF000000"/>
        <sz val="10.0"/>
      </rPr>
      <t>Roluri în spectacole de teatru de animație sau destinate unei categorii speciale de vârst</t>
    </r>
    <r>
      <rPr>
        <rFont val="Arial Narrow"/>
        <color rgb="FF000000"/>
        <sz val="10.0"/>
      </rPr>
      <t xml:space="preserve">ă (public tânăr și foarte tânăr, public senior etc.) în cadrul instituțiilor independente producătoare de spectacol (spectacol de stradă, performance, instalații etc.) – Artele spectacolului:
•	orice rol = 50 p.
f)	</t>
    </r>
    <r>
      <rPr>
        <rFont val="Arial Narrow"/>
        <b/>
        <color rgb="FF000000"/>
        <sz val="10.0"/>
      </rPr>
      <t>Producție artistică în cadrul instituțiilor producătoare de spectacol (Artele spectacolului):</t>
    </r>
    <r>
      <rPr>
        <rFont val="Arial Narrow"/>
        <color rgb="FF000000"/>
        <sz val="10.0"/>
      </rPr>
      <t xml:space="preserve">
•	regie reluare spectacol al unei stagiuni anterioare = 30 p.; regie adaptare spectacol la spațiu nou de joc = 60 p.; participarea regizorului la repetiții și reprezentarea publică a spectacolului în cadrul unui festival național / deplasare = 30 p.;
•	asistență regie spectacol = 100 p.; asistență scenografie, decor = 100 p.; asistență concept coregrafic: 100 p.;
•	concept video = 100 p.; coordonare mișcare scenică = 50 p.; coordonare muzicală spectacol = 50 p.; concept machiaj scenic = 50 p.;
•	workshop artistic = 50 p.; light design = 50 p.; sound design = 100 p.; regie de platou = 100 p.; design de costum de spectacol/film = 100 p.;
g)	</t>
    </r>
    <r>
      <rPr>
        <rFont val="Arial Narrow"/>
        <b/>
        <color rgb="FF000000"/>
        <sz val="10.0"/>
      </rPr>
      <t>Concerte naționale (Muzică – inclusiv muzică religioasă):</t>
    </r>
    <r>
      <rPr>
        <rFont val="Arial Narrow"/>
        <color rgb="FF000000"/>
        <sz val="10.0"/>
      </rPr>
      <t xml:space="preserve">
•	spectacol invitat / selectat în programul unui festival (deplasare) național: solist = 60 puncte; membru cor/ansamblu/instrumentist = 30 p.
•	concert de muzică religioasă în România = 50 p.
h)	</t>
    </r>
    <r>
      <rPr>
        <rFont val="Arial Narrow"/>
        <b/>
        <color rgb="FF000000"/>
        <sz val="10.0"/>
      </rPr>
      <t>Expoziții în străinătate (Arte vizuale):</t>
    </r>
    <r>
      <rPr>
        <rFont val="Arial Narrow"/>
        <color rgb="FF000000"/>
        <sz val="10.0"/>
      </rPr>
      <t xml:space="preserve">
•	expoziție personala = 300 p.;
•	participare la expoziție = 60 p.
i)	</t>
    </r>
    <r>
      <rPr>
        <rFont val="Arial Narrow"/>
        <b/>
        <color rgb="FF000000"/>
        <sz val="10.0"/>
      </rPr>
      <t>Vizibilitate națională (Artele spectacolului/ Arte vizuale/ Muzică):</t>
    </r>
    <r>
      <rPr>
        <rFont val="Arial Narrow"/>
        <color rgb="FF000000"/>
        <sz val="10.0"/>
      </rPr>
      <t xml:space="preserve">
•	menționare nominală într-un context cultural-artistic, pe o pagină web din România (inclusiv social media) = 5 p./mențiune.</t>
    </r>
  </si>
  <si>
    <t>IC17 - Competiții sportive de nivel regional și local</t>
  </si>
  <si>
    <t xml:space="preserve">Se va verifica existența siglei ULBS pe materialele promoționale ale evenimentului; </t>
  </si>
  <si>
    <t>Se punctează doar competițiile organizate de ULBS și de asociațiile sportive județene;</t>
  </si>
  <si>
    <t>Punctajul pentru organizare se acordă organizatorului principal; acesta poate decide distribuirea punctajului între membrii echipei; se va verifica apartenența persoanei la comitetul de organizare;</t>
  </si>
  <si>
    <t>Se consideră competiții regionale/locale competițiile în care minim 33% dintre participanți sunt din județul Sibiu.</t>
  </si>
  <si>
    <r>
      <rPr>
        <rFont val="Arial Narrow"/>
        <b/>
        <color theme="1"/>
        <sz val="10.0"/>
      </rPr>
      <t>*Punctaj de referință:</t>
    </r>
    <r>
      <rPr>
        <rFont val="Arial Narrow"/>
        <color theme="1"/>
        <sz val="10.0"/>
      </rPr>
      <t xml:space="preserve">
a)	</t>
    </r>
    <r>
      <rPr>
        <rFont val="Arial Narrow"/>
        <b/>
        <color theme="1"/>
        <sz val="10.0"/>
      </rPr>
      <t xml:space="preserve">Organizare: </t>
    </r>
    <r>
      <rPr>
        <rFont val="Arial Narrow"/>
        <color theme="1"/>
        <sz val="10.0"/>
      </rPr>
      <t xml:space="preserve">
•	competiție regională/locală: 100 p./ echipă organizatorică
b)	</t>
    </r>
    <r>
      <rPr>
        <rFont val="Arial Narrow"/>
        <b/>
        <color theme="1"/>
        <sz val="10.0"/>
      </rPr>
      <t>Participare:</t>
    </r>
    <r>
      <rPr>
        <rFont val="Arial Narrow"/>
        <color theme="1"/>
        <sz val="10.0"/>
      </rPr>
      <t xml:space="preserve">
•	competiții de nivel regional sau local: 200 p. = Premiul I; 150 puncte = Premiul II; 100 p. = Premiul III; 50 p. = participare.</t>
    </r>
  </si>
  <si>
    <t>ID01 - Publicarea de materiale didactice la edituri internaționale de prestigiu din lista ULBS- (I)</t>
  </si>
  <si>
    <t>Materiale didactice publicate la edituri internaționale de prestigiu (lista ULBS):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</si>
  <si>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</si>
  <si>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
Dovada publicării volumului se face prin link către prezentarea volumului de pe site-ul editurii; prezentarea trebuie să conțină: titlul complet și data publicării volumului; ISBN-ul; numărul de pagini; numele autorilor, coordonatorilor și al traducătorilor; cuprinsul volumului; în cazul în care informațiile de pe site nu sunt complete, se vor furniza dovezi adiționale;</t>
  </si>
  <si>
    <r>
      <rPr>
        <rFont val="Arial Narrow"/>
        <color theme="1"/>
        <sz val="10.0"/>
      </rPr>
      <t xml:space="preserve">În oricare domeniu, în cazul traducerilor de cărți/capitole care, conform clasificării Academiei Române, sunt realizate în/din „limbi vechi” (latină, greacă veche, ebraică, slavonă) sau în/din „limbi străine mai puțin curente” (chineză, hindi, suedeză ș.a.), </t>
    </r>
    <r>
      <rPr>
        <rFont val="Arial Narrow"/>
        <b/>
        <color theme="1"/>
        <sz val="10.0"/>
      </rPr>
      <t>se aplică un coeficient de multiplicare de 2.</t>
    </r>
  </si>
  <si>
    <r>
      <rPr>
        <rFont val="Arial Narrow"/>
        <b/>
        <color theme="1"/>
        <sz val="10.0"/>
      </rPr>
      <t>* Punctaje de referință:</t>
    </r>
    <r>
      <rPr>
        <rFont val="Arial Narrow"/>
        <color theme="1"/>
        <sz val="10.0"/>
      </rPr>
      <t xml:space="preserve">
•	autor de volume/capitole: 4 p./pagină;
•	coordonare/editare de volum: 2p./ pagină; 
•	traducere de volume/capitole: 2 p./pagină.</t>
    </r>
  </si>
  <si>
    <t>Titlul publicației</t>
  </si>
  <si>
    <t>ID02 Aplicații câștigătoare la competiții de proiecte didactice (I)</t>
  </si>
  <si>
    <t xml:space="preserve">Proiecte ERASMUS+ (exclusiv liniile KA2 și KA3), SEE/fonduri norvegiene (inclusiv ESAYEP), POR, POCU (doar proiectele de formare profesională).
Se punctează doar proiectele pentru care directorul a contribuit la scrierea aplicației; </t>
  </si>
  <si>
    <t>Se punctează doar proiectele câștigătoare/contractate, nu și aplicațiile necâștigătoare/necontractate;</t>
  </si>
  <si>
    <t>Contabilitatea proiectelor trebuie să se desfășoare prin Direcția Financiar-Contabilă a ULBS; valoarea de referință a proiectului este considerată bugetul alocat ULBS, nu bugetul general al proiectului;</t>
  </si>
  <si>
    <t>Punctajul se acordă o singură dată pe proiect, pentru anul în care a avut loc contractarea, indiferent dacă este vorba despre un proiect/buget multianual; 
Punctajul se acordă directorului/responsabilului de proiect din partea ULBS; directorul/responsabilul poate decide împărțirea punctajului cu membrii echipei, în baza unei notificări scrise adresate SSCDI.</t>
  </si>
  <si>
    <r>
      <rPr>
        <rFont val="Arial Narrow"/>
        <color theme="1"/>
        <sz val="10.0"/>
      </rPr>
      <t xml:space="preserve">* Punctaje de referință:
•	100 p., pentru proiectele cu valoare de sub 10.000 de lei;
•	200 p., pentru proiectele cu valoare cuprinsă între 10.000 și 100.000 de lei;
•	300 p., pentru proiectele cu valoare cuprinsă între 100.000 și 1.000.000 de lei;
•	400 p., pentru proiectele cu valoare de peste 1.000.000 de lei.
Punctajele de referință vizează proiectele în care ULBS este </t>
    </r>
    <r>
      <rPr>
        <rFont val="Arial Narrow"/>
        <b/>
        <color theme="1"/>
        <sz val="10.0"/>
      </rPr>
      <t>partener</t>
    </r>
    <r>
      <rPr>
        <rFont val="Arial Narrow"/>
        <color theme="1"/>
        <sz val="10.0"/>
      </rPr>
      <t xml:space="preserve">. În cazul în care ULBS este </t>
    </r>
    <r>
      <rPr>
        <rFont val="Arial Narrow"/>
        <b/>
        <color theme="1"/>
        <sz val="10.0"/>
      </rPr>
      <t>coordonator/ beneficiar</t>
    </r>
    <r>
      <rPr>
        <rFont val="Arial Narrow"/>
        <color theme="1"/>
        <sz val="10.0"/>
      </rPr>
      <t xml:space="preserve"> al proiectului, se aplică un </t>
    </r>
    <r>
      <rPr>
        <rFont val="Arial Narrow"/>
        <b/>
        <color theme="1"/>
        <sz val="10.0"/>
      </rPr>
      <t>coeficient de multiplicare de 2</t>
    </r>
    <r>
      <rPr>
        <rFont val="Arial Narrow"/>
        <color theme="1"/>
        <sz val="10.0"/>
      </rPr>
      <t>.</t>
    </r>
  </si>
  <si>
    <t>Anofie MM - am contribuit la scrierea partii pentru ULBS</t>
  </si>
  <si>
    <t>Building Capacities for a Transition to a Circular Economy (CEBCAT), KA2</t>
  </si>
  <si>
    <t>ERSAMUS KA2</t>
  </si>
  <si>
    <t>Antofie MM Stefenel Delia</t>
  </si>
  <si>
    <t>https://erasmus-plus.ec.europa.eu/programme-guide/part-b/key-action-2/capacity-building-higher-education</t>
  </si>
  <si>
    <t>72000 Euro</t>
  </si>
  <si>
    <t>Vecerdea Petronela</t>
  </si>
  <si>
    <t>Susținerea inovării, diversificării și sustenabilității în baza de practică pentru asigurarea funcționării în bune condiții și pregătirea profesională a studenților la standarde de performanță</t>
  </si>
  <si>
    <t>CNFIS_FDI-2024</t>
  </si>
  <si>
    <t>https://www.cnfis.ro/wp-content/uploads/2024/03/ Anexa1-FDI2024-rezultate-finale.pdf</t>
  </si>
  <si>
    <t>ID03 Coordonare programe de studiu (licență, masterat, doctorat)</t>
  </si>
  <si>
    <t>Punctajul se acordă doar dacă programul s-a organizat în anul universitar pentru care se face raportarea și dacă directorul/responsabilul de program a actualizat documentele pe baza căruia funcționează programul;
Punctajele/coeficienții pentru evaluare (instituțională sau periodică) se acordă doar dacă programul/instituția a obținut calificativul maxim; punctajele/coeficienții se acordă în anul în care se publică decizia cu rezultatul procesului evaluării;</t>
  </si>
  <si>
    <t>Punctajul per program se acordă directorului/responsabilului de program din partea ULBS; directorul/ responsabilul poate decide împărțirea punctajului cu alți colegi din cadrul programului, în baza unei notificări scrise adresate directorului de departament;</t>
  </si>
  <si>
    <r>
      <rPr>
        <rFont val="Arial Narrow"/>
        <color theme="1"/>
        <sz val="10.0"/>
      </rPr>
      <t xml:space="preserve">În cazul programelor de tip </t>
    </r>
    <r>
      <rPr>
        <rFont val="Arial Narrow"/>
        <i/>
        <color theme="1"/>
        <sz val="10.0"/>
      </rPr>
      <t>joint</t>
    </r>
    <r>
      <rPr>
        <rFont val="Arial Narrow"/>
        <color theme="1"/>
        <sz val="10.0"/>
      </rPr>
      <t xml:space="preserve"> sau </t>
    </r>
    <r>
      <rPr>
        <rFont val="Arial Narrow"/>
        <i/>
        <color theme="1"/>
        <sz val="10.0"/>
      </rPr>
      <t>multiple degree</t>
    </r>
    <r>
      <rPr>
        <rFont val="Arial Narrow"/>
        <color theme="1"/>
        <sz val="10.0"/>
      </rPr>
      <t>, cu coordonatori multipli, punctajul se acordă fiecărui coordonator;
Acolo unde e cazul, coeficienții de multiplicare se utilizează cumulativ;</t>
    </r>
  </si>
  <si>
    <t>În cazul evaluărilor instituționale, punctajul este acordat titularilor care au contribuit la evaluarea instituțională pe baza unei adrese a rectorului ULBS, cu aprobarea Consiliului de Administrație (în cazul evaluării ULBS), respectiv pe baza unei adrese a directorului CSUD, cu aprobarea CSUD (în cazul evaluării IOSUD-ULBS);</t>
  </si>
  <si>
    <t xml:space="preserve">Punctajele pentru programele/domeniile care au intrat în evaluarea instituțională se acordă distinct de punctajul-cadru pentru evaluarea instituțională (1500 p.), respectiv, dar directorii/responsabilii de programe/coordonatorii de domenii implicate în evaluarea instituțională nu vor mai putea primi puncte și din punctajul-cadru alocat evaluării instituționale. </t>
  </si>
  <si>
    <r>
      <rPr>
        <rFont val="Arial Narrow"/>
        <b/>
        <color theme="1"/>
        <sz val="10.0"/>
      </rPr>
      <t>* Punctaje de referință:</t>
    </r>
    <r>
      <rPr>
        <rFont val="Arial Narrow"/>
        <color theme="1"/>
        <sz val="10.0"/>
      </rPr>
      <t xml:space="preserve">
•	100 p./an – programe de licență sau de masterat; 
•	150 p./an – coordonator de domeniu de doctorat.
Coeficienți de multiplicare:
- se aplică un coeficient de 2 pentru programele în limbi străine (exclus domeniul Filologie);
- se aplică un coeficient de 3 pentru programele care au trecut printr-un proces de evaluare.
Se acordă 1500 p. pentru procesul de evaluare instituțională a ULBS și 750 p. pentru evaluarea IOSUD-ULBS. </t>
    </r>
  </si>
  <si>
    <t>Nivel licență, masterat sau doctorat</t>
  </si>
  <si>
    <t xml:space="preserve"> Program de tip joint sau multiple degree</t>
  </si>
  <si>
    <t>Director/responsabil de program din partea ULBS</t>
  </si>
  <si>
    <t>Denumire program</t>
  </si>
  <si>
    <t>master</t>
  </si>
  <si>
    <t>Responsabil</t>
  </si>
  <si>
    <t>Stiinte si politici de protectia mediului -NOU, Domeniul Ingineria mediului</t>
  </si>
  <si>
    <t>Managementul protecției mediului agricol</t>
  </si>
  <si>
    <t>licență</t>
  </si>
  <si>
    <t>responsabil</t>
  </si>
  <si>
    <t>IMAPA</t>
  </si>
  <si>
    <t>Masterat</t>
  </si>
  <si>
    <t>responsabil program</t>
  </si>
  <si>
    <t>Managementul procesării moderne a alimentelor</t>
  </si>
  <si>
    <t>master MDDZR</t>
  </si>
  <si>
    <t>MDDZR</t>
  </si>
  <si>
    <t>licenta</t>
  </si>
  <si>
    <t>Ingineria produselor alimentare</t>
  </si>
  <si>
    <t>masterat</t>
  </si>
  <si>
    <t>Asigurarea calității și siguranței alimentelor (ACSA)</t>
  </si>
  <si>
    <t>Ingineria și Protecția Mediului in Agricultură</t>
  </si>
  <si>
    <t>Montanologie</t>
  </si>
  <si>
    <t>CEPA</t>
  </si>
  <si>
    <t>ID04 - Premii ale studenților</t>
  </si>
  <si>
    <t>Premii obținute ca urmare a coordonării studenților care au participat la competiții naționale sau internaționale (științifice, artistice sau sportive)</t>
  </si>
  <si>
    <t>Se punctează doar competițiile care NU au fost organizate de către ULBS;</t>
  </si>
  <si>
    <t>Se punctează competițiile itinerante, organizate sub egida unui for superior (de exemplu, o asociație profesională), care au fost doar găzduite de către ULBS în anul de raportare.</t>
  </si>
  <si>
    <r>
      <rPr>
        <rFont val="Arial Narrow"/>
        <b/>
        <color theme="1"/>
        <sz val="10.0"/>
      </rPr>
      <t>*Punctaje de referință:</t>
    </r>
    <r>
      <rPr>
        <rFont val="Arial Narrow"/>
        <b/>
        <color theme="1"/>
        <sz val="10.0"/>
        <u/>
      </rPr>
      <t xml:space="preserve">
</t>
    </r>
    <r>
      <rPr>
        <rFont val="Arial Narrow"/>
        <color theme="1"/>
        <sz val="10.0"/>
      </rPr>
      <t>a)	Competiții individuale:
•	25 p. – Premiul I;
•	20 p. – Premiul II;
•	15 p. – Premiul III.
b)	Competiții de echipă (minim 2 membri):
•	100 p. – Premiul I;
•	80 p. – Premiul II;
•	60 p. – Premiul III.
Punctajele de mai sus au în vedere competițiile naționale. Pentru competițiile internaționale, se aplică un coeficient de multiplicare de 2.</t>
    </r>
  </si>
  <si>
    <t>Tipul competiției: naționale sau internaționale (științifice, artistice sau sportive)</t>
  </si>
  <si>
    <t>XGEN Conference</t>
  </si>
  <si>
    <t xml:space="preserve">Locul III
Rusu Roxana anul II master MDDZR, coordonator Ș.l.dr. Cristina Moise
Lucrarea: THE STUDY ON THE SOURCES OF ENVIRONMENTAL POLLUTION IN THE CITY OF ZLATNA, ALBA COUNTY" to which we have assigned id #157. </t>
  </si>
  <si>
    <t>20-24 mai 2024, Premiul III</t>
  </si>
  <si>
    <t>XGEN 2024 - International Conference of Scientific Communications (20-May 24, 2024): Timetable · events.universitas.ro</t>
  </si>
  <si>
    <t>ID05 -  Profesor invitat</t>
  </si>
  <si>
    <t>Doar la universități din străinătate (exclus Republica Moldova)</t>
  </si>
  <si>
    <t>Calitatea de profesor invitat se verifică pe baza invitației adresate de către instituția din străinătate, a dispoziției de deplasare și altor dovezi adiționale (dacă e cazul);</t>
  </si>
  <si>
    <t>Predarea s-a făcut prin deplasarea fizică a participantului la sediul instituției care i-a adresat invitația; nu se raportează prelegerile și cursurile ținute online;</t>
  </si>
  <si>
    <t>Deplasarea trebuie să fi durat minim 7 zile;</t>
  </si>
  <si>
    <t>Dacă un cadru didactic a ținut mai multe prelegeri/cursuri în cadrul vizitei la aceeași instituție, se punctează doar una dintre ele;</t>
  </si>
  <si>
    <t>Activitățile de predare desfășurate în cadrul mobilităților ERASMUS+/SEE nu se includ în această categorie; se punctează doar deplasările finanțate de către instituția care adresează invitația sau din alte fonduri;</t>
  </si>
  <si>
    <t>Deplasările pentru care cadrul didactic a avut contract de muncă cu instituția din străinătate nu sunt considerate a fi invitații.</t>
  </si>
  <si>
    <r>
      <rPr>
        <rFont val="Arial Narrow"/>
        <b/>
        <color theme="1"/>
        <sz val="10.0"/>
      </rPr>
      <t xml:space="preserve">*Punctaje de referință:
</t>
    </r>
    <r>
      <rPr>
        <rFont val="Arial Narrow"/>
        <b/>
        <color theme="1"/>
        <sz val="10.0"/>
      </rPr>
      <t xml:space="preserve">•	</t>
    </r>
    <r>
      <rPr>
        <rFont val="Arial Narrow"/>
        <b val="0"/>
        <color theme="1"/>
        <sz val="10.0"/>
      </rPr>
      <t>100 p./invitație.</t>
    </r>
  </si>
  <si>
    <t>Denumirea Instituției gazdă</t>
  </si>
  <si>
    <t>Localitatea</t>
  </si>
  <si>
    <t>Țara</t>
  </si>
  <si>
    <t>Perioada deplasării 
de la    -până la
zz/ll/aa-  zz/ll/aa</t>
  </si>
  <si>
    <t>ID06 - Membru în comisii, consilii, comitete de conducere ale unor organisme naționale sau internaționale care reglementează și/sau evaluează activitatea didactică</t>
  </si>
  <si>
    <t>Comisii ARACIS, CNFIS, CNATDCU, CNCS, CEMU, CNSPIS, CCCDI, CNECSTDI, comisii naționale de revizuire a programelor la nivel preuniversitar și universitar, comisii de elaborare a unor strategii ale MEN ș.a.; comisii și consilii internaționale: comisii ale ENQA, EQAR, INQAAHE, EENQA, EUA ș.a.</t>
  </si>
  <si>
    <t>Se punctează doar comisiile în care titularul figurează în calitate de reprezentant al ULBS;</t>
  </si>
  <si>
    <t>Calitatea de membru al comisiilor respective trebuie să fi fost obținută în urma unui proces de selecție (alegeri sau concurs), nu prin simplă numire de către ULBS;</t>
  </si>
  <si>
    <t>Calitatea de membru în comisii diferite se punctează separat</t>
  </si>
  <si>
    <t>Se punctează doar calitatea de membru în comisiile/comitetele/consiliile cu rol de coordonare, nu și calitatea de membru în comisiile/comitetele/consiliile de lucru numite de către primele; de ex.: la ARACIS se punctează doar calitatea de membru în consiliul sau în comisiile (de specialitate/ consultativă/ instituțională ș.a.) ARACIS, nu și calitatea de membru în comisiile de evaluare/acreditare a diverselor instituții sau programe de studii.</t>
  </si>
  <si>
    <r>
      <rPr>
        <rFont val="Arial Narrow"/>
        <b/>
        <color rgb="FF000000"/>
        <sz val="10.0"/>
      </rPr>
      <t>* Punctaje de referință:</t>
    </r>
    <r>
      <rPr>
        <rFont val="Arial Narrow"/>
        <color rgb="FF000000"/>
        <sz val="10.0"/>
      </rPr>
      <t xml:space="preserve">
•        200 p./an – comisii, consilii sau comitete internaționale.
•        100 p./an – comisii, consilii sau comitete naționale;</t>
    </r>
  </si>
  <si>
    <t>Denumirea comisiei</t>
  </si>
  <si>
    <t>Link sau dovadă a rezultatului selecției ca membru în comisie</t>
  </si>
  <si>
    <t>Lider SCUS</t>
  </si>
  <si>
    <t>Comisia 9 Științe Agricole, Silvice și Medicină Veterinară</t>
  </si>
  <si>
    <t>https://www.aracis.ro/comisii-de-experti-permanenti/</t>
  </si>
  <si>
    <t>Comisia 14 Ingineria resurselor vegetale și animale</t>
  </si>
  <si>
    <t>http://www.cnatdcu.ro/paneluri-cnatdcu/</t>
  </si>
  <si>
    <t>ID07-Activitatea în cadrul alianțelor/ consorțiilor  universitare</t>
  </si>
  <si>
    <t>Implicarea în coordonarea, organizarea și implementarea de activități ale consorțiilor din care face ULBS (FORTHEM, Universitaria etc.)</t>
  </si>
  <si>
    <t>Se punctează doar participarea neremunerată la activitățile consorțiului; nu se punctează activitățile pentru care titularul a fost plătit ca membru al vreunei echipe de proiect;</t>
  </si>
  <si>
    <r>
      <rPr>
        <rFont val="Arial Narrow"/>
        <color rgb="FF000000"/>
        <sz val="10.0"/>
      </rPr>
      <t>Se punctează aici doar activitățile care implică</t>
    </r>
    <r>
      <rPr>
        <rFont val="Arial Narrow"/>
        <b/>
        <color rgb="FF000000"/>
        <sz val="10.0"/>
      </rPr>
      <t xml:space="preserve"> întregul consorțiu</t>
    </r>
    <r>
      <rPr>
        <rFont val="Arial Narrow"/>
        <color rgb="FF000000"/>
        <sz val="10.0"/>
      </rPr>
      <t>, nu și activitățile organizate cu implicarea tangențială a unuia/unora dintre membrii consorțiului;</t>
    </r>
  </si>
  <si>
    <t>Punctajul trebuie validat de către conducerea structurii administrative care implementează activitatea/evenimentul la nivelul ULBS (DIPPP, SSCDI ș.a.)</t>
  </si>
  <si>
    <t>De-a lungul unui an de raportare, un titular poate cumula mai multe calități (coordonator de eveniment X + responsabil de activitatea Y + contributor la orgaanizarea evenimentului Z), dar nu poate raporta mai multe evenimente în care a fost implicat în aceeași calitate (coordonator al activității X + coordonator al activității Y + coordonator al activității Z);</t>
  </si>
  <si>
    <r>
      <rPr>
        <rFont val="Arial Narrow"/>
        <b/>
        <color rgb="FF000000"/>
        <sz val="10.0"/>
      </rPr>
      <t>*Punctaje de referință:</t>
    </r>
    <r>
      <rPr>
        <rFont val="Arial Narrow"/>
        <color rgb="FF000000"/>
        <sz val="10.0"/>
      </rPr>
      <t xml:space="preserve">
•	50 p./an – coordonator activitate/ eveniment la nivelul consorțiului (ex.: programe, școli de vară ș.a.);
•	30 p./an – responsabil din partea ULBS pentru o anumită activitate de la nivelul consorțiului (pachet de lucru, activități transversale ș.a.);
•	20 p./an – contributor din partea ULBS la organizarea unui eveniment la nivelul consorțiului
</t>
    </r>
  </si>
  <si>
    <t>Denumirea consorțiului/alianței universitare</t>
  </si>
  <si>
    <t>calitatea de coordonator/
responsabil sau contributor</t>
  </si>
  <si>
    <t>Consorțiu Universitaria Constanța</t>
  </si>
  <si>
    <t>secțiunea sindicat</t>
  </si>
  <si>
    <t>Consorțiu Universitaria Galați</t>
  </si>
  <si>
    <t>FORTHEM</t>
  </si>
  <si>
    <t>Membru in FoodLab</t>
  </si>
  <si>
    <t>VECERDEA PETRONELA BIANCA</t>
  </si>
  <si>
    <t xml:space="preserve">FORTHEM </t>
  </si>
  <si>
    <t xml:space="preserve">Contributor din partea ULBS  la intalnirile UBE-FORTHEM Chemistry  </t>
  </si>
  <si>
    <t xml:space="preserve">ID08-Activități de predare </t>
  </si>
  <si>
    <t xml:space="preserve">Conform Statului de funcții al anului universitar pentru care se face raportarea </t>
  </si>
  <si>
    <t>Se raportează doar activitățile din norma de bază; nu se raportează și activitățile de predare în regim de plata cu ora.</t>
  </si>
  <si>
    <r>
      <rPr>
        <rFont val="Arial Narrow"/>
        <b/>
        <color rgb="FF000000"/>
        <sz val="10.0"/>
      </rPr>
      <t>*Punctaje de referință:</t>
    </r>
    <r>
      <rPr>
        <rFont val="Arial Narrow"/>
        <b val="0"/>
        <color rgb="FF000000"/>
        <sz val="10.0"/>
      </rPr>
      <t xml:space="preserve">
•</t>
    </r>
    <r>
      <rPr>
        <rFont val="Arial"/>
        <b val="0"/>
        <color rgb="FF000000"/>
        <sz val="10.0"/>
      </rPr>
      <t xml:space="preserve">	</t>
    </r>
    <r>
      <rPr>
        <rFont val="Arial Narrow"/>
        <b val="0"/>
        <color rgb="FF000000"/>
        <sz val="10.0"/>
      </rPr>
      <t xml:space="preserve">numărul de ore convenționale din norma de bază (maxim 16) x 28 de săptămâni.
</t>
    </r>
  </si>
  <si>
    <t xml:space="preserve">Număr de ore convenționale pentru activitățile din norma de bază </t>
  </si>
  <si>
    <t>12x28</t>
  </si>
  <si>
    <t>13 x 28</t>
  </si>
  <si>
    <t>Ognean Claudia Felicia</t>
  </si>
  <si>
    <t>Șandru Daniela Maria</t>
  </si>
  <si>
    <t>Vaduva Mihai</t>
  </si>
  <si>
    <r>
      <rPr>
        <rFont val="Arial Narrow"/>
        <b/>
        <color theme="1"/>
        <sz val="10.0"/>
      </rPr>
      <t>12</t>
    </r>
    <r>
      <rPr>
        <rFont val="Arial Narrow"/>
        <b/>
        <color theme="1"/>
        <sz val="10.0"/>
      </rPr>
      <t>×</t>
    </r>
    <r>
      <rPr>
        <rFont val="Arial Narrow"/>
        <b/>
        <color theme="1"/>
        <sz val="10.0"/>
      </rPr>
      <t>28</t>
    </r>
  </si>
  <si>
    <t>Cristea Ramona Maria</t>
  </si>
  <si>
    <t>12,5</t>
  </si>
  <si>
    <t>10x28</t>
  </si>
  <si>
    <t>ENIKO GASPAR</t>
  </si>
  <si>
    <t>10*28= 280</t>
  </si>
  <si>
    <t>Pășcănuț Ioan</t>
  </si>
  <si>
    <t>16x28</t>
  </si>
  <si>
    <t>Pascanut Ioan</t>
  </si>
  <si>
    <t>Pop Mihai Radu</t>
  </si>
  <si>
    <t>VECERDEA PTRONELA BIANCA</t>
  </si>
  <si>
    <t>ID09-Pregătirea activității de predare</t>
  </si>
  <si>
    <t>Conform Statului de funcții al anului universitar pentru care se face raportarea</t>
  </si>
  <si>
    <r>
      <rPr>
        <rFont val="Arial Narrow"/>
        <b/>
        <color rgb="FF000000"/>
        <sz val="10.0"/>
      </rPr>
      <t>*Punctaje de referință:</t>
    </r>
    <r>
      <rPr>
        <rFont val="Arial Narrow"/>
        <b val="0"/>
        <color rgb="FF000000"/>
        <sz val="10.0"/>
      </rPr>
      <t xml:space="preserve">
•</t>
    </r>
    <r>
      <rPr>
        <rFont val="Arial"/>
        <b val="0"/>
        <color rgb="FF000000"/>
        <sz val="10.0"/>
      </rPr>
      <t xml:space="preserve">	</t>
    </r>
    <r>
      <rPr>
        <rFont val="Arial Narrow"/>
        <b val="0"/>
        <color rgb="FF000000"/>
        <sz val="10.0"/>
      </rPr>
      <t xml:space="preserve">numărul de ore convenționale din norma de bază (maxim 16) x 2 x 28 de săptămâni.
</t>
    </r>
  </si>
  <si>
    <t>12x2x28</t>
  </si>
  <si>
    <t>13 x 2 x 28</t>
  </si>
  <si>
    <t xml:space="preserve">12x 2 x 28 </t>
  </si>
  <si>
    <t>12,5X2</t>
  </si>
  <si>
    <t>10x2x28</t>
  </si>
  <si>
    <t>10*2*28=560</t>
  </si>
  <si>
    <t>8x28x2</t>
  </si>
  <si>
    <t>12x2</t>
  </si>
  <si>
    <t>9x2x28</t>
  </si>
  <si>
    <t>ID10-Activități de evaluare</t>
  </si>
  <si>
    <t>Evaluări de parcurs; examene de semestru; restanțe și reexaminări; examene de admitere (licență, masterat, doctorat); examene de finalizare a studiilor (licență, disertație/modul psihopedagogic).</t>
  </si>
  <si>
    <t>La activitățile de evaluare periodică se raportează doar activitățile din norma de bază; nu se raportează și activitățile de predare în regim de plata cu ora;</t>
  </si>
  <si>
    <t>În afara examenului de semestru, se pot raporta cel mult o evaluare de parcurs la curs și cel mult una la seminar/laborator/curs practic;</t>
  </si>
  <si>
    <t>Numărul de studenți la restanțe = 25% din numărul de studenți înscriși la o anumită disciplină</t>
  </si>
  <si>
    <t xml:space="preserve">Numărul de studenți la reexaminări = 10% din numărul de studenți înscriși la o anumită disciplină;
</t>
  </si>
  <si>
    <t xml:space="preserve">Pentru examenele de finalizare a studiilor (licență/disertație/modul psihopedagogic) și  pentru examenele de admitere se ia în calcul numărul de candidați care au susținut efectiv examenul, și nu acela al candidaților care s-au înscris la examen					</t>
  </si>
  <si>
    <t>Participarea în comisiile de admitere se punctează doar în cazul în care procesul presupune o examinare efectivă; nu se punctează în niciun fel la acest criteriu admiterile realizate doar pe bază de concurs de dosare;</t>
  </si>
  <si>
    <t xml:space="preserve">La orice tip de examen (admitere/ finalizare/ evaluare semestrială ș.a.) se ia în considerare și se punctează o singură probă, indiferent de numărul probelor efective din care e compus examenul.
</t>
  </si>
  <si>
    <r>
      <rPr>
        <rFont val="Arial Narrow"/>
        <b/>
        <color rgb="FF000000"/>
        <sz val="10.0"/>
      </rPr>
      <t>*Punctaje de referință:</t>
    </r>
    <r>
      <rPr>
        <rFont val="Arial Narrow"/>
        <b val="0"/>
        <color rgb="FF000000"/>
        <sz val="10.0"/>
      </rPr>
      <t xml:space="preserve">
•</t>
    </r>
    <r>
      <rPr>
        <rFont val="Arial"/>
        <b val="0"/>
        <color rgb="FF000000"/>
        <sz val="10.0"/>
      </rPr>
      <t xml:space="preserve"> </t>
    </r>
    <r>
      <rPr>
        <rFont val="Arial Narrow"/>
        <b val="0"/>
        <color rgb="FF000000"/>
        <sz val="10.0"/>
      </rPr>
      <t xml:space="preserve">      numărul de studenți (candidați/masteranzi) / [împărțit la] 3.
Se aplică următorii coeficienți de multiplicare (pentru cadrele didactice titulare ale disciplinei sau numite printr-o decizie a ULBS în comisia de examen):
- 2,0 pentru examenele de licență și admitere la primele două cicluri de studiu (licență + masterat);
- 3,0 pentru examenele de disertație și admitere la doctorat.
Se aplică, adițional, un coeficient de multiplicare de 0,5 pentru cadrele didactice care, fără a fi titulare ale unei discipline, asistă titularii în examinare în calitate de al doilea cadru didactic examinator.
</t>
    </r>
  </si>
  <si>
    <t>Tipul de activitate de evaluare</t>
  </si>
  <si>
    <t>Calitatea de titular sau asistent al titularului</t>
  </si>
  <si>
    <t>Antofie Maria Mihaela</t>
  </si>
  <si>
    <t>Biotehnologii curs anul III IPMA, sem I</t>
  </si>
  <si>
    <t>Titular</t>
  </si>
  <si>
    <t>Biotehnologii curs anul III IPMA, sem II</t>
  </si>
  <si>
    <t>Genetica curs si laborator Monta III</t>
  </si>
  <si>
    <t>titular</t>
  </si>
  <si>
    <t>Arii naturale protejate</t>
  </si>
  <si>
    <t>Licență IPMA - susținere</t>
  </si>
  <si>
    <t>Disertație MPMA - susținere</t>
  </si>
  <si>
    <t>Admitere interviu master MDDZR + MPMA</t>
  </si>
  <si>
    <t xml:space="preserve"> IPMA I botanică colocviu lab. (sem 1)</t>
  </si>
  <si>
    <t>M I botanică colocviu lab. (sem.1)</t>
  </si>
  <si>
    <t>IPMA III colocviu  și examen(sem.1)</t>
  </si>
  <si>
    <t>19x2=38</t>
  </si>
  <si>
    <t>M I +IPMA I+IMAPA I Curs comasat Botanică</t>
  </si>
  <si>
    <t>26+22+11=59</t>
  </si>
  <si>
    <t xml:space="preserve">M III Entomologie 1 colocviu lab + curs </t>
  </si>
  <si>
    <t>16x2=32</t>
  </si>
  <si>
    <t xml:space="preserve">M III Entomologie 2 colocviu lab </t>
  </si>
  <si>
    <t>Examen licență Montanologie</t>
  </si>
  <si>
    <t>21x2=42</t>
  </si>
  <si>
    <t>Examen licență IPMA</t>
  </si>
  <si>
    <t>Examen disertație MPMA</t>
  </si>
  <si>
    <t>15x3=45</t>
  </si>
  <si>
    <t>Interviu admitere la programele de studii de MASTER din domeniul AGRONOMIE
sesiunea de admitere 22 iulie 2024</t>
  </si>
  <si>
    <t>membru comidie admitere masterdin domeniul AGRONOMIE, sesiunea de admitere 22 iulie 2024</t>
  </si>
  <si>
    <t>33x2=66</t>
  </si>
  <si>
    <t>examen Pomicultură</t>
  </si>
  <si>
    <t>titlular</t>
  </si>
  <si>
    <t>16/3</t>
  </si>
  <si>
    <t>colcviu laborator Pomicultură</t>
  </si>
  <si>
    <t>FSAA4</t>
  </si>
  <si>
    <t>examen Viticultură</t>
  </si>
  <si>
    <t>FSAA5</t>
  </si>
  <si>
    <t>colocviu Viticultură</t>
  </si>
  <si>
    <t>FSAA6</t>
  </si>
  <si>
    <t>colocviu Legumicultură</t>
  </si>
  <si>
    <t>FSAA7</t>
  </si>
  <si>
    <t>examen Legumicultură</t>
  </si>
  <si>
    <t>aistent</t>
  </si>
  <si>
    <t>FSAA8</t>
  </si>
  <si>
    <t>practică Montanologie III</t>
  </si>
  <si>
    <t>FSAA9</t>
  </si>
  <si>
    <t>practică de cercetare MDDZR 1</t>
  </si>
  <si>
    <t>19/3</t>
  </si>
  <si>
    <t>FSAA10</t>
  </si>
  <si>
    <t>secretar comisie disertație MDDZR II</t>
  </si>
  <si>
    <t>26/3 x 3</t>
  </si>
  <si>
    <r>
      <rPr>
        <rFont val="Arial Narrow"/>
        <color theme="1"/>
        <sz val="10.0"/>
      </rPr>
      <t xml:space="preserve">Evaluare examen semestru (curs)
Montanologie II: Pedologie(I&amp;II), Îmbunătățiri funciare, Organizarea teritoriului  - 4*20
Montanologie IV: Silvicultură - 21
IPMA II: Pedologie, Îmbunătățiri funciare - 2*16
IPMA III: Reconstrucție ecologică - 19
IPMA IV: Evaluarea terenurilor - 22
IMAPA III: Silvicultură - 12
MDDZR II: Menagementul ecosistemelor forestiere - 26
MPMAg I: Managementul calității zoneri rurale - 16
MPMAg II: Menagementul ecosistemelor forestiere - 15
MPMAg I: Informatică aplicată și CAD - 16
</t>
    </r>
    <r>
      <rPr>
        <rFont val="Arial Narrow"/>
        <color theme="1"/>
        <sz val="10.0"/>
      </rPr>
      <t>Total studenți examinați: 259</t>
    </r>
  </si>
  <si>
    <r>
      <rPr>
        <rFont val="Arial Narrow"/>
        <color theme="1"/>
        <sz val="10.0"/>
      </rPr>
      <t xml:space="preserve">Evaluare examen parțial (curs)
Montanologie II: Pedologie(I&amp;II), Îmbunătățiri funciare, Organizarea teritoriului  - 4*20
Montanologie IV: Silvicultură - 21
IPMA II: Pedologie, Îmbunătățiri funciare - 2*16
IPMA III: Reconstrucție ecologică - 19
IPMA IV: Evaluarea terenurilor - 22
IMAPA III: Silvicultură - 12
MDDZR II: Menagementul ecosistemelor forestiere - 26
MPMAg I: Managementul calității zoneri rurale - 16
MPMAg II: Menagementul ecosistemelor forestiere - 15
MPMAg I: Informatică aplicată și CAD - 16
</t>
    </r>
    <r>
      <rPr>
        <rFont val="Arial Narrow"/>
        <color theme="1"/>
        <sz val="10.0"/>
      </rPr>
      <t>Total studenți examinați: 259</t>
    </r>
  </si>
  <si>
    <t>Disertație MPMA - 15</t>
  </si>
  <si>
    <r>
      <rPr>
        <rFont val="Arial Narrow"/>
        <color theme="1"/>
        <sz val="10.0"/>
      </rPr>
      <t xml:space="preserve">Evaluare examen semestru (curs)
Montanologie III: Floricultură, Ameliorarea plantelor - 2*16
Montanologie IV: Legislație, Arboricultură - 2*21
</t>
    </r>
    <r>
      <rPr>
        <rFont val="Arial Narrow"/>
        <color theme="1"/>
        <sz val="10.0"/>
      </rPr>
      <t>Total studenți: 54</t>
    </r>
  </si>
  <si>
    <t>Asistență</t>
  </si>
  <si>
    <t>Evaluare examen Restanță 25%
Montanologie II: Pedologie(I&amp;II), Îmbunătățiri funciare, Organizarea teritoriului  - 4*20
Montanologie IV: Silvicultură - 21
IPMA II: Pedologie, Îmbunătățiri funciare - 2*16
IPMA III: Reconstrucție ecologică - 19
IPMA IV: Evaluarea terenurilor - 22
IMAPA III: Silvicultură - 12
MDDZR II: Menagementul ecosistemelor forestiere - 26
MPMAg I: Managementul calității zoneri rurale - 16
MPMAg II: Menagementul ecosistemelor forestiere - 15
MPMAg I: Informatică aplicată și CAD - 16
Total studenți examinați: 259*25%=64</t>
  </si>
  <si>
    <r>
      <rPr>
        <rFont val="Arial Narrow"/>
        <color theme="1"/>
        <sz val="10.0"/>
      </rPr>
      <t xml:space="preserve">Licență Montanologie - 18
Admitere MPMA - 16
</t>
    </r>
    <r>
      <rPr>
        <rFont val="Arial Narrow"/>
        <color theme="1"/>
        <sz val="10.0"/>
      </rPr>
      <t>Total studenți: 34</t>
    </r>
  </si>
  <si>
    <t>Examene de semestru, Operații Unitare (2 IPA, 2CEPA, 3 IPA, 3 CEPA), Ambalaje și design (4 IPA, 4 CEPA, 4 IMAPA)</t>
  </si>
  <si>
    <t>Restanțe și reexaminări</t>
  </si>
  <si>
    <t>Verificare proiecte de semestru</t>
  </si>
  <si>
    <t>Comisie de licență IPA</t>
  </si>
  <si>
    <t>Asistență examene</t>
  </si>
  <si>
    <t>asistent</t>
  </si>
  <si>
    <t>Examene de semestru 1 - IPA IV, Tehnologia vin, oțet și bauturi distilate</t>
  </si>
  <si>
    <t>Asistent al titularului</t>
  </si>
  <si>
    <t>19 studenți/3*0.5</t>
  </si>
  <si>
    <t>Examene de semestru 1 - IPA III, Tehnologii în industria laptelui</t>
  </si>
  <si>
    <t>11 studenți/3*0.5</t>
  </si>
  <si>
    <t>Examene de semestru 1 - CEPA IV, Expertiză și siguranță alimentară</t>
  </si>
  <si>
    <t>26 studenți/3*0.5</t>
  </si>
  <si>
    <t>Examene de semestru 1 - CEPA III, Autentificarea și falsificarea alimentelor</t>
  </si>
  <si>
    <t>17 studenți/3*0.5</t>
  </si>
  <si>
    <t>Examen semestru 1 - IPA II, Politici și strategii globale de securitate alimentară</t>
  </si>
  <si>
    <t>13 studenți/3*0.5</t>
  </si>
  <si>
    <t>Examen semestru 1 - CEPA III, Politici și strategii globale de securitate alimentară</t>
  </si>
  <si>
    <t>Examene de semestru 1 - ACSA II, Asigurarea calității și siguranței alimentare în industria vinului</t>
  </si>
  <si>
    <t>25 studenți/3*0.5</t>
  </si>
  <si>
    <t>Examen de semestru 2 - IPA I, Ecologie și protecția mediului</t>
  </si>
  <si>
    <t>24 studenți/3*0.5</t>
  </si>
  <si>
    <t>Examen de semestru 2 - CEPA I, Ecologie și protecția mediului</t>
  </si>
  <si>
    <t>20 studenți/3*0.5</t>
  </si>
  <si>
    <t>Examen de semestru 2 - IMAPA I, Ecologie și protecția mediului</t>
  </si>
  <si>
    <t>Examene de semestru 2 - IPA IV, Tehnologia vin, oțet și bauturi distilate</t>
  </si>
  <si>
    <t>Examene de semestru 2 - IPA III,  Tehnologii în industria laptelui</t>
  </si>
  <si>
    <t>Examen de semestru 2 - CEPA II, Controlul calității produselor de origine vegetală 1</t>
  </si>
  <si>
    <t>14 studenți/3*0.5</t>
  </si>
  <si>
    <t>Examen de semestru 2 - CEPA III, Controlul calității produselor de origine animală</t>
  </si>
  <si>
    <t>Examene de semestru 2 - IMAPA III, Tehnologia și valorifcarea băuturilor</t>
  </si>
  <si>
    <t>12 studenți/3*0.5</t>
  </si>
  <si>
    <t>Examene de semestru 2 - IMAPA III, Tehnologia si
Valorificarea Produselor de Origine Animala</t>
  </si>
  <si>
    <t>Examene de semestru 2 - MPMA I,  Proiectarea și conducerea proceselor tehnologice în industria laptelui</t>
  </si>
  <si>
    <t>18 studenți/3*0.5</t>
  </si>
  <si>
    <t>Examene de semestru 2 - MPMA I,  Proiectarea și conducerea proceselor tehnologice în industria vinului</t>
  </si>
  <si>
    <t>Evaluare seminar semestru 1 - IPA II, Politici și strategii globale de securitate alimentară</t>
  </si>
  <si>
    <t>13 studenți/3</t>
  </si>
  <si>
    <t>Evaluare seminar semestru 1 - CEPA III, Politici și strategii globale de securitate alimentară</t>
  </si>
  <si>
    <t>17 studenți/3</t>
  </si>
  <si>
    <t>Evaluare laborator semestru 2 - IMAPA III, Tehnologia și valorifcarea băuturilor</t>
  </si>
  <si>
    <t>12 studenți/3</t>
  </si>
  <si>
    <t>Evaluare laborator semestru 2 - CEPA II, Controlul calității produselor de origine vegetală 1</t>
  </si>
  <si>
    <t>14 studenți/3</t>
  </si>
  <si>
    <t>Evaluare laborator semestru 2 - MPMA I,  Proiectarea și conducerea proceselor tehnologice în industria vinului</t>
  </si>
  <si>
    <t>18 studenți/3</t>
  </si>
  <si>
    <t>Evaluare laborator semestru 2 - MPMA I,  Proiectarea și conducerea proceselor tehnologice în industria laptelui</t>
  </si>
  <si>
    <t>Examen de licență</t>
  </si>
  <si>
    <t>Secretar de comisie</t>
  </si>
  <si>
    <t>19 studenți/3</t>
  </si>
  <si>
    <t>LICENȚĂ IPA</t>
  </si>
  <si>
    <t>Membru comisie</t>
  </si>
  <si>
    <t>INTERVIU MASTER</t>
  </si>
  <si>
    <t>Tehn si valorific prod de orig animală III IMAPA -colocviu+verificare pe parcurs</t>
  </si>
  <si>
    <t>Tehnologii generale în IA III CEPA examen+verificare pe parcurs</t>
  </si>
  <si>
    <t>Proiect si cond proc tehn în ind cărnii II MPMAl-verificare referate laborator</t>
  </si>
  <si>
    <t>Asig calit si sigur alim în ind cărnii I ACSA-verificare referate laborator</t>
  </si>
  <si>
    <t>Tehnologia în industria cărnii IV IPA-sem1-examen+verificare pe parcurs +verificare activitate laborator</t>
  </si>
  <si>
    <t>Tehnologia în industria cărnii IV IPA-sem2-examen+verificare pe parcurs +verificare activitate laborator</t>
  </si>
  <si>
    <t>Principii și metode de conservare-comasat 2IPA, 2CEPA, 3IMAPA - curs + verificare pe parcurs</t>
  </si>
  <si>
    <t>Etică profesională-2IMPA</t>
  </si>
  <si>
    <t xml:space="preserve">Managementul mediului în procesarea produselor alimentare -II ACSA </t>
  </si>
  <si>
    <t xml:space="preserve">Managementul protectiei mediului II MPMAl </t>
  </si>
  <si>
    <t xml:space="preserve">Comportamentul si protectia consumatorului 4IMAPA </t>
  </si>
  <si>
    <t xml:space="preserve">Legislatie în industria alimentară II IPA </t>
  </si>
  <si>
    <t>Legislatie în industria alimentară III CEPA</t>
  </si>
  <si>
    <t>Asigurarea calitătii si sigurantei alimentelor în industria fermentativă I ACSA</t>
  </si>
  <si>
    <t>Merceologia produselor alimentare III CEPA</t>
  </si>
  <si>
    <t>Tehnologii generale vegetale, evaluare pe parcurs și evaluare finală(IMAPA III)</t>
  </si>
  <si>
    <t>Tehnologia prelucrării legumelor și fructelor I, evaluare finală curs și laborator(IPA III)</t>
  </si>
  <si>
    <t>Tehnologia prelucrării legumelor și fructelor II, evaluare finală curs și laborator(IPA III)</t>
  </si>
  <si>
    <t xml:space="preserve">Analiza senzoriala, curs și laborator, </t>
  </si>
  <si>
    <t>Tehnologii generale în industria alimentară evaluare curs și evaluare laborator(CEPA II)</t>
  </si>
  <si>
    <t>Aditivi și ingrediente în industria alimentară 2 evaluări la curs(IPA IV+ CEPA III)</t>
  </si>
  <si>
    <t xml:space="preserve">examen disertație ACSA </t>
  </si>
  <si>
    <t>membru comisie</t>
  </si>
  <si>
    <t>Tehnologia produselor zaharoase, anul IV IPA, evaluare pe parcurs</t>
  </si>
  <si>
    <t>Tehnologia produselor zaharoase, anul IV IPA, evaluare finala</t>
  </si>
  <si>
    <t>Asigurarea calitătii si sigurantei alimentelor în ind zahărului, amidonului si prod. Zaharoase, ACSA II, , evaluare pe parcurs</t>
  </si>
  <si>
    <t>Asigurarea calitătii si sigurantei alimentelor în ind zahărului, amidonului si prod. Zaharoase, ACSA II, , evaluare finala</t>
  </si>
  <si>
    <t>Proiectarea produselor noi, anul IV CEPA, evaluare pe parcurs si finala</t>
  </si>
  <si>
    <t>Produse de cofetărie în alimentatia publică, anul III IMAPA, evalaure pe parcurs si finala</t>
  </si>
  <si>
    <t>Igiena societătilor din industria alimentară, anul III IPA si anul II IMAPA, evaluare pe parcurs</t>
  </si>
  <si>
    <t>Igiena societătilor din industria alimentară, anul III IPA si anul II IMAPA, evaluare finala</t>
  </si>
  <si>
    <t>Supraveghere proba scrisa examen de licenta IMAPA</t>
  </si>
  <si>
    <t>Supraveghere licenta</t>
  </si>
  <si>
    <r>
      <rPr>
        <rFont val="Arial Narrow"/>
        <color theme="1"/>
        <sz val="10.0"/>
      </rPr>
      <t xml:space="preserve">Evaluare de parcurs la </t>
    </r>
    <r>
      <rPr>
        <rFont val="Arial Narrow"/>
        <color theme="1"/>
        <sz val="10.0"/>
      </rPr>
      <t>curs</t>
    </r>
    <r>
      <rPr>
        <rFont val="Arial Narrow"/>
        <color theme="1"/>
        <sz val="10.0"/>
      </rPr>
      <t>, disciplina:Manag mediului în procesarea prod alim (ACSA II)</t>
    </r>
  </si>
  <si>
    <t xml:space="preserve">Titular disciplina </t>
  </si>
  <si>
    <r>
      <rPr>
        <rFont val="Arial Narrow"/>
        <color theme="1"/>
        <sz val="10.0"/>
      </rPr>
      <t xml:space="preserve">Evaluare de parcurs la </t>
    </r>
    <r>
      <rPr>
        <rFont val="Arial Narrow"/>
        <color theme="1"/>
        <sz val="10.0"/>
      </rPr>
      <t>seminar</t>
    </r>
    <r>
      <rPr>
        <rFont val="Arial Narrow"/>
        <color theme="1"/>
        <sz val="10.0"/>
      </rPr>
      <t>, disciplina:Manag mediului în procesarea prod alim (ACSA II)</t>
    </r>
  </si>
  <si>
    <r>
      <rPr>
        <rFont val="Arial Narrow"/>
        <color theme="1"/>
        <sz val="10.0"/>
      </rPr>
      <t>Evaluare semestriala la discipina-</t>
    </r>
    <r>
      <rPr>
        <rFont val="Arial Narrow"/>
        <color theme="1"/>
        <sz val="10.0"/>
      </rPr>
      <t>curs</t>
    </r>
    <r>
      <rPr>
        <rFont val="Arial Narrow"/>
        <color theme="1"/>
        <sz val="10.0"/>
      </rPr>
      <t>:Managementul protectiei mediului (MPMA II)</t>
    </r>
  </si>
  <si>
    <r>
      <rPr>
        <rFont val="Arial Narrow"/>
        <color theme="1"/>
        <sz val="10.0"/>
      </rPr>
      <t>Evaluare semestriala la discipina-</t>
    </r>
    <r>
      <rPr>
        <rFont val="Arial Narrow"/>
        <color theme="1"/>
        <sz val="10.0"/>
      </rPr>
      <t>seminar</t>
    </r>
    <r>
      <rPr>
        <rFont val="Arial Narrow"/>
        <color theme="1"/>
        <sz val="10.0"/>
      </rPr>
      <t>:Managementul protectiei mediului (MPMA II)</t>
    </r>
  </si>
  <si>
    <r>
      <rPr>
        <rFont val="Arial Narrow"/>
        <color theme="1"/>
        <sz val="10.0"/>
      </rPr>
      <t>Evaluare semestriala la discipina-</t>
    </r>
    <r>
      <rPr>
        <rFont val="Arial Narrow"/>
        <color theme="1"/>
        <sz val="10.0"/>
      </rPr>
      <t>curs</t>
    </r>
    <r>
      <rPr>
        <rFont val="Arial Narrow"/>
        <color theme="1"/>
        <sz val="10.0"/>
      </rPr>
      <t>: Comportamentul si protectia consumatoru (IMAPA IV)</t>
    </r>
  </si>
  <si>
    <r>
      <rPr>
        <rFont val="Arial Narrow"/>
        <color theme="1"/>
        <sz val="10.0"/>
      </rPr>
      <t>Evaluare semestriala la discipina-</t>
    </r>
    <r>
      <rPr>
        <rFont val="Arial Narrow"/>
        <color theme="1"/>
        <sz val="10.0"/>
      </rPr>
      <t>seminar</t>
    </r>
    <r>
      <rPr>
        <rFont val="Arial Narrow"/>
        <color theme="1"/>
        <sz val="10.0"/>
      </rPr>
      <t>: Legislatie în industria alimentară (IPA II)</t>
    </r>
  </si>
  <si>
    <r>
      <rPr>
        <rFont val="Arial Narrow"/>
        <color theme="1"/>
        <sz val="10.0"/>
      </rPr>
      <t>Evaluare semestriala la discipina-</t>
    </r>
    <r>
      <rPr>
        <rFont val="Arial Narrow"/>
        <color theme="1"/>
        <sz val="10.0"/>
      </rPr>
      <t>curs</t>
    </r>
    <r>
      <rPr>
        <rFont val="Arial Narrow"/>
        <color theme="1"/>
        <sz val="10.0"/>
      </rPr>
      <t>: Legislatie în industria alimentară (CEPA)</t>
    </r>
  </si>
  <si>
    <r>
      <rPr>
        <rFont val="Arial Narrow"/>
        <color theme="1"/>
        <sz val="10.0"/>
      </rPr>
      <t>Evaluare semestriala la discipina-</t>
    </r>
    <r>
      <rPr>
        <rFont val="Arial Narrow"/>
        <color theme="1"/>
        <sz val="10.0"/>
      </rPr>
      <t>curs</t>
    </r>
    <r>
      <rPr>
        <rFont val="Arial Narrow"/>
        <color theme="1"/>
        <sz val="10.0"/>
      </rPr>
      <t>: Etică profesională (IMAPA II)</t>
    </r>
  </si>
  <si>
    <t>Tehnologia în industria cărnii 1 - IPA IV</t>
  </si>
  <si>
    <t>Asistenta supraveghere</t>
  </si>
  <si>
    <t>Tehnologia în industria cărnii 2 - IPA IV</t>
  </si>
  <si>
    <t>Principii si met de conserv a prod alim - IPA III</t>
  </si>
  <si>
    <t>Principii si met de conserv a prod alim CEPA III</t>
  </si>
  <si>
    <t>Merceologia produselor alimentare, IMAPA II</t>
  </si>
  <si>
    <t>Tehnologia maltului si a berii IPA III</t>
  </si>
  <si>
    <t xml:space="preserve">Principii si met de conserv a prod alim (comasa), MAPA </t>
  </si>
  <si>
    <t>Tehn si valorific prod de orig animală, IMAPA III</t>
  </si>
  <si>
    <t>Examen de licentă IMAPA, membru comisie</t>
  </si>
  <si>
    <t>Examen de disertație MPMA, membru comisie</t>
  </si>
  <si>
    <t>Examen de semestru Catering; IMAPA III</t>
  </si>
  <si>
    <t>Examen pe parcursCatering; IMAPA III</t>
  </si>
  <si>
    <t>Evaluare activitate practică Catering; IMAPA III</t>
  </si>
  <si>
    <t>Examen de semestru Biochimie 2, IPA II</t>
  </si>
  <si>
    <t>Examen pe parcurs Biochimie 2, IPA II</t>
  </si>
  <si>
    <t>Examen de semestru Biochimie 2, CEPA II</t>
  </si>
  <si>
    <t>Examen pe parcurs Biochimie 2, CEPA II</t>
  </si>
  <si>
    <t>Examen de semestru Biochimie 2, IMAPA II</t>
  </si>
  <si>
    <t>Examen pe parcurs Biochimie 2, IMAPA II</t>
  </si>
  <si>
    <t>Evaluare activitate practică Biochimie 2, CEPA II</t>
  </si>
  <si>
    <t>Examen de semestru Produse traditionale si ecologice, IPA IV</t>
  </si>
  <si>
    <t>Examen pe parcurs Produse traditionale si ecologice, IPA IV</t>
  </si>
  <si>
    <t>Evaluare activitate practică Produse traditionale si ecologice, IPA IV</t>
  </si>
  <si>
    <t>Evaluare activitate practicăTtehnici avansate de analiza biochimica, proteomica si genomica, ACSA I</t>
  </si>
  <si>
    <t>Evaluare activitate practică Tehnici enzimatice in procesarea moderna a alimentelor, MPMA I</t>
  </si>
  <si>
    <t>Evaluare activitate practică BiochimIa prod alim, IMAPA II</t>
  </si>
  <si>
    <t>Evaluare de semestru Biochimie EPM II</t>
  </si>
  <si>
    <t>Evaluare de semestru Biochimie Biologie II</t>
  </si>
  <si>
    <t>Evaluare de semestru Metode enzimatice de analiză, CEPA IV</t>
  </si>
  <si>
    <t>Evaluare de semestru Inocuitatea prod alimentare, CEPA II</t>
  </si>
  <si>
    <t>Evaluare de semestru Inocuitatea prod alimentare, IPA II</t>
  </si>
  <si>
    <t>Evaluare de semestru Tehnici enzimatice in procesarea moderna a aimentelor, MPMA I</t>
  </si>
  <si>
    <t>Evaluare de semestru Metode si tehnici de cercetare stiintifică, MPMA I</t>
  </si>
  <si>
    <t xml:space="preserve">Evaluare de semestru, Biochimie, Montanologie I </t>
  </si>
  <si>
    <t>Evaluare de semestru, Proiectarea si conducerea proceselor tehnologice in ind panific, MPMA II</t>
  </si>
  <si>
    <t>Evaluare de semestru, Asigurarea calității si siguranței alimentelor in ind alim, ACSA II</t>
  </si>
  <si>
    <t>Ch. anorg si analitica sem I si II IPA, CEPA, IMAPA</t>
  </si>
  <si>
    <t>asistent- COLOCVIU DE LAB</t>
  </si>
  <si>
    <t>(24+20+11)/3</t>
  </si>
  <si>
    <t>Ch. Alim +microbiologie gen  IPA, CEPA, IMAPA</t>
  </si>
  <si>
    <t>(13+14+9)/3</t>
  </si>
  <si>
    <t>Ch. Organica IPA, CEPA, IMAPA</t>
  </si>
  <si>
    <t>Epidemiologie si sanat. publica CEPA IV</t>
  </si>
  <si>
    <t>Chimie MR si R</t>
  </si>
  <si>
    <t>(12+13+15)/3</t>
  </si>
  <si>
    <t>Restante si reexaminari</t>
  </si>
  <si>
    <t>25%x80+10%x80</t>
  </si>
  <si>
    <t>Evaluare periodica II IPA-CEPA II sem .1</t>
  </si>
  <si>
    <t>FSSA3</t>
  </si>
  <si>
    <t>Examen semestru  II IPA-CEPA II sem .1</t>
  </si>
  <si>
    <t>FSSA4</t>
  </si>
  <si>
    <t>Evaluare periodica III IPA sem 1</t>
  </si>
  <si>
    <t>FSSA5</t>
  </si>
  <si>
    <t>Examen semestru  III IPA sem 1</t>
  </si>
  <si>
    <t>FSSA6</t>
  </si>
  <si>
    <t>Evaluare periodica III IPA-IIICEPA-III IMAPA sem.2</t>
  </si>
  <si>
    <t>FSSA7</t>
  </si>
  <si>
    <t>Examen semestru III IPA-IIICEPA-III IMAPA sem.2</t>
  </si>
  <si>
    <t>FSSA8</t>
  </si>
  <si>
    <t>Examen licenta CEPA</t>
  </si>
  <si>
    <t>Titular ( Secretar comisie licenta)</t>
  </si>
  <si>
    <t>FSSA9</t>
  </si>
  <si>
    <t>Examene semestru (asistenta)</t>
  </si>
  <si>
    <t>examinare IPA, CEPA, IMAPA an 4 -64 studenti</t>
  </si>
  <si>
    <t>examinare ACSA an 2- 2 semestre 25 studenti</t>
  </si>
  <si>
    <t>examinare MPMA an 1- 18 studenti</t>
  </si>
  <si>
    <t>examinare ACSA an 1-19 studenti</t>
  </si>
  <si>
    <t>examinare licenta IPA 4-19 studenti</t>
  </si>
  <si>
    <t>examinare IPA 3 sem 1 si 2- 11 studenti</t>
  </si>
  <si>
    <t>al doilea cadru didactic examinator</t>
  </si>
  <si>
    <t>examinare IMAPA an 2- 9 studenti</t>
  </si>
  <si>
    <t>1,5</t>
  </si>
  <si>
    <t>examinare ACSA an 2- 25 studenti</t>
  </si>
  <si>
    <t>Examen de licentă CEPA</t>
  </si>
  <si>
    <t>Examen de semestru Tehnici culinare și produse de patiserie; IMAPA III</t>
  </si>
  <si>
    <t>Evaluare activitate practică Tehnici culinare și produse de patiserie; IMAPA III</t>
  </si>
  <si>
    <t>Examen de semestru Controlul calității produselor de origine vegetală, CEPA III</t>
  </si>
  <si>
    <t>Examen pe parcurs Controlul calității produselor de origine vegetală, CEPA III</t>
  </si>
  <si>
    <t>Evaluare activitate practică Controlul calității produselor de origine vegetală, CEPA III</t>
  </si>
  <si>
    <t>Examen de semestru Tehnologii în industria produselor făinoase, IPA IV</t>
  </si>
  <si>
    <t>Evaluare pe parcurs Tehnologii în industria produselor făinoase, IPA IV</t>
  </si>
  <si>
    <t>Evaluare activitate practică Tehnologii în industria produselor făinoase, IPA IV</t>
  </si>
  <si>
    <t>Examen de semestru Alimente funcționale, CEPA IV</t>
  </si>
  <si>
    <t>Evaluare pe parcursTehnologia panificației, IPA IV</t>
  </si>
  <si>
    <t>Evaluare de semestru Reologia alimentelor, CEPA IV</t>
  </si>
  <si>
    <t>Evaluare de semestru Sisteme de gestiune a datelor, CEPA IV</t>
  </si>
  <si>
    <t>Evaluare de semestru Sisteme de gestiune a datelor, IPA IV</t>
  </si>
  <si>
    <t>Evaluare de semestru Sisteme de gestiune a datelor, IMAPA IV</t>
  </si>
  <si>
    <t>Evaluare de semestru Proiectarea si conducerea proceselor tehnologice in ind zahărului, MPMA II</t>
  </si>
  <si>
    <t>Evaluare de semestru Metode si tehnici de cercetare stiintifică, ACSA I</t>
  </si>
  <si>
    <t xml:space="preserve">Evaluare de semestru </t>
  </si>
  <si>
    <t>Președinte examen licență IMAPA IV</t>
  </si>
  <si>
    <t>Programarea calculatoarelor și limbaje de programare anul I IPA+CEPA+IMAPA curs - evaluare pe parcurs</t>
  </si>
  <si>
    <t>Programarea calculatoarelor și limbaje de programare anul I IPA+CEPA+IMAPA curs -examen</t>
  </si>
  <si>
    <t>Programarea calculatoarelor și limbaje de programare anul I CEPA laborator - evaluare pe parcurs</t>
  </si>
  <si>
    <t>Automatizarea proceselor din indistria alimentară anul III IPA - curs - evaluare pe parcurs</t>
  </si>
  <si>
    <t>Automatizarea proceselor din indistria alimentară anul III IPA - laborator - evaluare pe parcurs</t>
  </si>
  <si>
    <t>Automatizarea proceselor din indistria alimentară anul III IPA - curs - examen</t>
  </si>
  <si>
    <t>Automatizarea proceselor din indistria alimentară anul IV IPA - curs - evaluare pe parcurs</t>
  </si>
  <si>
    <t>Automatizarea proceselor din indistria alimentară anul IV IPA - proiect - evaluare pe parcurs</t>
  </si>
  <si>
    <t xml:space="preserve">Automatizarea proceselor din indistria alimentară anul IV IPA - curs - examen </t>
  </si>
  <si>
    <t xml:space="preserve">Participarea în comisia de admitere la MASTER, specializarea MPMA-alimentar si ACSA, 17 iulie 2023 </t>
  </si>
  <si>
    <t>Membru în comisia de examen</t>
  </si>
  <si>
    <r>
      <rPr>
        <rFont val="Arial Narrow"/>
        <b/>
        <color theme="1"/>
        <sz val="10.0"/>
      </rPr>
      <t>(53 candidați-sesiune iulie/vara +4 candidati-sesiune  septembrie/toamna/3)</t>
    </r>
    <r>
      <rPr>
        <rFont val="Calibri"/>
        <b/>
        <color theme="1"/>
        <sz val="10.0"/>
      </rPr>
      <t>×2=(57/3)×2=38</t>
    </r>
  </si>
  <si>
    <t>Participarea în comisia de SUSȚINERE a lucrărilor de Licentă la specializ.CEPA, iunie 2023 + febr. 2024-1 candidat, 24 candidați</t>
  </si>
  <si>
    <t>Membru în comisia de susținere a lucrărilor de licență</t>
  </si>
  <si>
    <t>(24 candidați/3)×2=16</t>
  </si>
  <si>
    <t xml:space="preserve">Participarea în comisia de CORECTARE a lucrărilor de Licentă la specializ.CEPA, iunie 2024, 24 candidați </t>
  </si>
  <si>
    <t>Membru în comisia de corectare a lucrărilor de licență</t>
  </si>
  <si>
    <t>Participarea în comisia de EXAMEN a lucrării scrise la specializ.CEPA, iunie 2024,  24 candidați</t>
  </si>
  <si>
    <t>3 ore</t>
  </si>
  <si>
    <t>Asig calit si sigur alim în ind ferment I ACSA</t>
  </si>
  <si>
    <t>Titular curs si laborator; examen si colocviu de laborator.</t>
  </si>
  <si>
    <t>(19 studenți/3)×2=12,67</t>
  </si>
  <si>
    <t>Merceologia produselor alimentare; IIICEPA</t>
  </si>
  <si>
    <t>Titular curs;         colocviu</t>
  </si>
  <si>
    <t>(17 studenți/3)×2=11,33</t>
  </si>
  <si>
    <t>Titular laborator; colocviu lab.</t>
  </si>
  <si>
    <t>(17 studenți/3)×1=5,67</t>
  </si>
  <si>
    <t>Merceologie agroalimentară;II IMAPA</t>
  </si>
  <si>
    <t>Titular curs,         examen</t>
  </si>
  <si>
    <t>(9 studenți/3)×2=6</t>
  </si>
  <si>
    <t>Tehnologii în ind alcool si a drojdiei; III IPA</t>
  </si>
  <si>
    <t>Titular curs,        examen</t>
  </si>
  <si>
    <r>
      <rPr>
        <rFont val="Arial Narrow"/>
        <b/>
        <color theme="1"/>
        <sz val="10.0"/>
      </rPr>
      <t>(11 studenți/3)</t>
    </r>
    <r>
      <rPr>
        <rFont val="Calibri"/>
        <b/>
        <color theme="1"/>
        <sz val="10.0"/>
      </rPr>
      <t>×2</t>
    </r>
    <r>
      <rPr>
        <rFont val="Arial Narrow"/>
        <b/>
        <color theme="1"/>
        <sz val="10.0"/>
      </rPr>
      <t>=7,33</t>
    </r>
  </si>
  <si>
    <t>Titular laborator,  colocviu lab.</t>
  </si>
  <si>
    <t xml:space="preserve"> (11 studenți/3)×1=3,67</t>
  </si>
  <si>
    <t>Tehnologia maltului si a berii; III IPA</t>
  </si>
  <si>
    <r>
      <rPr>
        <rFont val="Arial Narrow"/>
        <b/>
        <color theme="1"/>
        <sz val="10.0"/>
      </rPr>
      <t>(11 studenți/3)</t>
    </r>
    <r>
      <rPr>
        <rFont val="Calibri"/>
        <b/>
        <color theme="1"/>
        <sz val="10.0"/>
      </rPr>
      <t>×2</t>
    </r>
    <r>
      <rPr>
        <rFont val="Arial Narrow"/>
        <b/>
        <color theme="1"/>
        <sz val="10.0"/>
      </rPr>
      <t>=7,33</t>
    </r>
  </si>
  <si>
    <t>Titular laborator, colocviu lab.</t>
  </si>
  <si>
    <t>Proiectarea și conducerea proceselor tehnologice în industria fermentativă; MPMA I, laborator</t>
  </si>
  <si>
    <t xml:space="preserve"> (18 studenți/3)×1=6</t>
  </si>
  <si>
    <t>Tehnologia și valorificarea produselor de origine animală; IMAPA III</t>
  </si>
  <si>
    <t>ASISTENT la Titular Draghici Olga</t>
  </si>
  <si>
    <t>((12 studenți/3)×2=8)×0.5=4</t>
  </si>
  <si>
    <t>Tehnologii generale în IA; III CEPA, examen+verificare pe parcurs</t>
  </si>
  <si>
    <r>
      <rPr>
        <rFont val="Arial Narrow"/>
        <b/>
        <color theme="1"/>
        <sz val="9.0"/>
      </rPr>
      <t>((17 studenți/3)×2=11,33)</t>
    </r>
    <r>
      <rPr>
        <rFont val="Calibri"/>
        <b/>
        <color theme="1"/>
        <sz val="9.0"/>
      </rPr>
      <t>×</t>
    </r>
    <r>
      <rPr>
        <rFont val="Arial Narrow"/>
        <b/>
        <color theme="1"/>
        <sz val="9.0"/>
      </rPr>
      <t>0.5=5,67</t>
    </r>
  </si>
  <si>
    <t>Principii și metode de conservare a produselor alimentare, examen+verificare pe parcurs; IPA II</t>
  </si>
  <si>
    <r>
      <rPr>
        <rFont val="Arial Narrow"/>
        <b/>
        <color theme="1"/>
        <sz val="9.0"/>
      </rPr>
      <t>((13 studenți/3)×2=8,67)</t>
    </r>
    <r>
      <rPr>
        <rFont val="Calibri"/>
        <b/>
        <color theme="1"/>
        <sz val="9.0"/>
      </rPr>
      <t>×</t>
    </r>
    <r>
      <rPr>
        <rFont val="Arial Narrow"/>
        <b/>
        <color theme="1"/>
        <sz val="9.0"/>
      </rPr>
      <t>0.5=4.33</t>
    </r>
  </si>
  <si>
    <t>Elaborarea proiectului de diploma, CEPA IV, 1 student, 2 semestre</t>
  </si>
  <si>
    <t>Coordonare PACALA Mariana</t>
  </si>
  <si>
    <t>(1 student si 2 semestre/3)×1=6</t>
  </si>
  <si>
    <t>colocviu laborator-chimie fizică și coloidală - I IPA -1 sg</t>
  </si>
  <si>
    <t xml:space="preserve">12 studenți </t>
  </si>
  <si>
    <t>colocviu laborator-chimie fizică și coloidală - I CEPA-1 sg</t>
  </si>
  <si>
    <t xml:space="preserve">20 studenți  </t>
  </si>
  <si>
    <t>evaluare curs-chimie fizică și coloidală -I IPA+CEPA</t>
  </si>
  <si>
    <t xml:space="preserve">44  studenți </t>
  </si>
  <si>
    <t>examen-chimie fizică și coloidală -I IPA</t>
  </si>
  <si>
    <t>24 studenți</t>
  </si>
  <si>
    <t>examen-chimie fizică și coloidală -I CEPA</t>
  </si>
  <si>
    <t>20 studenți</t>
  </si>
  <si>
    <t>evaluare curs-chimie anorganică și analitică -I IPA+CEPA+IMAPA</t>
  </si>
  <si>
    <t>55 studenți</t>
  </si>
  <si>
    <t>examen-chimie anorganică și analitică -I IPA</t>
  </si>
  <si>
    <t>examen-chimie anorganică și analitică -I CEPA</t>
  </si>
  <si>
    <t>examen-chimie anorganică și analitică -I IMAPA</t>
  </si>
  <si>
    <t>11 studenți</t>
  </si>
  <si>
    <t>examen-chimie generală-I EPM</t>
  </si>
  <si>
    <t>9 studenți</t>
  </si>
  <si>
    <t>colocviu-chimie generală-I B</t>
  </si>
  <si>
    <t>27 studenți</t>
  </si>
  <si>
    <t>evaluare curs-chimie anorganică și analitică 2 -I CEPA</t>
  </si>
  <si>
    <t>examen-chimie anorganică și analitică 2 -I CEPA</t>
  </si>
  <si>
    <t>examen licență -comisia supraveghere-IV CEPA</t>
  </si>
  <si>
    <t>asistent supraveghere</t>
  </si>
  <si>
    <t>examinare IV CEPA</t>
  </si>
  <si>
    <t>colocviu laborator IV CEPA</t>
  </si>
  <si>
    <t>evaluare parcurs IV CEPA curs</t>
  </si>
  <si>
    <t>colocviu laborator II IMAPA</t>
  </si>
  <si>
    <t>colocviu laborator III IPA, Moara 1</t>
  </si>
  <si>
    <t>examinare III IPA, Moara 2</t>
  </si>
  <si>
    <t>colocviu laborator III IPA, Moara 2</t>
  </si>
  <si>
    <t>evaluare parcurs III IPA, Moara 2</t>
  </si>
  <si>
    <t>examinare IV IMAPA</t>
  </si>
  <si>
    <t>colocviu laborator IV IMAPA</t>
  </si>
  <si>
    <t>evaluare parcurs IV IMAPA curs</t>
  </si>
  <si>
    <t>disertatie MPMA</t>
  </si>
  <si>
    <t>asistență examen mpma 1</t>
  </si>
  <si>
    <t>asistență examen (titular Anca Tulbure)</t>
  </si>
  <si>
    <t>asistență examen acsa 2</t>
  </si>
  <si>
    <t>asistență examen ipa 4</t>
  </si>
  <si>
    <t>asistență examen cepa 4</t>
  </si>
  <si>
    <t>asistență examen imapa 4</t>
  </si>
  <si>
    <t>asistență examen ipa 2</t>
  </si>
  <si>
    <t>Examen Microbiologie generala, An 2, Sem 1 IPA+CEPA</t>
  </si>
  <si>
    <t>27 studenti</t>
  </si>
  <si>
    <t>Examen Epidemiologie si sănătate publică, An 4, Sem 2</t>
  </si>
  <si>
    <t>26 studenti</t>
  </si>
  <si>
    <t>Examen Microbiologie  EPM + BIO</t>
  </si>
  <si>
    <t>55 studenti</t>
  </si>
  <si>
    <t>Microbiology, Biologie An III</t>
  </si>
  <si>
    <t>6 studenti</t>
  </si>
  <si>
    <t>Evaluare pe parcurs, Microbiologie generala An 2, Sem 1 IPA+CEPA, Curs</t>
  </si>
  <si>
    <t>Evaluare pe parcurs, Microbiologie generala An 2, Sem 2 IPA+CEPA, Curs</t>
  </si>
  <si>
    <t>Evaluare pe parcurs, Microbiologie generala An 2, Sem 1 IPA+CEPA, Lab</t>
  </si>
  <si>
    <t>Evaluare pe parcurs Epidemiologie si sănătate publică, An 4, Sem 2, Curs</t>
  </si>
  <si>
    <t>Evaluare pe parcurs, Microbiology, An 3, Sem 2, Bio Engleza</t>
  </si>
  <si>
    <t>Evaluare pe parcurs, Microbiologie, An 3, Sem 2, BIO si EPM</t>
  </si>
  <si>
    <t>examene de semestru</t>
  </si>
  <si>
    <t>285/3=95</t>
  </si>
  <si>
    <t>evaluare de parcurs la curs</t>
  </si>
  <si>
    <t>evaluare de parcurs la laborator</t>
  </si>
  <si>
    <t>233/3=77.66</t>
  </si>
  <si>
    <t>restanțe</t>
  </si>
  <si>
    <t>0.25x285/3=19.41</t>
  </si>
  <si>
    <t>reexaminari</t>
  </si>
  <si>
    <t>0.1x285/3=9.5</t>
  </si>
  <si>
    <t>Comisie Licenta CEPA sustinere</t>
  </si>
  <si>
    <t xml:space="preserve"> iunie 2024/26x2</t>
  </si>
  <si>
    <t>Aditivi si falsuri in industria alimentara I ACSA</t>
  </si>
  <si>
    <t>titular/norma de baza</t>
  </si>
  <si>
    <t>19 (studenti)x2</t>
  </si>
  <si>
    <t xml:space="preserve">Principiile nutritiei umane, III CEPA </t>
  </si>
  <si>
    <t>14(studenti)x2</t>
  </si>
  <si>
    <t>Surse de energii regenerabile, III IPMA</t>
  </si>
  <si>
    <t>19(studenti)x2</t>
  </si>
  <si>
    <t>Conditionarea si pastrarea produselor agricole IV Monta</t>
  </si>
  <si>
    <t>21(studenti)x2</t>
  </si>
  <si>
    <t>Examen final Chimia Alimentelor</t>
  </si>
  <si>
    <t>36:3=12</t>
  </si>
  <si>
    <t>Restante Chimia Alimentelor</t>
  </si>
  <si>
    <t>3:3=2</t>
  </si>
  <si>
    <t>Evaluare pe parcurs curs Chimia Alimentelor</t>
  </si>
  <si>
    <t>Examen final Chimie Organică</t>
  </si>
  <si>
    <t>55:3=18.33</t>
  </si>
  <si>
    <t>Restante  Chimie Organică</t>
  </si>
  <si>
    <t>15:3=5</t>
  </si>
  <si>
    <t>Evaluare pe parcurs curs Chimie Organică</t>
  </si>
  <si>
    <t>Examen final Metode moderne în controlul fizico-chimic al alimentelor</t>
  </si>
  <si>
    <t>19:3=6.33</t>
  </si>
  <si>
    <t>Evaluare pe parcurs curs Metode moderne în controlul fizico-chimic al alimentelor</t>
  </si>
  <si>
    <t>Examen final Chimia Mediului</t>
  </si>
  <si>
    <t>15:3=4</t>
  </si>
  <si>
    <t>Evaluare pe parcurs curs Chimia Mediului</t>
  </si>
  <si>
    <t>Examen de dizertatie ACSA</t>
  </si>
  <si>
    <t>Membru comisie, februarie</t>
  </si>
  <si>
    <t>3:3=1</t>
  </si>
  <si>
    <t>Membru comisie, iunie</t>
  </si>
  <si>
    <t>20:3=6,66</t>
  </si>
  <si>
    <t>Examen de licență IPA</t>
  </si>
  <si>
    <t>Membru comisie corectura</t>
  </si>
  <si>
    <t>Examen de licență CEPA IV</t>
  </si>
  <si>
    <t>Membrur în comisie</t>
  </si>
  <si>
    <t>Examen de disertatie master MPMA</t>
  </si>
  <si>
    <t>Membru în comisie</t>
  </si>
  <si>
    <t>Sisteme de gestiune a datelor IV IMAPA+IPA - curs - evaluare pe parcursul semestrului</t>
  </si>
  <si>
    <t>Sisteme de gestiune a datelor IV IMAPA+IPA - curs - examen</t>
  </si>
  <si>
    <t>Grafică asistată de calculator I IPA+CEPA+IMAPA - curs - evaluare pe parcursul semestrului</t>
  </si>
  <si>
    <t>Grafică asistată de calculator I IPA+CEPA+IMAPA - curs - examen</t>
  </si>
  <si>
    <t>Grafică asistată de calculator I IPA+IMAPA - lab - evaluare pe parcursul semestrului</t>
  </si>
  <si>
    <t>Reologia alimentelor IV CEPA - curs, evaluare pe parcurs</t>
  </si>
  <si>
    <t>Reologia alimentelor IV CEPA - curs, evaluare finala</t>
  </si>
  <si>
    <t>Sisteme de gestiune a datelor IV CEPA - curs si lab, evaluare pe parcurs</t>
  </si>
  <si>
    <t>Tehnici culinare si produse de patiserie III IMAPA, curs, evaluare finală</t>
  </si>
  <si>
    <t>Tehnici culinare si produse de patiserie III IMAPA, lab, evaluare finală</t>
  </si>
  <si>
    <t>Controlul calit produse de origine vegetală, III CEPA, curs, evaluare finală</t>
  </si>
  <si>
    <t>Controlul calit produse de origine vegetală, III CEPA, lab, evaluare finală</t>
  </si>
  <si>
    <t>Tehnologii in industria produselor făinoase, IV IPA , curs, evaluare finală</t>
  </si>
  <si>
    <t>Tehnologii in industria produselor făinoase, IV IPA , lab, evaluare finală</t>
  </si>
  <si>
    <t>Tehnologia panificatiei, IV IPA , curs, evaluare finală</t>
  </si>
  <si>
    <t>Tehnologia panificatiei, IV IPA , lab, evaluare finală</t>
  </si>
  <si>
    <t>Membru in Comisia de admitere la mastterat</t>
  </si>
  <si>
    <t>Membru in Comisia de examinare licenta specializarea IPA</t>
  </si>
  <si>
    <t>Al doilea cadru didactic examinator</t>
  </si>
  <si>
    <t>Tehnologia prelucrării legumelor și fructelor II, evaluare finală curs și laborator (IPA III)</t>
  </si>
  <si>
    <t>Analiza senzoriala, curs și laborator</t>
  </si>
  <si>
    <t>Aditivi și ingrediente în industria alimentară 2 evaluări la curs (IPA IV+ CEPA III)</t>
  </si>
  <si>
    <t>Examen de licenta Monta ID</t>
  </si>
  <si>
    <t>Examen de disertatie MPMA</t>
  </si>
  <si>
    <t>Evaluare pe parcurs Topografie IMAPA I</t>
  </si>
  <si>
    <t>Evaluare pe parcurs Topografie IPMA I</t>
  </si>
  <si>
    <t>Evaluare pe parcurs Topografie Monta I</t>
  </si>
  <si>
    <t>Evaluare pe parcurs Informatica IPMA I</t>
  </si>
  <si>
    <t>Evaluare pe parcurs Infomratica Monta I</t>
  </si>
  <si>
    <t>Evaluare pe parcurs Org Teritoriului Monta II</t>
  </si>
  <si>
    <t>Examen Practica de specialitate 4 IPMA II</t>
  </si>
  <si>
    <t>Examen Practica de specialitate 5 IPMA III</t>
  </si>
  <si>
    <t>Examen Practica de specialitate 6 IPMA III</t>
  </si>
  <si>
    <t>Examen Practica de specialitate 5 Monta III</t>
  </si>
  <si>
    <t>Examen Topografie IMAPA I</t>
  </si>
  <si>
    <t>11 studenti/3 x 0.5</t>
  </si>
  <si>
    <t>ExamenTopografie IPMA I</t>
  </si>
  <si>
    <t>22 studenti/3 x 0.5</t>
  </si>
  <si>
    <t>ExamenTopografie Monta I</t>
  </si>
  <si>
    <t xml:space="preserve">26 studenti/3 x 0.5 </t>
  </si>
  <si>
    <t>Examen Informatica IPMA I</t>
  </si>
  <si>
    <t>Examen Infomratica Monta I</t>
  </si>
  <si>
    <t>Examen Org Teritoriului Monta II</t>
  </si>
  <si>
    <t>22 studenti/3x 0.5</t>
  </si>
  <si>
    <t>Examen Infomratica Monta I ID</t>
  </si>
  <si>
    <t>Examen Managementul ecologic al calitatii mediului IPMA IV</t>
  </si>
  <si>
    <t>19 studenti/3 x 0.5</t>
  </si>
  <si>
    <t>Examen Baza energetica si masini agricole Monta I</t>
  </si>
  <si>
    <t>Examen Evaluarea riscurilor si managementul dezastrelor IPMA III</t>
  </si>
  <si>
    <t>Examen Surse de energie regenerabila IPMA III</t>
  </si>
  <si>
    <t>Examen Silvicultura Monta IV</t>
  </si>
  <si>
    <t>Microbiologie,Lucrări practice_Montanologie AN I, L</t>
  </si>
  <si>
    <t>26/3</t>
  </si>
  <si>
    <t>Studii de impact, bilant si audit de mediu, IPMA AN IV, C</t>
  </si>
  <si>
    <t>22/3</t>
  </si>
  <si>
    <t>Studii de impact, bilant si audit de mediu, IPMA AN IV,S</t>
  </si>
  <si>
    <t>Managementul ecologic al calitătii mediului,C_ IPMA AN IV, examen</t>
  </si>
  <si>
    <t>Managementul ecologic al calitătii mediului,S_ IPMA AN IV, lab</t>
  </si>
  <si>
    <t>Managementul apelor uzate, C_IPMA AN IV, examen</t>
  </si>
  <si>
    <t>Managementul apelor uzate, S_IPMA AN IV, colocviu lab</t>
  </si>
  <si>
    <t>Comisie licență IPMA 4, supraveghere licență susținere</t>
  </si>
  <si>
    <t>22/3 x 2</t>
  </si>
  <si>
    <t>Comisie licență IPMA 4, supraveghere licență scris</t>
  </si>
  <si>
    <t>Evaluare examen semestru (curs)                                  Montanologie I, IPMA I: Baza energetică în agricultură        Total studenți evaluați 48</t>
  </si>
  <si>
    <t>Evaluare examen semestru (curs)                                  Montanologie II: Exploatarea utilajelor agricole        Total studenți evaluați 20</t>
  </si>
  <si>
    <t>Evaluare examen semestru (curs)                                  MDDZR I: Mașini și utilaje pentru îmbunătățiri funciare     Total studenți evaluați 30</t>
  </si>
  <si>
    <t>Practică și activitate de cercetare MDDZR II    Total studenți evaluați 25</t>
  </si>
  <si>
    <t>Practică și activitate de cercetare MDDZR II</t>
  </si>
  <si>
    <t>Practică și activitate de cercetare MPMA II         Total studenți evaluați 15</t>
  </si>
  <si>
    <t>Practică și activitate de cercetare MONTA II           Total studenți evaluați 20</t>
  </si>
  <si>
    <t>Practică și activitate de cercetare MONTA III          Total studenți evaluați 20</t>
  </si>
  <si>
    <t>Practică și activitate de cercetare IPMA III          Total studenți evaluați 19</t>
  </si>
  <si>
    <t>Tehnologii horticole (viticultură)</t>
  </si>
  <si>
    <r>
      <rPr>
        <rFont val="Arial Narrow"/>
        <color theme="1"/>
        <sz val="10.0"/>
      </rPr>
      <t xml:space="preserve">Evaluare examen semestru (curs)
Montanologie III: Floricultură, Ameliorarea plantelor - 2*16
IPMA III: Horticultura ecologica - 19
Montanologie IV: Arboricultură - 21
</t>
    </r>
    <r>
      <rPr>
        <rFont val="Arial Narrow"/>
        <color theme="1"/>
        <sz val="10.0"/>
      </rPr>
      <t>Total studenți: 72</t>
    </r>
  </si>
  <si>
    <r>
      <rPr>
        <rFont val="Arial Narrow"/>
        <color theme="1"/>
        <sz val="10.0"/>
      </rPr>
      <t xml:space="preserve">Evaluare pe parcurs (curs)
Montanologie III: Floricultură, Ameliorarea plantelor - 2*16
IPMA III: Horticultura ecologica - 19
Montanologie IV: Arboricultură - 21
</t>
    </r>
    <r>
      <rPr>
        <rFont val="Arial Narrow"/>
        <color theme="1"/>
        <sz val="10.0"/>
      </rPr>
      <t>Total studenți: 72</t>
    </r>
  </si>
  <si>
    <r>
      <rPr>
        <rFont val="Arial Narrow"/>
        <color theme="1"/>
        <sz val="10.0"/>
      </rPr>
      <t xml:space="preserve">Evaluare seminar/laborator
Montanologie III: Floricultură, Ameliorarea plantelor - 2*16
IPMA III: Horticultura ecologica - 19
Montanologie IV: Arboricultură - 21
</t>
    </r>
    <r>
      <rPr>
        <rFont val="Arial Narrow"/>
        <color theme="1"/>
        <sz val="10.0"/>
      </rPr>
      <t>Total studenți: 72</t>
    </r>
  </si>
  <si>
    <r>
      <rPr>
        <rFont val="Arial Narrow"/>
        <color theme="1"/>
        <sz val="10.0"/>
      </rPr>
      <t xml:space="preserve">Evaluare examen semestru (curs)
Montanologie II: Pedologie(I&amp;II), - 2*20
Montanologie IV: Silvicultură - 21
IPMA II: Pedologie - 1*16
IPMA III: Reconstrucție ecologică - 19
IPMA IV: Evaluarea terenurilor - 22
IMAPA III: Silvicultură - 12
MDDZR II: Menagementul ecosistemelor forestiere - 26
MPMAg I: Managementul calității zoneri rurale - 16
MPMAg II: Menagementul ecosistemelor forestiere - 15
MPMAg I: Informatică aplicată și CAD - 16
</t>
    </r>
    <r>
      <rPr>
        <rFont val="Arial Narrow"/>
        <color theme="1"/>
        <sz val="10.0"/>
      </rPr>
      <t>Total studenți examinați: 203</t>
    </r>
  </si>
  <si>
    <r>
      <rPr>
        <rFont val="Arial Narrow"/>
        <color theme="1"/>
        <sz val="10.0"/>
      </rPr>
      <t xml:space="preserve">Evaluare examen Restanță 25%
Montanologie III: Floricultură, Ameliorarea plantelor - 2*16
IPMA III: Horticultura ecologica - 19
Montanologie IV: Arboricultură - 21
</t>
    </r>
    <r>
      <rPr>
        <rFont val="Arial Narrow"/>
        <color theme="1"/>
        <sz val="10.0"/>
      </rPr>
      <t>Total studenți evaluati: 72*25%=18</t>
    </r>
  </si>
  <si>
    <r>
      <rPr>
        <rFont val="Arial Narrow"/>
        <color theme="1"/>
        <sz val="10.0"/>
      </rPr>
      <t xml:space="preserve">Evaluare examen Reexaminare 10%
Montanologie III: Floricultură, Ameliorarea plantelor - 2*16
IPMA III: Horticultura ecologica - 19
Montanologie IV: Arboricultură - 21
</t>
    </r>
    <r>
      <rPr>
        <rFont val="Arial Narrow"/>
        <color theme="1"/>
        <sz val="10.0"/>
      </rPr>
      <t>Total studenți evaluati: 72*10%=7</t>
    </r>
  </si>
  <si>
    <r>
      <rPr>
        <rFont val="Arial Narrow"/>
        <color theme="1"/>
        <sz val="10.0"/>
      </rPr>
      <t xml:space="preserve">Licență Montanologie - 18
Admitere MDDZR - 19
</t>
    </r>
    <r>
      <rPr>
        <rFont val="Arial Narrow"/>
        <color theme="1"/>
        <sz val="10.0"/>
      </rPr>
      <t>Total studenți: 37</t>
    </r>
  </si>
  <si>
    <t>Fiziologia  plantelor I, Monta 2, sem 1, curs</t>
  </si>
  <si>
    <t>Ecofiziologie I, IPMA 2, sem 1, curs</t>
  </si>
  <si>
    <t>titluar</t>
  </si>
  <si>
    <t>16 st</t>
  </si>
  <si>
    <t>Fiziologia plantelor II, Monta 2, sem 2, curs</t>
  </si>
  <si>
    <t xml:space="preserve">20 studenți </t>
  </si>
  <si>
    <t>Ecofiziologie II, IPMA 2, sem 2, curs</t>
  </si>
  <si>
    <t>Biotehnologii, Monta 4, sem 1, curs, examen</t>
  </si>
  <si>
    <t>21 st</t>
  </si>
  <si>
    <t>Biotehnologii, Monta 4, sem 1, curs, test parțial</t>
  </si>
  <si>
    <t>Tehnologii horticole (Legumicultură), Monta 3, curs examen</t>
  </si>
  <si>
    <t>Tehnologii horticole (Legumicultură), Monta 3, test parțial</t>
  </si>
  <si>
    <t>Licență Montanologie - corectură</t>
  </si>
  <si>
    <t>21 x 2</t>
  </si>
  <si>
    <t>Licență Montanologie - susținere</t>
  </si>
  <si>
    <t>Disertație MDDZR - susținere</t>
  </si>
  <si>
    <t>24x2</t>
  </si>
  <si>
    <t>32x2</t>
  </si>
  <si>
    <t>Tehnologii in ind. laptelui-Evaluare de parcus (curs) -III IPA  sem.1</t>
  </si>
  <si>
    <t xml:space="preserve"> Tehnologii in ind. Laptelui-Evaluare de parcus (laborator) -III IPA  sem.1/1sg.</t>
  </si>
  <si>
    <t>Tehnologii in ind. Laptelui-Examen -III IPA  sem.1</t>
  </si>
  <si>
    <t>Tehnologii in ind. Laptelui-Evaluare de parcus (curs) -III IPA  sem.2</t>
  </si>
  <si>
    <t>Tehnologii in ind. Laptelui-Examen -III IPA  sem.2</t>
  </si>
  <si>
    <t xml:space="preserve"> Proiectarea si cond.proc. tehn. In ind.laptelui-Evaluare de parcus (curs) -I MPMA  sem.2</t>
  </si>
  <si>
    <t>Proiectarea si cond.proc. tehn. In ind.lapteluiExamen -I MPMA  sem.2</t>
  </si>
  <si>
    <t>Presedinte -Disertatie MPMA</t>
  </si>
  <si>
    <t>9/3x3</t>
  </si>
  <si>
    <t>examen de licență, susținere proiect diplomă CEPA, 24 studenți</t>
  </si>
  <si>
    <t>titular, președinte de comisie</t>
  </si>
  <si>
    <t>examen de disertație ACSA, 20 studenți-masteranzi</t>
  </si>
  <si>
    <t>examen de admitere master ACSA, 57 candidați</t>
  </si>
  <si>
    <t>examen de admitere doctorat, Inginerie industrială, 8 candidați</t>
  </si>
  <si>
    <r>
      <rPr>
        <rFont val="Arial Narrow"/>
        <color theme="1"/>
        <sz val="10.0"/>
      </rPr>
      <t xml:space="preserve">examen de semestru/colocviu si evaluare pe parcurs </t>
    </r>
    <r>
      <rPr>
        <rFont val="Arial Narrow"/>
        <color theme="1"/>
        <sz val="10.0"/>
      </rPr>
      <t>Tehnici avansate de analiză biochimică, proteomică și genomică</t>
    </r>
    <r>
      <rPr>
        <rFont val="Arial Narrow"/>
        <color theme="1"/>
        <sz val="10.0"/>
      </rPr>
      <t xml:space="preserve"> (master ACSA anul I), 19 studenti</t>
    </r>
  </si>
  <si>
    <r>
      <rPr>
        <rFont val="Arial Narrow"/>
        <color theme="1"/>
        <sz val="10.0"/>
      </rPr>
      <t xml:space="preserve">examen de semestru si evaluare pe parcurs </t>
    </r>
    <r>
      <rPr>
        <rFont val="Arial Narrow"/>
        <color theme="1"/>
        <sz val="10.0"/>
      </rPr>
      <t>Biochimie</t>
    </r>
    <r>
      <rPr>
        <rFont val="Arial Narrow"/>
        <color theme="1"/>
        <sz val="10.0"/>
      </rPr>
      <t xml:space="preserve"> (IPA + CEPA + IMAPA anul 2), 13+14+9= 36 studenti</t>
    </r>
  </si>
  <si>
    <r>
      <rPr>
        <rFont val="Arial Narrow"/>
        <color theme="1"/>
        <sz val="10.0"/>
      </rPr>
      <t xml:space="preserve">examen de semestru si evaluare pe parcurs </t>
    </r>
    <r>
      <rPr>
        <rFont val="Arial Narrow"/>
        <color theme="1"/>
        <sz val="10.0"/>
      </rPr>
      <t>Metode biochimice si imunochimice de control și expertiză</t>
    </r>
    <r>
      <rPr>
        <rFont val="Arial Narrow"/>
        <color theme="1"/>
        <sz val="10.0"/>
      </rPr>
      <t>, master BA anul 1, 20 studenți</t>
    </r>
  </si>
  <si>
    <t>examen restanțe Biochimie, 25% din 36 studenți IPA+CEPA+IMAPA anul 2</t>
  </si>
  <si>
    <t>examen reexaminări Biochimie, 10% din 36 studenți IPA+CEPA+IMAPA anul 2</t>
  </si>
  <si>
    <t>examen restanțe Tehnici avansate, 25% din 19 studenți ACSA anul 1</t>
  </si>
  <si>
    <t>examen reexaminări Tehnici avansate, 10% din 19 studenți ACSA anul 1</t>
  </si>
  <si>
    <t>examen restanțe Metode biochimice, 25% din 20 studenți BA anul 1</t>
  </si>
  <si>
    <t>examen reexaminări Metode biochimice, 10% din 20 studenți BA anul 1</t>
  </si>
  <si>
    <t>Examen de semestrul 2 - IPA I, Ecologie și protecția mediului</t>
  </si>
  <si>
    <t>24 studenți/3</t>
  </si>
  <si>
    <t>Examen de semestrul 2 - CEPA I, Ecologie și protecția mediului</t>
  </si>
  <si>
    <t>Examen de semestrul 2 - IMAPA I, Ecologie și protecția mediului</t>
  </si>
  <si>
    <t>11 studenți/3*</t>
  </si>
  <si>
    <t>Examene de semestrul 1 - ACSA II, Asigurarea calității și siguranței alimentare în industria vinului</t>
  </si>
  <si>
    <t>25 studenți/3</t>
  </si>
  <si>
    <t>Examene de semestrul 1- IPA IV, Tehnologia vin, oțet și bauturi distilate</t>
  </si>
  <si>
    <t>Evaluare pe parcurs semestrul 1 - IPA I, Ecologie și protecția mediului</t>
  </si>
  <si>
    <t>Evaluare pe parcurs semestrul 1 - CEPA I, Ecologie și protecția mediului</t>
  </si>
  <si>
    <t>Evaluare pe parcurs semestrul 1 - IMAPA I, Ecologie și protecția mediului</t>
  </si>
  <si>
    <t>Evaluare pe parcurs semestrul 1 - ACSA II, Asigurarea calității și siguranței alimentare în industria vinului</t>
  </si>
  <si>
    <t>Evaluare pe parcurs semestrul 1 - IPA IV, Tehnologia vin, oțet și bauturi distilate</t>
  </si>
  <si>
    <t>Examen admitere master</t>
  </si>
  <si>
    <t>(34+19 +4)x2/3</t>
  </si>
  <si>
    <t>Examen de admitere doctorat</t>
  </si>
  <si>
    <t>8x3/3</t>
  </si>
  <si>
    <t>Examen disertaíe ACSA</t>
  </si>
  <si>
    <t>20 studențix3/3</t>
  </si>
  <si>
    <t>Examen licentă IPA</t>
  </si>
  <si>
    <t>(17+12) studențix2/3</t>
  </si>
  <si>
    <t>Evaluări pe parcurs doctorat</t>
  </si>
  <si>
    <t>(8x1)x3/3</t>
  </si>
  <si>
    <t>Evaluare anul I Montanologie ecologie</t>
  </si>
  <si>
    <t>20studentix2/3</t>
  </si>
  <si>
    <t>Evaluare anul I IPMA ecologie</t>
  </si>
  <si>
    <t>29studentix2/3</t>
  </si>
  <si>
    <t>Evaluare anul II IPMA Analiza instrumentala</t>
  </si>
  <si>
    <t>16studentix2/3</t>
  </si>
  <si>
    <t>Evaluare anul IV IPMA Combaterea biologica integrata in ecosistemele agricole</t>
  </si>
  <si>
    <t>17studentix2/3</t>
  </si>
  <si>
    <r>
      <rPr>
        <rFont val="Calibri"/>
        <color theme="1"/>
        <sz val="11.0"/>
      </rPr>
      <t>Chimia mediului</t>
    </r>
    <r>
      <rPr>
        <rFont val="Calibri"/>
        <color theme="1"/>
        <sz val="11.0"/>
      </rPr>
      <t xml:space="preserve"> - analiza calitatii apei </t>
    </r>
    <r>
      <rPr>
        <rFont val="Calibri"/>
        <color theme="1"/>
        <sz val="11.0"/>
      </rPr>
      <t>- sem.2, curs 2h/săpt.</t>
    </r>
  </si>
  <si>
    <r>
      <rPr>
        <rFont val="Calibri"/>
        <color theme="1"/>
        <sz val="11.0"/>
      </rPr>
      <t xml:space="preserve">Chimia mediului </t>
    </r>
    <r>
      <rPr>
        <rFont val="Calibri"/>
        <color theme="1"/>
        <sz val="11.0"/>
      </rPr>
      <t>- analiza calitatii apei III -sem. 2, laborator 1 semigrupă-2 h</t>
    </r>
  </si>
  <si>
    <t>Chimie, Montanologie 1, sem 1, curs 2h/săpt</t>
  </si>
  <si>
    <r>
      <rPr>
        <rFont val="Calibri"/>
        <color theme="1"/>
        <sz val="11.0"/>
      </rPr>
      <t>Chimie</t>
    </r>
    <r>
      <rPr>
        <rFont val="Calibri"/>
        <color theme="1"/>
        <sz val="11.0"/>
      </rPr>
      <t>, M1, Sem.1-Laborator 1 semigrupă 2h/săpt</t>
    </r>
  </si>
  <si>
    <r>
      <rPr>
        <rFont val="Calibri"/>
        <color theme="1"/>
        <sz val="11.0"/>
      </rPr>
      <t xml:space="preserve">Chimie </t>
    </r>
    <r>
      <rPr>
        <rFont val="Calibri"/>
        <color theme="1"/>
        <sz val="11.0"/>
      </rPr>
      <t>1 , I IPMA, Sem.1-Laborator 1 semigrupă -2h/săpt</t>
    </r>
  </si>
  <si>
    <r>
      <rPr>
        <rFont val="Calibri"/>
        <color theme="1"/>
        <sz val="11.0"/>
      </rPr>
      <t xml:space="preserve">Chimie 2, Sem 2, Laborator,  </t>
    </r>
    <r>
      <rPr>
        <rFont val="Calibri"/>
        <color theme="1"/>
        <sz val="11.0"/>
      </rPr>
      <t xml:space="preserve"> I IPMA 1 semigrupă-2h/săpt</t>
    </r>
  </si>
  <si>
    <r>
      <rPr>
        <rFont val="Calibri"/>
        <color theme="1"/>
        <sz val="11.0"/>
      </rPr>
      <t xml:space="preserve">Agrochimie I </t>
    </r>
    <r>
      <rPr>
        <rFont val="Calibri"/>
        <color theme="1"/>
        <sz val="11.0"/>
      </rPr>
      <t>Montanologie  -sem.2, laborator 1 semigrupă -2h</t>
    </r>
    <r>
      <rPr>
        <rFont val="Calibri"/>
        <color theme="1"/>
        <sz val="11.0"/>
      </rPr>
      <t>/sapt</t>
    </r>
  </si>
  <si>
    <r>
      <rPr>
        <rFont val="Calibri"/>
        <color theme="1"/>
        <sz val="11.0"/>
      </rPr>
      <t xml:space="preserve">Agrochimie I </t>
    </r>
    <r>
      <rPr>
        <rFont val="Calibri"/>
        <color theme="1"/>
        <sz val="11.0"/>
      </rPr>
      <t>Montanologie  -sem.2, curs-2h</t>
    </r>
    <r>
      <rPr>
        <rFont val="Calibri"/>
        <color theme="1"/>
        <sz val="11.0"/>
      </rPr>
      <t>/săpt</t>
    </r>
  </si>
  <si>
    <r>
      <rPr>
        <rFont val="Calibri"/>
        <color theme="1"/>
        <sz val="11.0"/>
      </rPr>
      <t xml:space="preserve">Agrochimie 2, Sem 2, Laborator,  </t>
    </r>
    <r>
      <rPr>
        <rFont val="Calibri"/>
        <color theme="1"/>
        <sz val="11.0"/>
      </rPr>
      <t xml:space="preserve"> I IPMA 1 semigrupă-2h/săpt</t>
    </r>
  </si>
  <si>
    <t>evaluare semestrială și examen</t>
  </si>
  <si>
    <t>evaluare semestrială și colocviu</t>
  </si>
  <si>
    <t>examen</t>
  </si>
  <si>
    <t xml:space="preserve">evaluare pe parcurs Fitotehnie curs = an 3 M </t>
  </si>
  <si>
    <t>examen semestru Fitotehnie = an 3 M</t>
  </si>
  <si>
    <t>evaluare pe parcurs Fitotehnie Lucr practice = an 3 M</t>
  </si>
  <si>
    <t xml:space="preserve">evaluare pe parcurs Fitotehnie curs = an 4 M </t>
  </si>
  <si>
    <t>21/3</t>
  </si>
  <si>
    <t>examen semestru Fitotehnie = an 4 M</t>
  </si>
  <si>
    <t>evaluare pe parcurs Fitotehnie Lucr practice = an 4 M</t>
  </si>
  <si>
    <t xml:space="preserve">evaluare pe parcurs Pratologie curs = an 4 </t>
  </si>
  <si>
    <t>examen semestru pratologie = an 4 sem 1</t>
  </si>
  <si>
    <t xml:space="preserve">evaluare pe parcurs Pratologie curs = an 4  </t>
  </si>
  <si>
    <t>examen semestru Pratologie = an 4 sem 2</t>
  </si>
  <si>
    <t>examen finalizare studii M - IF</t>
  </si>
  <si>
    <t>21x2/3</t>
  </si>
  <si>
    <t xml:space="preserve">restanțe </t>
  </si>
  <si>
    <t>reexaminări</t>
  </si>
  <si>
    <t xml:space="preserve">evaluare pe parcurs Mn curs = an 4 M și an 1 IMAPA </t>
  </si>
  <si>
    <t>32/3</t>
  </si>
  <si>
    <t>examen semestru Mn = an 4 M și an 1 IMAPA</t>
  </si>
  <si>
    <t>evaluare pe parcurs Mn sem = an 4 M</t>
  </si>
  <si>
    <t>examen semestru Mn gen - sem = an 1 IMAPA</t>
  </si>
  <si>
    <t>11/3</t>
  </si>
  <si>
    <t>evaluare pe parcurs MDD curs = an 4  IMAPA</t>
  </si>
  <si>
    <t>examen semestru MDD = an 4 IMAPA</t>
  </si>
  <si>
    <t>evaluare pe parcurs Mk sem = an 4 M</t>
  </si>
  <si>
    <t>examen semestru Mk = an 4 M</t>
  </si>
  <si>
    <t>evaluare pe parcurs EcSer curs = an 4  M</t>
  </si>
  <si>
    <t>examen semestru EcServ  = an 4 M</t>
  </si>
  <si>
    <t>examen finalizare studii IPMA</t>
  </si>
  <si>
    <t>19*2/3</t>
  </si>
  <si>
    <t>examen finalizare studii IMAPA</t>
  </si>
  <si>
    <t>examen finalizare studii MDDZR</t>
  </si>
  <si>
    <t>21*3/3</t>
  </si>
  <si>
    <t>Zootehnie ecologică IPMA 3, Colocviu lab</t>
  </si>
  <si>
    <t>19 studenți</t>
  </si>
  <si>
    <t>Zootehnie generală, sem I an II Montanologie, examen</t>
  </si>
  <si>
    <t>Zootehnie generală, sem I an II Montanologie, colocviu lab</t>
  </si>
  <si>
    <t>Zootehnie generală, sem II an II Montanologie, examen</t>
  </si>
  <si>
    <t>Zootehnie generală, sem II an II Montanologie, colocviu lab</t>
  </si>
  <si>
    <t>Agroturism, an III Montanologie, examen</t>
  </si>
  <si>
    <t>16 studenți</t>
  </si>
  <si>
    <t>21/3 x 2</t>
  </si>
  <si>
    <t>26/3x3</t>
  </si>
  <si>
    <t>Disertație MDDZR - susținere, februarie 2024</t>
  </si>
  <si>
    <t>3/1x3</t>
  </si>
  <si>
    <t>32/3x2</t>
  </si>
  <si>
    <t>ID11-Coordonarea de lucrări de finalizare a studiilor</t>
  </si>
  <si>
    <t>Licență/ disertație/ modul psihopedagogic</t>
  </si>
  <si>
    <t xml:space="preserve">Se punctează doar coordonarea lucrărilor care au fost aduse în stadiul de susținere.
</t>
  </si>
  <si>
    <r>
      <rPr>
        <rFont val="Arial Narrow"/>
        <b/>
        <color rgb="FF000000"/>
        <sz val="10.0"/>
      </rPr>
      <t>*Punctaje de referință:</t>
    </r>
    <r>
      <rPr>
        <rFont val="Arial Narrow"/>
        <b val="0"/>
        <color rgb="FF000000"/>
        <sz val="10.0"/>
      </rPr>
      <t xml:space="preserve">
•   10 p./ lucrare de finalizare (modul psihopedagogic);
•        20 p./ lucrare de licență;
•        30 p./ lucrare de disertație + licență programe de minim 5 ani. 
</t>
    </r>
  </si>
  <si>
    <t>Lucrare coordonată (nume student, titlul lucrării, nivelul de studii finalizat prin această lucrare)</t>
  </si>
  <si>
    <t>Dumitrașcu, Olimpia-Maria, Cercetări privind populațiile de insecte din culturile de legume comuna  Orlești județul Vâlcea, Master MPMAg</t>
  </si>
  <si>
    <t>Diana Smeu, RECICLAREA DEȘEURILOR ÎN JUDEȚUL VÂLCEA, Master MPMAg</t>
  </si>
  <si>
    <t>Matei Giurgiu, Șuvara sașilor și activitățile agricole din
limitele ariei naturale protejate, Licență IPMA</t>
  </si>
  <si>
    <t>Mitroiu Ionut Lucian, Studiu privind consecințele prezenței șacalului auriu (Canis aureus L.)
asupra localității Hosman situată în aria protejată a Podișului
Hârtibaciului ROSPA0099, Licență IPMA</t>
  </si>
  <si>
    <t>Solomon Andrei, Inițierea culturii in vitro la Petunia x hybrida, Licență IPMA</t>
  </si>
  <si>
    <t>Tichindelean Adrian, Inventarierea resurselor genetice vegetale locale
pentru alimentație și agricultură din comuna
Alțâna, județul Sibiu, Licență IPMA</t>
  </si>
  <si>
    <t>Antonie Iuliana, Moise Cristina</t>
  </si>
  <si>
    <t>Cosmin Anca Viorica, Studiul privind calitatea mierii în stupina Cosmin din satul Rodbav, com. Șoarș, Jud. Brașob</t>
  </si>
  <si>
    <t>Rozorea Ioan Dumitru, Studiul privind creșterea și exploatarea albinelor în stupina Cosmin din satul Rodbav, com. Șoarș, jud. Brașov</t>
  </si>
  <si>
    <t>Șoaită Marius Dumitru, Contribuții la studiul insectelor capturate în grădina din localitatea Cristian, jud. Sibiu în condițiile anului 2023</t>
  </si>
  <si>
    <t>1. Tetea Gheorghe-Valeriu - Exploatarea unei plantaţii de 0,25 ha alun în comuna Șura Mică, județul Sibiu - 20 puncte</t>
  </si>
  <si>
    <t>2. Barb Răzvan Dumitru - Tehnica cultivări unei pepiniere de păr în
Ferma didactică și experimentală Rusciori - 10 puncte</t>
  </si>
  <si>
    <t>3. Georgescu Dumitru Alexandru - Managementul operațional în plantația
de prun. Studiu de caz Ferma Didactică Rusciori. - 10 puncte</t>
  </si>
  <si>
    <t>4. Ciolan Radu Octavian - Tehnica cultivarii unei suprafețe de 0,5 Ha
in Ferma Didactică și esperimentala Rusciori - 10 puncte</t>
  </si>
  <si>
    <t>Brădescu Raluca - Studiu privind asigurarea regenerării terenurilor forestiere de pe teritoriul localității ocna sibiului, 
Județul sibiu</t>
  </si>
  <si>
    <t xml:space="preserve">Dordea Alexandru - Studiu privind documentația cadastrală pentru introducerea cadastrului sistematic în UAT Cârța, jud. Sibiu </t>
  </si>
  <si>
    <t>Glodariu Alexandra - Studiu privind asigurarea regenerării terenurilor forestiere de pe teritoriul localității Săliște, Județul Sibiu</t>
  </si>
  <si>
    <t>Grec Nicușor - Studiu privind asigurarea regenerării terenurilor  forestiere de pe teritoriul localității Geoagiu, județul Hunedoara</t>
  </si>
  <si>
    <t>Gunesch Marius - Studiu privind asigurarea regenerării terenurilor forestiere de pe teritoriul localității Boița, 
județul Sibiu</t>
  </si>
  <si>
    <t>Hanzu Paula - Studiu privind asigurarea regenerării terenurilor forestiere de pe teritoriul localității Cristian, 
Județul Sibiu</t>
  </si>
  <si>
    <t>Badea Elena Madalina, Initierea si dezvoltarea unei afaceri de tip cafenea</t>
  </si>
  <si>
    <t>Cotoară Claudia
CONTROLUL PROCESULUI DE PRODUCȚIE LA OBȚINEREA BRÂNZEI DE BURDUF DIN LAPTE DE OAIE CU ADAOS DE FINCHEN
Lucrare de licență</t>
  </si>
  <si>
    <t>Drașovean Andreea
Controlul procesului de producție la obținerea brânzei în saramură de tip telemea din lapte de capră cu hamei
Lucrare de licență</t>
  </si>
  <si>
    <t>Bășică Georgiana
Controlul procesului de producție la obținerea untului din lapte de oaie cu adaos de leurdă
Lucrare de licență</t>
  </si>
  <si>
    <t>Jugănaru Andreea
Controlul procesului de producție la obținerea vinurilor îmbuteliate
Lucrare de licență</t>
  </si>
  <si>
    <t>Mateș Bianca
Să se proiecteze o secție de procesare a laptelui de vacă în iaurt tip aperitiv cu chipsuri de măr și scorțișoară
Lucrare de licență</t>
  </si>
  <si>
    <t>Mija Cristina
CONTROLUL PROCESULUI DE PRODUCȚIE LA OBȚINEREA UNOR VINURI AROMATE DIN STRUGURI COLORAȚI 
Lucrare de licență</t>
  </si>
  <si>
    <t>Miroznicenco Deliana
PROIECTAREA UNEI UNITĂȚI DE OBȚINERE A VINULUI SPUMANT DUPĂ METODA CLASICĂ CHAMPENOISE
Lucrare de licență</t>
  </si>
  <si>
    <t>Mitrea Diana
Să se proiecteze o secție de procesare a laptelui de vacă în brânză cu pastă moale de tip topfen
Lucrare de licență</t>
  </si>
  <si>
    <t>Năstase Mădălin
Controlul procesului de producție la obținerea brânzei de tip aperitiv din lapte de bivoliță  cu  adaos de  cipsuri de cocos
Lucrare de licență</t>
  </si>
  <si>
    <t>Neag Andrei
Să se proiecteze o secție de procesare a laptelui de vacă în lapte de consum tip hiperproteic cu adaos de camu camu
Lucrare de licență</t>
  </si>
  <si>
    <t>Stan Maria
Să se proiecteze o secție de procesare a laptelui de vacă în brânză cu pastă tare tip Mureșana maturată în vin Merlot
Lucrare de licență</t>
  </si>
  <si>
    <t>Taoso Izabella
Să se proiecteze o secție de procesare a laptelui de capră în brânză proaspătă tip aperitiv cu adaos de coajă de cartof dulce
Lucrare de licență</t>
  </si>
  <si>
    <t>Vlad Valentin
Controlul procesului de producție la obținerea brânzei cu pastă 
semi tare de tip Tilsit din lapte de vacă cu adaos de pudră de roșcove
Lucrare de licență</t>
  </si>
  <si>
    <t>Despoiu Rareș
CERCETĂRI PRIVIND OBŢINEREA VINURILOR ALBE
Lucrare de disertație</t>
  </si>
  <si>
    <t>Gergely Andreea
Cercetări privind obținerea brânzei telemea de vacă conservată în ulei de rapiță
Lucrare de disertație</t>
  </si>
  <si>
    <t>Ienciu Raluca
Cercetări privind obținerea iautului din lapte de vacă cu adaos de măceșe
Lucrare de disertație</t>
  </si>
  <si>
    <t>Ionescu Denisa
UNT DE OAIE CU LAVANDĂ
Lucrare de disertație</t>
  </si>
  <si>
    <t>Nanulescu Alexandra
Cercetări privind obținerea laptelui covăsit din lapte de bivoliță cu păstaie de vanilie mărunțită, sirop de agave și ghinde
Lucrare de disertație</t>
  </si>
  <si>
    <t>Nuțu Bianca
Cercetări privind analiza tehnologică de obținere a brânzei proaspete tip aperitiv cu mere coapte
Lucrare de disertație</t>
  </si>
  <si>
    <t>Tănasie Roxana
TEHNOLOGIA OBŢINERII BRÂNZEI DE BURDUF CU AMESTEC DE FLORI DE TEI
Lucrare de diserație</t>
  </si>
  <si>
    <t>Adam Loredana - Valorificarea deșeurilor piscicole</t>
  </si>
  <si>
    <t>Ibrac Roxana - Compararea metodelor de refrigerare</t>
  </si>
  <si>
    <t>Iuonas Alina-Cristina</t>
  </si>
  <si>
    <t>Vlad Sebastian</t>
  </si>
  <si>
    <t>Bratu Anastasia - salam în crustă de fistic</t>
  </si>
  <si>
    <t>Ciocan Marcela - Cabanos</t>
  </si>
  <si>
    <t>Ciubotaru Maria - crenvurști de pui</t>
  </si>
  <si>
    <t>Geonea Milena - salam cu șuncă</t>
  </si>
  <si>
    <t>Luminea Andreea - Mușchi Azuga</t>
  </si>
  <si>
    <t xml:space="preserve">Ceprăzaru Petruța Alexandra, Ingineria de fabricare a produselor vegetale conservate prin acidifiere artificială. Brocoli cu conopidă în oțet, lucrere de licență-IPA IV </t>
  </si>
  <si>
    <t>Ahălăni Raul Alin, Proiectarea unei secții de fabricare a marmeladei de cătină, licență IPA IV</t>
  </si>
  <si>
    <t>Tomescu Ioana Gabriela, Controlul calității produselor vegetale obținute prin fermentație lactică. Kimchi, lucrare licență CEPA IV.</t>
  </si>
  <si>
    <t>Pătrașcu Elena Laura, Controlul calității în procesul de producție a dulceții de kiwi, lucrare de licență, CEPA IV</t>
  </si>
  <si>
    <t>Iancu Maria Llidia</t>
  </si>
  <si>
    <t>Panainte Laurențiu Marian, Controlul calității la fabricarea legumelor de seră, lucrare de licență, CEPA IV.</t>
  </si>
  <si>
    <t>OGNEAN CLAUDIA FELICIA</t>
  </si>
  <si>
    <t>Armaș Elena Georgiana, Initierea si dezvoltarea unei afaceri de tip catering pentru segmente de populație cu nevoi speciale, IMAPA IV</t>
  </si>
  <si>
    <t>Tănăsoiu Felicia Natalia, Initierea si dezvoltarea unei afaceri de tip catering pentru persoane care doresc să își controleze greutatea, IMAPA IV</t>
  </si>
  <si>
    <t>OGNEAN MIHAI</t>
  </si>
  <si>
    <t>Ionescu Elena Cristiana; Să se proiecteze sistemul de calitate pentru produsul Pâine GRAHAM cu miere; CEPA IV</t>
  </si>
  <si>
    <t>Moghină Robert; Să se proiecteze sistemul de calitate pentru produsul COZONAC; CEPA IV</t>
  </si>
  <si>
    <t>Palamariu Sorin Gabriel; Să se proiecteze sistemul de calitate pentru produsul pâine de secară; CEPA IV</t>
  </si>
  <si>
    <t>Pușcaș Ana Maria; Să se proiecteze sistemul de calitate pentru produsul pâine albă cu cartofi; CEPA IV</t>
  </si>
  <si>
    <t>Ștefan V Andreea; Să se proiecteze sistemul de calitate pentru produsul Paste făinoase cu ou; CEPA IV</t>
  </si>
  <si>
    <t>Onete Teodora; Diagnoza mediului pentru diversificarea produselor de panificație intr-o microintreprindere; IMAPA IV</t>
  </si>
  <si>
    <t>Bobăilă Ioana Emilia; Să se proiecteze o secție de fabricare a păinii cu adaos de proteine; IPA IV</t>
  </si>
  <si>
    <t>Șipoș Anca, Iagăru Romulus, Căpățână Ciprian</t>
  </si>
  <si>
    <t>Badea Elena Madalina; Initierea si dezvoltarea unei afaceri de tip cafenea; proiect diplomă</t>
  </si>
  <si>
    <t>Iagăru Romulus, Șipoș Anca</t>
  </si>
  <si>
    <t>Sincu Iulia Cristina; Promovarea conceptului de stup inteligent și managementul integrat al activităților în pensiunea agroturistică Stupul Carpatin; proiect diplomă</t>
  </si>
  <si>
    <t>Manea Georgiana Maria; Initierea si dezvoltarea unei pensiuni agrotusitice cu specific pescăresc;proiect diplomă</t>
  </si>
  <si>
    <t>Miricescu Dan, Șipoș Anca</t>
  </si>
  <si>
    <t>Enciu Gavril; Introducerea unui produs nou pe piață la Grup DIANA, din punct de vedere economic și tehnologic; disertație</t>
  </si>
  <si>
    <r>
      <rPr>
        <rFont val="Arial Narrow"/>
        <color theme="1"/>
        <sz val="10.0"/>
      </rPr>
      <t xml:space="preserve">NAN Denisa Maria;                                   </t>
    </r>
    <r>
      <rPr>
        <rFont val="Arial Narrow"/>
        <i/>
        <color theme="1"/>
        <sz val="10.0"/>
      </rPr>
      <t>CERINȚE GENERALE PRIVIND SIGURANȚA ALIMENTARĂ
LA COMERCIALIZAREA SIGURĂ A PRODUSELOR ALIMENTARE;</t>
    </r>
    <r>
      <rPr>
        <rFont val="Arial Narrow"/>
        <color theme="1"/>
        <sz val="10.0"/>
      </rPr>
      <t xml:space="preserve">                MASTER ACSA</t>
    </r>
  </si>
  <si>
    <r>
      <rPr>
        <rFont val="Arial Narrow"/>
        <color theme="1"/>
        <sz val="10.0"/>
      </rPr>
      <t xml:space="preserve">CICIC Igor;                                    </t>
    </r>
    <r>
      <rPr>
        <rFont val="Arial Narrow"/>
        <i/>
        <color theme="1"/>
        <sz val="10.0"/>
      </rPr>
      <t>CONTROLUL AL PROCESULUI DE PRODUCȚIE LA OBȚINEREA UNEI BERI SPECIALE ÎNTR-O SECȚIE DE FERMENTARE A UNEI FABRICI DE BERE DE TIP SCHWARZBIER</t>
    </r>
    <r>
      <rPr>
        <rFont val="Arial Narrow"/>
        <color theme="1"/>
        <sz val="10.0"/>
      </rPr>
      <t>;                             IV CEPA.</t>
    </r>
  </si>
  <si>
    <t>Dumitriu Răzvan-Alexandru, Controlul si expertiza produselor dintr-un siloz de depozitare
a grâului, pentru o unitate de morărit cu capacitatea de
prelucrare de 60 tone in 24 de ore, CEPA licență</t>
  </si>
  <si>
    <t>Miclea Elena-Daniela, Să se proiecteze o secție de pregătire a grâului pentru măciniș, cu capacitatea de 60 to/24 h, IPA ID licență</t>
  </si>
  <si>
    <t>Rugină Cătălin, Să se proiecteze o secție de măcinare a grâului, cu capacitatea de 60 to/24 h, IPA ID licență</t>
  </si>
  <si>
    <t>Bîzoi Alexandra, Asigurarea calității grâului la depozitarea în rezerva națională, ACSA master</t>
  </si>
  <si>
    <t>Ungureanu Ionuț-Valerică, Influența condiționării grâului asupra proprietăților
tehnologice de măciniș, MPMA master</t>
  </si>
  <si>
    <t>Boariu Ilinca Loana, UTILIZAREA ENERGIEI REGENERABILE LA MĂNĂSTIREA CĂMÂRZANI, JUDEȚUL SUCEAVA, anul II MPMA agricol</t>
  </si>
  <si>
    <t>Hasu Alexandra, Implementarea educației ecologice prin noțiuni de agricultură și protecția mediului în învățământul liceal din cadrul Liceului Timotei Ciupariu Dumbrăveni, anul II MPMA, agricol</t>
  </si>
  <si>
    <t>Fuciu Larisa Nicoleta, Cercetari privind maturarea din punct de vedere senzorial al brânzeturilor cu pasta moale de tip Năsal cu sos Cheddar</t>
  </si>
  <si>
    <t>Minea Andreea, Impactul indicatorului Nutri Score în informarea consumatorilor și
alegerile nutriționale ale consumatorilor</t>
  </si>
  <si>
    <t>Ciprian Josan, Studiu asupra folosirii ciocolatei ca suport pentru ingrediente
bioactive naturale</t>
  </si>
  <si>
    <t>Bîrsoianu Ion Alexandru, Cercetări privind obținerea înghețatei din lapte de vacă fără lactoză cu  tapioca și zmeură sortiment expertarom</t>
  </si>
  <si>
    <t>Tănasie Elena Roxana, Cercetări privind procesarea brânzei de burduf cu amestec de flori de tei</t>
  </si>
  <si>
    <t>Piciu Ioana, Managementul procesului tehnologic de obținere a bomboanelor de ciocolată cu miez de marțipan, Master MPMA</t>
  </si>
  <si>
    <t>Văduva Maria-Loredana, IPA IV, Proiectarea unui produs inovativ - ciocolată cu turmeric - și a unei secții de obținere a acestuia, licenta</t>
  </si>
  <si>
    <t>CIOBANU Alin Gabriel, ACSA II, Studiu asupra metodei de producție și caracterizarea pastei de fistic, master</t>
  </si>
  <si>
    <t>Gabriel Alexandru  BUDIANĂ, CEPA IV, Proiectarea unui produs inovativ - Napolitane cu cremă de semințe de cânepă - și a unui laborator de control al calității acestuia, licenta</t>
  </si>
  <si>
    <t>Diana-Florina JIANU, ACSA II, Studiu comparativ al gradului de dulce pentru îndulcitori naturali folosiți în industria alimentară, master</t>
  </si>
  <si>
    <t>Alina Ioana STĂNICĂ , IV IPA, Proiectarea unei secții de producție a unui produs inovativ de tip ciocolată neagră cu pudră de peliniță  (Artemisia annua), licenta</t>
  </si>
  <si>
    <t>Crețu Rareș Mihai, ACSA II, Influența preferințelor consumatorilor la proiectarea produselor de ciocolaterie, master</t>
  </si>
  <si>
    <t>MĂRGINEAN Denisa-Adina, CEPA IV, Proiectarea unui produs inovativ ,,Ciocolată cu ulei de dafin” și a unui laborator de control al calității acestuia, licenta</t>
  </si>
  <si>
    <t>DANDU Andreea-Raluca, CEPA IV, Proiectarea unui produs inovativ - ciocolată de casă cu miere - și a unui laborator de control al calitații acestuia, licenta</t>
  </si>
  <si>
    <t>Ciprian JOSAN, ACSA II, Studiu asupra folosirii ciocolatei ca suport pentru ingrediente bioactive naturale, master</t>
  </si>
  <si>
    <t>Sebeș Alina Roxana, IPA IV, Proiectarea unui produs inovativ ALIGRIP - Ceai pentru răceală și gripă -  și a unei secții de obținere a acestuia, licenta</t>
  </si>
  <si>
    <t>Elena-Mădălina NICU, Dezvoltarea în laborator și aprecierea senzorială și reologică a unor produse pentru bebeluși, master</t>
  </si>
  <si>
    <t>MIR Izabela-Gabriela, CEPA IV, Proiectarea unui produs inovativ de tip napolitană cu cremă din sâmburi grași și a unui laborator de control al calității acestuia, licenta</t>
  </si>
  <si>
    <t>Alexandra Ștefania Pîrvu, MPMA II, Integrarea semințelor de Nigella Sativa și a derivatelor într-un nutraceutic, master</t>
  </si>
  <si>
    <t>LLA Ligia, IPA IV, Proiectarea unui produs BOMBOANE DE CIOCOLATĂ CU UMPLUTURĂ DE ZMEURĂ SI PRALINĂ și a unei secții de obținere a acesteia, licenta</t>
  </si>
  <si>
    <t>Rădulescu Stela Filofteia, Analiza comportamentului reologic al cremelor folosite la obținerea produselor de tip Eugenia, master</t>
  </si>
  <si>
    <t>Nagy Alador-Alexandru, IPA IV, Proiectarea unui produs inovativ de tip jeleu cu agar, brocolli și ulei esențial de portocală și a unei secții de obținere a acestuia, licenta</t>
  </si>
  <si>
    <t>Lavinia-Ștefania CĂTĂNOIU , ACSA II, Influiența granulației făinii și a tipului de zaharuri asupra comportamentului făinii la obținerea clătitelor, master</t>
  </si>
  <si>
    <t>Radu Gheorghe-Adrian, IPA IV, Proiectarea unei secții de producție a unui prouds inovativ de tip jeleu din amidon, pudră de lucernă și sirop de roșcove, licenta</t>
  </si>
  <si>
    <t xml:space="preserve"> Valentina Cristiana SERBAN, CEPA IV, Proiectarea unui produs inovativ: baton proteic din semințe de cânepă și a unui laborator de control al calității acestuia, licenta</t>
  </si>
  <si>
    <t>Iacome Cernea Maria Isabela , IPA IV, Proiectarea unei sectii de producție a unui produs inovativ dropsuri cu, licenta</t>
  </si>
  <si>
    <t>Rău Maria-Alexandra, MPMA II, Aprecierea stării de igienă într-o fabrică de panificație folosind registre de evidență și rapoarte de igienizare, master</t>
  </si>
  <si>
    <t>Alina SOLOMON, CEPA IV, Proiectarea unui produs inovativ „Salam de biscuiți îmbunătățit cu proteină” și a unui laborator de control al calității acestuia, licenta</t>
  </si>
  <si>
    <t>Vecerdea Petronela, Gaspar Eniko</t>
  </si>
  <si>
    <t>Șofariu Bogdan, Studiu privind imobilizarea metalelor grele în sol, folosind diferite tipuri de amendamente</t>
  </si>
  <si>
    <t>Sava Camelia, Gaspar Eniko</t>
  </si>
  <si>
    <t>Kiss Anna Maria, Studii privind determinarea stabilității biologice a compostului prin determinarea consumului de oxigen</t>
  </si>
  <si>
    <t>Dan Mihaela - Studii privind evoluția și conservarea arborilor din
aliniamentele stradale ale orașului Sibiu și identificarea
proprietăților specifice ale arborilor din acest areal</t>
  </si>
  <si>
    <t>OȚEL ROMUL, Interesul populației asupra florei medicinale din flora spontană</t>
  </si>
  <si>
    <t>KISS ANNA-MARIA, Studii privind determinarea stabilității biologice a compostului prin determinarea consumului de oxigen , master</t>
  </si>
  <si>
    <t>FRĂȚILĂ SILVIU, Gradul de cunoaștere și întreținere a sintagmei ”organism modificat genetic” în rândul populației</t>
  </si>
  <si>
    <t>Sava Camelia, Frățilă Alexandra</t>
  </si>
  <si>
    <t>ȘERBAN FILIP SAMUEL, Studiu privind influența microfertilizanților asupra creșterii și dezvoltării rădăcinii plantelor la grâu</t>
  </si>
  <si>
    <t>BRAN ȘTEFANIA, Studiu privind influența substratului și a temperaturii la germinarea semințelor de mazăre (Pisum sativum L.)</t>
  </si>
  <si>
    <t>PIPERNEA ANAMARIA, Studiu privind adaptarea agriculturii de precizie bazate pe IoT ca soluție de dezvoltare și creșterii a competitivității fermelor vegetale cu ajutorul fondurilor europene, master</t>
  </si>
  <si>
    <t>PILOIU MARIA VALENTINA, Înființarea unui spațiu protejat pentru cultura de legume prin intermediul fondurilor nerambursabile externe</t>
  </si>
  <si>
    <t>DRĂGUȘIN PAUL CRISTIAN, Finanțare PS PAC 2023-2027,  proiect de finanțare privind înființarea unui depozit de fructe</t>
  </si>
  <si>
    <t>Tiţa Mihaela</t>
  </si>
  <si>
    <r>
      <rPr>
        <rFont val="Arial Narrow"/>
        <color theme="1"/>
        <sz val="10.0"/>
      </rPr>
      <t xml:space="preserve">Adoptarea deciziilor privind valorificarea gastronomiei din localitatea tălmăcel prin inițierea și dezvoltarea unei agropensiuni,CĂLĂRAȘ TEODORA-PARASCHIVA, </t>
    </r>
    <r>
      <rPr>
        <rFont val="Arial Narrow"/>
        <i/>
        <color theme="1"/>
        <sz val="10.0"/>
      </rPr>
      <t xml:space="preserve">CĂLĂRAȘ TEODORA-PARASCHIVA </t>
    </r>
    <r>
      <rPr>
        <rFont val="Arial Narrow"/>
        <color theme="1"/>
        <sz val="10.0"/>
      </rPr>
      <t>, IV IMAPA</t>
    </r>
  </si>
  <si>
    <t>Dezvoltarea unie afaceri privind obținerea de produse care îndeplinesc mențiunea de calitate produs montan din zona jina, TELEABĂ ALEXANDRA-ELENA, IV IMAPA</t>
  </si>
  <si>
    <t>Inițierea și dezvoltarea unei faceri de mici dimensiuni de tip procesare lapte și vânzare produse,OLTEANU ROXANA-MARIA, IV IMAPA</t>
  </si>
  <si>
    <t>Controlul procesului de productie la obtinerea branzei de burduf din lapte deoaie cu adaos de finchen, Cotoara Claudia, CEPA</t>
  </si>
  <si>
    <t>Controlul procesului de productie la obtinerea  a branzei de tip aperitiv cu adaos de chipsuri de cocos din lapte de bivolita, Nastase Madalin,CEPA</t>
  </si>
  <si>
    <t>Controlul procesului de productie la obtinerea branzei in saramura de tip telemea din lapte de capra, Drasovean Andreea, CEPA</t>
  </si>
  <si>
    <t>Controlul procesului de productie la obtinerea branzei cu pasta semitare de tip Tilsit din lapte devaca cu adaod de praf de roscove, Vlad Valentin, CEPA</t>
  </si>
  <si>
    <t>Controlul procesului de productie la obtinerea la obtinerea untului cu adaos de leurda din lapte de oaie, Basica Georgiana, CEPA</t>
  </si>
  <si>
    <t>Tiţa  Mihaela</t>
  </si>
  <si>
    <t>Sa se proiecteze o sectie de procesare a laptelui de consum tip hiperproiteic cu adaos de Camu-Camu, Neag Andrei, IPA</t>
  </si>
  <si>
    <t>Sa se proiecteze o sectie de procesare a laptelui de vaca in iaurt tip aperitiv cu mar si scortisoara, Mates Bianca, IPA</t>
  </si>
  <si>
    <t>Sa se proiecteze o sectie de procesare a laptelui de capra in branza proaspata tip aperitiv cu adaos de coaja de cartof, Toazs Isabela Melinda, IPA</t>
  </si>
  <si>
    <t>Sa se proiecteze o sectie de procesare a laptelui de vaca in branza cu pasta moale Topfen, Mitrea Diana, IPA</t>
  </si>
  <si>
    <t>Sa se proiecteze o sectie de procesare a laptelui de vaca in branza cu pasta tare tip Muresana maturata in vin Merlot, Stan Maria, IPA</t>
  </si>
  <si>
    <t>Aspecte privind creativitatea si inovarea branzeturilor cu pasta filata, Ispas Ionela, MPMA</t>
  </si>
  <si>
    <t>Strategii de marchetinf privind diversificarea produselor lactate proaspete de tip artizanal, Ionescu Irina, MPMA</t>
  </si>
  <si>
    <t>Cercetări privind analiza tehnologică de obținere a unui sortiment de brânză maturată în vin rose, Mazilu Maria-Cătălina, MPMA</t>
  </si>
  <si>
    <t>Cercetari privind maturarea din punct de vedere senzorial al brânzeturilor cu pasta moale de tip Năsal cu sos Cheddar,  Fuciu Larisa Nicoleta, ACSA</t>
  </si>
  <si>
    <t xml:space="preserve">CERCETARI PRIVIND OBTINEREA ÎNGHEȚATEI DIN LAPTE DE VACĂ FĂRĂ LACTOZĂ CU TAPIOCA ȘI ZMEURĂ DIN GAMA SORTIMENTALA „EXPERTAROM”, BÎRSOIANU ION-ALEXANDRU,ACSA
</t>
  </si>
  <si>
    <t>Cercetări privind analiza tehnologică de obținere a brânzei proaspete tip aperitiv cu mere coapte , Nuțu Bianca-Georgiana , ACSA</t>
  </si>
  <si>
    <t>CERCETĂRI PRIVIND PROCESAREA BRÂNZEI DE BURDUF CU AMESTEC DE FLORI DE TEI, Roxana Elena Tănăsie
ACSA</t>
  </si>
  <si>
    <t>UNT DE OAIE CU LAVANDĂ, Ionescu Maria- Denisa, ACSA</t>
  </si>
  <si>
    <t>Brânză telemea din lapte de vacă conservată în ulei de rapiță, Andreea-Larisa GERGELY, ACSA</t>
  </si>
  <si>
    <t>Cercetări privind obținerea iautului din lapte de vacă cu adaos de măceșe, Ienciu Raluca – Maria, ACSA</t>
  </si>
  <si>
    <t>Lapte covăsit din lapte de bivoliță cu păstaie de vanilie mărunțită, sirop de agave și ghinde, Nanulescu Ioana-Alexandra, ACSA</t>
  </si>
  <si>
    <r>
      <rPr>
        <rFont val="Arial Narrow"/>
        <color theme="1"/>
        <sz val="10.0"/>
      </rPr>
      <t xml:space="preserve">Avram Antonia, ”UTILIZAREA DE BIOMARKERI ENZIMATICI ÎN EVALUAREA PROPRIETĂȚILOR MIERII DE ALBINE” - </t>
    </r>
    <r>
      <rPr>
        <rFont val="Arial Narrow"/>
        <b/>
        <color theme="1"/>
        <sz val="10.0"/>
      </rPr>
      <t>lucrare de licență</t>
    </r>
  </si>
  <si>
    <r>
      <rPr>
        <rFont val="Arial Narrow"/>
        <color theme="1"/>
        <sz val="10.0"/>
      </rPr>
      <t xml:space="preserve">Naneș Alexandra, ”Studiu privind activitatea antioxidantă, conținutul de fenoli totali și taninuri din diferite organe vegetale ale speciei Primula veris”- </t>
    </r>
    <r>
      <rPr>
        <rFont val="Arial Narrow"/>
        <b/>
        <color theme="1"/>
        <sz val="10.0"/>
      </rPr>
      <t>lucrare de licență</t>
    </r>
  </si>
  <si>
    <r>
      <rPr>
        <rFont val="Arial Narrow"/>
        <color theme="1"/>
        <sz val="10.0"/>
      </rPr>
      <t xml:space="preserve">Avrinte Elena ”Considerații asupra parametrilor caracteristici patologiei hepatice și sifilis: o analiză comparativă” - </t>
    </r>
    <r>
      <rPr>
        <rFont val="Arial Narrow"/>
        <b/>
        <color theme="1"/>
        <sz val="10.0"/>
      </rPr>
      <t>Lucrare de disertație</t>
    </r>
  </si>
  <si>
    <r>
      <rPr>
        <rFont val="Arial Narrow"/>
        <color theme="1"/>
        <sz val="10.0"/>
      </rPr>
      <t>Boantă Iulia, ”CONSIDERAȚII PRIVIND SCREENING-UL BACTERIEI GRAM-POZITIVE STAPHYLOCOCCUS AUREUS METICILINO-REZISTENT (MRSA): STUDII DE CAZ” -</t>
    </r>
    <r>
      <rPr>
        <rFont val="Arial Narrow"/>
        <b/>
        <color theme="1"/>
        <sz val="10.0"/>
      </rPr>
      <t xml:space="preserve"> Lucrare de disertație</t>
    </r>
  </si>
  <si>
    <t>JUGANARU ANDREEA MARIA - Controlul procesului de producție la obținerea vinurilor îmbuteliate albe de calitate_Licenta CEPA</t>
  </si>
  <si>
    <t>MIJA MARIA-CRISTINA - Controlul procesului de producție la obținerea unor vinuri aromate din struguri colorați_Licență CEPA</t>
  </si>
  <si>
    <t>NIȚĂ Vasile Alexandru - Controlul procesului de producție la obținerea vinurilor roșii seci de calitate superioară_Licentă CEPA</t>
  </si>
  <si>
    <t>COMȘA CRISTINEL-RADU - INIȚIEREA ȘI DEZVOLTAREA UNEI CRAME-RESTAURANT PENTRU VALORIFICAREA RESURSELOR VITIVINICOLE DIN ZONA BLAJ_Licenta IMAPA</t>
  </si>
  <si>
    <t>MANEA MARIA -GEORGIANA - PROIECT PRIVIND INIȚIEREA ȘI DEZVOLTAREA UNEI PENSIUNI AGROTURISTICE CU SPECIFIC PESCĂRESC_Licenta IMAPA</t>
  </si>
  <si>
    <t>ARMAȘ ELENA- GEORGIANA - INIȚIEREA ȘI DEZVOLTAREA UNEI AFACERI DE TIP CATERING PENTRU SEGMENTE DE POPULAȚIE CU NEVOI SPECIALE_Licenta IMAPA</t>
  </si>
  <si>
    <t xml:space="preserve">MIROZNICENCO DELIANA - PROIECTAREA UNEI UNITĂȚI DE OBȚINERE A VINULUI SPUMANT DUPĂ METODA CLASICĂ CHAMPENOISE_Licenta IPA </t>
  </si>
  <si>
    <t>Paștină Ciprian -proiectarea unei ujnități de obținere a vinuluiroșu de calitate superioară_Disertație ACSA</t>
  </si>
  <si>
    <t>Despoiu Rareș - Proiectarea unei unități de obținere a vinului alb aromat demidulce_Didertație ACSA</t>
  </si>
  <si>
    <t>Dură-Muraru Mihaela - Cercretări privind obținerea vinurilor roșii autohtone în Podgoria Drăgășani_Disertația ACSA</t>
  </si>
  <si>
    <t>DAINA (PĂRĂU) MIHAELA - Calitatea principalei surse de apă brută care alimentează municipiul Sibiu_Disertație Fac. Științe</t>
  </si>
  <si>
    <t>Andreea Constantin - Controlul procesului de producție la obținerea vinurilor albe seci din struguri colorați_Licentă CEPA</t>
  </si>
  <si>
    <t xml:space="preserve">Martin Denisa -Cercetări privind obținerea vinurilor albe de calitate superioară demiseci cu denumire de Origine Controlată și trepte de calitate_Disertație MPMA </t>
  </si>
  <si>
    <t>Tudor Elisabeta Denisa - Managementul proceselor de producție la obținerea vinurilor roșii de calitate_Disertație MPMA</t>
  </si>
  <si>
    <t>Brandea (Cosma) Mihaela Adriana - Managenetul procesării la obținerea vinurilor albe de calitate_Disertație MPMA</t>
  </si>
  <si>
    <t>ȘI CERCETĂRI PRIVIND ECOLOGIA POPULAȚIILOR DE LEPIDOPTERE DIURNE DIN ZONA SIBIULUI, Neamtu Danil anul IV IPMA</t>
  </si>
  <si>
    <t>CONTRIBUTII LA STUDIUL DIVERSITATII POPULAȚIILOR DE COLEOPTERE DIN PARCUL SUB ARINI, Banea Nicoleta, anul IV IPMA</t>
  </si>
  <si>
    <t>Studiu populațiilor de dăunători, în cadrul Ocolului Silvic Arpas, județul Sibiu, Vlad Morar, anul IV IPMA</t>
  </si>
  <si>
    <t xml:space="preserve">ECOLOGIA INSECTELOR CAPTURATE IN LIVADA MIXTA DIN COMUNA LOAMNES, SAT MANDRA, JUDETUL SIBIU, anul IV Montanologie </t>
  </si>
  <si>
    <t>ANALIZA CALITATII MIERII OBTINUTE IN STUPINA COSMIN DIN SATUL RODBAV, COMUNA ȘOARȘ, JUDETUL BRAȘOV , anul IV Montanologie</t>
  </si>
  <si>
    <t>RECICLAREA DEȘEURILOR ÎN JUDEȚUL VÂLCEA, anul II MPMA</t>
  </si>
  <si>
    <t>CERCETARI PEIVIND POPULATIILE DE INSECTE DIN CULTURILE DE LEGUME, COMUNA ORLEȘTI JUDEȚUL VÂLCEA, anul II MPMA</t>
  </si>
  <si>
    <t>CONTRIBUTII LA STUDIUL INSECTELOR CAPTURATE IN GRADINA DIN LOCALITATEA CRISTIAN, JUDEȚUL SIBIU IN CONDITIILE Anului 2023, anul II MPMA</t>
  </si>
  <si>
    <t>METODE ȘI MIJLOACE DE INVESTIGARE A FACTORILOR DE MEDIU APA SI SOL IN LOCALITATEA CALAN, JUDETUL HUNEDOARA , Badea Elena, anul II MDDZR</t>
  </si>
  <si>
    <t>ANALIZA CALITĂȚII APEI DIN COMUNA GÂRBOVA, JUDEȚUL ALBA, Alina Bebeselea, anul II MDDZR</t>
  </si>
  <si>
    <t>METODE SI MIJLOACE DE ANALIZA A CALITATII  APELOR SUBTERANE DIN SATUL SÎMBOTIN, COMUNA DĂEȘTI, JUDEȚUL SIBIU, Ivan Rares, anul II MDDZR</t>
  </si>
  <si>
    <t>ANALIZE COMPARATIVE A ȘASE SORTIMENTE DE MIERE ÎN VEDEREA STABILIRII CALITĂȚII EI, _x000b_ÎN URMA DEPOZITĂRII, Hasu Alexandra, anul II MDDZR</t>
  </si>
  <si>
    <t>MANAGEMENTUL ACTIVITĂȚII DE COLECTARE ȘI DEPOZITARE A DEȘEURILOR , MONITORIZAREA POST-ÎNCHIDERE ȘI MANAGEMENTUL CONSTRUCȚIEI CELULEI 5 LA DEPOZITUL ECOLOGIC DE DEȘEURI MENAJERE ȘI INDUSTRIALE (D.E.D.M.I.) DIN LOCALITATEA CRISTIAN, JUDEȚUL SIBIU, Popescu Benea Debora</t>
  </si>
  <si>
    <t>METODE SI MIJLOACE DE INVESTIGARE A POPUARII ZONEI RURALE CU DESEURI AGROZOOTEHNICE, STUDIU DE CAZ FERMA CATTLE ROMANIA, Petre Victor, anul II MDDZR</t>
  </si>
  <si>
    <t>VECERDEA PETRONELA BIANCA,ENIKO GASPAR</t>
  </si>
  <si>
    <t xml:space="preserve"> ȘOFARIU BOGDAN, STUDIU PRIVIND IMOBILIZAREA METALELOR GRELE ÎN SOL FOLOSIND DIFERITE TIPURI DE AMENDAMENTE, 2024</t>
  </si>
  <si>
    <t>DUBLEȘU FLAVIUS, STUDIU PRIVIND SPECIEREA CHIMICĂ  ȘI MOBILITATEA POTENȚIALĂ A METALELOR GRELE ÎN SOLURILE  POLUATE DIN ZONA COPȘA MICĂ, JUD. SIBIU,2024</t>
  </si>
  <si>
    <t>UNGUREANU BOGDAN, INFLUENȚA NUTRIENȚILOR  PROVENIȚI  DIN AGRICULTURĂ ASUPRA CALITĂȚII  APELOR NATURALE - STUDIU DE CAZ SIBIEL, JUDEȚUL SIBIU,2024</t>
  </si>
  <si>
    <t>Georgiana-Miruna ȘOVĂROIU, Studiul agrochimic al solurilor din Sibiel, județul Sibiu, cu scopul aplicării unei fertilizări raționale și evitării poluării mediului, 2024</t>
  </si>
  <si>
    <t>Balasa VALENTIN, STUDIUL PRIVIND IMPACTUL CHIMIZĂRII AGRICULTURII: RISCURI ȘI ALTERNATIVE DURABILE STUDIU DE CAZ: LOCALITATEA BĂBENI DIN JUDEȚUL VÂLCEA, 2024</t>
  </si>
  <si>
    <t>Mangu Mihaela, GESTIONAREA DEȘEURILOR PE SECȚIA HEMATOLOGIE A SPITALULUI CLINIC JUDEŢEAN DE URGENŢĂ SIBIU, 2024</t>
  </si>
  <si>
    <t>Eparu Adrian, Plasticul în Economia Circulară: studiu privind comportamentul consumatorilor și impactul asupra mediului, 2024</t>
  </si>
  <si>
    <t>Salca Alexandra, Cercetări privind impactul colectării gunoiului de grajd asupra factorilor de mediu (aer, apă, sol) la ferma familiei Bârsan din localitatea Gârbova, județul Alba, 2024</t>
  </si>
  <si>
    <t>Petre Csilla, Impactul de Mediu al Autobazei Societății Comerciale Tursib S.A. din Sibiu, 2024</t>
  </si>
  <si>
    <t>Soare Gheorghe Constantin, Strategia de evaluare a riscurilor și managementul dezastrelor în localitatea Rucăr, județul Argeș, master</t>
  </si>
  <si>
    <t>Dobroiu Cristina Ioana, Rolul metodelor interactive în predarea geografiei la ciclul primar, licență</t>
  </si>
  <si>
    <t>Iocea Elena Marinela, Strategii didactice de realizare a educaţiei ecologice în învăţământul preşcolar, licență</t>
  </si>
  <si>
    <t>Nițescu Iona Mirela, Jocul didactic – mijloc de dezvoltare a gândirii geografice a preşcolarilor, licență</t>
  </si>
  <si>
    <t xml:space="preserve">Pînzariu Andreeea Claudia, Rolul, locul și metodologia jocului didactic geografic în învățământul primar, licență </t>
  </si>
  <si>
    <t>Soare Cătălina Ioana, Strategia bazată pe portofoliu – modalitate interactivă de predare - învăţare - evaluare a geografiei în ciclul primar, licență</t>
  </si>
  <si>
    <t xml:space="preserve">Zamfir Elena Cătălina, Valenţe formative şi informative ale excursiilor geografice, licență </t>
  </si>
  <si>
    <t>Anghel M. Georgeta-Corina (Dorobanţu), Lucrare de finalizare a modulului pedagogic</t>
  </si>
  <si>
    <t>Bălan F. C. Nicoleta-Alexandra, Lucrare de finalizare a modulului pedagogic</t>
  </si>
  <si>
    <t>Băncioiu N.-E. Alexandra-Mihaela, Lucrare de finalizare a modulului pedagogic</t>
  </si>
  <si>
    <t>Bompa M. Diana Mihaela Maria, Lucrare de finalizare a modulului pedagogic</t>
  </si>
  <si>
    <t>Chistol C.-N. Alexia, Lucrare de finalizare a modulului pedagogic</t>
  </si>
  <si>
    <t>Cimpoca C.-A. Andreea, Lucrare de finalizare a modulului pedagogic</t>
  </si>
  <si>
    <t>Ciuraru G. Codrina-Mihaela, Lucrare de finalizare a modulului pedagogic</t>
  </si>
  <si>
    <t>Condeiaşu C. Cristina-MariaLucrare de finalizare a modulului pedagogic</t>
  </si>
  <si>
    <t>Florea S.-N. Iulia-Sorina, Lucrare de finalizare a modulului pedagogic</t>
  </si>
  <si>
    <t>Gagea Alexandra Mihaela, Lucrare de finalizare a modulului pedagogic</t>
  </si>
  <si>
    <t>Irod M.-R. Dominic, Lucrare de finalizare a modulului pedagogic</t>
  </si>
  <si>
    <t>Metea E. Ana (Stan), Lucrare de finalizare a modulului pedagogic</t>
  </si>
  <si>
    <t>Neamţu G. Andreea, Lucrare de finalizare a modulului pedagogic</t>
  </si>
  <si>
    <t>Pătraşcu I. Mihai-Aurel, Lucrare de finalizare a modulului pedagogic</t>
  </si>
  <si>
    <t>Popa C. Andreea-Alina, Lucrare de finalizare a modulului pedagogic</t>
  </si>
  <si>
    <t>Popescu I.-A. Andreea-Alina, Lucrare de finalizare a modulului pedagogic</t>
  </si>
  <si>
    <t>Stoica F. Floriana, Lucrare de finalizare a modulului pedagogic</t>
  </si>
  <si>
    <t>Şipoş D. Eduarda Roxana, Lucrare de finalizare a modulului pedagogic</t>
  </si>
  <si>
    <t>Tatu G. Georgian, Lucrare de finalizare a modulului pedagogic</t>
  </si>
  <si>
    <t>Truţa C. Andreea-Maria, Lucrare de finalizare a modulului pedagogic</t>
  </si>
  <si>
    <t>Tudoran M. Bianca-Otilia (Negoescu), Lucrare de finalizare a modulului pedagogic</t>
  </si>
  <si>
    <t>Udrea C. Denisa-Tatiana (Anescu), Lucrare de finalizare a modulului pedagogic</t>
  </si>
  <si>
    <t>Vana M.-B. Daiana-Loredana, Lucrare de finalizare a modulului pedagogic</t>
  </si>
  <si>
    <t>Vărgatu-Dinică D. Lorena-Beatrice, Lucrare de finalizare a modulului pedagogic</t>
  </si>
  <si>
    <t>Vlajniţă V.-A. Maria-Viorela, Lucrare de finalizare a modulului pedagogic</t>
  </si>
  <si>
    <t>Voiculescu I. Cristina-Maria, Lucrare de finalizare a modulului pedagogic</t>
  </si>
  <si>
    <t>Zarioiu N. Nicolae, Lucrare de finalizare a modulului pedagogic</t>
  </si>
  <si>
    <t>Zgîrcea M. Elena-Bianca, Lucrare de finalizare a modulului pedagogic</t>
  </si>
  <si>
    <t>Adela Ioana STROIA - Valorificarea producțiilor din agroecosistemul fitotehnic. Studiu de caz cultura porumbului în localitatea Gura Râului, județul Sibiu - licență IPMA</t>
  </si>
  <si>
    <t>Bianca Giorgiana OSTROVANU - Particularități privind valorificarea producțiilor în agroecosistemele fitotehnice. Studiu de caz cultura de soia în Ferma Didactică Rusciori, județul Sibiu - licență IPMA</t>
  </si>
  <si>
    <t>Avram Mihai Cătălin - Aprecierea calității fânului - licență M</t>
  </si>
  <si>
    <t>Carmen Maria BALAU - TEHNOLOGIA DE CULTIVARE ȘI VALORIFICARE A PORUMBULUI DULCE ZAHARAT - licență M</t>
  </si>
  <si>
    <t>Marta Pavel Florian - Particularități privind elaborarea și implementarea tehnologiei de cultură la porumb în cadrul ÎI Marta Florian - licență M</t>
  </si>
  <si>
    <t>NAN Florin - Folosirea pajiștilor ca fânețe - licență M</t>
  </si>
  <si>
    <t>Țîrlea Antonia - STUDIU PRIVIND TEHNOLOGIA DE CULTURĂ LA FLOAREA SOARELUI ÎN CONDIŢIILE CÂMPULUI EXPERIMENTAL RUSCIORI - licență M</t>
  </si>
  <si>
    <t xml:space="preserve">Iagăru Pompilica </t>
  </si>
  <si>
    <t>Vonica Ancuța Mădălina - Agricultura de precizie - licență MDDZR</t>
  </si>
  <si>
    <t>Claudiu Vasile Denghel - Particularități privind Managementul fermelor pomicole și elaborarea mix-ului promoțional. Studiu de caz LIVADA MIERCUREA SIBIULUI - licență M</t>
  </si>
  <si>
    <t>Dobrotă Adrian - Particularități privind transportul de produse agricole în cadrul SC MEGA ROUTE SRL - licență M</t>
  </si>
  <si>
    <t>Iagăru Romulus și Barbu Ion</t>
  </si>
  <si>
    <t>Dumitru Alexandru georgescu - Managementul operațional în plantația de prun. Studiu de caz Ferma Didactică Rusciori - licență M</t>
  </si>
  <si>
    <t>Giurgiuveanu Nicolae - Managementul unei plantaţii de 0,6 ha viță de vie în Ferma didactică și experimentală Rusciori - licență M</t>
  </si>
  <si>
    <t>Nicolae Constantin Victor - PARTICULARITĂŢI PRIVIND ELABORAREA MIXULUI PROMOŢIONAL. STUDIU DE CAZ ÎNTREPRINDEREA DE VALORIFICARE MATERIAL LEMNOS ŞI AMENAJARE A PERDELELOR FORESTIERE ÎN AGRICULTURĂ - licență M</t>
  </si>
  <si>
    <t>Rizea Robert Ionuț - STUDIUL PRIVIND MEȘTEȘUGURILE TRADIȚIONALE ÎN MICROREGIUNEA HOREZU RESURSĂ și MIJLOC DE DEZVOLTARE DURABILĂ A COMUNITĂȚII - licență IPMA</t>
  </si>
  <si>
    <t>Nițu Gheorghe Valentin - STUDIUL PRIVIND RESURSELE ENDOGENE ŞI DEZVOLTAREA RURALĂ. STUDIU DE CAZ PĂDUREA ÎN COMUNA BUNEŞTI, JUD VÂLCEA - licență IPMA</t>
  </si>
  <si>
    <t xml:space="preserve">Iagăru Romulus                             Anca Sipos                                     Căpățână Ciprian </t>
  </si>
  <si>
    <t>Elena Mădălina Badea - Inițierea și dezvoltarea unei afaceri de tip cafenea, - licență IMAPA</t>
  </si>
  <si>
    <t>Iagăru Romulus                           Ognean Claudia Felicia</t>
  </si>
  <si>
    <t>Tănăsoiu Felicia Natalia- INIŢIEREA ŞI DEZVOLTAREA UNEI AFACERI DE TIP CATERING PENTRU PERSOANELE CARE DORESC SĂ-ŞI CONTROLEZE GREUTATEA, licență IMAPA</t>
  </si>
  <si>
    <t>Iagăru Romulus                         Tița Ovidiu</t>
  </si>
  <si>
    <t>Ionescu Evelin - Studiu privind inițierea unei afaceri în domeniul APA pentru valorificarea producțiilor de fructe (prune) prin distilare., - licență IMAPA</t>
  </si>
  <si>
    <t>Iagăru Romulus                       Șipoș Anca,   Mironescu Monica</t>
  </si>
  <si>
    <t>Sincu Iulia - Promovarea conceptului de stup inteligent și managementul integrat al activităților în pensiunea agroturistică STUPUL CARPATIN, - licență IMAPA</t>
  </si>
  <si>
    <t>Iagăru Romulus                          Șipoș Anca</t>
  </si>
  <si>
    <t>Manea Maria Georgiana - Proiect privind inițierea și dezvoltarea unei pensiuni agroturistice cu specific pescăresc, licență IMAPA</t>
  </si>
  <si>
    <t>Iagăru Romulus                   Ognean Mihai</t>
  </si>
  <si>
    <t>Radu Kovaci, - Inițierea unei afaceri de mici dimensiuni în domeniul alimentației publice de tip braserie, - licență IMAPA</t>
  </si>
  <si>
    <t>Iagăru Romulus                             Tița Mihaela</t>
  </si>
  <si>
    <t>Olteanu Ștefania, - INIŢIEREA ŞI DEZVOLTAREA UNEI AFACERI DE MICI DIMENSIUNI DE TIP PROCESARE LAPTE ŞI VÂNZARE PRODUSE, - licență IMAPA</t>
  </si>
  <si>
    <t>Onete Teodora, - DIAGNOZA MEDIULUI PENTRU DIVERSIFICAREA PRODUSELOR DE PANIFICAȚIE ÎNTR-O MICROÎNTREPRINDERE, licență IMAPA</t>
  </si>
  <si>
    <t>Călăraș Paraschiva, - ADOPTAREA DECIZILOR PRIVIND VALORIFICAREA GASTRONOMIEI DIN LOCALITATEA TĂLMĂCEL PRIN INIȚIEREA ȘI DEZVOLTAREA UNEI AGROPENSIUNI, licență IMAPA</t>
  </si>
  <si>
    <t>Armaș Elena - INIȚIEREA ŞI DEZVOLTAREA UNEI AFACERI DE TIP CATERING PENTRU SEGMENTE DE POPULAȚIE CU NEVOI SPECIALE, - licență IMAPA</t>
  </si>
  <si>
    <t>Comșa Cristinel, - INIŢIEREA ŞI DEZVOLTAREA UNEI CRAME-RESTAURANT PENTRU VALORIFICAREA RESURSELOR VITIVINICOLE DIN ZONA BLAJ, licență IMAPA</t>
  </si>
  <si>
    <t>Teleabă Alexandra - DEZVOLATREA UNEI AFACERI PRIVIND OBȚINEREA DE PRODUSE CARE ÎNDEPLINESC MENȚIUNEA DE CALITATE “PRODUS MONTAN” DIN ZONA JINA, licență IMAPA</t>
  </si>
  <si>
    <t>Damian Denisa - Obținerea și utilizarea biomasei în scopuri agricole, - master MPMA</t>
  </si>
  <si>
    <t>Manicea Panait - MANAGEMENTUL AGROECOSISTEMELOR MIJLOC DE DEZVOLTARE DURABILA A COMUNITĂȚII RURALE, master MPMA</t>
  </si>
  <si>
    <t>Mădălina Ciobanu, MANAGEMENTUL EFICIENT AL SILOZURILOR DE CEREALE, master MDDZR</t>
  </si>
  <si>
    <t>Morariu Ioan, - PARTICULARITĂȚI PRIVIND MANAGEMENTUL VALORIFICĂRII DURABILE A PAJIȘTILOR PRIN REALIZAREA DE AMENAJAMENTE PASTORALE ÎN LOCALITATEA ȚIPARI, JUDEȚUL TIMIȘ, master MDDZR</t>
  </si>
  <si>
    <t>Morariu Nicolae, - STUDIUL PRIVIND MANAGEMENTUL VALORIFICĂRII DURABILE A PAJIȘTILOR MONTANE. STUDIU DE CAZ REALIZARE AMENAJAMENT PASTORAL ÎN ZONA MĂGURA, LOCALITATEA JINA, JUDEȚUL SIBIU, master MDDZR</t>
  </si>
  <si>
    <t>Monda Iulia, - Managementul pajiștilor-mijloc de îmbunătățire și valorificare durabilă în comuna Alțâna, master MDDZR</t>
  </si>
  <si>
    <r>
      <rPr>
        <rFont val="Arial Narrow"/>
        <color theme="1"/>
        <sz val="10.0"/>
      </rPr>
      <t xml:space="preserve">Niculescu Adrian, </t>
    </r>
    <r>
      <rPr>
        <rFont val="Arial Narrow"/>
        <color theme="1"/>
        <sz val="10.0"/>
      </rPr>
      <t>STUDIU PRIVIND STADIUL DEZVOLTĂRII
TURISMULUI RURAL ȘI AGROTURISMULUI
ÎN COMUNA CÎRȚIȘOARA, JUDEȚUL SIBIU</t>
    </r>
  </si>
  <si>
    <t>Samoilă Anca, Cercetări privind stadiul dezvoltării agroturismului și turismului rural în comuna Porumbacu de Sus, județul Sibiu</t>
  </si>
  <si>
    <t>Mihai Mirela (februarie 2024), AGROTURISMUL IN COMUNA SASCHIZ, JUDEȚUL MUREȘ</t>
  </si>
  <si>
    <t>Ruja Denisa, CERCETĂRI PRIVIND INFLUENȚA FITOADITIVILOR ASUPRA PROCENTULUI DE OUAT ȘI A CALITĂȚII OUĂLOR</t>
  </si>
  <si>
    <t xml:space="preserve">Lazăr Nicolae, Analiza tehnologiei de exploatare a oilor de rasă Țurcană în ferma Lazăr, comuna Alămor, județul Sibiu </t>
  </si>
  <si>
    <t>Timariu Andreea, ANALIZA TEHNOLOGIEI DE EXPLOATARE A
TAURINELOR Aberdeen Angus ÎN FERMA
TIMARIU DIN LOCALITATEA VINŢU DE JOS, JUD. ALBA</t>
  </si>
  <si>
    <t>Manițiu Andreea, ASPECTE PRIVIND CREȘTEREA OVINELOR ÎN CADRUL UNEI EXPLOATAȚII MIXTE DIN SATUL OLTENI, JUDEȚUL CONSTANȚA</t>
  </si>
  <si>
    <t>Nicolae (Avram) Adina, Creșterea puilor de carne îm sistem extensiv, intensiv și semi – intensiv</t>
  </si>
  <si>
    <t>Boriceanu Nicolae, ANALIZA TEHNOLOGIEI DE EXPLOATARE A
GĂINILOR ISSA BROWN ÎN MICROFERMA „BORICEANU” DIN COMUNĂ VOILA, JUDEȚUL BRAŞOV</t>
  </si>
  <si>
    <t>Boriceanu Daniel, Studiul privind performanțele productive obținute la îngrașarea tineretului taurin de rasa Bălțată Românească</t>
  </si>
  <si>
    <t>Duță Petru</t>
  </si>
  <si>
    <t>ID12 - Calitatea de membru în diverse consilii și comisii care funcționează la nivelul ULBS/ local/ național</t>
  </si>
  <si>
    <t xml:space="preserve">Calitatea de membru în mai multe consilii și comisii se punctează separat.
</t>
  </si>
  <si>
    <r>
      <rPr>
        <rFont val="Arial Narrow"/>
        <b/>
        <color rgb="FF000000"/>
        <sz val="10.0"/>
      </rPr>
      <t>*Punctaje de referință:</t>
    </r>
    <r>
      <rPr>
        <rFont val="Arial Narrow"/>
        <b val="0"/>
        <color rgb="FF000000"/>
        <sz val="10.0"/>
      </rPr>
      <t xml:space="preserve">
•       40 p. = membru în consiliile din Organigrama ULBS sau în Comisia de Etică;
•       60 p. = membru în Consiliul Departamentului;
•       60 p. = membru în Consiliul Facultății;
•       80 p. = membru în Senatul ULBS/ CSD/ CSUD;
•       100 p. = membru în Consiliul de Administrație;
•       comisii de concurs pentru ocuparea posturilor didactice și de cercetare: 30 p. – președinte / 20 p. – membru;
•       comisii de expertiză la nivel național/local (ca reprezentanți ai ULBS, cu mandat oficial): 20 p./comisie;
•       alte comisii de analiză a activității didactice: valoarea punctajului este stabilită de către instanța care instituie comisia, cu aprobarea forului decizional superior (nivel minim: Consiliul Facultății).</t>
    </r>
    <r>
      <rPr>
        <rFont val="Arial Narrow"/>
        <b/>
        <color rgb="FF000000"/>
        <sz val="10.0"/>
      </rPr>
      <t xml:space="preserve">
</t>
    </r>
    <r>
      <rPr>
        <rFont val="Arial Narrow"/>
        <b val="0"/>
        <color rgb="FF000000"/>
        <sz val="10.0"/>
      </rPr>
      <t xml:space="preserve">
</t>
    </r>
  </si>
  <si>
    <t>Consiliul sau comisa (denumirea)</t>
  </si>
  <si>
    <t>Membru SENAT ULBS</t>
  </si>
  <si>
    <t>Comisie concurs SAIAPM Frățilă Alexandra</t>
  </si>
  <si>
    <t>Comisia Erasmus</t>
  </si>
  <si>
    <t>Comisia de calitate a facultății</t>
  </si>
  <si>
    <t>Comisia de cercetare SAIAPM</t>
  </si>
  <si>
    <t>Membru în comisia de verificare UEFISCDI</t>
  </si>
  <si>
    <t>Comisia de concurs pentru ocuparea postului didactic sef lucrări Alexandra Frățilă, membru</t>
  </si>
  <si>
    <t>Comisia socială și activități studențești</t>
  </si>
  <si>
    <t>Consiliul executive al Societății Antreprenoriale Studențești din cadrul ULBS – EDUHUB</t>
  </si>
  <si>
    <t>Consiliul departamentului SAIPA</t>
  </si>
  <si>
    <t>Consiliul Departamentului</t>
  </si>
  <si>
    <t>Consiliul Facultății</t>
  </si>
  <si>
    <t>Concurs șef lucrări perioada nedeterminata, președinte</t>
  </si>
  <si>
    <t>Concurs inginer, perioadă nedeterminată</t>
  </si>
  <si>
    <t>Comisia evaluare GRADIS 2023</t>
  </si>
  <si>
    <t xml:space="preserve">Comisia de selecție Erasmus pentru studenți </t>
  </si>
  <si>
    <t xml:space="preserve">Comisia de echivalare a creditelor Erasmus pentru studenți </t>
  </si>
  <si>
    <t>Comisia de contestații-Concurs Șl poz 35</t>
  </si>
  <si>
    <t>Comisia  pentru examenul de acordare a gradului didactic II, specializarea Ingineria produselor alimentare(TCPA, sesiunea August 2024- presedinte</t>
  </si>
  <si>
    <t>Comisia  de contestații pentru examenul de acordare a gradului didactic II, nr. 1899 din 04.04.2024, specializarea: profesori de ingineria produselor alimentare(TCPA)</t>
  </si>
  <si>
    <t>Comisia de recepție a lucrărilor de la ferma ruscior... Din 20.12.2023</t>
  </si>
  <si>
    <t>Comisia de calitate</t>
  </si>
  <si>
    <t>Membru în Consiliul Facultății</t>
  </si>
  <si>
    <t>Senat</t>
  </si>
  <si>
    <t>Consiliul de Administrație</t>
  </si>
  <si>
    <t>Comisie de cercetare disciplinară (2 comisii)</t>
  </si>
  <si>
    <t>Comisie evaluare Gradis 2023</t>
  </si>
  <si>
    <t>Comisia Centrală SSM</t>
  </si>
  <si>
    <t>Comisia de etică ULBS</t>
  </si>
  <si>
    <t>40x7</t>
  </si>
  <si>
    <t xml:space="preserve">Moise George </t>
  </si>
  <si>
    <t>membru în Consiliul Facultății, pana 1 mai 2024</t>
  </si>
  <si>
    <t>membru în Senat, pana 1 mai 2024</t>
  </si>
  <si>
    <t>Membru in Senatul ULBS</t>
  </si>
  <si>
    <t>Membru in Consiliul Facultății</t>
  </si>
  <si>
    <t>Membru comisie de verificare dosare posturi în concurs iunie 2024</t>
  </si>
  <si>
    <t>Membru in Comisia activități studențești și relații cu comunitatea, ULBS</t>
  </si>
  <si>
    <t>Membru in comisia de sustinere a tezei de  doctorat, Cercetări privind analiza și autentificarea unor produse din producția de alimente, Drd. Corina Teodora Ciucure</t>
  </si>
  <si>
    <t>Consiliul Facultatii</t>
  </si>
  <si>
    <t>Senatul ULBS</t>
  </si>
  <si>
    <t>Comisia de Internaționalizare ULBS</t>
  </si>
  <si>
    <t>Responsabil Erasmus Facultatea SAIAPM</t>
  </si>
  <si>
    <t>Membru in Comisia de doctorat: Name of the Research Scholar: M. SANGEETHA, Registration Number: SP19BCD202, Title of the Thesis: Comparative (Nutritional, Biological and Toxicological) analyses of Cissus cactiformis, Cissus rotundifolia, Cissus quadrangularis, and its variants, Department: Department of Biochemistry St. Peter’s Institute of Higher Education and Research , Avadi, Chennai - 600054, India</t>
  </si>
  <si>
    <t>Membru in Comisia de doctorat: B. V. Febiyola, Regn. No. SP19BCD203, Tiltu teza: Comparative anti-microbial in-silico and biochemical analysis of Solanum nigrum, Alternanthera sessilis, Talinum fruticosum and Celosia argentea grown in hydroponic and soil-based cultivation; Department of Biochemistry, St. Peter’s Institute of Higher Education and Research, AVADI, Chennai 600 054 , India</t>
  </si>
  <si>
    <t>Comisia administrativă, patrimoniu și strategii</t>
  </si>
  <si>
    <t>Consiliul Facultății ȘAIAPM</t>
  </si>
  <si>
    <t>Președinte Comisia de calitate SAIAPM</t>
  </si>
  <si>
    <t>Membru în Senatul ULBS</t>
  </si>
  <si>
    <t>Membru Consilul de Administrație ULBS</t>
  </si>
  <si>
    <t>Membru comisie concurs conferențiar, poziția 8/II USV Refegele Mihai I din Timișoara, Decizia 8953 din 5.12.2022</t>
  </si>
  <si>
    <t>Președinte Subcomisia de inventariere pentru active fixe, materiale, Ferma Rusciori, Decizia nr. 4798/16.11.2022 ULBS</t>
  </si>
  <si>
    <t>Membru comisie de susținere a tezei de doctorat a doamnei Pop-Moldovan Victoria Carmen, decizia nr. 1903/24.10.2022,</t>
  </si>
  <si>
    <t>Membru comisie de susținerea tezei de doctorat a domnului Ilie Viorel, decizia nr. 123/02.10.2023</t>
  </si>
  <si>
    <t xml:space="preserve">Tita Mihaela </t>
  </si>
  <si>
    <t xml:space="preserve">Universitatea  Tehnică din Cluj-Napoca -Facultatea de Științe – CUNBM, conform   deciziei NR. 454 din 31 mai 2024-a RECTORULUI  UNIVERSITĂȚII TEHNICE DIN CLUJ-NAPOCA, membru în comisia de concurs Profesor universitar, poziția  4., </t>
  </si>
  <si>
    <t>Comisia de învățământ, parteneriate internaționale și evaluarea calității - SAIAPM</t>
  </si>
  <si>
    <t>Membru comisie licență, Decizia 740 din 2024 a rectorului Academiei Forțelor Terestre</t>
  </si>
  <si>
    <t>membru în Comisia de îndrumare și integritate academică a asist. drd. Tiberiu Drăghici</t>
  </si>
  <si>
    <t>membru Comisie de susținere publică teza doctorat Frățilă Alexandra (Decizia nr. 54/15.01.2024)</t>
  </si>
  <si>
    <t>membru Comisia de evaluare a dosarului de concurs Șef lucrări poz. 35 (Constantinescu Adelina) - 22.01.2024</t>
  </si>
  <si>
    <t>membru Comisie de concurs pentru ocuparea  post didactic Conferențiar poz. 16, Facultatea ȘAIAPM - membru (Decizia nr. 3110/13.06.2024)</t>
  </si>
  <si>
    <t>Membru comisie doctorat: Decizia nr.816B/3.10.2023_Rectorul Universității din Craiova</t>
  </si>
  <si>
    <t>Membru comisie abilitare Decizie nr. 1122/28.06.2024 a rectorului USAMV Cluj Napoca.</t>
  </si>
  <si>
    <t>Membru comisie de concurs post didactic, Decizia 40 a rectorului Unuversității Aurel Vlaicu din Arad.</t>
  </si>
  <si>
    <t>Membru comisie doctorat: Decizia nr.D189/4.09.2023_Rectorul Universității Ștefan cel Mare din Suceava</t>
  </si>
  <si>
    <t>Membru comisie doctorat: Decizia nr.D190/4.09.2023_Rectorul Universității Ștefan cel Mare din Suceava</t>
  </si>
  <si>
    <t>Membru comisie doctorat: Decizia nr. 4623/6.09.2024_Rectorul Universității din Craiova</t>
  </si>
  <si>
    <t>Membru comisie doctorat: Decizia nr. 850/20.05.2024 _Rectorul USAMV Cluj Napoca</t>
  </si>
  <si>
    <t>Membru comisie doctorat: Decizia nr. 1211/15.07.2024 _Rectorul USAMV Cluj Napoca</t>
  </si>
  <si>
    <t>Membru comisie doctorat: Decizia nr. 1228/29.07.2024 _Rectorul USAMV Cluj Napoca</t>
  </si>
  <si>
    <t>Membru comisie doctorat: Decizia nr. 1469/4.09.2024 _Rectorul USAMV Cluj Napoca</t>
  </si>
  <si>
    <t>Membru comisie evaluare program studii_Universitatea Transilvania din Brașov_Decizie ARACIS</t>
  </si>
  <si>
    <t>Membru comisie evaluare program studii_Universitatea din Craiova_Decizie ARACIS</t>
  </si>
  <si>
    <t>Membru comisie evaluare program studii_USAMV Cluj Napoca_Decizie ARACIS</t>
  </si>
  <si>
    <t>Consiliul facultății</t>
  </si>
  <si>
    <t>Comisia de evaluare indeplinire conditii concurs</t>
  </si>
  <si>
    <t xml:space="preserve">$ef lucriiri, pozifia 35/06.12.2023 – perioada nedetrminata_candidat Adelina Constantinescu </t>
  </si>
  <si>
    <t>Comisia de selecție cadre didactice pentru mobilități în UE_noiembri 2023</t>
  </si>
  <si>
    <t>Comisia de cercetare științifică și studii doctorale SAIAPM</t>
  </si>
  <si>
    <t>Comisia Socială și activități studențești</t>
  </si>
  <si>
    <t>comisia de Educație Montană, Inovare și Cercetare din Comitetul de Masiv al Grupei de Munți Parâng, respectiv al Grupei de Munți Făgăraș din cadrul Agenției Naționale a Zonei Montane,</t>
  </si>
  <si>
    <t>comisie concurs post lector</t>
  </si>
  <si>
    <t>comisie sustinere referate doctorat</t>
  </si>
  <si>
    <t>2*20</t>
  </si>
  <si>
    <t>membru CSD</t>
  </si>
  <si>
    <t>membru comisie FDI</t>
  </si>
  <si>
    <t>membru comisie achiziíi proiect Rusciori</t>
  </si>
  <si>
    <t>Comisia privind programele de studii și asigurarea calității - SAIAPM</t>
  </si>
  <si>
    <t>Comisia de cercetare științifică și studii doctorale</t>
  </si>
  <si>
    <t>Comisia de calitate ȘAIAPM</t>
  </si>
  <si>
    <t>Membru în Consiliul Departamentului</t>
  </si>
  <si>
    <t>Membru în comisia de verificare a dosarelor cadrelor didactice ȘAIAPM ptr. Deplasări ERASMUS</t>
  </si>
  <si>
    <t>Membru în Comisia de verificare a dosarelor de promovare pe post</t>
  </si>
  <si>
    <t>Comisie promovare conferențiar Colă Florica, Decizia 372B/27.05.2024 Univ din Craiova</t>
  </si>
  <si>
    <t>Membru comisia de verificare GRADIS 2023</t>
  </si>
  <si>
    <t xml:space="preserve">ID13-Coordonarea activității individuale a studenților
</t>
  </si>
  <si>
    <t>Consultații, tutorat, practică</t>
  </si>
  <si>
    <t xml:space="preserve">Consultații: punctajele se acordă se acordă cu condiția anunțării publice, la început de an universitar, a intervalului de consultații al cadrului didactic respectiv, la avizierul / pe site-ul departamentului;
</t>
  </si>
  <si>
    <t>Tutorat: punctajele se acordă se acordă cu condiția anunțării publice, la început de an universitar, a listei de tutori, la avizierul / pe site-ul departamentului; punctajele se acordă proporțional cu eficiența activității desfășurate, pe baza unor indicatori preciși, prin decizia consiliului structurii administrative care organizează programul de studiu (departament/ facultate);</t>
  </si>
  <si>
    <t>Practică de specialitate: punctajul nu se acordă atunci când practica este inclusă în norma de predare; punctajul nu se împarte între coordonatorii care coordonează formații diferite de practică.</t>
  </si>
  <si>
    <r>
      <rPr>
        <rFont val="Arial Narrow"/>
        <b/>
        <color rgb="FF000000"/>
        <sz val="10.0"/>
      </rPr>
      <t>*Punctaje de referință:</t>
    </r>
    <r>
      <rPr>
        <rFont val="Arial Narrow"/>
        <b val="0"/>
        <color rgb="FF000000"/>
        <sz val="10.0"/>
      </rPr>
      <t xml:space="preserve">
•       consultații = 56 de ore;
•       tutorat = 200 de ore;
•       practică de specialitate = un număr de ore egal cu acela din planurile de învățământ ale programului.
</t>
    </r>
  </si>
  <si>
    <t>Tipul activității coordonate (consultații, tutorat, practică de specialitate)</t>
  </si>
  <si>
    <t>Tutorat Master MPMA</t>
  </si>
  <si>
    <t>FAAS2</t>
  </si>
  <si>
    <t>Tutorat</t>
  </si>
  <si>
    <t>practică 3 zile: M III, M I, IPMA III</t>
  </si>
  <si>
    <t>Montanologie an III</t>
  </si>
  <si>
    <t>Practica pentru elaborarea lucrării de licență</t>
  </si>
  <si>
    <t>Consultații proiect</t>
  </si>
  <si>
    <t>Tutorat IMAPA I</t>
  </si>
  <si>
    <t>Consultatii</t>
  </si>
  <si>
    <t>Consultații</t>
  </si>
  <si>
    <t>Practică 2MPMA</t>
  </si>
  <si>
    <t>Practică pentru proiectul de diplomă-4CEPA</t>
  </si>
  <si>
    <t>Activitate de tutorat, specializarea CEPA, anul II</t>
  </si>
  <si>
    <t>Activitate de consultații pentru studenții din anii II, III, IV</t>
  </si>
  <si>
    <t>Consultatii studenti la discipinele din norma de baza</t>
  </si>
  <si>
    <t>Coordonare Practica</t>
  </si>
  <si>
    <t>tutorat, IPA II</t>
  </si>
  <si>
    <t>TUTORAT</t>
  </si>
  <si>
    <t>Consultatii ch. Anorg si analitica</t>
  </si>
  <si>
    <t xml:space="preserve"> Tutorat CEPA III</t>
  </si>
  <si>
    <t>Practica de specialitate IPA III</t>
  </si>
  <si>
    <t>Consultatii Operatii si aparate in I.A., Utilaje in I.A.</t>
  </si>
  <si>
    <t>Practica de specialitate</t>
  </si>
  <si>
    <t>tutorat</t>
  </si>
  <si>
    <t>consultații</t>
  </si>
  <si>
    <t>tutore anul III IMAPA</t>
  </si>
  <si>
    <t>Practica de specialitate anul III IMAPA</t>
  </si>
  <si>
    <t>Tutorat ACSA1</t>
  </si>
  <si>
    <t>Practica de specialitate 3, ACSA,anul 2, Sem I</t>
  </si>
  <si>
    <t xml:space="preserve">tutorat -IV IMAPA, vineri 10-12                     </t>
  </si>
  <si>
    <t>consultații - chimie fizică și coloidală I IPA                                 + CEPA/ luni 15-17, online, cod xcrjhq3; chimie anorganică și analitică - I IPA +CEPA + IMAPA/ marți 16-18, online, cod mvhbls6; chimie generală -I B  + EPM/ meet wcv-hstj-qaa</t>
  </si>
  <si>
    <t>practica</t>
  </si>
  <si>
    <t xml:space="preserve">Tutorat </t>
  </si>
  <si>
    <t>Consultanta</t>
  </si>
  <si>
    <t>Practică de specialitate II IPMA S2</t>
  </si>
  <si>
    <t>Practică de specialitate III IPMA S1</t>
  </si>
  <si>
    <t>Practică de specialitate III IPMA S2</t>
  </si>
  <si>
    <t>Practică de specialitate III Monta S1</t>
  </si>
  <si>
    <t>Tutorat, an III IPMA</t>
  </si>
  <si>
    <t>Practică Montanologie II,  3 zile iulie 2024</t>
  </si>
  <si>
    <t>6 ore/zi</t>
  </si>
  <si>
    <t>Practică , Montanologie I, 2 zile, iulie 2024</t>
  </si>
  <si>
    <t>Tutorat An II MDDZR</t>
  </si>
  <si>
    <t>Practica - 3 zile</t>
  </si>
  <si>
    <t>Tutoriat, Montanologie 3</t>
  </si>
  <si>
    <t>consultatii</t>
  </si>
  <si>
    <t>Practica de specialitate 1- Acsa I</t>
  </si>
  <si>
    <t>Practică pentru elaborarea lucrării de disertatie MPMA</t>
  </si>
  <si>
    <t>consultații: Biochimie, Tehnici avansate de analiză, Metode biochimice (din NB)</t>
  </si>
  <si>
    <t>Tutorat anul I Mater Managementul  Protectiei Mediului Agricol</t>
  </si>
  <si>
    <t>Consultații+recuperare laborator</t>
  </si>
  <si>
    <t>Practica de specialtate -vizite Oficiul de Studii Pedologice si Agrochimice</t>
  </si>
  <si>
    <t>tutorat (IPMA an 3, Montanologie an 1)</t>
  </si>
  <si>
    <t>tutorat (IPMA an 2, Montanologie an 2 și 3)</t>
  </si>
  <si>
    <t>Tutoriat, MDDZR 2</t>
  </si>
  <si>
    <t>Practică Montanologie II,  2 zile iulie 2024</t>
  </si>
  <si>
    <t>ID14 -Organizarea de evenimente/activități destinate studenților</t>
  </si>
  <si>
    <t xml:space="preserve">Evenimente științifice, educaționale, culturale ș.a.m.d.; se includ în categoria destinatarilor și rezidenții, masteranzii și elevii.
</t>
  </si>
  <si>
    <t xml:space="preserve">Se punctează doar activitățile desfășurate sub egida ULBS;
</t>
  </si>
  <si>
    <t>Nu se punctează activitățile remunerate din surse externe (de ex.: școli de vară pontate și remunerate în cadrul unor proiecte).</t>
  </si>
  <si>
    <r>
      <rPr>
        <rFont val="Arial Narrow"/>
        <b/>
        <color rgb="FF000000"/>
        <sz val="10.0"/>
      </rPr>
      <t>*Punctaje de referință:</t>
    </r>
    <r>
      <rPr>
        <rFont val="Arial Narrow"/>
        <b val="0"/>
        <color rgb="FF000000"/>
        <sz val="10.0"/>
      </rPr>
      <t xml:space="preserve">
•      coordonare cerc științific studențesc (minim 10 întâlniri/an): 100 p.
•       manifestare științifică studențească (inclusiv competiții/concursuri): 60 p. = organizator principal/ 30 p. = membru în comitetul de organizare/ 30 p. = membru în comitetul științific/ 20 p. = recenzor/ 20 p. = asistență în organizare (calitățile anterioare nu se pot cumula); 10 p. = coordonare lucrare studențească prezentată la conferință; 50 p. = coordonare de echipă pentru competiții studențești naționale și internaționale.
•       școli de vară: 50 p./eveniment;
•       excursii de studii și vizite de documentare cu studenții: 8 p./zi;
•       evenimente cultural-artistice (lansări de carte, spectacole teatrale sau muzicale destinate studenților): 10 p./eveniment;
•       evenimente  sportive destinate studenților: 10 p./eveniment;
•       organizarea de: prelegeri ale unor personalități din domeniu; întâlniri dintre studenți și mediul de afaceri; procese simulate: 10 p./eveniment;
•       pregătirea elevilor pentru bacalaureat: 10 p./ședință;
•       prelegeri pe teme științifice, culturale și/sau civice, destinate mediului studențesc sau preuniversitar și ținute de către persoana care raportează: 10 p./prelegere.
</t>
    </r>
  </si>
  <si>
    <t>Informații complete despre eveniment (denumire, tip de eveniment științific, cultural, etc. Perioada de desfăsurare, nr de participanți, calitatea de coordonator/membru în comitetul de organizare, recenzor sau alta)</t>
  </si>
  <si>
    <t>Sesiunea studențească anuală SAIAPM</t>
  </si>
  <si>
    <t>Conferinţa Ştiinţifică studenţească – linia agricol, Ediția a XXI-a,  2024</t>
  </si>
  <si>
    <t>AG 328/SGU/PV/III din 18.06.2020, Summer AGRI-FOOD, ROSE competitiv</t>
  </si>
  <si>
    <t>Bridge summer school ULBS ( AG143/SGU/PV/II 27.05.2019)</t>
  </si>
  <si>
    <t>Sesiunea științifică studențească iunie 2024, organizator</t>
  </si>
  <si>
    <t>Școala de vară ”Summer Agri-Food”, formator, tehnologia de cultură zmeur</t>
  </si>
  <si>
    <t>Simpozion științific studențesc, membru comitet de organizare</t>
  </si>
  <si>
    <t>Scoala de vară Summer AGRI-FOOD 25.07. 2023 - 07.08.2023 Formator</t>
  </si>
  <si>
    <t>Cerc științific studentesc</t>
  </si>
  <si>
    <r>
      <rPr>
        <rFont val="Arial Narrow"/>
        <color theme="1"/>
        <sz val="10.0"/>
      </rPr>
      <t xml:space="preserve">Simpozionul Cercurilor Ştiinţifice Studenţeşti, Domeniul ALIMENTAR,Ediţia a XXIII-a, 6 iunie 2024,Rusciori, Sibiu, </t>
    </r>
    <r>
      <rPr>
        <rFont val="Arial Narrow"/>
        <color theme="1"/>
        <sz val="10.0"/>
      </rPr>
      <t xml:space="preserve">coordonare lucrare studențească prezentată la conferință: </t>
    </r>
    <r>
      <rPr>
        <rFont val="Arial Narrow"/>
        <color theme="1"/>
        <sz val="10.0"/>
        <u/>
      </rPr>
      <t>Lucrarea nr. 17 din program</t>
    </r>
    <r>
      <rPr>
        <rFont val="Arial Narrow"/>
        <color theme="1"/>
        <sz val="10.0"/>
      </rPr>
      <t xml:space="preserve"> - </t>
    </r>
    <r>
      <rPr>
        <rFont val="Arial Narrow"/>
        <color theme="1"/>
        <sz val="10.0"/>
      </rPr>
      <t xml:space="preserve">Denumire lucrare:  Cercetări experimentale privind potențialul fermentativ al unui must de bere tip </t>
    </r>
    <r>
      <rPr>
        <rFont val="Arial Narrow"/>
        <i/>
        <color theme="1"/>
        <sz val="10.0"/>
      </rPr>
      <t>Schwarzbier</t>
    </r>
    <r>
      <rPr>
        <rFont val="Arial Narrow"/>
        <color theme="1"/>
        <sz val="10.0"/>
      </rPr>
      <t xml:space="preserve">,                                                                                                              </t>
    </r>
    <r>
      <rPr>
        <rFont val="Arial Narrow"/>
        <i/>
        <color theme="1"/>
        <sz val="10.0"/>
      </rPr>
      <t>Student:</t>
    </r>
    <r>
      <rPr>
        <rFont val="Arial Narrow"/>
        <color theme="1"/>
        <sz val="10.0"/>
      </rPr>
      <t xml:space="preserve"> Igor CICIC, anul IV,  CEPA 
Coordonatori:                                                                                                                 Șef lucrări dr.ing. Mariana Liliana PĂCALĂ
</t>
    </r>
    <r>
      <rPr>
        <rFont val="Arial Narrow"/>
        <color theme="1"/>
        <sz val="10.0"/>
      </rPr>
      <t xml:space="preserve">Prof. univ. dr. ing. Șipoș Anca;                                                                                            Șef lucrări dr.ing. Căpățână Ciprian </t>
    </r>
  </si>
  <si>
    <t>Simpozionul Cercurilor Ştiinţifice Studenţeşti, Ediţia a XXIII-a, 6 iunie 2024, coordonare lucrare studențească prezentată la conferință
Student: Cotoară Claudia, Denumire lucrare:  Aspecte privind obținerea brânzei de burduf din lapte de oaie cu adaos de finchen</t>
  </si>
  <si>
    <t>Simpozionul Cercurilor Ştiinţifice Studenţeşti, Ediţia a XXIII-a, 6 iunie 2024, coordonare lucrare studențească prezentată la conferință
Student: Drașovean Andreea - Simona, Denumire lucrare: Cercetări privind caracteristicile fizico-chimice ale brânzei telemea din lapte de capră cu adaos de hamei</t>
  </si>
  <si>
    <t>Simpozionul Cercurilor Ştiinţifice Studenţeşti, Ediţia a XXIII-a, 6 iunie 2024, coordonare lucrare studențească prezentată la conferință
Student: Paumier Léo și Dură - Muraru Mihaela, Denumire lucrare: Physico-chemical and sensory profile of some red wines from Drăgășani vineyard</t>
  </si>
  <si>
    <t>Intalnire cu mediul de afaceri (reprezentanti Solina)</t>
  </si>
  <si>
    <t>Participare eveniment dedicat studenților „Swipe Right for ULBS” din 30 octombrie 2023</t>
  </si>
  <si>
    <r>
      <rPr>
        <rFont val="Arial Narrow"/>
        <color theme="10"/>
        <sz val="10.0"/>
      </rPr>
      <t xml:space="preserve"> Cercul stiintific studentesc -Biotehnologii Alimentare</t>
    </r>
    <r>
      <rPr>
        <rFont val="Arial Narrow"/>
        <color theme="10"/>
        <sz val="10.0"/>
        <u/>
      </rPr>
      <t>, https://www.facebook.com/pg/Biotehnologii-Alimentare-1029754123829693/posts/</t>
    </r>
  </si>
  <si>
    <t>Coordonare cerc științific studențesc</t>
  </si>
  <si>
    <t>Coordonare lucrare studențească prezentată la conferință</t>
  </si>
  <si>
    <t>Coordonator cerc stiințific, pentru coordonarea activității stiințifice a studenților cu participări și diseminări  parte experimentală la lucrările de absolvire și burse studențești https://www.facebook.com/profile.php?id=100066473655569&amp;is_tour_dismissed=true</t>
  </si>
  <si>
    <t xml:space="preserve">Simpozion Stintific Studentesc, </t>
  </si>
  <si>
    <t>OGNEAN CF; Ognean Mihai</t>
  </si>
  <si>
    <t>Lucrările Simpozionului Cercurilor Ştiinţifice Studenţeşti;Specializarea Industrie Alimentară
Ediţia a XXIII-a, 6 iunie 2024, Coordonator lucrare studențească prezentată; Cercetări referitoare la obținerea unui sortiment de pâine cu conținut crescut de proteine	Bobăilă Ioana - Emilia</t>
  </si>
  <si>
    <t>Lucrările Simpozionului Cercurilor Ştiinţifice Studenţeşti;Specializarea Industrie Alimentară
Ediţia a XXIII-a, 6 iunie 2024, Coordonator lucrare studențească prezentată; Cercetări referitoare la obținerea cozonacului cu nucă	Moghină Robert Ștefan</t>
  </si>
  <si>
    <t>Intalnire cu reprezentanti Moara Cibin iunie 2024 cu studentii de an 4 -specializari IPA,CEPA,IMAPA (21 studenți)</t>
  </si>
  <si>
    <t>Școala de vară Proiectul : AG 328/SGU/PV/III din 18.06.2020, Summer AGRI-Food, Rose, competitiv</t>
  </si>
  <si>
    <t>14.03.2024 Întâlnire on-line cu TUV AUSTRIA –ACSA 1 si ACSA 2, 34
participanti, invitat Gheorghiu George Manager</t>
  </si>
  <si>
    <t>28.11.2023 Vizită la fabrica Trans Agape cu studenții anului 4, specializările IPA, CEPA și IMAPA unde s-au discutat aspect legate de Sistemul de Siguranță alimentară. Implementare de standarde de calitate și certificări, alături de Dir. Calitate.</t>
  </si>
  <si>
    <t>05.04.2024 Întâlnirea studenților cu europarlametarii (11 studenti) “Parlamentul european în dialog cu studenții”, un dialog intens cu teme de interes pentru tineri.</t>
  </si>
  <si>
    <t>11.04.2024 Întâlnire on-line director Calitate Best Cisnădie, s-au discutat aspecte legate de auditarea sistemelor de managemenul calității cu exemple din practică, împreună cu masteranzii de an 1 și 2.</t>
  </si>
  <si>
    <t>16.04.2024 am participat alaturi de studenti la proiectul ce aparține Ministerului Familiei, Tineretului și egalității de șanse. Scopul proiectului a fost educarea tinerilor pentru conștientizarea riscurilor privind prevenirea violenței, a consumului de droguri și promovarea sănătății  mintale. Proiectul vizează activități prin care tinerii au            interacționat cu persoane cunoscute – influenceri, foști dependenți carese află într-un proces de reabilitare și dezvoltare personală, autorități publice și actori responsabili pentru prevenirea consumului de droguri, a violenței, traficului de persoane și bullying (ANA, DIICOT, ANITP, Poliție etc).</t>
  </si>
  <si>
    <t>11.06.2024 Gaudeamus 2024, studenții alături de cadrele didactice și părinți au participat la eveniment în Piața Mare din Sibiu, Festivitatea de Absolivire a Promoției 2024.</t>
  </si>
  <si>
    <t>Organizare curs festiv alimentar</t>
  </si>
  <si>
    <t>11.12.2024 Studenții colindă-  organizare eveniment în care studenții au prezentat un program de colinde în spiritul sărbătorilor de iarnă, alături de cadrele didactice ale facultății.</t>
  </si>
  <si>
    <t xml:space="preserve">Mironescu Monica,  Mironescu Ion Dan, Ognean Mihai </t>
  </si>
  <si>
    <t>Lucrările Simpozionului Cercurilor Ştiinţifice Studenţeşti;Specializarea Industrie Alimentară
Ediţia a XXIII-a, 6 iunie 2024, Coordonator lucrare studențească prezentată; Influența granulației făinii și a tipului de zaharuri asupra comportamentului amestecului pentru aluaturi moi	Cătănoiu Ștefania</t>
  </si>
  <si>
    <t>Vizită la Albacher în noiembrie 2024 cu studenții din anul IV, IPA, zi</t>
  </si>
  <si>
    <t>Cerc științific studențesc</t>
  </si>
  <si>
    <t>Simpozionul Cercurilor Ştiinţifice Studenţeşti, Domeniul ALIMENTAR, Ediţia a XXIII-a, 6 iunie 2024, Rusciori, Sibiu, coordonare lucrare studențească prezentată la conferință: Lucrarea nr. 17 din program - Denumire lucrare:  Cercetări experimentale privind potențialul fermentativ al unui must de bere tip Schwarzbier,                                                                                                              Student: Igor CICIC, anul IV,  CEPA
Coordonatori:                                                                                                                 Șef lucrări dr.ing. Mariana Liliana PĂCALĂ
Prof. univ. dr. ing. Șipoș Anca;                                                                                          Șef lucrări dr.ing. Căpățână Ciprian</t>
  </si>
  <si>
    <r>
      <rPr>
        <rFont val="Arial Narrow"/>
        <color theme="1"/>
        <sz val="10.0"/>
      </rPr>
      <t>Mariana-Liliana Păcală</t>
    </r>
    <r>
      <rPr>
        <rFont val="Arial Narrow"/>
        <color theme="1"/>
        <sz val="10.0"/>
      </rPr>
      <t xml:space="preserve">
</t>
    </r>
  </si>
  <si>
    <t xml:space="preserve">Mariana-Liliana Păcală,  
</t>
  </si>
  <si>
    <r>
      <rPr>
        <rFont val="Arial Narrow"/>
        <color theme="1"/>
        <sz val="10.0"/>
      </rPr>
      <t xml:space="preserve">Simpozionul Cercurilor Ştiinţifice Studenţeşti, Domeniul ALIMENTAR,Ediţia a XXIII-a, 6 iunie 2024,Rusciori, Sibiu, </t>
    </r>
    <r>
      <rPr>
        <rFont val="Arial Narrow"/>
        <color theme="1"/>
        <sz val="10.0"/>
      </rPr>
      <t xml:space="preserve">coordonare lucrare studențească prezentată la conferință: </t>
    </r>
    <r>
      <rPr>
        <rFont val="Arial Narrow"/>
        <color theme="1"/>
        <sz val="10.0"/>
        <u/>
      </rPr>
      <t>Lucrarea nr. 17 din program</t>
    </r>
    <r>
      <rPr>
        <rFont val="Arial Narrow"/>
        <color theme="1"/>
        <sz val="10.0"/>
      </rPr>
      <t xml:space="preserve"> - </t>
    </r>
    <r>
      <rPr>
        <rFont val="Arial Narrow"/>
        <color theme="1"/>
        <sz val="10.0"/>
      </rPr>
      <t xml:space="preserve">Denumire lucrare:  Cercetări experimentale privind potențialul fermentativ al unui must de bere tip </t>
    </r>
    <r>
      <rPr>
        <rFont val="Arial Narrow"/>
        <i/>
        <color theme="1"/>
        <sz val="10.0"/>
      </rPr>
      <t>Schwarzbier</t>
    </r>
    <r>
      <rPr>
        <rFont val="Arial Narrow"/>
        <color theme="1"/>
        <sz val="10.0"/>
      </rPr>
      <t xml:space="preserve">,                                                                                                              </t>
    </r>
    <r>
      <rPr>
        <rFont val="Arial Narrow"/>
        <i/>
        <color theme="1"/>
        <sz val="10.0"/>
      </rPr>
      <t>Student:</t>
    </r>
    <r>
      <rPr>
        <rFont val="Arial Narrow"/>
        <color theme="1"/>
        <sz val="10.0"/>
      </rPr>
      <t xml:space="preserve"> Igor CICIC, anul IV,  CEPA 
Coordonatori:                                                                                                                 Șef lucrări dr.ing. Mariana Liliana PĂCALĂ
</t>
    </r>
    <r>
      <rPr>
        <rFont val="Arial Narrow"/>
        <color theme="1"/>
        <sz val="10.0"/>
      </rPr>
      <t xml:space="preserve">Prof. univ. dr. ing. Șipoș Anca;                                                                                            Șef lucrări dr.ing. Căpățână Ciprian </t>
    </r>
  </si>
  <si>
    <t>Cerc stiintific studentesc - coordonator, https://hr-hr.facebook.com/microbiologie.ulbs/</t>
  </si>
  <si>
    <t>Scoala de vara</t>
  </si>
  <si>
    <t>Moise Cristina, Moise George</t>
  </si>
  <si>
    <t>prelegeri pe teme științifice- Toxic in organism, destinate mediului  preuniversitar, Clasa a IX B, Colegiul Economic G. Baritiu Sibiu, ora 9, 2.04.2024, sala 005,  Saptamna Altfel</t>
  </si>
  <si>
    <t>prelegeri pe teme științifice- Toxic in organism, destinate mediului  preuniversitar, Clasa a X PA, Colegiul Economic G. Baritiu Sibiu, ora 12, 5.04.2024, sala 005,  Saptamna Altfel</t>
  </si>
  <si>
    <t xml:space="preserve">Moise Cristina, Moise George </t>
  </si>
  <si>
    <t>prelegeri pe teme științifice- Toxic in organism, destinate mediului  preuniversitar, Clasa a VIII a, Scoala Gimnaziala Nr. 4 Sibiu, ora 9, 23.04.2024, sala 005,  Saptamna Altfel</t>
  </si>
  <si>
    <t>prelegeri pe teme științifice- Toxic in organism, destinate mediului  preuniversitar, Clasa a IX a, Liceu G. Gundisch Cisnadieu, ora 10, 23.04.2024, sala 005,  Saptamna Altfel</t>
  </si>
  <si>
    <t>Intalnire cu mediul de afaceri (reprezentanții Solina - martie 2024)</t>
  </si>
  <si>
    <t>Simpozionul Cercurilor Științifice Studențești, Ed.XXIII, 6 iunie 2024, peste 30 participanți, Hygiene aspects in the food industry. Case study in a honey processing plant, D'Antonio Giovanni, Leone Gaia Maria Pia - III, University of Molisse, Italy, Dedrie Victor - Universite Claude Bernard de Lyon 1, France.</t>
  </si>
  <si>
    <t>Coordonator lucrare la Simpozionul Cercurilor Ştiinţifice Studenţeşti-Specializarea Industrie Alimentară denumită Learning physics through games by using a sketchy approach, student Namani Samuel, III, Universite Claude Bernard de Lyon 1, France</t>
  </si>
  <si>
    <t>Coordonator lucrare la Simpozionul Cercurilor Ştiinţifice Studenţeşti-Specializarea Industrie Alimentară denumită Learning physics through games by using a realistic approach. Student Ayala Sebastian III, Universite Claude Bernard de Lyon 1, France</t>
  </si>
  <si>
    <t>Coordonator lucrare la Simpozionul Cercurilor Ştiinţifice Studenţeşti-Specializarea Industrie Alimentară denumită Obținerea și aprecierea calității unor paste pe bază de fistic. Studenti: Dancu Antonia Ioana, Ionescu Bianca Giorgiana IPA III</t>
  </si>
  <si>
    <t>Coordonator lucrare la Simpozionul Cercurilor Ştiinţifice Studenţeşti-Specializarea Industrie Alimentară denumită Managementul procesului tehnologic de obținere a bomboanelor de ciocolată cu interior marțipan, student Piciu Ioana, master MPMA II</t>
  </si>
  <si>
    <t>Coordonator lucrare la Simpozionul Cercurilor Ştiinţifice Studenţeşti-Specializarea Industrie Alimentară denumită Influența granulației făinii și a tipului de zaharuri asupra comportamentului amestecului pentru aluaturi moi.Student: Catanoiu Stefania. An de studiu: ACSA II</t>
  </si>
  <si>
    <t>Membru in comisia evaluare practica studenților la Solina Alba Iulia</t>
  </si>
  <si>
    <t>Organizator Simpozionul Cercurilor Științifice Studențești 2024</t>
  </si>
  <si>
    <t>Coordonator lucrare la Simpozionul Cercurilor Ştiinţifice Studenţeşti-Specializarea Industrie Alimentară denumită Controlul stării de igienă a ambalajelor alimentare, Studenti: Groza Răzvan, Alexandru, Preda Vasilica Roxana, Fuiorea Nicoleta Andreea, Sdira Ana - Maria, IPA III</t>
  </si>
  <si>
    <t>Coordonator lucrare la Simpozionul Cercurilor Ştiinţifice Studenţeşti-Specializarea Industrie Alimentară denumită Hygiene aspects in the food industry. Case study in a honey processing plant. Studenți: D'Antonio Giovanni , Leone Gaia Maria Pia, an de studiu III UNivesity of Molise, Italia +Dedrie Victor, an de studiu II, Institute Universitaire de Technologie, Universite Claude Bernard de Lyon, France, Erasmus training mobility</t>
  </si>
  <si>
    <t>Coordonator lucrare la Simpozionul Cercurilor Ştiinţifice Studenţeşti-Specializarea Industrie Alimentară denumită Utilizarea inovativă a făinurilor din sâmburi grași la obținerea produselor dulci. Student: Mir Izabela - Gabriela . An de studiu: CEPA IV</t>
  </si>
  <si>
    <t>Coordonator lucrare la Simpozionul Cercurilor Ştiinţifice Studenţeşti-Specializarea Industrie Alimentară denumită Studiu comparativ al gradului de dulce pentru îndulcitori naturali folosiți în industria alimentară. Student: Jianu Diana. An de studiu: IMAPA IV</t>
  </si>
  <si>
    <t>Coordonator lucrare la Simpozionul Cercurilor Ştiinţifice Studenţeşti-Specializarea Industrie Alimentară denumită Cercetări experimentale privind diversificarea gamei de produse pe bază de făină de porumb. Student: Dragoș Denisa – Maria, Tăvală Ioana - Diana. An de studiu: IMAPA III</t>
  </si>
  <si>
    <t>Coordonator lucrare la Simpozionul Cercurilor Ştiinţifice Studenţeşti-Specializarea Industrie Alimentară denumită Obținerea în laborator a aluaturilor moi pe bază de făină de cânepă și aprecierea caracteristicilor senzoriale ale acestora în produse dulci. Student: Brad Iulia – Elena, Hadăr Antonia - Andreea. An de studiu: IMAPA III</t>
  </si>
  <si>
    <t>Coordonator lucrare la Simpozionul Cercurilor Ştiinţifice Studenţeşti-Specializarea Industrie Alimentară denumită Cercetări experimentale privind dezvoltarea de produse inovative vegane pe bază de făină de migdale. Student: Bogățan Georgiana – Mihaela, Luca Ana – Maria, Popelca Georgiana - Denisa. An de studiu: IMAPA III</t>
  </si>
  <si>
    <t>Coordonator lucrare la Simpozionul Cercurilor Ştiinţifice Studenţeşti-Specializarea Industrie Alimentară denumită Valorificarea caracterului versatil al clătitelor la diversificarea gamei de produse de tip desert. Student: Dumitru Bianca – Gabriela, Moldovan Andrei - Sebastian. An de studiu: IMAPA III</t>
  </si>
  <si>
    <t>Coordonator lucrare la Simpozionul Cercurilor Ştiinţifice Studenţeşti-Specializarea Industrie Alimentară denumită Valorificarea caracterului versatil al clătitelor la diversificarea gamei de produse de tip mic dejun. Student: Iosa Adela – Bianca, Mohanu Maria - Cristina. An de studiu: IMAPA III</t>
  </si>
  <si>
    <t>Coordonator lucrare la Simpozionul Cercurilor Ştiinţifice Studenţeşti-Specializarea Industrie Alimentară denumită Proiectarea și caracterizarea unui produs inovativ – Napolitane cu cremă de semințe din cânepă. Student: Budiană Gabriel Alexandru. An de studiu: CEPA IV</t>
  </si>
  <si>
    <t>Confeința științifică studențească, 2024, 6 IUNIE</t>
  </si>
  <si>
    <t>Pascant Ioan</t>
  </si>
  <si>
    <t>coordonare cerc științific studențesc
Coordonare cerc stiintific studentesc " Floricultura si arboricultura ornamentala "</t>
  </si>
  <si>
    <t>manifestare științifică studențească - asistență în organizare</t>
  </si>
  <si>
    <t>coordonare lucrare studențească prezentată la conferință</t>
  </si>
  <si>
    <t>excursii de studii și vizite de documentare cu studenții spatiile verzi din afara orasului Sibiu 
intâlniri dintre studenți și mediul de afaceri; procese simulate</t>
  </si>
  <si>
    <t>pregătirea elevilor pentru bacalaureat:</t>
  </si>
  <si>
    <r>
      <rPr>
        <rFont val="Arial Narrow"/>
        <color theme="1"/>
        <sz val="10.0"/>
      </rPr>
      <t>prelegeri pe tema "Importanta arborilor pentru biodiversitate" - saptamana verde Scoala Ion Luca caragiale - cls VI</t>
    </r>
    <r>
      <rPr>
        <rFont val="Arial Narrow"/>
        <color theme="1"/>
        <sz val="10.0"/>
      </rPr>
      <t xml:space="preserve">II
</t>
    </r>
    <r>
      <rPr>
        <rFont val="Arial Narrow"/>
        <color theme="1"/>
        <sz val="10.0"/>
      </rPr>
      <t>prelegeri pe teme științifice destinate mediului preuniversitar</t>
    </r>
  </si>
  <si>
    <t>Sesiunea studențească, ediția 2024</t>
  </si>
  <si>
    <r>
      <rPr>
        <rFont val="Arial Narrow"/>
        <color theme="10"/>
        <sz val="10.0"/>
      </rPr>
      <t xml:space="preserve"> </t>
    </r>
    <r>
      <rPr>
        <rFont val="Arial Narrow"/>
        <color theme="10"/>
        <sz val="10.0"/>
      </rPr>
      <t>Cercul stiintific studentesc -Biotehnologii Alimentare</t>
    </r>
    <r>
      <rPr>
        <rFont val="Arial Narrow"/>
        <color theme="10"/>
        <sz val="10.0"/>
        <u/>
      </rPr>
      <t>, https://www.facebook.com/pg/Biotehnologii-Alimentare-1029754123829693/posts/</t>
    </r>
  </si>
  <si>
    <t>Lucrările Simpozionului Cercurilor Ştiinţifice Studenţeşti
Specializarea Industrie Alimentară
Ediţia a XXIII-a, 6 iunie 2024
Aspecte privind obținerea brânzei de burduf din lapte de oaie cu adaos de finchen,Cotoară Claudia, IV CEPA</t>
  </si>
  <si>
    <t>Lucrările Simpozionului Cercurilor Ştiinţifice Studenţeşti, Specializarea Industrie Alimentară, Ediţia a XXIII-a, 6 iunie 2024,Cercetări privind caracteristicile fizico-chimice ale brânzei telemea din lapte de capră cu adaos de hamei, Drașovean Andreea - Simona</t>
  </si>
  <si>
    <t>Intalnire cu mediul de afaceri (reprezentanti Solina-noiembrie 2023)</t>
  </si>
  <si>
    <t>Simona Oancea</t>
  </si>
  <si>
    <t xml:space="preserve">Cerc științific studențesc - Biochimie; </t>
  </si>
  <si>
    <t>Coordonare de echipă pentru competiții studențești internaționale - Antonia-Minodora Avram, Maria Denisa Cocîrlea,  "SCREENING OF DIFFERENT ROMANIAN HONEY SAMPLES FOR THE DIASTASE ACTIVITY", 48th Conference for Students of Agriculture and Veterinary Medicine with international participation, November 15, 2024 (diplomă de participare)</t>
  </si>
  <si>
    <r>
      <rPr>
        <rFont val="Arial Narrow"/>
        <color theme="10"/>
        <sz val="10.0"/>
      </rPr>
      <t xml:space="preserve"> Cercul stiintific studentesc -Biotehnologii Alimentare</t>
    </r>
    <r>
      <rPr>
        <rFont val="Arial Narrow"/>
        <color theme="10"/>
        <sz val="10.0"/>
        <u/>
      </rPr>
      <t>, https://www.facebook.com/pg/Biotehnologii-Alimentare-1029754123829693/posts/</t>
    </r>
  </si>
  <si>
    <r>
      <rPr>
        <rFont val="Arial Narrow"/>
        <color rgb="FF000000"/>
        <sz val="10.0"/>
      </rPr>
      <t xml:space="preserve">26 MAI 2023 </t>
    </r>
    <r>
      <rPr>
        <rFont val="Arial Narrow"/>
        <color rgb="FF000000"/>
        <sz val="10.0"/>
      </rPr>
      <t>membru în organizarea (moderator)</t>
    </r>
    <r>
      <rPr>
        <rFont val="Arial Narrow"/>
        <color rgb="FF000000"/>
        <sz val="10.0"/>
      </rPr>
      <t xml:space="preserve"> Sesiunii de comunicări a cercurilor științifice studențești din cadrul Facultății de Științe Agricole, Industrie Alimentară și Protecția Mediului, Ediţia a XXI-a SIBIU, 6 IUNIE 2024</t>
    </r>
  </si>
  <si>
    <t>VECERDEA PETRONELA -BIANCA</t>
  </si>
  <si>
    <r>
      <rPr>
        <rFont val="Arial Narrow"/>
        <color rgb="FF000000"/>
        <sz val="10.0"/>
      </rPr>
      <t>Excursie</t>
    </r>
    <r>
      <rPr>
        <rFont val="Arial Narrow"/>
        <color rgb="FF000000"/>
        <sz val="10.0"/>
      </rPr>
      <t xml:space="preserve"> de studiu și documentare Movilele din comuna Iacobeni, Valea Hartibaciului, 1.07.2024</t>
    </r>
  </si>
  <si>
    <t>Excursie de studiu și documentare Sibiu-Slătioara-Horezu-Sibiu 3.07.2024</t>
  </si>
  <si>
    <r>
      <rPr>
        <rFont val="Arial Narrow"/>
        <color rgb="FF000000"/>
        <sz val="10.0"/>
      </rPr>
      <t>Coordonare de echipă pentru competiții studențești naționale și internaționale</t>
    </r>
    <r>
      <rPr>
        <rFont val="Arial Narrow"/>
        <color rgb="FF000000"/>
        <sz val="10.0"/>
      </rPr>
      <t>-Conferinta internationla de comunicări stiintifice al studenților XGEN NEXT 100, Sectiunea Biology, The natural and anthropogenic impact on water quality: a preliminary view on the Sebeș river, Alba county, Cata Daniela, Universitatea „Lucian Blaga” din Sibiu, May 20 – 24, 2024 Baia Mare, Technical University of Cluj-Napoca</t>
    </r>
  </si>
  <si>
    <r>
      <rPr>
        <rFont val="Arial Narrow"/>
        <color rgb="FF000000"/>
        <sz val="10.0"/>
      </rPr>
      <t>Coordonare de echipă pentru competiții studențești naționale și internaționale</t>
    </r>
    <r>
      <rPr>
        <rFont val="Arial Narrow"/>
        <color rgb="FF000000"/>
        <sz val="10.0"/>
      </rPr>
      <t xml:space="preserve">-Conferinta internationla de comunicări stiintifice al studenților XGEN NEXT 100, Sectiunea Biology, </t>
    </r>
    <r>
      <rPr>
        <rFont val="Arial Narrow"/>
        <color rgb="FF000000"/>
        <sz val="10.0"/>
      </rPr>
      <t>Mențiunea I </t>
    </r>
    <r>
      <rPr>
        <rFont val="Arial Narrow"/>
        <color rgb="FF000000"/>
        <sz val="10.0"/>
      </rPr>
      <t>– The study of the mobility and speciation of heavy metals in polluted soils from Copșa Mică, Sibiu County, Bogdan Șofariu, Dublesu Flavius Universitatea „Lucian Blaga” din Sibiu, May 20 – 24, 2024 Baia Mare, Technical University of Cluj-Napoca</t>
    </r>
  </si>
  <si>
    <r>
      <rPr>
        <rFont val="Arial Narrow"/>
        <color rgb="FF000000"/>
        <sz val="10.0"/>
      </rPr>
      <t>Coordonare de echipă pentru competiții studențești naționale și internaționale</t>
    </r>
    <r>
      <rPr>
        <rFont val="Arial Narrow"/>
        <color rgb="FF000000"/>
        <sz val="10.0"/>
      </rPr>
      <t>-Conferinta internationla de comunicări stiintifice al studenților XGEN NEXT 100, Sectiunea Biology, Impact of agricultural nutrients on drinking water quality from wells, Ungureanu Bogdan, Sovaroiu Miruna Georgiana, Universitatea „Lucian Blaga” din Sibiu, May 20 – 24, 2024 Baia Mare, Technical University of Cluj-Napoca</t>
    </r>
  </si>
  <si>
    <r>
      <rPr>
        <rFont val="Arial Narrow"/>
        <color rgb="FF000000"/>
        <sz val="10.0"/>
      </rPr>
      <t>coordonare lucrare studențească</t>
    </r>
    <r>
      <rPr>
        <rFont val="Arial Narrow"/>
        <color rgb="FF000000"/>
        <sz val="10.0"/>
      </rPr>
      <t xml:space="preserve"> prezentată la conferință, ȘOVĂROIU GEORGIANA MIRUNA, IPMA IV, STUDIUL AGROCHIMIC AL SOLURILOR DIN SIBIEL, JUDEȚUL SIBIU, CU SCOPUL APLICĂRII UNEI FERTILIZĂRI RAȚIONALE ȘI EVITĂRII POLUĂRII MEDIULUI, coordonator șef lucr.dr. Vecerdea Petronela ,SESIUNE COMUNICARI STIINTIFICE SAIAPM 6 IUNIE 2024</t>
    </r>
  </si>
  <si>
    <r>
      <rPr>
        <rFont val="Arial Narrow"/>
        <color rgb="FF000000"/>
        <sz val="10.0"/>
      </rPr>
      <t>coordonare lucrare studențească</t>
    </r>
    <r>
      <rPr>
        <rFont val="Arial Narrow"/>
        <color rgb="FF000000"/>
        <sz val="10.0"/>
      </rPr>
      <t xml:space="preserve"> prezentată la conferință, CĂTA DANIELA, IPMA III, SIMPACTUL ANTROPIC ȘI NATURAL ASUPRA CALITĂȚII APEI: O PRIVIRE PRELIMINARĂ ASUPRA RÂULUI SEBEȘ, coordonator șef lucr.dr. Vecerdea Petronela ,SESIUNE COMUNICARI STIINTIFICE SAIAPM 6 IUNIE 2025</t>
    </r>
  </si>
  <si>
    <r>
      <rPr>
        <rFont val="Arial Narrow"/>
        <color rgb="FF000000"/>
        <sz val="10.0"/>
      </rPr>
      <t>coordonare lucrare studențească</t>
    </r>
    <r>
      <rPr>
        <rFont val="Arial Narrow"/>
        <color rgb="FF000000"/>
        <sz val="10.0"/>
      </rPr>
      <t xml:space="preserve"> prezentată la conferință,Ungureanu Bogdan, IPMA IV, INFLUENȚA NUTRIENȚILOR PROVENIȚI DIN AGRICULTURĂ ASUPRA CALITĂȚII APELOR NATURALE, coordonator șef lucr.dr. Vecerdea Petronela, SESIUNE COMUNICARI STIINTIFICE SAIAPM  6 iunie 2024</t>
    </r>
  </si>
  <si>
    <r>
      <rPr>
        <rFont val="Arial Narrow"/>
        <color rgb="FF000000"/>
        <sz val="10.0"/>
      </rPr>
      <t>coordonare lucrare studențească</t>
    </r>
    <r>
      <rPr>
        <rFont val="Arial Narrow"/>
        <color rgb="FF000000"/>
        <sz val="10.0"/>
      </rPr>
      <t xml:space="preserve"> prezentată la conferință,Flavius Dublesu, (an IV IPMA), STUDIU PRIVIND MOBILITATEA SI SPECIEREA METALELOR GRELE IN SOLURILE POLUATE DIN COPSA MICA, coordonator șef lucr.dr. Vecerdea Petronela,SESIUNE COMUNICARI STIINTIFICE SAIAPM  6 IUNIE 2024</t>
    </r>
  </si>
  <si>
    <t>VECERDEA PETRONELA -BIANCA, GASPAR ENIKO</t>
  </si>
  <si>
    <r>
      <rPr>
        <rFont val="Arial Narrow"/>
        <color rgb="FF000000"/>
        <sz val="10.0"/>
      </rPr>
      <t>coordonare lucrare studențească</t>
    </r>
    <r>
      <rPr>
        <rFont val="Arial Narrow"/>
        <color rgb="FF000000"/>
        <sz val="10.0"/>
      </rPr>
      <t xml:space="preserve"> prezentată la conferință, SOFARIU BOGDAN (IV IPMA) STUDIU PRIVIND IMOBILIZAREA METALELOR GRELE ÎN SOL FOLOSIND DIFERITE TIPURI DE AMENDAMENTE,lucr.dr. Vecerdea Petronela, Conf. dr. Eniko Gaspa SESIUNE COMUNICARI STIINTIFICE SAIAPM, 6 iunie 2024</t>
    </r>
  </si>
  <si>
    <t>VECERDEA PETRONELA -BIANCA,</t>
  </si>
  <si>
    <r>
      <rPr>
        <rFont val="Arial Narrow"/>
        <color rgb="FF000000"/>
        <sz val="10.0"/>
      </rPr>
      <t xml:space="preserve">coordonare lucrare studențească </t>
    </r>
    <r>
      <rPr>
        <rFont val="Arial Narrow"/>
        <color rgb="FF000000"/>
        <sz val="10.0"/>
      </rPr>
      <t>prezentată la conferință, Căta Daniela, IMPACTUL ANTROPIC ȘI NATURAL ASUPRA CALITĂȚII APEI: O ANALIZĂ PRELIMINARĂ ASUPRA RÂULUI SEBEȘ, Simpozion Științific Studențesc USAMV Cluj-Napoca, Cluj-Napoca, 16 mai 2024. Mentiunea III</t>
    </r>
  </si>
  <si>
    <t>Spânu Simona (organizator)</t>
  </si>
  <si>
    <t>Măsurători hidrologice și hidrogeologice în teren, la stația hidrologică Sebeș Alba și la lacul de acumulare Petrești, 23.10.2023, 16 studenți din anul III IPMA</t>
  </si>
  <si>
    <t>Evaluarea riscurilor și măsurători la alunecările de teren de la Măldărăști și Slătioara, jud. Vâlcea, 02.07.2024, 42 studenți din anul III IPMA, I Montanologie și I IPMA</t>
  </si>
  <si>
    <t>vizită prezentare rezultate la porumb boabe - CORTEVA</t>
  </si>
  <si>
    <t>vizită prezentare rezultate inovative - CORTEVA</t>
  </si>
  <si>
    <t>FSAAA</t>
  </si>
  <si>
    <t>săptămâna verde (3 evenimente)</t>
  </si>
  <si>
    <t>întâlnire studenți și mediu de afaceri - SC Interface SRL</t>
  </si>
  <si>
    <t>întâlnire studenți și mediu de afaceri - Agrovir</t>
  </si>
  <si>
    <t>Vizită de studiu cu studenții specializării Montanologie la Grupul de firme Karpaten Meat din Marpod, ude s-au purtat discuții despre tehnologia de explotare a taurinelor de rasă Aberdeen Angus și valorificarea cărnii, iunie 2024</t>
  </si>
  <si>
    <t>8p/zi</t>
  </si>
  <si>
    <t>Bridge Summer School ULBS, ROSE - Școala de vară, EDIȚIA 2024, AG 143/SGU/PV/II/27.05.2019, director Morândău Felicia</t>
  </si>
  <si>
    <t xml:space="preserve">ID15-Aplicații câștigătoare la competiții de proiecte didactice  (II)
</t>
  </si>
  <si>
    <t xml:space="preserve">Proiecte internaționale (altele decât cele de la ID02), POCU (altele decât la ID02: practică studențească, antreprenoriat ș.a.), CNFP, AFCN, FDI, ROSE (doar liniile competitive), Consiliul Local, Consiliul Județean ș.a.
</t>
  </si>
  <si>
    <t xml:space="preserve">Se punctează doar proiectele pentru care directorul a contribuit la scrierea aplicației; </t>
  </si>
  <si>
    <t>Punctajul se acordă o singură dată pe proiect, pentru anul în care a avut loc contractarea, indiferent dacă este vorba despre un proiect/buget multianual;</t>
  </si>
  <si>
    <r>
      <rPr>
        <rFont val="Arial Narrow"/>
        <b/>
        <color rgb="FF000000"/>
        <sz val="10.0"/>
      </rPr>
      <t>*Punctaje de referință:</t>
    </r>
    <r>
      <rPr>
        <rFont val="Arial Narrow"/>
        <b val="0"/>
        <color rgb="FF000000"/>
        <sz val="10.0"/>
      </rPr>
      <t xml:space="preserve">
•      100 p., pentru proiectele cu valoare de sub 10.000 de lei;
•       200 p., pentru proiectele cu valoare cuprinsă între 10.000 și 100.000 de lei;
•       300 p., pentru proiectele cu valoare cuprinsă între 100.000 și 1.000.000 de lei;
•       400 p., pentru proiectele cu valoare de peste 1.000.000 de lei.
•       Punctajele de referință vizează proiectele în care ULBS este partener. În cazul în care ULBS este </t>
    </r>
    <r>
      <rPr>
        <rFont val="Arial Narrow"/>
        <b/>
        <color rgb="FF000000"/>
        <sz val="10.0"/>
      </rPr>
      <t>coordonator/ beneficiar</t>
    </r>
    <r>
      <rPr>
        <rFont val="Arial Narrow"/>
        <b val="0"/>
        <color rgb="FF000000"/>
        <sz val="10.0"/>
      </rPr>
      <t xml:space="preserve"> al proiectului, se aplică un </t>
    </r>
    <r>
      <rPr>
        <rFont val="Arial Narrow"/>
        <b/>
        <color rgb="FF000000"/>
        <sz val="10.0"/>
      </rPr>
      <t>coeficient de multiplicare de 2.</t>
    </r>
    <r>
      <rPr>
        <rFont val="Arial Narrow"/>
        <b val="0"/>
        <color rgb="FF000000"/>
        <sz val="10.0"/>
      </rPr>
      <t xml:space="preserve">
</t>
    </r>
  </si>
  <si>
    <t>Buget ULBS</t>
  </si>
  <si>
    <t>Educația 5.0 pentru Industria 5.0 - Adaptarea pedagogică la tehnologiile și schimbările industriale în era 5.0</t>
  </si>
  <si>
    <t>CNFIS FDI</t>
  </si>
  <si>
    <t>beneficiar</t>
  </si>
  <si>
    <t xml:space="preserve">https://www.ulbsibiu.ro/ro/despre/rapoarte-si-studii/ </t>
  </si>
  <si>
    <t>SUMMER AGRI-FOOD</t>
  </si>
  <si>
    <t>ROSE - Școala de vară, EDIȚIA 2024, AG 328</t>
  </si>
  <si>
    <t>https://www.cnfis.ro/wp-content/uploads/2024/03/Anexa1-FDI2024-rezultate-finale.pdf</t>
  </si>
  <si>
    <t>ROSE - Școala de vară, EDIȚIA 2024</t>
  </si>
  <si>
    <t xml:space="preserve">ID16-Mobilități de predare și formare
</t>
  </si>
  <si>
    <t xml:space="preserve">Se punctează activități de mobilitate de tip Erasmus+, SEE, CEEPUS ș.a. </t>
  </si>
  <si>
    <t>Se punctează atât mobilitățile de predare (STA), cât și acelea de formare (STT), câștigate în urma unui proces de selecție publică și în care cadrul didactic reprezintă ULBS; se punctează doar mobilitățile efectuate în format fizic.</t>
  </si>
  <si>
    <r>
      <rPr>
        <rFont val="Arial Narrow"/>
        <b/>
        <color rgb="FF000000"/>
        <sz val="10.0"/>
      </rPr>
      <t>*Punctaje de referință:</t>
    </r>
    <r>
      <rPr>
        <rFont val="Arial Narrow"/>
        <b val="0"/>
        <color rgb="FF000000"/>
        <sz val="10.0"/>
      </rPr>
      <t xml:space="preserve">
•      50 p./mobilitate;
</t>
    </r>
  </si>
  <si>
    <t>Informații complete despre mobilitatea efectuată (tip de mobilitate, instituția gazdă, localitatea, țara, perioada mobilității)</t>
  </si>
  <si>
    <t>STA - University of West Attica, Grecia, 13.04.2024-21.04.2024</t>
  </si>
  <si>
    <t>Tip de mobilitate: STA
Universitatea Lyon 1 “Claude Bernard”/ Institut Universitaire de Technologie-Département Génie Biologique Bourg en Bresse, Franța
09 -15 Mai 2024</t>
  </si>
  <si>
    <t>Molbilitate de predare 17-23 mai 2024  Bangladesh, Daffodil International University</t>
  </si>
  <si>
    <t>Molbilitate de formare 16-20 septembrie 2024 în Bordeaux, Franța</t>
  </si>
  <si>
    <t>Molbilitate de predare,11-18 februarie 2024, Çanakkale Onsekiz Mart University</t>
  </si>
  <si>
    <t xml:space="preserve">Mobilitate de predare (STA) la  University of West Attika, Food Science&amp;Technology, Grecia, 13.04.2024-22.04.2024 </t>
  </si>
  <si>
    <t>Molbilitate de predare 16-20 septembrie 2024 în Bordeaux, Franța</t>
  </si>
  <si>
    <t>Molbilitate de formare,11-18 februarie 2024, Çanakkale Onsekiz Mart University</t>
  </si>
  <si>
    <t>Erastus STT, Universitatea din Lyon, Franța, 6-16.05.2024</t>
  </si>
  <si>
    <t>Mariana Liliana PĂCALĂ</t>
  </si>
  <si>
    <t>Mobilitate tip STA; Universitatea Claude-Bernard - Lyon I, Lyon, Franta, Département Génie Biologique parcours Science de l'aliment &amp; Biotechnologie, site de Bourg en Bresse, 8-16 mai 2024.</t>
  </si>
  <si>
    <t>Mobilitate de predare, University of Debrecen, Ungaria, 26.02 - 01.03 2024</t>
  </si>
  <si>
    <t>Mobilitate de formare, University of Valencia, Valencia, 27-31 mai 2024</t>
  </si>
  <si>
    <t>Mobilitate de formare, University Lyon 1 “Claude Bernard”/ Institut Universitaire de Technologie-Département Génie Biologique Bourg en Bresse Franta, 9-15.05.2024</t>
  </si>
  <si>
    <t>12 - 16 februarie 2024 mobilitate de tip Teaching Erasmus+, la Çanakkale Onsekiz Mart University (COMU) din Çanakkale, Turcia</t>
  </si>
  <si>
    <t>16-20 septembrie 2024 mobilitate ERASMUS + de tip Training la Institutul Național Politehnic Bordeaux, Școala Națională Superioară de Materiale Agroalimentare și de Chimie (École Nationale Supérieure de Matériaux, Agroalimentaire et de Chimie ENSMAC)</t>
  </si>
  <si>
    <t>1-9 mai 2024.mobilitate Erasmus+ de tip Teaching la Institute of Nutrition din cadrul Faculty of Agriculture and Food Sciences and Environmental  Management de la University of Debrecen, Ungaria</t>
  </si>
  <si>
    <t>mobilitate de tip Teaching la Marymount University din Arlington, United States of America, în perioada 10 - 18 iunie 2024</t>
  </si>
  <si>
    <t>16-20 septembrie 2024 mobilitate ERASMUS + de tip TEACHING la Institutul Național Politehnic Bordeaux, Școala Națională Superioară de Materiale Agroalimentare și de Chimie (École Nationale Supérieure de Matériaux, Agroalimentaire et de Chimie ENSMAC)</t>
  </si>
  <si>
    <t>1-9 mai 2024.mobilitate Erasmus+ de tip Training la Institute of Nutrition din cadrul Faculty of Agriculture and Food Sciences and Environmental  Management de la University of Debrecen, Ungaria</t>
  </si>
  <si>
    <t>Erasmus STT, la University of West Attica, Athens, Greece, Faculty of Food Sciences, Dep. Of Food Science and Technology, 04.04.2024-10.04.2024</t>
  </si>
  <si>
    <t xml:space="preserve">ID17-Publicarea de materiale didactice (II)
</t>
  </si>
  <si>
    <t>Manuale, cursuri, auxiliare, caiete de seminar, culegeri de exerciții, antologii de texte, ș.a., publicate cu ISBN, la edituri din România sau la edituri din străinătate care nu se află pe lista editurilor de prestigiu a ULBS</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</si>
  <si>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</si>
  <si>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Dovada publicării volumului se face prin link către prezentarea volumului de pe site-ul editurii; prezentarea trebuie să conțină: titlul și data publicării volumului; ISBN-ul; numărul de pagini; numele autorilor, coordonatorilor și al traducătorilor; cuprinsul volumului; în cazul în care informațiile de pe site nu sunt complete, se vor furniza dovezi adiționale;</t>
  </si>
  <si>
    <t>O lucrare este considerată în mod obligatoriu didactică și, prin urmare, nu poate fi raportată la componenta științifică a GRADIS atunci când ea conține cel puțin unul dintre următoarele elemente: (a) își precizează în mod explicit caracterul didactic (prin specificații precum „curs”, „note de curs”, „manual”, „caiet de seminar” ș.a.m.d.); (b) cel puțin o treime din lucrare constituie o antologie de texte semnate de alți autori decât aceia ai volumului raportat; (c) conține, indiferent în ce proporție, sarcini didactice (teme, exerciții, probleme de rezolvat ș,a.m.d.); dincolo de aceste elemente, orice probleme de încadrare vor fi soluționate de către consiliul departamentului/centrului de cercetare la care se face raportarea;</t>
  </si>
  <si>
    <r>
      <rPr>
        <rFont val="Arial Narrow"/>
        <color rgb="FF000000"/>
        <sz val="10.0"/>
      </rPr>
      <t xml:space="preserve">În oricare domeniu, în cazul traducerilor de materiale didactice care, conform clasificării Academiei Române, sunt realizate în/din „limbi vechi” (latină, greacă veche, ebraică, slavonă) sau în/din „limbi străine mai puțin curente” (chineză, hindi, suedeză ș.a.), se aplică un </t>
    </r>
    <r>
      <rPr>
        <rFont val="Arial Narrow"/>
        <b/>
        <color rgb="FF000000"/>
        <sz val="10.0"/>
      </rPr>
      <t>coeficient de multiplicare de 2.</t>
    </r>
  </si>
  <si>
    <r>
      <rPr>
        <rFont val="Arial Narrow"/>
        <b/>
        <color rgb="FF000000"/>
        <sz val="10.0"/>
      </rPr>
      <t>*Punctaje de referință:</t>
    </r>
    <r>
      <rPr>
        <rFont val="Arial Narrow"/>
        <b val="0"/>
        <color rgb="FF000000"/>
        <sz val="10.0"/>
      </rPr>
      <t xml:space="preserve">
•       autor de volume/capitole: 2 p./pagină; 
•       coordonare/editare de volum: 1 p./pagină; se împarte la numărul de coordonatori;
•       traducere de volume/capitole: 1 p./pagină;
•       15 p./ fiecare material didactic publicat online pe platforma TeachOn
</t>
    </r>
  </si>
  <si>
    <t xml:space="preserve">ID18-Alte activități-suport
</t>
  </si>
  <si>
    <t>Formare, promovare, admitere ș.a.m.d.</t>
  </si>
  <si>
    <r>
      <rPr>
        <rFont val="Arial Narrow"/>
        <color rgb="FF000000"/>
        <sz val="10.0"/>
      </rPr>
      <t xml:space="preserve">La activitățile de </t>
    </r>
    <r>
      <rPr>
        <rFont val="Arial Narrow"/>
        <b/>
        <color rgb="FF000000"/>
        <sz val="10.0"/>
      </rPr>
      <t>formare</t>
    </r>
    <r>
      <rPr>
        <rFont val="Arial Narrow"/>
        <color rgb="FF000000"/>
        <sz val="10.0"/>
      </rPr>
      <t>, se punctează doar activitățile la care cadrul didactic a participat la solicitarea instituției; nu se punctează activitățile de dezvoltare personală;</t>
    </r>
  </si>
  <si>
    <r>
      <rPr>
        <rFont val="Arial Narrow"/>
        <color rgb="FF000000"/>
        <sz val="10.0"/>
      </rPr>
      <t xml:space="preserve">La activitățile de </t>
    </r>
    <r>
      <rPr>
        <rFont val="Arial Narrow"/>
        <b/>
        <color rgb="FF000000"/>
        <sz val="10.0"/>
      </rPr>
      <t>promovare</t>
    </r>
    <r>
      <rPr>
        <rFont val="Arial Narrow"/>
        <color rgb="FF000000"/>
        <sz val="10.0"/>
      </rPr>
      <t>, pentru vizitele de promovare, punctajul/zi se împarte la membrii echipei, dacă vizita s-a desfășurat în Sibiu și se acordă fiecărui membru al echipei dacă a acut loc în afara localității;</t>
    </r>
    <r>
      <rPr>
        <rFont val="Arial Narrow"/>
        <color rgb="FF000000"/>
        <sz val="10.0"/>
      </rPr>
      <t xml:space="preserve">
Pentru materialele și acțiunile de promovare, punctajul se acordă per an universitar, nu per material/acțiune; în cazul în care mai multe persoane au contribuit la realizarea materialelor, punctajul se împarte între ele;
Pentru materialele și acțiunile de promovare, punctajul se acordă per an universitar, nu per material/acțiune; în cazul în care mai multe persoane au contribuit la realizarea materialelor, punctajul se împarte între ele;
Se poate puncta cel mult 1 coordonator de promovare la nivelul fiecărui departament și cel mult 1 coordonator la nivelul facultății (diferit de coordonatorii de la nivelul departamentelor);</t>
    </r>
  </si>
  <si>
    <r>
      <rPr>
        <rFont val="Arial Narrow"/>
        <color rgb="FF000000"/>
        <sz val="10.0"/>
      </rPr>
      <t xml:space="preserve">La </t>
    </r>
    <r>
      <rPr>
        <rFont val="Arial Narrow"/>
        <b/>
        <color rgb="FF000000"/>
        <sz val="10.0"/>
      </rPr>
      <t>activități administrative</t>
    </r>
    <r>
      <rPr>
        <rFont val="Arial Narrow"/>
        <color rgb="FF000000"/>
        <sz val="10.0"/>
      </rPr>
      <t xml:space="preserve">, punctajele se acordă după cum urmează:
-participarea la realizarea site-ului departamentului/facultății/centrului de cercetare ș.a.: 30 p./persoană, max. 2 persoane/structură administrativă;
-gestionarea paginii/paginilor de social media a(le) departamentului/facultății/centrului ș.a.: 30 p./persoană (pentru toate paginile de social media); max. 2 persoane/structură administrativă
</t>
    </r>
  </si>
  <si>
    <r>
      <rPr>
        <rFont val="Arial Narrow"/>
        <color rgb="FF000000"/>
        <sz val="10.0"/>
      </rPr>
      <t xml:space="preserve">La </t>
    </r>
    <r>
      <rPr>
        <rFont val="Arial Narrow"/>
        <b/>
        <color rgb="FF000000"/>
        <sz val="10.0"/>
      </rPr>
      <t>Alte activități-suport,</t>
    </r>
    <r>
      <rPr>
        <rFont val="Arial Narrow"/>
        <color rgb="FF000000"/>
        <sz val="10.0"/>
      </rPr>
      <t xml:space="preserve"> punctajele se acordă cu acordul Consiliului Departamentului.</t>
    </r>
  </si>
  <si>
    <r>
      <rPr>
        <rFont val="Arial Narrow"/>
        <b/>
        <color rgb="FF000000"/>
        <sz val="10.0"/>
      </rPr>
      <t>*Punctaje de referință:</t>
    </r>
    <r>
      <rPr>
        <rFont val="Arial Narrow"/>
        <b val="0"/>
        <color rgb="FF000000"/>
        <sz val="10.0"/>
      </rPr>
      <t xml:space="preserve">
a) </t>
    </r>
    <r>
      <rPr>
        <rFont val="Arial Narrow"/>
        <b/>
        <color rgb="FF000000"/>
        <sz val="10.0"/>
      </rPr>
      <t>Formare:</t>
    </r>
    <r>
      <rPr>
        <rFont val="Arial Narrow"/>
        <b val="0"/>
        <color rgb="FF000000"/>
        <sz val="10.0"/>
      </rPr>
      <t xml:space="preserve">
 •       participarea la workshopuri, seminare, programe de formare profesională: 8 p./zi
b) </t>
    </r>
    <r>
      <rPr>
        <rFont val="Arial Narrow"/>
        <b/>
        <color rgb="FF000000"/>
        <sz val="10.0"/>
      </rPr>
      <t>Promovare:</t>
    </r>
    <r>
      <rPr>
        <rFont val="Arial Narrow"/>
        <b val="0"/>
        <color rgb="FF000000"/>
        <sz val="10.0"/>
      </rPr>
      <t xml:space="preserve">
•       vizite de promovare a ofertei educaționale a ULBS în licee: 8 p./zi
•       realizarea de materiale promoționale cu oferta ULBS: 50 p.
•       coordonator acțiuni de promovare la nivelul departamentului/facultății: 20 p. </t>
    </r>
    <r>
      <rPr>
        <rFont val="Arial Narrow"/>
        <b/>
        <color rgb="FF000000"/>
        <sz val="10.0"/>
      </rPr>
      <t xml:space="preserve">
</t>
    </r>
    <r>
      <rPr>
        <rFont val="Arial Narrow"/>
        <b val="0"/>
        <color rgb="FF000000"/>
        <sz val="10.0"/>
      </rPr>
      <t xml:space="preserve">c) </t>
    </r>
    <r>
      <rPr>
        <rFont val="Arial Narrow"/>
        <b/>
        <color rgb="FF000000"/>
        <sz val="10.0"/>
      </rPr>
      <t>Activități administrative:</t>
    </r>
    <r>
      <rPr>
        <rFont val="Arial Narrow"/>
        <b val="0"/>
        <color rgb="FF000000"/>
        <sz val="10.0"/>
      </rPr>
      <t xml:space="preserve">
•       coordonare programe ID: 80 p./ program;
•       coordonare programe postuniversitare și/sau programe de formare continuă: 50 p./program
•       participarea la realizarea orarului: 80 p./persoană
•       participarea la realizarea site-ului departamentului/facultății/centrului de cercetare ș.a.: 30 p.
•       gestionarea paginii/paginilor de social media a(le) departamentului/facultății/centrului ș.a.: 30 p.
•       participarea la admitere (asistență): 8 p./zi.
d) </t>
    </r>
    <r>
      <rPr>
        <rFont val="Arial Narrow"/>
        <b/>
        <color rgb="FF000000"/>
        <sz val="10.0"/>
      </rPr>
      <t>Alte activități-suport:</t>
    </r>
    <r>
      <rPr>
        <rFont val="Arial Narrow"/>
        <b val="0"/>
        <color rgb="FF000000"/>
        <sz val="10.0"/>
      </rPr>
      <t xml:space="preserve">
•       max. 100 p. 
</t>
    </r>
  </si>
  <si>
    <t>Informații complete despre activitatea suport (tipul, denumirea, perioada desfășurării)</t>
  </si>
  <si>
    <t>Pagina de internet a centrului de cercetare SAPM</t>
  </si>
  <si>
    <t>Includerea mesajului de promovare a masterului SPPM in pliantul de promovare</t>
  </si>
  <si>
    <t>Scoala de vara organizata de Catholic University of Eichstaett-Ingolstadt in Sibiu, 26 august, 2024, https://www.ku.de/news/grosse-exkursion-nach-rumaenien-2024</t>
  </si>
  <si>
    <t xml:space="preserve">Participare webinar proiect ADR Cnetru Originn, </t>
  </si>
  <si>
    <t>Fragment screening: Save time and sample with Spectral Shift technology, 4 iunie, 2024</t>
  </si>
  <si>
    <t>webinar guest editor meeting Conservation MDPI, 15 iulie, 2024</t>
  </si>
  <si>
    <t>Proiect ADR CDI scriere de proiecte Daniel Huniadi, 25 iulie, webinar</t>
  </si>
  <si>
    <t>GoTo Webinar - July 2024 Webinar by the Interagency Ecological Restoration Quality Committee, 26-27 iulie</t>
  </si>
  <si>
    <t>Unveiling the world of Electron Microscopy: An introductory guide to image processing and analysis workflows, 1 oct., 2024</t>
  </si>
  <si>
    <t>Breaking the Hunger Cycle:  Empowering Women and Children in the Global Food Crisis, 16 oct., 2025, WWC., webinar</t>
  </si>
  <si>
    <t xml:space="preserve">ZacTax – Delivering Climate Reparations through Global Tax Justice, 4 oct 2024, webinar </t>
  </si>
  <si>
    <t>World Hydrogen Mobility Pre-Event Webinar: Navigating Policy and Regulation to Unlock Hydrogen Mobility’s Potential, 30 oct., 2024 webinar</t>
  </si>
  <si>
    <t>GoTo Webinar - October 2024 IERQC Webinar: Monitoring and Risk Assessment of Microplastics in the Great Lakes, 31 oct 2024, webinar</t>
  </si>
  <si>
    <t>Informal Interfaith Gathering in the Spirit of Talanoa Dialogue @COP29, WWC, Webinar 6 noi.,2024</t>
  </si>
  <si>
    <t>Maximizing Genomic Insights: An In-Depth Look at Long Read Sequencingm webinar 7 noi., 2024</t>
  </si>
  <si>
    <t xml:space="preserve">
Faith-based Advocacy ahead of INC-5, WWC, 20 noi., 2024</t>
  </si>
  <si>
    <t>Ecosystem Services provided by Geodiversity in the Mediterranean Region: helping communities to address the environmental crisis and societal needs, 28 noi., 2024 webinar</t>
  </si>
  <si>
    <t>Admitere 2024, membru</t>
  </si>
  <si>
    <t>8h/zi</t>
  </si>
  <si>
    <t xml:space="preserve">Evaluare ARACIS, sediul Facultății, 4 noiembtie </t>
  </si>
  <si>
    <t>Evaluare ARACIS, Rusciiori, 5 noiembrie</t>
  </si>
  <si>
    <t>admietre 2024</t>
  </si>
  <si>
    <t>8 p/zi</t>
  </si>
  <si>
    <t>Reabilitare solar Ferma Didactică Rusciori, mai 2024</t>
  </si>
  <si>
    <t>Participare la pregătiri pentru inaugurarea fermei Didactice Rusciori</t>
  </si>
  <si>
    <t>participare la workshop Safe Habitus, mai 2024</t>
  </si>
  <si>
    <t>participare la procesarea merelor pentru suc, Ferma Didactică Rusciori</t>
  </si>
  <si>
    <t>Admitere 5 zile</t>
  </si>
  <si>
    <t>Promovare 1 zi</t>
  </si>
  <si>
    <t>Realizare orar</t>
  </si>
  <si>
    <t>Coordonare promovare la nivel departament</t>
  </si>
  <si>
    <t>Comisie Erasmus studenți</t>
  </si>
  <si>
    <t>Activități curente în cadrul Departamentului SAIPA</t>
  </si>
  <si>
    <t>Comisia de analiza site ULBS</t>
  </si>
  <si>
    <t>Gestionare site SAIAPM</t>
  </si>
  <si>
    <t>Vizite de promovare a ofertei educaționale în Mediaș (Liceul Teoretic „Axente Sever”, Colegiul „Școala Națională de Gaz”, Liceul Tehnologic „Nicolae Teclu” Copșa Mică) și în Sibiu (Colegiul Tehnic Independența, Liceul Teoretic Onisifor Ghibu)</t>
  </si>
  <si>
    <t>Participarea la realizarea siteului centrului de cercetare CCBIA</t>
  </si>
  <si>
    <t>Participare la admitere</t>
  </si>
  <si>
    <t>Practică de specialitate în laborator cu studenți din Franța
Paumier Léo - IUT Lyon 1 Bourg en bresse France
UNIVERSITÉ CLAUDE BERNARD - LYON 1</t>
  </si>
  <si>
    <t>4hx5 zile x 6 sapt</t>
  </si>
  <si>
    <t>Atelier „Vinificația în România, tehnica de degustare, asocierea vinurilor cu diverse preparate” - Săptămâna Verde
Clasa a XII-a Liceul Tehnologic Independența
Clasa a XII-a Colegiul Național „Gheorghe Lazăr” din Sibiu</t>
  </si>
  <si>
    <t>workshopuri</t>
  </si>
  <si>
    <t>Probe tehnologice Rusciori</t>
  </si>
  <si>
    <t>Școala altfel</t>
  </si>
  <si>
    <r>
      <rPr>
        <rFont val="Arial Narrow"/>
        <color theme="1"/>
        <sz val="10.0"/>
      </rPr>
      <t xml:space="preserve">Odorheiul Secuiesc - vizite de </t>
    </r>
    <r>
      <rPr>
        <rFont val="Arial Narrow"/>
        <b/>
        <color theme="1"/>
        <sz val="10.0"/>
      </rPr>
      <t>promovare</t>
    </r>
    <r>
      <rPr>
        <rFont val="Arial Narrow"/>
        <color theme="1"/>
        <sz val="10.0"/>
      </rPr>
      <t xml:space="preserve"> a ofertei educaționale a ULBS</t>
    </r>
  </si>
  <si>
    <t xml:space="preserve">participarea admitere </t>
  </si>
  <si>
    <t>Activitate suport de prelucrare a merelor sub formă de mere uscate și suc tulbure de mere la stația pilot de prelucrare legume fructe din punctul de lucru ferma Rusciori</t>
  </si>
  <si>
    <t>Realizare si administrarea site-ului centrului de cercetare CCBIA (https://centers.ulbsibiu.ro/ccbia/)</t>
  </si>
  <si>
    <t xml:space="preserve"> Gestionarea paginii/paginilor de social media a centrului centrului de cercetare CCBIA (https://www.facebook.com/center.ccbia)</t>
  </si>
  <si>
    <t>vizite de promovare a ofertei educaționale a ULBS în licee din Odorheiul Secuiesc</t>
  </si>
  <si>
    <t>Participarea la admitere (asistență)</t>
  </si>
  <si>
    <t>Vizita de promovare; Col Economic, Alba Iulia, 26.03.2024</t>
  </si>
  <si>
    <t>Vizita de promovare; Col Apulum, Alba Iulia, 26.03.2024</t>
  </si>
  <si>
    <t>Vizita de promovare; Col Agricol, Geoagiu, 02.04.2024</t>
  </si>
  <si>
    <t>Vizita de promovare; Col Economicl, Deva, 02.04.2025</t>
  </si>
  <si>
    <t>Vizita de promovare;Liceul Pedagogic, Sibiu, 7.05.2024</t>
  </si>
  <si>
    <t>Vizita de promovare;Lic. Energetic, 08.05.2024</t>
  </si>
  <si>
    <t>Vizita de promovare; Col Servicii, Călimănești, 05.04.2024</t>
  </si>
  <si>
    <t>Admitere 3 zile</t>
  </si>
  <si>
    <t>Vizita de promovare; Liceul teoretic Brezoi, 05.04.2024</t>
  </si>
  <si>
    <t>Sandru Daniela Maria</t>
  </si>
  <si>
    <t>Admitere 5,6,7.09. 2024</t>
  </si>
  <si>
    <t>8x3</t>
  </si>
  <si>
    <t>Comisia de arhivare</t>
  </si>
  <si>
    <t>Activitați de prelucrare mere stația pilot</t>
  </si>
  <si>
    <t>Participarea la admitere septembrie</t>
  </si>
  <si>
    <t>8 x 2</t>
  </si>
  <si>
    <t>Promovare in licee (Lazăr, Ghibu, Independența. LIA)</t>
  </si>
  <si>
    <t>8 x 4</t>
  </si>
  <si>
    <t>16.05-17.05.2024 promovarea Facultății de Ș.A.I.A.P.M. în cadrul TeD ULBS organizat la Promenada Mall Sibiu, organizator</t>
  </si>
  <si>
    <t>8x2</t>
  </si>
  <si>
    <t>coordonator acțiuni de promovare la nivelul departamentului/facultății: 20 p</t>
  </si>
  <si>
    <t>participarea la realizarea site-ului departamentului/facultății</t>
  </si>
  <si>
    <t>gestionarea paginii/paginilor de social media a(le) departamentului/facultății/centrului</t>
  </si>
  <si>
    <t>promivare licee Medias, Axente Sever</t>
  </si>
  <si>
    <t>promovare licee Alba Iulia</t>
  </si>
  <si>
    <t>participare targ de job-uri la Facultatea de litere</t>
  </si>
  <si>
    <t>05.06.2024 Evenimentul de inaugurare a Fermei Didacrice Rusciori unde studenții, absolvenții și organizațiile de profil și-au prezentat produsele inovative și tradiționale.</t>
  </si>
  <si>
    <t>promovare SAIAPM in cadrul caravanei ULBS  Valcea</t>
  </si>
  <si>
    <t>Producție suc de mere, vara 2024, Rusciori</t>
  </si>
  <si>
    <t>fsaa2</t>
  </si>
  <si>
    <t>Admitere secretar admitere</t>
  </si>
  <si>
    <t>Membru in Comisia de verificare a GRADIS 2023</t>
  </si>
  <si>
    <t>Webinar: Discover Scopus AI: your gateway to trusted research content. 16 septembrie 2024</t>
  </si>
  <si>
    <t>completare chestionar: THE
's Interdisciplinary Science Research Survey , in 12 septembrie 2024; Pentru ca universitatea noastră să fie inclusă în THE Interdisciplinary Science Rankings</t>
  </si>
  <si>
    <t>Participare la Inaugurarea Cladirii de la Rusciori a facultatii (pregatirea laboratorului, coordonarea studentilor pentru buna desfasurare a vizitei, explicatii date vizitatorilor/invitatilor, interviu acordat presei).</t>
  </si>
  <si>
    <t>Școala Charlotte Dietrich Schule, clasa VIII și IX, 16 elevi, 18.12.2023 - Școala Altfel la ULBS :Analiza microscopică a emulsiilor alimentare ulei/apă cu ajutorul coloranților</t>
  </si>
  <si>
    <t xml:space="preserve">Colegiul Agricol D.P.Barcianu, clasa IX, 20 elevi, 26.04.2024 - Școala Altfel la ULBS :Analiza microscopică a emulsiilor alimentare ulei/apă cu ajutorul coloranților, </t>
  </si>
  <si>
    <t>participare la admitere-22 iulie 2024, 5 și 6 septembrie 2024</t>
  </si>
  <si>
    <t>8/zi</t>
  </si>
  <si>
    <t>Participarea la admitere august</t>
  </si>
  <si>
    <t>Promovare in licee (Targul educațional Bistrița)</t>
  </si>
  <si>
    <t>Coordonare program formare continua pentru sustinerea gradului didactic II, profesori-ingineri in IA</t>
  </si>
  <si>
    <t>Promovare liceu, Fagaras</t>
  </si>
  <si>
    <t>Promovare liceu, Tg Jiu</t>
  </si>
  <si>
    <t>Promovare liceu, Rm. Valcea</t>
  </si>
  <si>
    <t>intretinerea si perfectionarea site-ului facultății Facebook, instagram si tic Toc, pana in 1 iunie 2024</t>
  </si>
  <si>
    <t>gestionarea paginii/paginilor de social media a facultății, pana la 1 iunie</t>
  </si>
  <si>
    <t>coordonator acțiuni de promovare la nivelul facultății, I mai 2024</t>
  </si>
  <si>
    <t xml:space="preserve">Coordonare și evaluare studenți participanți în proiectul Debut in cariera, 2024, al companiei S.C. Solina  SRL din Alba Iulia </t>
  </si>
  <si>
    <t>Practica Erasmus</t>
  </si>
  <si>
    <t>Activitati de promovare, Liceele din Blaj, 23. Aprilie 2024</t>
  </si>
  <si>
    <t>Participare saptamana internationala ULBS</t>
  </si>
  <si>
    <t>Practica studenți Erasmus (6 ore zi * 5 zile * 10 săptămâni): 1) Sebastian Ayala, Univ Claude Bbernard Lyon, France; 2) Samuel Nanami , Univ Claude Bbernard Lyon, France</t>
  </si>
  <si>
    <t>Activitati de promovare, Scola alfel,Invitație în lumea inventatorilor de ciocolată, 23 aprilie 2024, ora 10.00, prof. Maria Armean de la Colegiul Naț. ‘O. Goga’ Sibiu pentru o clasă de a VII-a (28 de elevi).</t>
  </si>
  <si>
    <t>Activitati de promovare, Scola alfel,Invitație în lumea inventatorilor de ciocolată, Colegiul Național ”Octavian Goga”</t>
  </si>
  <si>
    <t>Activitati de promovare, Scola alfel,Invitație în lumea inventatorilor de ciocolată, 25.04.2024 , între orele 9 -12, o grupă de  20 de elevi ( colectivul clasei 9A liceu), însoțiți de prof. Dorina Bratu și Claudia Hunța.</t>
  </si>
  <si>
    <t xml:space="preserve">Activitati de promovare, Scola alfel, luni 15.04.2024 atelierul Invitație în lumea inventatorilor de ciocolată, prof. Bica Nicoleta-Maria, invatatoare la Scoala Gimn. Nr.23, Sibiu </t>
  </si>
  <si>
    <t>Practica studenți Erasmus (6 ore zi * 5 zile * 10 săptămâni): 1) Dedrie Victor, IUT Lyon, France; 2) Leone Gaia Maria Pia, University of Molise, Italia; 3) Giovanni d'Antonio,  University of Molise, Italia; 4) Candice Jaubin, CNAM(Conservatoire national des arts et des métiers) in partnership with ISIP (Institut supérieur d'ingénierie packaging) Franta</t>
  </si>
  <si>
    <t>Admitere 11 iulie 2024</t>
  </si>
  <si>
    <t>Admitere 12 iulie 2024</t>
  </si>
  <si>
    <t>Admitere 02 sept 2024</t>
  </si>
  <si>
    <t>Orar S1</t>
  </si>
  <si>
    <t>Site</t>
  </si>
  <si>
    <t>Pagini social media</t>
  </si>
  <si>
    <t>Realizare materiale promotionale</t>
  </si>
  <si>
    <t>Promovare TED ULBS</t>
  </si>
  <si>
    <t>FSAA11</t>
  </si>
  <si>
    <t>Promovare GHIBU</t>
  </si>
  <si>
    <t>FSAA12</t>
  </si>
  <si>
    <t>Promovare Medias</t>
  </si>
  <si>
    <t>FSAA13</t>
  </si>
  <si>
    <t>Promovare la centrele de exmaniare bacalaureat Independenta ziua 1</t>
  </si>
  <si>
    <t>FSAA14</t>
  </si>
  <si>
    <t>Promovare la centrele de exmaniare bacalaureat Independenta ziua 2</t>
  </si>
  <si>
    <t>GASPAR ENIKO</t>
  </si>
  <si>
    <t>admitere 2024</t>
  </si>
  <si>
    <t>8*3=24</t>
  </si>
  <si>
    <t>Promovarea facultății la Liceul Axente Sever, Mediaș și la Liceul SNG Mediaș, 2024</t>
  </si>
  <si>
    <t>Promovarea facultății la Liceul L. Roth, Mediaș, 2024</t>
  </si>
  <si>
    <t>Vizită de studii cu studenții specializărilor IPMA și Montanologie, an III la Universitatea Sapientia din Miercurea Ciuc, iulie 2024, 2 zile</t>
  </si>
  <si>
    <t>Practică de specialitate cu studenții anului II și III IPMA la Stația de epurare Sibiu, iulie 2024</t>
  </si>
  <si>
    <t>fssa2</t>
  </si>
  <si>
    <t>Conferință Tg. Mureș</t>
  </si>
  <si>
    <t>9 p/zi</t>
  </si>
  <si>
    <t>Coordonarea studențiilor care au participat la Școala de Iarnă „Green Transition Winter School”, Facultatea de Inginerie, Universitatea „Vasile Alecsandri” din Bacău, Magda Coman, Bianca Crețu IPMA IV, 16-17 decembrie 2024</t>
  </si>
  <si>
    <t>Admitere 2024</t>
  </si>
  <si>
    <t xml:space="preserve">Participare la pregătiri pentru inaugurarea fermei Didactice Rusciori </t>
  </si>
  <si>
    <t>Participare la inaugurarea Fermei Didactice Rusciori</t>
  </si>
  <si>
    <t>participare ședințe de departament</t>
  </si>
  <si>
    <t>Participare la festivitatea de deschidere/închidere an universitar</t>
  </si>
  <si>
    <t>Participare la curs festiv, promoția 2024</t>
  </si>
  <si>
    <t>Participare la festivitatea de deschidere/încheiere a anului universitar 2023-2024</t>
  </si>
  <si>
    <t>Participare la admitere, 15 zile x 8 ore/zi</t>
  </si>
  <si>
    <t>orar AGRICOL</t>
  </si>
  <si>
    <t>Președinte comisia de susținere Raport de cerectare la Școala doctorală pentru Drăghici Tiberius și Popa Monica, 2024</t>
  </si>
  <si>
    <t xml:space="preserve">Scoala Altfel -Povestea branzeturile </t>
  </si>
  <si>
    <t>TITA Mihaela</t>
  </si>
  <si>
    <r>
      <rPr>
        <rFont val="Arial Narrow"/>
        <color theme="1"/>
        <sz val="10.0"/>
      </rPr>
      <t xml:space="preserve">Activități suport: Centrul de Cercetări în biotehnologii ți Tehnologii Alimentare, </t>
    </r>
    <r>
      <rPr>
        <rFont val="Arial Narrow"/>
        <color theme="1"/>
        <sz val="10.0"/>
      </rPr>
      <t>CCBIA, http://centers.ulbsibiu.ro/ccbia/,  https://www.erris.gov.ro/CCBIA activitati de cercetare.</t>
    </r>
  </si>
  <si>
    <t>Participare la admintere</t>
  </si>
  <si>
    <t>Sesiuni de formareDAAD-programedestudii si asigurarea calitatii 16-17 0ctombrie2023</t>
  </si>
  <si>
    <t>participare la alegeri (Director Departament, membri Consiliu Dep., membri Consiliu facultate, membri Senat) - noi. 2023</t>
  </si>
  <si>
    <t>Întocmire documente solicitate pentru finalizarea Raportului decanului (responsabil Sava Camelia) și a Raportului anual de calitate pe facultate (responsabili Cărătuș Mirela) și centru de cercetare (responsabil Tița O.)- 22.01-27.01.2024</t>
  </si>
  <si>
    <t>responsabil de profesor invitat Erasmus, discuții, prezentarea laboratorului, etc. (Assoc. Prof. Dimitris Mossialos, Department of Biochemistry and Biotechnology, University of Thessaly) - 20.06.2024</t>
  </si>
  <si>
    <t>participare la inaugurarea oficială a clădirii Rusciori, participare la discursuri de deschidere, prezentarea laboratoarelor, etc. - 5.06.2024</t>
  </si>
  <si>
    <t>întâlnire responsabili de programe, la invitația decan (email) - 1.07.2024</t>
  </si>
  <si>
    <t xml:space="preserve">tutore la anul IV IPA ID </t>
  </si>
  <si>
    <r>
      <rPr>
        <rFont val="Arial Narrow"/>
        <color theme="1"/>
        <sz val="10.0"/>
      </rPr>
      <t xml:space="preserve">Activități suport: Centrul de Cercetări în biotehnologii ți Tehnologii Alimentare, </t>
    </r>
    <r>
      <rPr>
        <rFont val="Arial Narrow"/>
        <color theme="1"/>
        <sz val="10.0"/>
      </rPr>
      <t>CCBIA, http://centers.ulbsibiu.ro/ccbia/,  https://www.erris.gov.ro/CCBIA</t>
    </r>
  </si>
  <si>
    <t>Coordonare Program IPA ID</t>
  </si>
  <si>
    <t>Vicepreședinte Academia Ardeleană ULBS</t>
  </si>
  <si>
    <t>VECERDEA (PAVEL) PETRONELA-BIANCA</t>
  </si>
  <si>
    <t>Participarea la 11 zile de curs
în cadrul Modulului Introductiv de Design Thinking
organizat de ULBS D-School în perioada octombrie 2023 – februarie 2024.</t>
  </si>
  <si>
    <t>Easy Analysis of Hundreds of Pesticides in Complex Matrices with 7250 GC/Q-TOF,April 18, 2024</t>
  </si>
  <si>
    <r>
      <rPr>
        <rFont val="Arial Narrow"/>
        <color rgb="FF000000"/>
        <sz val="10.0"/>
      </rPr>
      <t xml:space="preserve">Certificat absolvire curs Auditor de mediu, Seria S, NR. 0154219, </t>
    </r>
    <r>
      <rPr>
        <rFont val="Arial Narrow"/>
        <b/>
        <color rgb="FF000000"/>
        <sz val="10.0"/>
      </rPr>
      <t>180 ore</t>
    </r>
    <r>
      <rPr>
        <rFont val="Arial Narrow"/>
        <color rgb="FF000000"/>
        <sz val="10.0"/>
      </rPr>
      <t>, 15.01-14.02.2024</t>
    </r>
  </si>
  <si>
    <t>Curs  “Soft and Communication Skills for Digital Teaching” under the Erasmus+ project “Digital Challenge in Higher Education” (Project no. 2022-1-IT02-KA220-HED-000087029), funded by Erasmus+ KA2 – HED, 28 ore, iunie 2024</t>
  </si>
  <si>
    <t>Curs “Online Teaching Methodologies”, 25 ore , iunie 2024
under the Erasmus+ project “Digital Challenge in Higher Education”
(Project no. 2022-1-IT02-KA220-HED-000087029), funded by Erasmus+ KA2 – HED. 27 ore, iunie 2024</t>
  </si>
  <si>
    <t>Curs “Training for Innovative Online Teaching” under the Erasmus+ project “Digital Challenge in Higher Education” (Project no. 2022-1-IT02-KA220-HED-000087029), funded by Erasmus+ KA2 – HED. 80 ore, iunie 2024</t>
  </si>
  <si>
    <t>U.S. EPA Homeland Security Research Webinar Series Clean Water Access During Emergencies July 10, 2024</t>
  </si>
  <si>
    <t>U.S. EPA Emergency Response Research Webinar Series Protecting Drinking Water Sources with EPA’s River Spill Model February14, 2024</t>
  </si>
  <si>
    <t>U.S. EPA Emergency Response Research Webinar Series Wind Tunnel: Modeling Urban Wind Flow &amp; Dispersion June 12, 2024</t>
  </si>
  <si>
    <t>U.S. EPA Emergency Response Research Webinar Series Protecting Drinking Water Sources with EPA’s River Spill Model February 14, 2024</t>
  </si>
  <si>
    <t>U.S. EPA Emergency Response Research Webinar Series Pathogen Contaminated Wastewater: Where Does it Go &amp; How to Treat it May 8, 2024</t>
  </si>
  <si>
    <t>U.S. EPA Emergency Response Research Webinar Series Testing Chemical Warfare Agent Response in a Realistic Setting August 14, 2024</t>
  </si>
  <si>
    <t>WEBINAR „Onboarding finance to beat plastic pollution On: February 28, 2024”</t>
  </si>
  <si>
    <t>American Society of Agronomy Soil Science Society of America   Optimizing nitrogen fertilizer use in western Canada  02/23/2024</t>
  </si>
  <si>
    <t>American Society of Agronomy Soil Science Society of America, Working with Dairies as a Certified Crop Adviser  03/09/2024</t>
  </si>
  <si>
    <t>American Society of Agronomy, 2024 Sustainable Agronomy Conference – Accelerating the adoption of innovative ag practices  Date: 08/01/2024</t>
  </si>
  <si>
    <t>Webinar Plastic, plastic everywhere – including in our drinks On: February 19, 2024</t>
  </si>
  <si>
    <t xml:space="preserve">Webinar Onboarding finance to beat plastic pollution On: February 28, 2024
</t>
  </si>
  <si>
    <t xml:space="preserve">Webinar Lab Plastic Recycling in the Greater Boston Area On: February 19, 2024
</t>
  </si>
  <si>
    <t>Modulul de instruire cu denumirea: “Evaluarea respectării principiilor DNSH”, cu o durată de 6 ore, desfășurat în cadrul programului de pregătire profesională Auditor de mediu, organizat de către Eurotraining Solution SRL în perioada 15.01.2024 ‐ 14.02.2024.</t>
  </si>
  <si>
    <t>U.S. EPA Emergency Response Research Webinar Series Wind Tunnel: Modeling Urban Wind Flow &amp; Dispersion, June 2024</t>
  </si>
  <si>
    <t>Admitere vara 2024</t>
  </si>
  <si>
    <t>admitere</t>
  </si>
  <si>
    <t>7 zile x 8h</t>
  </si>
  <si>
    <t>coordonare program ID</t>
  </si>
  <si>
    <t>Curs Wos</t>
  </si>
  <si>
    <t>Promovarea facultății la Grup Școlar I. Șenchea Făgăraș, februarie 2024</t>
  </si>
  <si>
    <t xml:space="preserve">Participare a standul SAIAPM ptr promovarea facultății, organizat la Promenada Mall, 16 mai 2024 </t>
  </si>
  <si>
    <t>Vizită de studii cu studenții anului II Montanologie la ferma Nanași din Nou Român, 26 mart 2024</t>
  </si>
  <si>
    <t>Vizită de studii cu studenții anului II Montanologie la Karpaten Meat SA, 20 mai 2024</t>
  </si>
  <si>
    <t>Vizită de studii cu studenții anului III Montanologie la Vecerd, pensiune agroturistică, 2024</t>
  </si>
  <si>
    <t>11 sept 2024 Workshop online organizat de Academia Română, filiala Iași</t>
  </si>
  <si>
    <t>Participare la pregătiri pentru inaugurarea fermei Didactice Rusciori și la inaugurare</t>
  </si>
  <si>
    <t>Participare cu studenții anului III Montanologie și III IPMA la târgul caritabil de Crăciun, 3 decembrie 2024</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</si>
</sst>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0.00;[Red]0.00"/>
    <numFmt numFmtId="165" formatCode="d\ mmmm\ yyyy"/>
    <numFmt numFmtId="166" formatCode="0.00_ "/>
  </numFmts>
  <fonts count="163">
    <font>
      <sz val="11.0"/>
      <color theme="1"/>
      <name val="Calibri"/>
      <scheme val="minor"/>
    </font>
    <font>
      <sz val="10.0"/>
      <color rgb="FF000000"/>
      <name val="Arial Narrow"/>
    </font>
    <font>
      <sz val="11.0"/>
      <color theme="1"/>
      <name val="Calibri"/>
    </font>
    <font>
      <b/>
      <sz val="10.0"/>
      <color theme="1"/>
      <name val="Arial Narrow"/>
    </font>
    <font>
      <sz val="10.0"/>
      <color theme="1"/>
      <name val="Arial Narrow"/>
    </font>
    <font>
      <b/>
      <sz val="11.0"/>
      <color rgb="FF000000"/>
      <name val="Calibri"/>
    </font>
    <font>
      <color theme="1"/>
      <name val="Calibri"/>
    </font>
    <font>
      <b/>
      <sz val="12.0"/>
      <color rgb="FF000000"/>
      <name val="Arial Narrow"/>
    </font>
    <font/>
    <font>
      <b/>
      <sz val="10.0"/>
      <color rgb="FF000000"/>
      <name val="Arial Narrow"/>
    </font>
    <font>
      <b/>
      <sz val="9.0"/>
      <color rgb="FF000000"/>
      <name val="Arial Narrow"/>
    </font>
    <font>
      <b/>
      <sz val="9.0"/>
      <color rgb="FF000000"/>
      <name val="Calibri"/>
    </font>
    <font>
      <u/>
      <sz val="11.0"/>
      <color theme="10"/>
      <name val="Calibri"/>
    </font>
    <font>
      <sz val="10.0"/>
      <color rgb="FF222222"/>
      <name val="Arial"/>
    </font>
    <font>
      <b/>
      <sz val="9.0"/>
      <color rgb="FF222222"/>
      <name val="Helvetica Neue"/>
    </font>
    <font>
      <u/>
      <sz val="11.0"/>
      <color theme="10"/>
      <name val="Calibri"/>
    </font>
    <font>
      <sz val="11.0"/>
      <color rgb="FF333333"/>
      <name val="Trebuchet MS"/>
    </font>
    <font>
      <sz val="10.0"/>
      <color rgb="FF333333"/>
      <name val="Verdana"/>
    </font>
    <font>
      <sz val="9.0"/>
      <color theme="1"/>
      <name val="Arial Narrow"/>
    </font>
    <font>
      <u/>
      <sz val="10.0"/>
      <color theme="10"/>
      <name val="Arial Narrow"/>
    </font>
    <font>
      <sz val="10.0"/>
      <color rgb="FF000000"/>
      <name val="Times New Roman"/>
    </font>
    <font>
      <u/>
      <sz val="11.0"/>
      <color theme="10"/>
      <name val="Calibri"/>
    </font>
    <font>
      <sz val="10.0"/>
      <color rgb="FF2E2E2E"/>
      <name val="Arial"/>
    </font>
    <font>
      <u/>
      <sz val="11.0"/>
      <color theme="10"/>
      <name val="Calibri"/>
    </font>
    <font>
      <u/>
      <sz val="10.0"/>
      <color theme="10"/>
      <name val="Calibri"/>
    </font>
    <font>
      <sz val="10.0"/>
      <color rgb="FF222222"/>
      <name val="Helvetica Neue"/>
    </font>
    <font>
      <sz val="10.0"/>
      <color rgb="FF000000"/>
      <name val="Source Sans Pro"/>
    </font>
    <font>
      <i/>
      <sz val="10.0"/>
      <color rgb="FF222222"/>
      <name val="Arial"/>
    </font>
    <font>
      <sz val="12.0"/>
      <color rgb="FF000000"/>
      <name val="Source Sans Pro"/>
    </font>
    <font>
      <sz val="12.0"/>
      <color rgb="FFFF0000"/>
      <name val="Source Sans Pro"/>
    </font>
    <font>
      <sz val="11.0"/>
      <color rgb="FF424242"/>
      <name val="Calibri"/>
    </font>
    <font>
      <sz val="11.0"/>
      <color rgb="FF000000"/>
      <name val="Source Sans Pro"/>
    </font>
    <font>
      <sz val="11.0"/>
      <color rgb="FF2E2E2E"/>
      <name val="Calibri"/>
    </font>
    <font>
      <u/>
      <sz val="11.0"/>
      <color theme="10"/>
      <name val="Calibri"/>
    </font>
    <font>
      <sz val="11.0"/>
      <color rgb="FF2E2E2E"/>
      <name val="Arial"/>
    </font>
    <font>
      <sz val="10.0"/>
      <color rgb="FF222222"/>
      <name val="Arial Narrow"/>
    </font>
    <font>
      <u/>
      <sz val="10.0"/>
      <color theme="10"/>
      <name val="Calibri"/>
    </font>
    <font>
      <sz val="9.0"/>
      <color rgb="FF000000"/>
      <name val="Arial Narrow"/>
    </font>
    <font>
      <u/>
      <sz val="11.0"/>
      <color theme="10"/>
      <name val="Calibri"/>
    </font>
    <font>
      <sz val="9.0"/>
      <color rgb="FFFF0000"/>
      <name val="Arial Narrow"/>
    </font>
    <font>
      <sz val="12.0"/>
      <color theme="1"/>
      <name val="Times New Roman"/>
    </font>
    <font>
      <sz val="12.0"/>
      <color theme="1"/>
      <name val="Calibri"/>
    </font>
    <font>
      <sz val="12.0"/>
      <color rgb="FFFF0000"/>
      <name val="Calibri"/>
    </font>
    <font>
      <u/>
      <sz val="10.0"/>
      <color rgb="FF366092"/>
      <name val="Arial Narrow"/>
    </font>
    <font>
      <sz val="10.0"/>
      <color rgb="FFFF0000"/>
      <name val="Arial Narrow"/>
    </font>
    <font>
      <sz val="10.0"/>
      <color rgb="FF444444"/>
      <name val="Arial"/>
    </font>
    <font>
      <sz val="10.0"/>
      <color theme="1"/>
      <name val="Calibri"/>
    </font>
    <font>
      <sz val="10.0"/>
      <color theme="1"/>
      <name val="Arial"/>
    </font>
    <font>
      <sz val="10.0"/>
      <color rgb="FF4A4A4A"/>
      <name val="Arial"/>
    </font>
    <font>
      <u/>
      <sz val="10.0"/>
      <color theme="10"/>
      <name val="Arial Narrow"/>
    </font>
    <font>
      <sz val="10.0"/>
      <color theme="1"/>
      <name val="Aptos Narrow"/>
    </font>
    <font>
      <sz val="10.0"/>
      <color rgb="FF222222"/>
      <name val="Aptos Narrow"/>
    </font>
    <font>
      <u/>
      <sz val="10.0"/>
      <color rgb="FF000000"/>
      <name val="Arial"/>
    </font>
    <font>
      <sz val="10.0"/>
      <color rgb="FF000000"/>
      <name val="Aptos Narrow"/>
    </font>
    <font>
      <sz val="10.0"/>
      <color rgb="FF000000"/>
      <name val="Arial"/>
    </font>
    <font>
      <sz val="11.0"/>
      <color rgb="FF000000"/>
      <name val="Times New Roman"/>
    </font>
    <font>
      <sz val="11.0"/>
      <color rgb="FF000000"/>
      <name val="Calibri"/>
    </font>
    <font>
      <sz val="7.0"/>
      <color rgb="FF222222"/>
      <name val="Arial"/>
    </font>
    <font>
      <sz val="8.0"/>
      <color rgb="FF000000"/>
      <name val="Source Sans Pro"/>
    </font>
    <font>
      <b/>
      <sz val="10.0"/>
      <color rgb="FFDD0806"/>
      <name val="Arial Narrow"/>
    </font>
    <font>
      <b/>
      <sz val="10.0"/>
      <color rgb="FF000000"/>
      <name val="Calibri"/>
    </font>
    <font>
      <u/>
      <sz val="11.0"/>
      <color theme="10"/>
      <name val="Calibri"/>
    </font>
    <font>
      <u/>
      <sz val="11.0"/>
      <color rgb="FF0000FF"/>
      <name val="Calibri"/>
    </font>
    <font>
      <sz val="11.0"/>
      <color theme="1"/>
      <name val="Arial Narrow"/>
    </font>
    <font>
      <u/>
      <sz val="11.0"/>
      <color theme="10"/>
      <name val="Arial Narrow"/>
    </font>
    <font>
      <u/>
      <sz val="10.0"/>
      <color theme="10"/>
      <name val="Arial Narrow"/>
    </font>
    <font>
      <sz val="12.0"/>
      <color theme="1"/>
      <name val="Arial Narrow"/>
    </font>
    <font>
      <u/>
      <sz val="11.0"/>
      <color theme="10"/>
      <name val="Arial Narrow"/>
    </font>
    <font>
      <u/>
      <sz val="11.0"/>
      <color theme="10"/>
      <name val="Arial Narrow"/>
    </font>
    <font>
      <u/>
      <sz val="11.0"/>
      <color theme="10"/>
      <name val="Arial Narrow"/>
    </font>
    <font>
      <u/>
      <sz val="10.0"/>
      <color theme="10"/>
      <name val="Arial Narrow"/>
    </font>
    <font>
      <sz val="10.0"/>
      <color rgb="FF212121"/>
      <name val="Arial Narrow"/>
    </font>
    <font>
      <u/>
      <sz val="11.0"/>
      <color theme="1"/>
      <name val="Arial Narrow"/>
    </font>
    <font>
      <sz val="11.0"/>
      <color rgb="FF000000"/>
      <name val="Arial Narrow"/>
    </font>
    <font>
      <u/>
      <sz val="11.0"/>
      <color rgb="FF0000FF"/>
      <name val="Arial Narrow"/>
    </font>
    <font>
      <color theme="1"/>
      <name val="Arial Narrow"/>
    </font>
    <font>
      <u/>
      <sz val="11.0"/>
      <color theme="10"/>
      <name val="Arial Narrow"/>
    </font>
    <font>
      <sz val="9.0"/>
      <color rgb="FF333333"/>
      <name val="Arial Narrow"/>
    </font>
    <font>
      <u/>
      <sz val="11.0"/>
      <color theme="10"/>
      <name val="Arial Narrow"/>
    </font>
    <font>
      <sz val="10.0"/>
      <color rgb="FF272727"/>
      <name val="Arial Narrow"/>
    </font>
    <font>
      <u/>
      <sz val="11.0"/>
      <color theme="10"/>
      <name val="Arial Narrow"/>
    </font>
    <font>
      <u/>
      <sz val="11.0"/>
      <color theme="10"/>
      <name val="Arial Narrow"/>
    </font>
    <font>
      <u/>
      <sz val="9.0"/>
      <color theme="10"/>
      <name val="Arial Narrow"/>
    </font>
    <font>
      <sz val="8.0"/>
      <color theme="1"/>
      <name val="Arial Narrow"/>
    </font>
    <font>
      <u/>
      <sz val="11.0"/>
      <color theme="10"/>
      <name val="Arial Narrow"/>
    </font>
    <font>
      <sz val="7.0"/>
      <color rgb="FF222222"/>
      <name val="Arial Narrow"/>
    </font>
    <font>
      <u/>
      <sz val="10.0"/>
      <color rgb="FF0070C0"/>
      <name val="Arial Narrow"/>
    </font>
    <font>
      <u/>
      <sz val="11.0"/>
      <color theme="10"/>
      <name val="Arial Narrow"/>
    </font>
    <font>
      <u/>
      <sz val="11.0"/>
      <color theme="10"/>
      <name val="Arial Narrow"/>
    </font>
    <font>
      <u/>
      <sz val="11.0"/>
      <color rgb="FF0000FF"/>
      <name val="Arial Narrow"/>
    </font>
    <font>
      <u/>
      <sz val="11.0"/>
      <color theme="10"/>
      <name val="Arial Narrow"/>
    </font>
    <font>
      <sz val="12.0"/>
      <color rgb="FF6E7277"/>
      <name val="Arial Narrow"/>
    </font>
    <font>
      <u/>
      <sz val="11.0"/>
      <color rgb="FF000000"/>
      <name val="Arial Narrow"/>
    </font>
    <font>
      <u/>
      <sz val="11.0"/>
      <color theme="1"/>
      <name val="Arial Narrow"/>
    </font>
    <font>
      <u/>
      <sz val="11.0"/>
      <color rgb="FF000000"/>
      <name val="Arial Narrow"/>
    </font>
    <font>
      <u/>
      <sz val="10.0"/>
      <color theme="10"/>
      <name val="Arial Narrow"/>
    </font>
    <font>
      <u/>
      <sz val="10.0"/>
      <color theme="10"/>
      <name val="Arial Narrow"/>
    </font>
    <font>
      <u/>
      <sz val="10.0"/>
      <color rgb="FF006621"/>
      <name val="Arial Narrow"/>
    </font>
    <font>
      <u/>
      <sz val="9.0"/>
      <color theme="10"/>
      <name val="Arial Narrow"/>
    </font>
    <font>
      <b/>
      <sz val="12.0"/>
      <color theme="1"/>
      <name val="Arial Narrow"/>
    </font>
    <font>
      <b/>
      <sz val="11.0"/>
      <color rgb="FF000000"/>
      <name val="Arial Narrow"/>
    </font>
    <font>
      <sz val="11.0"/>
      <color rgb="FFDD0806"/>
      <name val="Calibri"/>
    </font>
    <font>
      <u/>
      <sz val="11.0"/>
      <color theme="10"/>
      <name val="Arial Narrow"/>
    </font>
    <font>
      <u/>
      <sz val="11.0"/>
      <color theme="10"/>
      <name val="Arial Narrow"/>
    </font>
    <font>
      <u/>
      <sz val="11.0"/>
      <color theme="10"/>
      <name val="Arial Narrow"/>
    </font>
    <font>
      <sz val="10.0"/>
      <color rgb="FF0070C0"/>
      <name val="Arial Narrow"/>
    </font>
    <font>
      <u/>
      <sz val="11.0"/>
      <color theme="10"/>
      <name val="Arial Narrow"/>
    </font>
    <font>
      <u/>
      <sz val="10.0"/>
      <color rgb="FF000000"/>
      <name val="Arial Narrow"/>
    </font>
    <font>
      <u/>
      <sz val="10.0"/>
      <color theme="10"/>
      <name val="Arial Narrow"/>
    </font>
    <font>
      <u/>
      <sz val="10.0"/>
      <color theme="10"/>
      <name val="Arial Narrow"/>
    </font>
    <font>
      <u/>
      <sz val="10.0"/>
      <color rgb="FF0000FF"/>
      <name val="Arial Narrow"/>
    </font>
    <font>
      <sz val="10.0"/>
      <color rgb="FF006621"/>
      <name val="Arial Narrow"/>
    </font>
    <font>
      <u/>
      <sz val="10.0"/>
      <color theme="10"/>
      <name val="Arial Narrow"/>
    </font>
    <font>
      <u/>
      <sz val="10.0"/>
      <color rgb="FF0000FF"/>
      <name val="Arial Narrow"/>
    </font>
    <font>
      <u/>
      <sz val="10.0"/>
      <color theme="10"/>
      <name val="Arial Narrow"/>
    </font>
    <font>
      <u/>
      <sz val="10.0"/>
      <color theme="10"/>
      <name val="Arial Narrow"/>
    </font>
    <font>
      <u/>
      <sz val="10.0"/>
      <color theme="10"/>
      <name val="Arial Narrow"/>
    </font>
    <font>
      <sz val="10.0"/>
      <color theme="10"/>
      <name val="Arial Narrow"/>
    </font>
    <font>
      <u/>
      <sz val="10.0"/>
      <color theme="10"/>
      <name val="Arial Narrow"/>
    </font>
    <font>
      <u/>
      <sz val="10.0"/>
      <color theme="10"/>
      <name val="Arial Narrow"/>
    </font>
    <font>
      <u/>
      <sz val="10.0"/>
      <color rgb="FF000000"/>
      <name val="Arial Narrow"/>
    </font>
    <font>
      <u/>
      <sz val="10.0"/>
      <color theme="10"/>
      <name val="Arial Narrow"/>
    </font>
    <font>
      <u/>
      <sz val="10.0"/>
      <color rgb="FF000000"/>
      <name val="Arial Narrow"/>
    </font>
    <font>
      <u/>
      <sz val="10.0"/>
      <color theme="10"/>
      <name val="Arial Narrow"/>
    </font>
    <font>
      <u/>
      <sz val="10.0"/>
      <color theme="1"/>
      <name val="Arial Narrow"/>
    </font>
    <font>
      <u/>
      <sz val="11.0"/>
      <color theme="10"/>
      <name val="Calibri"/>
    </font>
    <font>
      <b/>
      <sz val="11.0"/>
      <color theme="1"/>
      <name val="Calibri"/>
    </font>
    <font>
      <u/>
      <sz val="11.0"/>
      <color theme="10"/>
      <name val="Calibri"/>
    </font>
    <font>
      <u/>
      <sz val="11.0"/>
      <color theme="10"/>
      <name val="Calibri"/>
    </font>
    <font>
      <u/>
      <sz val="11.0"/>
      <color theme="10"/>
      <name val="Calibri"/>
    </font>
    <font>
      <u/>
      <sz val="11.0"/>
      <color theme="10"/>
      <name val="Calibri"/>
    </font>
    <font>
      <b/>
      <sz val="10.0"/>
      <color rgb="FFFF0000"/>
      <name val="Arial Narrow"/>
    </font>
    <font>
      <u/>
      <sz val="11.0"/>
      <color rgb="FF0000FF"/>
      <name val="Calibri"/>
    </font>
    <font>
      <u/>
      <sz val="11.0"/>
      <color rgb="FF0000FF"/>
      <name val="Calibri"/>
    </font>
    <font>
      <u/>
      <sz val="11.0"/>
      <color theme="10"/>
      <name val="Calibri"/>
    </font>
    <font>
      <u/>
      <sz val="11.0"/>
      <color theme="10"/>
      <name val="Calibri"/>
    </font>
    <font>
      <u/>
      <sz val="11.0"/>
      <color theme="10"/>
      <name val="Calibri"/>
    </font>
    <font>
      <u/>
      <sz val="11.0"/>
      <color theme="10"/>
      <name val="Calibri"/>
    </font>
    <font>
      <u/>
      <sz val="10.0"/>
      <color theme="10"/>
      <name val="Arial Narrow"/>
    </font>
    <font>
      <b/>
      <sz val="11.0"/>
      <color rgb="FFFF0000"/>
      <name val="Calibri"/>
    </font>
    <font>
      <sz val="8.0"/>
      <color theme="1"/>
      <name val="Times New Roman"/>
    </font>
    <font>
      <sz val="11.0"/>
      <color theme="1"/>
      <name val="Times New Roman"/>
    </font>
    <font>
      <sz val="10.0"/>
      <color theme="1"/>
      <name val="Times New Roman"/>
    </font>
    <font>
      <b/>
      <sz val="12.0"/>
      <color theme="1"/>
      <name val="Times New Roman"/>
    </font>
    <font>
      <u/>
      <sz val="10.0"/>
      <color rgb="FF0000FF"/>
      <name val="Arial"/>
    </font>
    <font>
      <b/>
      <sz val="10.0"/>
      <color theme="1"/>
      <name val="Arial"/>
    </font>
    <font>
      <u/>
      <sz val="11.0"/>
      <color theme="10"/>
      <name val="Calibri"/>
    </font>
    <font>
      <sz val="11.0"/>
      <color rgb="FF111111"/>
      <name val="Calibri"/>
    </font>
    <font>
      <u/>
      <sz val="11.0"/>
      <color theme="1"/>
      <name val="Calibri"/>
    </font>
    <font>
      <u/>
      <sz val="10.0"/>
      <color theme="1"/>
      <name val="Arial Narrow"/>
    </font>
    <font>
      <u/>
      <sz val="10.0"/>
      <color theme="10"/>
      <name val="Arial Narrow"/>
    </font>
    <font>
      <u/>
      <sz val="10.0"/>
      <color theme="10"/>
      <name val="Arial Narrow"/>
    </font>
    <font>
      <u/>
      <sz val="10.0"/>
      <color theme="1"/>
      <name val="Arial Narrow"/>
    </font>
    <font>
      <u/>
      <sz val="11.0"/>
      <color theme="10"/>
      <name val="Arial Narrow"/>
    </font>
    <font>
      <color theme="1"/>
      <name val="Calibri"/>
      <scheme val="minor"/>
    </font>
    <font>
      <u/>
      <sz val="11.0"/>
      <color theme="10"/>
      <name val="Times New Roman"/>
    </font>
    <font>
      <b/>
      <sz val="11.0"/>
      <color rgb="FF000000"/>
      <name val="Times New Roman"/>
    </font>
    <font>
      <u/>
      <sz val="11.0"/>
      <color theme="10"/>
      <name val="Arial Narrow"/>
    </font>
    <font>
      <sz val="12.0"/>
      <color rgb="FF000000"/>
      <name val="Arial Narrow"/>
    </font>
    <font>
      <sz val="8.0"/>
      <color rgb="FF000000"/>
      <name val="Arial"/>
    </font>
    <font>
      <b/>
      <sz val="9.0"/>
      <color theme="1"/>
      <name val="Arial Narrow"/>
    </font>
    <font>
      <sz val="10.0"/>
      <color rgb="FF666666"/>
      <name val="Arial Narrow"/>
    </font>
    <font>
      <u/>
      <sz val="10.0"/>
      <color theme="10"/>
      <name val="Arial Narrow"/>
    </font>
  </fonts>
  <fills count="12">
    <fill>
      <patternFill patternType="none"/>
    </fill>
    <fill>
      <patternFill patternType="lightGray"/>
    </fill>
    <fill>
      <patternFill patternType="solid">
        <fgColor rgb="FFFBD4B4"/>
        <bgColor rgb="FFFBD4B4"/>
      </patternFill>
    </fill>
    <fill>
      <patternFill patternType="solid">
        <fgColor rgb="FFCCC0D9"/>
        <bgColor rgb="FFCCC0D9"/>
      </patternFill>
    </fill>
    <fill>
      <patternFill patternType="solid">
        <fgColor rgb="FFEAF1DD"/>
        <bgColor rgb="FFEAF1DD"/>
      </patternFill>
    </fill>
    <fill>
      <patternFill patternType="solid">
        <fgColor rgb="FFFFFF00"/>
        <bgColor rgb="FFFFFF00"/>
      </patternFill>
    </fill>
    <fill>
      <patternFill patternType="solid">
        <fgColor rgb="FFFFFFFF"/>
        <bgColor rgb="FFFFFFFF"/>
      </patternFill>
    </fill>
    <fill>
      <patternFill patternType="solid">
        <fgColor rgb="FFFFFF99"/>
        <bgColor rgb="FFFFFF99"/>
      </patternFill>
    </fill>
    <fill>
      <patternFill patternType="solid">
        <fgColor theme="0"/>
        <bgColor theme="0"/>
      </patternFill>
    </fill>
    <fill>
      <patternFill patternType="solid">
        <fgColor rgb="FFFFCC00"/>
        <bgColor rgb="FFFFCC00"/>
      </patternFill>
    </fill>
    <fill>
      <patternFill patternType="solid">
        <fgColor rgb="FFFF0000"/>
        <bgColor rgb="FFFF0000"/>
      </patternFill>
    </fill>
    <fill>
      <patternFill patternType="solid">
        <fgColor rgb="FFFDE9D9"/>
        <bgColor rgb="FFFDE9D9"/>
      </patternFill>
    </fill>
  </fills>
  <borders count="27">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right/>
      <top/>
      <bottom/>
    </border>
    <border>
      <left style="thin">
        <color rgb="FF000000"/>
      </left>
      <right style="thin">
        <color rgb="FF000000"/>
      </right>
      <top style="thin">
        <color rgb="FF000000"/>
      </top>
    </border>
    <border>
      <left/>
      <right style="thin">
        <color rgb="FF000000"/>
      </right>
      <top style="thin">
        <color rgb="FF000000"/>
      </top>
    </border>
    <border>
      <left/>
      <right/>
      <top style="thin">
        <color rgb="FF000000"/>
      </top>
    </border>
    <border>
      <left/>
      <right/>
      <top/>
    </border>
    <border>
      <left/>
      <top/>
      <bottom/>
    </border>
    <border>
      <top/>
      <bottom/>
    </border>
    <border>
      <left/>
      <right style="thin">
        <color rgb="FF000000"/>
      </right>
      <top style="thin">
        <color rgb="FF000000"/>
      </top>
      <bottom/>
    </border>
    <border>
      <right style="thin">
        <color rgb="FF000000"/>
      </right>
      <top style="thin">
        <color rgb="FF000000"/>
      </top>
    </border>
    <border>
      <left/>
      <right style="thin">
        <color rgb="FF000000"/>
      </right>
      <top style="thin">
        <color rgb="FF000000"/>
      </top>
      <bottom style="thin">
        <color rgb="FF000000"/>
      </bottom>
    </border>
    <border>
      <left/>
      <top/>
      <bottom style="thin">
        <color rgb="FF000000"/>
      </bottom>
    </border>
    <border>
      <top/>
      <bottom style="thin">
        <color rgb="FF000000"/>
      </bottom>
    </border>
    <border>
      <right style="thin">
        <color rgb="FF000000"/>
      </right>
      <top/>
      <bottom style="thin">
        <color rgb="FF000000"/>
      </bottom>
    </border>
    <border>
      <left style="thin">
        <color rgb="FF000000"/>
      </left>
      <right style="thin">
        <color rgb="FF000000"/>
      </right>
      <bottom style="thin">
        <color rgb="FF000000"/>
      </bottom>
    </border>
    <border>
      <left style="thin">
        <color rgb="FF000000"/>
      </left>
      <right style="thin">
        <color rgb="FF000000"/>
      </right>
    </border>
    <border>
      <right style="thin">
        <color rgb="FF000000"/>
      </right>
    </border>
    <border>
      <right style="thin">
        <color rgb="FF000000"/>
      </right>
      <bottom style="thin">
        <color rgb="FF000000"/>
      </bottom>
    </border>
    <border>
      <left style="thin">
        <color rgb="FF000000"/>
      </left>
      <top/>
      <bottom/>
    </border>
    <border>
      <left style="thin">
        <color rgb="FF000000"/>
      </left>
      <right/>
      <top style="thin">
        <color rgb="FF000000"/>
      </top>
      <bottom style="thin">
        <color rgb="FF000000"/>
      </bottom>
    </border>
    <border>
      <left style="thin">
        <color rgb="FF000000"/>
      </left>
      <top style="thin">
        <color rgb="FF000000"/>
      </top>
    </border>
    <border>
      <left style="thin">
        <color rgb="FF000000"/>
      </left>
      <bottom style="thin">
        <color rgb="FF000000"/>
      </bottom>
    </border>
  </borders>
  <cellStyleXfs count="1">
    <xf borderId="0" fillId="0" fontId="0" numFmtId="0" applyAlignment="1" applyFont="1"/>
  </cellStyleXfs>
  <cellXfs count="700">
    <xf borderId="0" fillId="0" fontId="0" numFmtId="0" xfId="0" applyAlignment="1" applyFont="1">
      <alignment readingOrder="0" shrinkToFit="0" vertical="bottom" wrapText="0"/>
    </xf>
    <xf borderId="0" fillId="0" fontId="1" numFmtId="0" xfId="0" applyFont="1"/>
    <xf borderId="0" fillId="0" fontId="1" numFmtId="0" xfId="0" applyAlignment="1" applyFont="1">
      <alignment horizontal="center"/>
    </xf>
    <xf borderId="0" fillId="0" fontId="2" numFmtId="0" xfId="0" applyFont="1"/>
    <xf borderId="1" fillId="2" fontId="3" numFmtId="0" xfId="0" applyBorder="1" applyFill="1" applyFont="1"/>
    <xf borderId="1" fillId="0" fontId="4" numFmtId="0" xfId="0" applyAlignment="1" applyBorder="1" applyFont="1">
      <alignment horizontal="center"/>
    </xf>
    <xf borderId="0" fillId="0" fontId="4" numFmtId="0" xfId="0" applyAlignment="1" applyFont="1">
      <alignment horizontal="center"/>
    </xf>
    <xf borderId="0" fillId="0" fontId="1" numFmtId="0" xfId="0" applyAlignment="1" applyFont="1">
      <alignment horizontal="center" shrinkToFit="0" wrapText="1"/>
    </xf>
    <xf borderId="0" fillId="0" fontId="2" numFmtId="0" xfId="0" applyAlignment="1" applyFont="1">
      <alignment horizontal="center" shrinkToFit="0" textRotation="90" wrapText="1"/>
    </xf>
    <xf borderId="0" fillId="0" fontId="2" numFmtId="0" xfId="0" applyAlignment="1" applyFont="1">
      <alignment horizontal="center" shrinkToFit="0" wrapText="1"/>
    </xf>
    <xf borderId="1" fillId="2" fontId="5" numFmtId="0" xfId="0" applyAlignment="1" applyBorder="1" applyFont="1">
      <alignment horizontal="center" shrinkToFit="0" vertical="center" wrapText="1"/>
    </xf>
    <xf borderId="2" fillId="2" fontId="5" numFmtId="0" xfId="0" applyAlignment="1" applyBorder="1" applyFont="1">
      <alignment horizontal="center" shrinkToFit="0" vertical="center" wrapText="1"/>
    </xf>
    <xf borderId="2" fillId="3" fontId="5" numFmtId="0" xfId="0" applyAlignment="1" applyBorder="1" applyFill="1" applyFont="1">
      <alignment horizontal="center" shrinkToFit="0" vertical="center" wrapText="1"/>
    </xf>
    <xf borderId="1" fillId="4" fontId="5" numFmtId="0" xfId="0" applyAlignment="1" applyBorder="1" applyFill="1" applyFont="1">
      <alignment horizontal="center" shrinkToFit="0" vertical="center" wrapText="1"/>
    </xf>
    <xf borderId="1" fillId="5" fontId="5" numFmtId="0" xfId="0" applyAlignment="1" applyBorder="1" applyFill="1" applyFont="1">
      <alignment horizontal="center" shrinkToFit="0" vertical="center" wrapText="1"/>
    </xf>
    <xf borderId="1" fillId="0" fontId="2" numFmtId="0" xfId="0" applyAlignment="1" applyBorder="1" applyFont="1">
      <alignment horizontal="center" shrinkToFit="0" vertical="center" wrapText="1"/>
    </xf>
    <xf borderId="1" fillId="6" fontId="2" numFmtId="0" xfId="0" applyAlignment="1" applyBorder="1" applyFill="1" applyFont="1">
      <alignment horizontal="left" shrinkToFit="0" vertical="center" wrapText="1"/>
    </xf>
    <xf borderId="1" fillId="6" fontId="2" numFmtId="0" xfId="0" applyAlignment="1" applyBorder="1" applyFont="1">
      <alignment horizontal="center" shrinkToFit="0" vertical="center" wrapText="1"/>
    </xf>
    <xf borderId="1" fillId="0" fontId="2" numFmtId="3" xfId="0" applyAlignment="1" applyBorder="1" applyFont="1" applyNumberFormat="1">
      <alignment horizontal="center" shrinkToFit="0" vertical="center" wrapText="1"/>
    </xf>
    <xf borderId="1" fillId="4" fontId="2" numFmtId="4" xfId="0" applyAlignment="1" applyBorder="1" applyFont="1" applyNumberFormat="1">
      <alignment horizontal="center" vertical="center"/>
    </xf>
    <xf borderId="1" fillId="0" fontId="2" numFmtId="4" xfId="0" applyAlignment="1" applyBorder="1" applyFont="1" applyNumberFormat="1">
      <alignment horizontal="center" vertical="center"/>
    </xf>
    <xf borderId="1" fillId="5" fontId="2" numFmtId="4" xfId="0" applyAlignment="1" applyBorder="1" applyFont="1" applyNumberFormat="1">
      <alignment horizontal="center" vertical="center"/>
    </xf>
    <xf borderId="1" fillId="0" fontId="2" numFmtId="3" xfId="0" applyAlignment="1" applyBorder="1" applyFont="1" applyNumberFormat="1">
      <alignment horizontal="center" vertical="center"/>
    </xf>
    <xf borderId="0" fillId="0" fontId="2" numFmtId="2" xfId="0" applyAlignment="1" applyFont="1" applyNumberFormat="1">
      <alignment horizontal="center" vertical="center"/>
    </xf>
    <xf borderId="1" fillId="0" fontId="2" numFmtId="1" xfId="0" applyAlignment="1" applyBorder="1" applyFont="1" applyNumberFormat="1">
      <alignment horizontal="center" vertical="center"/>
    </xf>
    <xf borderId="1" fillId="4" fontId="1" numFmtId="0" xfId="0" applyAlignment="1" applyBorder="1" applyFont="1">
      <alignment horizontal="center" shrinkToFit="0" vertical="center" wrapText="1"/>
    </xf>
    <xf borderId="1" fillId="4" fontId="1" numFmtId="0" xfId="0" applyAlignment="1" applyBorder="1" applyFont="1">
      <alignment horizontal="center" vertical="center"/>
    </xf>
    <xf borderId="1" fillId="4" fontId="1" numFmtId="1" xfId="0" applyAlignment="1" applyBorder="1" applyFont="1" applyNumberFormat="1">
      <alignment horizontal="center" vertical="center"/>
    </xf>
    <xf borderId="1" fillId="4" fontId="1" numFmtId="4" xfId="0" applyAlignment="1" applyBorder="1" applyFont="1" applyNumberFormat="1">
      <alignment horizontal="center" vertical="center"/>
    </xf>
    <xf borderId="0" fillId="0" fontId="2" numFmtId="4" xfId="0" applyAlignment="1" applyFont="1" applyNumberFormat="1">
      <alignment horizontal="center" vertical="center"/>
    </xf>
    <xf borderId="1" fillId="5" fontId="1" numFmtId="0" xfId="0" applyAlignment="1" applyBorder="1" applyFont="1">
      <alignment horizontal="center" shrinkToFit="0" vertical="center" wrapText="1"/>
    </xf>
    <xf borderId="1" fillId="5" fontId="1" numFmtId="0" xfId="0" applyBorder="1" applyFont="1"/>
    <xf borderId="1" fillId="5" fontId="1" numFmtId="4" xfId="0" applyAlignment="1" applyBorder="1" applyFont="1" applyNumberFormat="1">
      <alignment horizontal="center" vertical="center"/>
    </xf>
    <xf borderId="0" fillId="0" fontId="2" numFmtId="4" xfId="0" applyAlignment="1" applyFont="1" applyNumberFormat="1">
      <alignment horizontal="center" shrinkToFit="0" wrapText="1"/>
    </xf>
    <xf borderId="0" fillId="0" fontId="2" numFmtId="4" xfId="0" applyFont="1" applyNumberFormat="1"/>
    <xf borderId="1" fillId="2" fontId="1" numFmtId="0" xfId="0" applyAlignment="1" applyBorder="1" applyFont="1">
      <alignment horizontal="left" vertical="center"/>
    </xf>
    <xf borderId="1" fillId="0" fontId="1" numFmtId="0" xfId="0" applyAlignment="1" applyBorder="1" applyFont="1">
      <alignment horizontal="center" vertical="center"/>
    </xf>
    <xf borderId="1" fillId="4" fontId="1" numFmtId="0" xfId="0" applyAlignment="1" applyBorder="1" applyFont="1">
      <alignment horizontal="left" vertical="center"/>
    </xf>
    <xf borderId="1" fillId="5" fontId="1" numFmtId="0" xfId="0" applyAlignment="1" applyBorder="1" applyFont="1">
      <alignment horizontal="left" vertical="center"/>
    </xf>
    <xf borderId="1" fillId="5" fontId="1" numFmtId="0" xfId="0" applyAlignment="1" applyBorder="1" applyFont="1">
      <alignment horizontal="center" vertical="center"/>
    </xf>
    <xf borderId="0" fillId="0" fontId="1" numFmtId="0" xfId="0" applyAlignment="1" applyFont="1">
      <alignment shrinkToFit="0" wrapText="1"/>
    </xf>
    <xf borderId="0" fillId="0" fontId="1" numFmtId="0" xfId="0" applyAlignment="1" applyFont="1">
      <alignment shrinkToFit="0" vertical="top" wrapText="1"/>
    </xf>
    <xf borderId="0" fillId="0" fontId="6" numFmtId="0" xfId="0" applyAlignment="1" applyFont="1">
      <alignment shrinkToFit="0" wrapText="1"/>
    </xf>
    <xf borderId="3" fillId="7" fontId="7" numFmtId="0" xfId="0" applyAlignment="1" applyBorder="1" applyFill="1" applyFont="1">
      <alignment horizontal="center" shrinkToFit="0" vertical="top" wrapText="1"/>
    </xf>
    <xf borderId="4" fillId="0" fontId="8" numFmtId="0" xfId="0" applyBorder="1" applyFont="1"/>
    <xf borderId="5" fillId="0" fontId="8" numFmtId="0" xfId="0" applyBorder="1" applyFont="1"/>
    <xf borderId="0" fillId="0" fontId="9" numFmtId="0" xfId="0" applyAlignment="1" applyFont="1">
      <alignment shrinkToFit="0" wrapText="1"/>
    </xf>
    <xf borderId="0" fillId="0" fontId="5" numFmtId="0" xfId="0" applyAlignment="1" applyFont="1">
      <alignment shrinkToFit="0" wrapText="1"/>
    </xf>
    <xf borderId="0" fillId="0" fontId="9" numFmtId="0" xfId="0" applyAlignment="1" applyFont="1">
      <alignment horizontal="center" shrinkToFit="0" wrapText="1"/>
    </xf>
    <xf borderId="3" fillId="7" fontId="4" numFmtId="0" xfId="0" applyAlignment="1" applyBorder="1" applyFont="1">
      <alignment horizontal="left" shrinkToFit="0" wrapText="1"/>
    </xf>
    <xf borderId="6" fillId="8" fontId="9" numFmtId="0" xfId="0" applyAlignment="1" applyBorder="1" applyFill="1" applyFont="1">
      <alignment shrinkToFit="0" wrapText="1"/>
    </xf>
    <xf borderId="6" fillId="8" fontId="5" numFmtId="0" xfId="0" applyAlignment="1" applyBorder="1" applyFont="1">
      <alignment shrinkToFit="0" wrapText="1"/>
    </xf>
    <xf borderId="3" fillId="7" fontId="4" numFmtId="0" xfId="0" applyAlignment="1" applyBorder="1" applyFont="1">
      <alignment horizontal="left" shrinkToFit="0" vertical="top" wrapText="1"/>
    </xf>
    <xf borderId="0" fillId="0" fontId="9" numFmtId="0" xfId="0" applyAlignment="1" applyFont="1">
      <alignment horizontal="left" shrinkToFit="0" wrapText="1"/>
    </xf>
    <xf borderId="0" fillId="0" fontId="9" numFmtId="0" xfId="0" applyAlignment="1" applyFont="1">
      <alignment shrinkToFit="0" vertical="top" wrapText="1"/>
    </xf>
    <xf borderId="7" fillId="9" fontId="3" numFmtId="0" xfId="0" applyAlignment="1" applyBorder="1" applyFill="1" applyFont="1">
      <alignment horizontal="center" shrinkToFit="0" vertical="center" wrapText="1"/>
    </xf>
    <xf borderId="8" fillId="9" fontId="3" numFmtId="0" xfId="0" applyAlignment="1" applyBorder="1" applyFont="1">
      <alignment horizontal="center" shrinkToFit="0" vertical="center" wrapText="1"/>
    </xf>
    <xf borderId="8" fillId="9" fontId="9" numFmtId="0" xfId="0" applyAlignment="1" applyBorder="1" applyFont="1">
      <alignment horizontal="center" shrinkToFit="0" vertical="center" wrapText="1"/>
    </xf>
    <xf borderId="9" fillId="9" fontId="3" numFmtId="0" xfId="0" applyAlignment="1" applyBorder="1" applyFont="1">
      <alignment horizontal="center" shrinkToFit="0" vertical="center" wrapText="1"/>
    </xf>
    <xf borderId="1" fillId="9" fontId="3" numFmtId="0" xfId="0" applyAlignment="1" applyBorder="1" applyFont="1">
      <alignment horizontal="center" shrinkToFit="0" vertical="center" wrapText="1"/>
    </xf>
    <xf borderId="10" fillId="10" fontId="5" numFmtId="0" xfId="0" applyAlignment="1" applyBorder="1" applyFill="1" applyFont="1">
      <alignment shrinkToFit="0" wrapText="1"/>
    </xf>
    <xf borderId="0" fillId="0" fontId="10" numFmtId="0" xfId="0" applyAlignment="1" applyFont="1">
      <alignment shrinkToFit="0" wrapText="1"/>
    </xf>
    <xf borderId="0" fillId="0" fontId="11" numFmtId="0" xfId="0" applyAlignment="1" applyFont="1">
      <alignment shrinkToFit="0" wrapText="1"/>
    </xf>
    <xf borderId="1" fillId="6" fontId="4" numFmtId="0" xfId="0" applyAlignment="1" applyBorder="1" applyFont="1">
      <alignment shrinkToFit="0" vertical="top" wrapText="1"/>
    </xf>
    <xf borderId="1" fillId="6" fontId="4" numFmtId="0" xfId="0" applyAlignment="1" applyBorder="1" applyFont="1">
      <alignment horizontal="center" shrinkToFit="0" vertical="top" wrapText="1"/>
    </xf>
    <xf borderId="1" fillId="0" fontId="4" numFmtId="0" xfId="0" applyAlignment="1" applyBorder="1" applyFont="1">
      <alignment horizontal="center" shrinkToFit="0" vertical="top" wrapText="1"/>
    </xf>
    <xf borderId="1" fillId="0" fontId="1" numFmtId="0" xfId="0" applyAlignment="1" applyBorder="1" applyFont="1">
      <alignment shrinkToFit="0" vertical="top" wrapText="1"/>
    </xf>
    <xf borderId="1" fillId="0" fontId="4" numFmtId="0" xfId="0" applyAlignment="1" applyBorder="1" applyFont="1">
      <alignment shrinkToFit="0" vertical="top" wrapText="1"/>
    </xf>
    <xf borderId="1" fillId="0" fontId="4" numFmtId="49" xfId="0" applyAlignment="1" applyBorder="1" applyFont="1" applyNumberFormat="1">
      <alignment horizontal="center" shrinkToFit="0" vertical="top" wrapText="1"/>
    </xf>
    <xf borderId="1" fillId="0" fontId="4" numFmtId="1" xfId="0" applyAlignment="1" applyBorder="1" applyFont="1" applyNumberFormat="1">
      <alignment horizontal="center" shrinkToFit="0" vertical="top" wrapText="1"/>
    </xf>
    <xf borderId="1" fillId="0" fontId="3" numFmtId="4" xfId="0" applyAlignment="1" applyBorder="1" applyFont="1" applyNumberFormat="1">
      <alignment horizontal="center" shrinkToFit="0" vertical="top" wrapText="1"/>
    </xf>
    <xf borderId="1" fillId="0" fontId="1" numFmtId="0" xfId="0" applyAlignment="1" applyBorder="1" applyFont="1">
      <alignment shrinkToFit="0" wrapText="1"/>
    </xf>
    <xf borderId="1" fillId="0" fontId="1" numFmtId="0" xfId="0" applyAlignment="1" applyBorder="1" applyFont="1">
      <alignment horizontal="center" shrinkToFit="0" wrapText="1"/>
    </xf>
    <xf borderId="1" fillId="0" fontId="2" numFmtId="0" xfId="0" applyAlignment="1" applyBorder="1" applyFont="1">
      <alignment shrinkToFit="0" wrapText="1"/>
    </xf>
    <xf borderId="1" fillId="6" fontId="4" numFmtId="49" xfId="0" applyAlignment="1" applyBorder="1" applyFont="1" applyNumberFormat="1">
      <alignment horizontal="center" shrinkToFit="0" vertical="top" wrapText="1"/>
    </xf>
    <xf borderId="1" fillId="0" fontId="12" numFmtId="0" xfId="0" applyAlignment="1" applyBorder="1" applyFont="1">
      <alignment shrinkToFit="0" vertical="top" wrapText="1"/>
    </xf>
    <xf borderId="1" fillId="0" fontId="2" numFmtId="0" xfId="0" applyAlignment="1" applyBorder="1" applyFont="1">
      <alignment shrinkToFit="0" vertical="top" wrapText="1"/>
    </xf>
    <xf borderId="1" fillId="0" fontId="13" numFmtId="0" xfId="0" applyAlignment="1" applyBorder="1" applyFont="1">
      <alignment shrinkToFit="0" wrapText="1"/>
    </xf>
    <xf borderId="1" fillId="0" fontId="14" numFmtId="0" xfId="0" applyAlignment="1" applyBorder="1" applyFont="1">
      <alignment shrinkToFit="0" wrapText="1"/>
    </xf>
    <xf borderId="1" fillId="0" fontId="15" numFmtId="0" xfId="0" applyAlignment="1" applyBorder="1" applyFont="1">
      <alignment shrinkToFit="0" wrapText="1"/>
    </xf>
    <xf borderId="1" fillId="0" fontId="16" numFmtId="0" xfId="0" applyAlignment="1" applyBorder="1" applyFont="1">
      <alignment shrinkToFit="0" wrapText="1"/>
    </xf>
    <xf borderId="1" fillId="0" fontId="17" numFmtId="0" xfId="0" applyAlignment="1" applyBorder="1" applyFont="1">
      <alignment shrinkToFit="0" wrapText="1"/>
    </xf>
    <xf borderId="1" fillId="0" fontId="1" numFmtId="0" xfId="0" applyAlignment="1" applyBorder="1" applyFont="1">
      <alignment horizontal="center" shrinkToFit="0" vertical="top" wrapText="1"/>
    </xf>
    <xf borderId="1" fillId="6" fontId="18" numFmtId="0" xfId="0" applyAlignment="1" applyBorder="1" applyFont="1">
      <alignment shrinkToFit="0" vertical="top" wrapText="1"/>
    </xf>
    <xf borderId="1" fillId="0" fontId="4" numFmtId="4" xfId="0" applyAlignment="1" applyBorder="1" applyFont="1" applyNumberFormat="1">
      <alignment horizontal="center" shrinkToFit="0" vertical="top" wrapText="1"/>
    </xf>
    <xf borderId="1" fillId="0" fontId="19" numFmtId="0" xfId="0" applyAlignment="1" applyBorder="1" applyFont="1">
      <alignment shrinkToFit="0" vertical="top" wrapText="1"/>
    </xf>
    <xf borderId="1" fillId="0" fontId="1" numFmtId="1" xfId="0" applyAlignment="1" applyBorder="1" applyFont="1" applyNumberFormat="1">
      <alignment horizontal="center" shrinkToFit="0" vertical="top" wrapText="1"/>
    </xf>
    <xf borderId="1" fillId="0" fontId="4" numFmtId="0" xfId="0" applyAlignment="1" applyBorder="1" applyFont="1">
      <alignment horizontal="left" shrinkToFit="0" vertical="top" wrapText="1"/>
    </xf>
    <xf borderId="1" fillId="0" fontId="1" numFmtId="2" xfId="0" applyAlignment="1" applyBorder="1" applyFont="1" applyNumberFormat="1">
      <alignment horizontal="center" shrinkToFit="0" wrapText="1"/>
    </xf>
    <xf borderId="1" fillId="0" fontId="20" numFmtId="0" xfId="0" applyAlignment="1" applyBorder="1" applyFont="1">
      <alignment shrinkToFit="0" wrapText="1"/>
    </xf>
    <xf borderId="1" fillId="0" fontId="1" numFmtId="0" xfId="0" applyAlignment="1" applyBorder="1" applyFont="1">
      <alignment horizontal="center" shrinkToFit="0" vertical="center" wrapText="1"/>
    </xf>
    <xf borderId="1" fillId="8" fontId="4" numFmtId="0" xfId="0" applyAlignment="1" applyBorder="1" applyFont="1">
      <alignment shrinkToFit="0" vertical="top" wrapText="1"/>
    </xf>
    <xf borderId="1" fillId="8" fontId="4" numFmtId="0" xfId="0" applyAlignment="1" applyBorder="1" applyFont="1">
      <alignment horizontal="center" shrinkToFit="0" vertical="top" wrapText="1"/>
    </xf>
    <xf borderId="1" fillId="8" fontId="21" numFmtId="0" xfId="0" applyAlignment="1" applyBorder="1" applyFont="1">
      <alignment shrinkToFit="0" vertical="top" wrapText="1"/>
    </xf>
    <xf borderId="1" fillId="8" fontId="4" numFmtId="49" xfId="0" applyAlignment="1" applyBorder="1" applyFont="1" applyNumberFormat="1">
      <alignment horizontal="center" shrinkToFit="0" vertical="top" wrapText="1"/>
    </xf>
    <xf borderId="1" fillId="8" fontId="4" numFmtId="1" xfId="0" applyAlignment="1" applyBorder="1" applyFont="1" applyNumberFormat="1">
      <alignment horizontal="center" shrinkToFit="0" vertical="top" wrapText="1"/>
    </xf>
    <xf borderId="1" fillId="8" fontId="3" numFmtId="4" xfId="0" applyAlignment="1" applyBorder="1" applyFont="1" applyNumberFormat="1">
      <alignment horizontal="center" shrinkToFit="0" vertical="top" wrapText="1"/>
    </xf>
    <xf borderId="1" fillId="8" fontId="1" numFmtId="0" xfId="0" applyAlignment="1" applyBorder="1" applyFont="1">
      <alignment shrinkToFit="0" wrapText="1"/>
    </xf>
    <xf borderId="1" fillId="8" fontId="1" numFmtId="0" xfId="0" applyAlignment="1" applyBorder="1" applyFont="1">
      <alignment horizontal="center" shrinkToFit="0" vertical="center" wrapText="1"/>
    </xf>
    <xf borderId="1" fillId="8" fontId="2" numFmtId="0" xfId="0" applyAlignment="1" applyBorder="1" applyFont="1">
      <alignment horizontal="center" shrinkToFit="0" vertical="center" wrapText="1"/>
    </xf>
    <xf borderId="1" fillId="8" fontId="22" numFmtId="0" xfId="0" applyAlignment="1" applyBorder="1" applyFont="1">
      <alignment horizontal="center" shrinkToFit="0" vertical="center" wrapText="1"/>
    </xf>
    <xf borderId="1" fillId="6" fontId="23" numFmtId="0" xfId="0" applyAlignment="1" applyBorder="1" applyFont="1">
      <alignment shrinkToFit="0" vertical="top" wrapText="1"/>
    </xf>
    <xf borderId="1" fillId="0" fontId="24" numFmtId="0" xfId="0" applyAlignment="1" applyBorder="1" applyFont="1">
      <alignment shrinkToFit="0" vertical="top" wrapText="1"/>
    </xf>
    <xf borderId="1" fillId="0" fontId="25" numFmtId="0" xfId="0" applyAlignment="1" applyBorder="1" applyFont="1">
      <alignment shrinkToFit="0" wrapText="1"/>
    </xf>
    <xf borderId="1" fillId="0" fontId="26" numFmtId="0" xfId="0" applyAlignment="1" applyBorder="1" applyFont="1">
      <alignment horizontal="center" shrinkToFit="0" vertical="top" wrapText="1"/>
    </xf>
    <xf borderId="1" fillId="0" fontId="4" numFmtId="4" xfId="0" applyAlignment="1" applyBorder="1" applyFont="1" applyNumberFormat="1">
      <alignment shrinkToFit="0" vertical="top" wrapText="1"/>
    </xf>
    <xf borderId="1" fillId="0" fontId="26" numFmtId="0" xfId="0" applyAlignment="1" applyBorder="1" applyFont="1">
      <alignment shrinkToFit="0" vertical="center" wrapText="1"/>
    </xf>
    <xf borderId="1" fillId="0" fontId="2" numFmtId="0" xfId="0" applyAlignment="1" applyBorder="1" applyFont="1">
      <alignment shrinkToFit="0" vertical="center" wrapText="1"/>
    </xf>
    <xf borderId="1" fillId="6" fontId="4" numFmtId="0" xfId="0" applyAlignment="1" applyBorder="1" applyFont="1">
      <alignment horizontal="center" shrinkToFit="0" vertical="center" wrapText="1"/>
    </xf>
    <xf borderId="1" fillId="0" fontId="27" numFmtId="0" xfId="0" applyAlignment="1" applyBorder="1" applyFont="1">
      <alignment shrinkToFit="0" vertical="center" wrapText="1"/>
    </xf>
    <xf borderId="1" fillId="0" fontId="4" numFmtId="0" xfId="0" applyAlignment="1" applyBorder="1" applyFont="1">
      <alignment horizontal="center" shrinkToFit="0" vertical="center" wrapText="1"/>
    </xf>
    <xf borderId="1" fillId="0" fontId="28" numFmtId="0" xfId="0" applyAlignment="1" applyBorder="1" applyFont="1">
      <alignment shrinkToFit="0" vertical="center" wrapText="1"/>
    </xf>
    <xf borderId="1" fillId="0" fontId="1" numFmtId="0" xfId="0" applyAlignment="1" applyBorder="1" applyFont="1">
      <alignment shrinkToFit="0" vertical="center" wrapText="1"/>
    </xf>
    <xf borderId="1" fillId="0" fontId="4" numFmtId="0" xfId="0" applyAlignment="1" applyBorder="1" applyFont="1">
      <alignment shrinkToFit="0" vertical="center" wrapText="1"/>
    </xf>
    <xf borderId="1" fillId="0" fontId="29" numFmtId="12" xfId="0" applyAlignment="1" applyBorder="1" applyFont="1" applyNumberFormat="1">
      <alignment horizontal="center" shrinkToFit="0" vertical="center" wrapText="1"/>
    </xf>
    <xf borderId="1" fillId="0" fontId="4" numFmtId="1" xfId="0" applyAlignment="1" applyBorder="1" applyFont="1" applyNumberFormat="1">
      <alignment horizontal="center" shrinkToFit="0" vertical="center" wrapText="1"/>
    </xf>
    <xf borderId="1" fillId="0" fontId="30" numFmtId="0" xfId="0" applyAlignment="1" applyBorder="1" applyFont="1">
      <alignment shrinkToFit="0" vertical="center" wrapText="1"/>
    </xf>
    <xf borderId="1" fillId="0" fontId="31" numFmtId="0" xfId="0" applyAlignment="1" applyBorder="1" applyFont="1">
      <alignment shrinkToFit="0" vertical="center" wrapText="1"/>
    </xf>
    <xf borderId="1" fillId="0" fontId="28" numFmtId="0" xfId="0" applyAlignment="1" applyBorder="1" applyFont="1">
      <alignment horizontal="left" shrinkToFit="0" vertical="center" wrapText="1"/>
    </xf>
    <xf borderId="1" fillId="0" fontId="29" numFmtId="12" xfId="0" applyAlignment="1" applyBorder="1" applyFont="1" applyNumberFormat="1">
      <alignment shrinkToFit="0" vertical="center" wrapText="1"/>
    </xf>
    <xf borderId="1" fillId="6" fontId="4" numFmtId="49" xfId="0" applyAlignment="1" applyBorder="1" applyFont="1" applyNumberFormat="1">
      <alignment horizontal="center" shrinkToFit="0" vertical="center" wrapText="1"/>
    </xf>
    <xf borderId="1" fillId="0" fontId="3" numFmtId="4" xfId="0" applyAlignment="1" applyBorder="1" applyFont="1" applyNumberFormat="1">
      <alignment horizontal="center" shrinkToFit="0" vertical="center" wrapText="1"/>
    </xf>
    <xf borderId="1" fillId="0" fontId="32" numFmtId="0" xfId="0" applyAlignment="1" applyBorder="1" applyFont="1">
      <alignment shrinkToFit="0" vertical="center" wrapText="1"/>
    </xf>
    <xf borderId="1" fillId="0" fontId="33" numFmtId="0" xfId="0" applyAlignment="1" applyBorder="1" applyFont="1">
      <alignment shrinkToFit="0" vertical="center" wrapText="1"/>
    </xf>
    <xf borderId="1" fillId="0" fontId="34" numFmtId="0" xfId="0" applyAlignment="1" applyBorder="1" applyFont="1">
      <alignment shrinkToFit="0" vertical="center" wrapText="1"/>
    </xf>
    <xf borderId="1" fillId="0" fontId="34" numFmtId="0" xfId="0" applyAlignment="1" applyBorder="1" applyFont="1">
      <alignment horizontal="center" shrinkToFit="0" vertical="center" wrapText="1"/>
    </xf>
    <xf borderId="1" fillId="0" fontId="35" numFmtId="0" xfId="0" applyAlignment="1" applyBorder="1" applyFont="1">
      <alignment horizontal="left" shrinkToFit="0" vertical="top" wrapText="1"/>
    </xf>
    <xf borderId="1" fillId="0" fontId="36" numFmtId="0" xfId="0" applyAlignment="1" applyBorder="1" applyFont="1">
      <alignment horizontal="left" shrinkToFit="0" vertical="top" wrapText="1"/>
    </xf>
    <xf borderId="1" fillId="0" fontId="2" numFmtId="0" xfId="0" applyAlignment="1" applyBorder="1" applyFont="1">
      <alignment horizontal="left" shrinkToFit="0" vertical="top" wrapText="1"/>
    </xf>
    <xf borderId="1" fillId="0" fontId="18" numFmtId="0" xfId="0" applyAlignment="1" applyBorder="1" applyFont="1">
      <alignment horizontal="center" shrinkToFit="0" vertical="center" wrapText="1"/>
    </xf>
    <xf borderId="1" fillId="0" fontId="37" numFmtId="0" xfId="0" applyAlignment="1" applyBorder="1" applyFont="1">
      <alignment horizontal="center" shrinkToFit="0" vertical="center" wrapText="1"/>
    </xf>
    <xf borderId="1" fillId="0" fontId="38" numFmtId="0" xfId="0" applyAlignment="1" applyBorder="1" applyFont="1">
      <alignment horizontal="center" shrinkToFit="0" vertical="center" wrapText="1"/>
    </xf>
    <xf borderId="1" fillId="0" fontId="39" numFmtId="0" xfId="0" applyAlignment="1" applyBorder="1" applyFont="1">
      <alignment horizontal="center" shrinkToFit="0" vertical="center" wrapText="1"/>
    </xf>
    <xf borderId="1" fillId="0" fontId="18" numFmtId="49" xfId="0" applyAlignment="1" applyBorder="1" applyFont="1" applyNumberFormat="1">
      <alignment horizontal="center" shrinkToFit="0" vertical="center" wrapText="1"/>
    </xf>
    <xf borderId="1" fillId="0" fontId="4" numFmtId="49" xfId="0" applyAlignment="1" applyBorder="1" applyFont="1" applyNumberFormat="1">
      <alignment shrinkToFit="0" vertical="top" wrapText="1"/>
    </xf>
    <xf borderId="1" fillId="6" fontId="4" numFmtId="0" xfId="0" applyAlignment="1" applyBorder="1" applyFont="1">
      <alignment shrinkToFit="0" vertical="center" wrapText="1"/>
    </xf>
    <xf borderId="1" fillId="0" fontId="40" numFmtId="17" xfId="0" applyAlignment="1" applyBorder="1" applyFont="1" applyNumberFormat="1">
      <alignment horizontal="center" shrinkToFit="0" vertical="center" wrapText="1"/>
    </xf>
    <xf borderId="1" fillId="0" fontId="41" numFmtId="0" xfId="0" applyAlignment="1" applyBorder="1" applyFont="1">
      <alignment shrinkToFit="0" wrapText="1"/>
    </xf>
    <xf borderId="1" fillId="0" fontId="42" numFmtId="0" xfId="0" applyAlignment="1" applyBorder="1" applyFont="1">
      <alignment shrinkToFit="0" vertical="center" wrapText="1"/>
    </xf>
    <xf borderId="1" fillId="0" fontId="4" numFmtId="49" xfId="0" applyAlignment="1" applyBorder="1" applyFont="1" applyNumberFormat="1">
      <alignment horizontal="center" shrinkToFit="0" vertical="center" wrapText="1"/>
    </xf>
    <xf borderId="1" fillId="0" fontId="43" numFmtId="0" xfId="0" applyAlignment="1" applyBorder="1" applyFont="1">
      <alignment shrinkToFit="0" vertical="center" wrapText="1"/>
    </xf>
    <xf borderId="1" fillId="0" fontId="4" numFmtId="4" xfId="0" applyAlignment="1" applyBorder="1" applyFont="1" applyNumberFormat="1">
      <alignment horizontal="center" shrinkToFit="0" vertical="center" wrapText="1"/>
    </xf>
    <xf borderId="1" fillId="6" fontId="4" numFmtId="0" xfId="0" applyAlignment="1" applyBorder="1" applyFont="1">
      <alignment horizontal="left" shrinkToFit="0" vertical="top" wrapText="1"/>
    </xf>
    <xf borderId="1" fillId="0" fontId="44" numFmtId="49" xfId="0" applyAlignment="1" applyBorder="1" applyFont="1" applyNumberFormat="1">
      <alignment shrinkToFit="0" vertical="top" wrapText="1"/>
    </xf>
    <xf borderId="1" fillId="6" fontId="44" numFmtId="49" xfId="0" applyAlignment="1" applyBorder="1" applyFont="1" applyNumberFormat="1">
      <alignment shrinkToFit="0" vertical="top" wrapText="1"/>
    </xf>
    <xf borderId="1" fillId="0" fontId="1" numFmtId="2" xfId="0" applyAlignment="1" applyBorder="1" applyFont="1" applyNumberFormat="1">
      <alignment horizontal="center" shrinkToFit="0" vertical="top" wrapText="1"/>
    </xf>
    <xf borderId="1" fillId="0" fontId="44" numFmtId="0" xfId="0" applyAlignment="1" applyBorder="1" applyFont="1">
      <alignment horizontal="center" shrinkToFit="0" vertical="center" wrapText="1"/>
    </xf>
    <xf borderId="1" fillId="0" fontId="45" numFmtId="0" xfId="0" applyAlignment="1" applyBorder="1" applyFont="1">
      <alignment horizontal="left" shrinkToFit="0" vertical="center" wrapText="1"/>
    </xf>
    <xf borderId="1" fillId="0" fontId="45" numFmtId="0" xfId="0" applyAlignment="1" applyBorder="1" applyFont="1">
      <alignment shrinkToFit="0" vertical="center" wrapText="1"/>
    </xf>
    <xf borderId="1" fillId="0" fontId="46" numFmtId="0" xfId="0" applyAlignment="1" applyBorder="1" applyFont="1">
      <alignment horizontal="center" shrinkToFit="0" vertical="center" wrapText="1"/>
    </xf>
    <xf borderId="1" fillId="0" fontId="47" numFmtId="0" xfId="0" applyAlignment="1" applyBorder="1" applyFont="1">
      <alignment horizontal="center" shrinkToFit="0" vertical="center" wrapText="1"/>
    </xf>
    <xf borderId="1" fillId="0" fontId="48" numFmtId="0" xfId="0" applyAlignment="1" applyBorder="1" applyFont="1">
      <alignment horizontal="center" shrinkToFit="0" vertical="center" wrapText="1"/>
    </xf>
    <xf borderId="1" fillId="0" fontId="49" numFmtId="0" xfId="0" applyAlignment="1" applyBorder="1" applyFont="1">
      <alignment shrinkToFit="0" vertical="center" wrapText="1"/>
    </xf>
    <xf borderId="1" fillId="6" fontId="44" numFmtId="1" xfId="0" applyAlignment="1" applyBorder="1" applyFont="1" applyNumberFormat="1">
      <alignment shrinkToFit="0" vertical="center" wrapText="1"/>
    </xf>
    <xf borderId="1" fillId="6" fontId="50" numFmtId="0" xfId="0" applyAlignment="1" applyBorder="1" applyFont="1">
      <alignment shrinkToFit="0" vertical="center" wrapText="1"/>
    </xf>
    <xf borderId="1" fillId="6" fontId="50" numFmtId="0" xfId="0" applyAlignment="1" applyBorder="1" applyFont="1">
      <alignment horizontal="center" shrinkToFit="0" vertical="center" wrapText="1"/>
    </xf>
    <xf borderId="1" fillId="0" fontId="51" numFmtId="0" xfId="0" applyAlignment="1" applyBorder="1" applyFont="1">
      <alignment shrinkToFit="0" vertical="center" wrapText="1"/>
    </xf>
    <xf borderId="1" fillId="0" fontId="52" numFmtId="0" xfId="0" applyAlignment="1" applyBorder="1" applyFont="1">
      <alignment shrinkToFit="0" vertical="center" wrapText="1"/>
    </xf>
    <xf borderId="1" fillId="0" fontId="53" numFmtId="0" xfId="0" applyAlignment="1" applyBorder="1" applyFont="1">
      <alignment shrinkToFit="0" vertical="center" wrapText="1"/>
    </xf>
    <xf borderId="1" fillId="0" fontId="54" numFmtId="1" xfId="0" applyAlignment="1" applyBorder="1" applyFont="1" applyNumberFormat="1">
      <alignment shrinkToFit="0" vertical="center" wrapText="1"/>
    </xf>
    <xf borderId="1" fillId="0" fontId="50" numFmtId="49" xfId="0" applyAlignment="1" applyBorder="1" applyFont="1" applyNumberFormat="1">
      <alignment horizontal="center" shrinkToFit="0" vertical="center" wrapText="1"/>
    </xf>
    <xf borderId="1" fillId="0" fontId="50" numFmtId="0" xfId="0" applyAlignment="1" applyBorder="1" applyFont="1">
      <alignment horizontal="center" shrinkToFit="0" vertical="center" wrapText="1"/>
    </xf>
    <xf borderId="1" fillId="0" fontId="50" numFmtId="1" xfId="0" applyAlignment="1" applyBorder="1" applyFont="1" applyNumberFormat="1">
      <alignment horizontal="center" shrinkToFit="0" vertical="center" wrapText="1"/>
    </xf>
    <xf borderId="1" fillId="0" fontId="50" numFmtId="4" xfId="0" applyAlignment="1" applyBorder="1" applyFont="1" applyNumberFormat="1">
      <alignment horizontal="center" shrinkToFit="0" vertical="center" wrapText="1"/>
    </xf>
    <xf borderId="1" fillId="0" fontId="53" numFmtId="0" xfId="0" applyAlignment="1" applyBorder="1" applyFont="1">
      <alignment horizontal="center" shrinkToFit="0" vertical="center" wrapText="1"/>
    </xf>
    <xf borderId="1" fillId="6" fontId="4" numFmtId="1" xfId="0" applyAlignment="1" applyBorder="1" applyFont="1" applyNumberFormat="1">
      <alignment shrinkToFit="0" vertical="center" wrapText="1"/>
    </xf>
    <xf borderId="1" fillId="0" fontId="55" numFmtId="49" xfId="0" applyAlignment="1" applyBorder="1" applyFont="1" applyNumberFormat="1">
      <alignment shrinkToFit="0" vertical="top" wrapText="1"/>
    </xf>
    <xf borderId="1" fillId="8" fontId="56" numFmtId="49" xfId="0" applyAlignment="1" applyBorder="1" applyFont="1" applyNumberFormat="1">
      <alignment shrinkToFit="0" vertical="top" wrapText="1"/>
    </xf>
    <xf borderId="1" fillId="0" fontId="28" numFmtId="49" xfId="0" applyAlignment="1" applyBorder="1" applyFont="1" applyNumberFormat="1">
      <alignment shrinkToFit="0" vertical="top" wrapText="1"/>
    </xf>
    <xf borderId="1" fillId="0" fontId="57" numFmtId="0" xfId="0" applyAlignment="1" applyBorder="1" applyFont="1">
      <alignment shrinkToFit="0" vertical="top" wrapText="1"/>
    </xf>
    <xf borderId="1" fillId="0" fontId="58" numFmtId="0" xfId="0" applyAlignment="1" applyBorder="1" applyFont="1">
      <alignment shrinkToFit="0" vertical="top" wrapText="1"/>
    </xf>
    <xf borderId="0" fillId="0" fontId="9" numFmtId="2" xfId="0" applyAlignment="1" applyFont="1" applyNumberFormat="1">
      <alignment horizontal="center" shrinkToFit="0" wrapText="1"/>
    </xf>
    <xf borderId="11" fillId="7" fontId="59" numFmtId="0" xfId="0" applyAlignment="1" applyBorder="1" applyFont="1">
      <alignment horizontal="center" shrinkToFit="0" wrapText="1"/>
    </xf>
    <xf borderId="12" fillId="0" fontId="8" numFmtId="0" xfId="0" applyBorder="1" applyFont="1"/>
    <xf borderId="0" fillId="0" fontId="6" numFmtId="0" xfId="0" applyAlignment="1" applyFont="1">
      <alignment horizontal="center" shrinkToFit="0" wrapText="1"/>
    </xf>
    <xf borderId="3" fillId="7" fontId="7" numFmtId="0" xfId="0" applyAlignment="1" applyBorder="1" applyFont="1">
      <alignment horizontal="center" shrinkToFit="0" wrapText="1"/>
    </xf>
    <xf borderId="0" fillId="0" fontId="9" numFmtId="0" xfId="0" applyFont="1"/>
    <xf borderId="0" fillId="0" fontId="5" numFmtId="0" xfId="0" applyFont="1"/>
    <xf borderId="2" fillId="9" fontId="3" numFmtId="0" xfId="0" applyAlignment="1" applyBorder="1" applyFont="1">
      <alignment horizontal="center" shrinkToFit="0" vertical="center" wrapText="1"/>
    </xf>
    <xf borderId="13" fillId="9" fontId="3" numFmtId="0" xfId="0" applyAlignment="1" applyBorder="1" applyFont="1">
      <alignment horizontal="center" shrinkToFit="0" vertical="center" wrapText="1"/>
    </xf>
    <xf borderId="6" fillId="10" fontId="5" numFmtId="0" xfId="0" applyAlignment="1" applyBorder="1" applyFont="1">
      <alignment shrinkToFit="0" wrapText="1"/>
    </xf>
    <xf borderId="0" fillId="0" fontId="10" numFmtId="0" xfId="0" applyFont="1"/>
    <xf borderId="0" fillId="0" fontId="11" numFmtId="0" xfId="0" applyFont="1"/>
    <xf borderId="1" fillId="0" fontId="3" numFmtId="1" xfId="0" applyAlignment="1" applyBorder="1" applyFont="1" applyNumberFormat="1">
      <alignment horizontal="center" shrinkToFit="0" vertical="top" wrapText="1"/>
    </xf>
    <xf borderId="3" fillId="0" fontId="3" numFmtId="2" xfId="0" applyAlignment="1" applyBorder="1" applyFont="1" applyNumberFormat="1">
      <alignment horizontal="center" shrinkToFit="0" vertical="top" wrapText="1"/>
    </xf>
    <xf borderId="1" fillId="0" fontId="3" numFmtId="2" xfId="0" applyAlignment="1" applyBorder="1" applyFont="1" applyNumberFormat="1">
      <alignment horizontal="center" shrinkToFit="0" vertical="top" wrapText="1"/>
    </xf>
    <xf borderId="1" fillId="0" fontId="2" numFmtId="0" xfId="0" applyBorder="1" applyFont="1"/>
    <xf borderId="1" fillId="0" fontId="47" numFmtId="0" xfId="0" applyAlignment="1" applyBorder="1" applyFont="1">
      <alignment horizontal="center" vertical="center"/>
    </xf>
    <xf borderId="14" fillId="0" fontId="4" numFmtId="49" xfId="0" applyAlignment="1" applyBorder="1" applyFont="1" applyNumberFormat="1">
      <alignment horizontal="center" shrinkToFit="0" vertical="top" wrapText="1"/>
    </xf>
    <xf borderId="1" fillId="0" fontId="1" numFmtId="0" xfId="0" applyBorder="1" applyFont="1"/>
    <xf borderId="0" fillId="0" fontId="9" numFmtId="4" xfId="0" applyAlignment="1" applyFont="1" applyNumberFormat="1">
      <alignment horizontal="center"/>
    </xf>
    <xf borderId="4" fillId="0" fontId="2" numFmtId="0" xfId="0" applyBorder="1" applyFont="1"/>
    <xf borderId="5" fillId="0" fontId="2" numFmtId="0" xfId="0" applyBorder="1" applyFont="1"/>
    <xf borderId="0" fillId="0" fontId="60" numFmtId="0" xfId="0" applyFont="1"/>
    <xf borderId="3" fillId="7" fontId="1" numFmtId="0" xfId="0" applyAlignment="1" applyBorder="1" applyFont="1">
      <alignment horizontal="left" shrinkToFit="0" wrapText="1"/>
    </xf>
    <xf borderId="3" fillId="7" fontId="4" numFmtId="0" xfId="0" applyAlignment="1" applyBorder="1" applyFont="1">
      <alignment horizontal="left"/>
    </xf>
    <xf borderId="0" fillId="0" fontId="1" numFmtId="0" xfId="0" applyAlignment="1" applyFont="1">
      <alignment horizontal="left" shrinkToFit="0" wrapText="1"/>
    </xf>
    <xf borderId="2" fillId="9" fontId="9" numFmtId="0" xfId="0" applyAlignment="1" applyBorder="1" applyFont="1">
      <alignment horizontal="center" shrinkToFit="0" vertical="center" wrapText="1"/>
    </xf>
    <xf borderId="13" fillId="9" fontId="9" numFmtId="0" xfId="0" applyAlignment="1" applyBorder="1" applyFont="1">
      <alignment horizontal="center" shrinkToFit="0" vertical="center" wrapText="1"/>
    </xf>
    <xf borderId="2" fillId="9" fontId="9" numFmtId="164" xfId="0" applyAlignment="1" applyBorder="1" applyFont="1" applyNumberFormat="1">
      <alignment horizontal="center" shrinkToFit="0" vertical="center" wrapText="1"/>
    </xf>
    <xf borderId="7" fillId="0" fontId="1" numFmtId="0" xfId="0" applyAlignment="1" applyBorder="1" applyFont="1">
      <alignment horizontal="center" shrinkToFit="0" vertical="center" wrapText="1"/>
    </xf>
    <xf borderId="14" fillId="0" fontId="1" numFmtId="0" xfId="0" applyAlignment="1" applyBorder="1" applyFont="1">
      <alignment horizontal="center" shrinkToFit="0" vertical="center" wrapText="1"/>
    </xf>
    <xf borderId="7" fillId="0" fontId="61" numFmtId="0" xfId="0" applyAlignment="1" applyBorder="1" applyFont="1">
      <alignment horizontal="center" shrinkToFit="0" vertical="center" wrapText="1"/>
    </xf>
    <xf borderId="7" fillId="0" fontId="1" numFmtId="164" xfId="0" applyAlignment="1" applyBorder="1" applyFont="1" applyNumberFormat="1">
      <alignment horizontal="center" shrinkToFit="0" vertical="center" wrapText="1"/>
    </xf>
    <xf borderId="1" fillId="0" fontId="1" numFmtId="0" xfId="0" applyAlignment="1" applyBorder="1" applyFont="1">
      <alignment horizontal="left" shrinkToFit="0" wrapText="1"/>
    </xf>
    <xf borderId="0" fillId="0" fontId="6" numFmtId="0" xfId="0" applyAlignment="1" applyFont="1">
      <alignment horizontal="center"/>
    </xf>
    <xf borderId="0" fillId="0" fontId="2" numFmtId="0" xfId="0" applyAlignment="1" applyFont="1">
      <alignment shrinkToFit="0" wrapText="1"/>
    </xf>
    <xf borderId="7" fillId="0" fontId="1" numFmtId="0" xfId="0" applyAlignment="1" applyBorder="1" applyFont="1">
      <alignment horizontal="left" shrinkToFit="0" vertical="center" wrapText="1"/>
    </xf>
    <xf borderId="7" fillId="0" fontId="62" numFmtId="0" xfId="0" applyAlignment="1" applyBorder="1" applyFont="1">
      <alignment horizontal="center" shrinkToFit="0" vertical="center" wrapText="1"/>
    </xf>
    <xf borderId="7" fillId="0" fontId="1" numFmtId="3" xfId="0" applyAlignment="1" applyBorder="1" applyFont="1" applyNumberFormat="1">
      <alignment horizontal="center" shrinkToFit="0" vertical="center" wrapText="1"/>
    </xf>
    <xf borderId="7" fillId="0" fontId="4" numFmtId="0" xfId="0" applyAlignment="1" applyBorder="1" applyFont="1">
      <alignment horizontal="center" shrinkToFit="0" vertical="center" wrapText="1"/>
    </xf>
    <xf borderId="1" fillId="0" fontId="1" numFmtId="164" xfId="0" applyAlignment="1" applyBorder="1" applyFont="1" applyNumberFormat="1">
      <alignment horizontal="center" shrinkToFit="0" vertical="center" wrapText="1"/>
    </xf>
    <xf borderId="7" fillId="0" fontId="4" numFmtId="164" xfId="0" applyAlignment="1" applyBorder="1" applyFont="1" applyNumberFormat="1">
      <alignment horizontal="center" shrinkToFit="0" vertical="center" wrapText="1"/>
    </xf>
    <xf borderId="7" fillId="0" fontId="9" numFmtId="0" xfId="0" applyAlignment="1" applyBorder="1" applyFont="1">
      <alignment horizontal="center" shrinkToFit="0" vertical="center" wrapText="1"/>
    </xf>
    <xf borderId="14" fillId="0" fontId="9" numFmtId="0" xfId="0" applyAlignment="1" applyBorder="1" applyFont="1">
      <alignment horizontal="center" shrinkToFit="0" vertical="center" wrapText="1"/>
    </xf>
    <xf borderId="7" fillId="0" fontId="9" numFmtId="164" xfId="0" applyAlignment="1" applyBorder="1" applyFont="1" applyNumberFormat="1">
      <alignment horizontal="center" shrinkToFit="0" vertical="center" wrapText="1"/>
    </xf>
    <xf borderId="1" fillId="0" fontId="9" numFmtId="0" xfId="0" applyAlignment="1" applyBorder="1" applyFont="1">
      <alignment horizontal="center" shrinkToFit="0" vertical="center" wrapText="1"/>
    </xf>
    <xf borderId="1" fillId="0" fontId="9" numFmtId="164" xfId="0" applyAlignment="1" applyBorder="1" applyFont="1" applyNumberFormat="1">
      <alignment horizontal="center" shrinkToFit="0" vertical="center" wrapText="1"/>
    </xf>
    <xf borderId="0" fillId="0" fontId="9" numFmtId="0" xfId="0" applyAlignment="1" applyFont="1">
      <alignment horizontal="center" shrinkToFit="0" vertical="center" wrapText="1"/>
    </xf>
    <xf borderId="0" fillId="0" fontId="9" numFmtId="164" xfId="0" applyAlignment="1" applyFont="1" applyNumberFormat="1">
      <alignment horizontal="center" shrinkToFit="0" vertical="center" wrapText="1"/>
    </xf>
    <xf borderId="0" fillId="0" fontId="7" numFmtId="0" xfId="0" applyAlignment="1" applyFont="1">
      <alignment horizontal="center" shrinkToFit="0" wrapText="1"/>
    </xf>
    <xf borderId="3" fillId="7" fontId="44" numFmtId="0" xfId="0" applyAlignment="1" applyBorder="1" applyFont="1">
      <alignment horizontal="left" shrinkToFit="0" wrapText="1"/>
    </xf>
    <xf borderId="7" fillId="9" fontId="9" numFmtId="0" xfId="0" applyAlignment="1" applyBorder="1" applyFont="1">
      <alignment horizontal="center" shrinkToFit="0" vertical="center" wrapText="1"/>
    </xf>
    <xf borderId="15" fillId="9" fontId="9" numFmtId="0" xfId="0" applyAlignment="1" applyBorder="1" applyFont="1">
      <alignment horizontal="center" shrinkToFit="0" vertical="center" wrapText="1"/>
    </xf>
    <xf borderId="1" fillId="9" fontId="9" numFmtId="0" xfId="0" applyAlignment="1" applyBorder="1" applyFont="1">
      <alignment horizontal="center" shrinkToFit="0" vertical="center" wrapText="1"/>
    </xf>
    <xf borderId="1" fillId="0" fontId="4" numFmtId="0" xfId="0" applyAlignment="1" applyBorder="1" applyFont="1">
      <alignment horizontal="center" vertical="top"/>
    </xf>
    <xf borderId="1" fillId="0" fontId="63" numFmtId="0" xfId="0" applyAlignment="1" applyBorder="1" applyFont="1">
      <alignment horizontal="center"/>
    </xf>
    <xf borderId="1" fillId="0" fontId="4" numFmtId="3" xfId="0" applyAlignment="1" applyBorder="1" applyFont="1" applyNumberFormat="1">
      <alignment horizontal="center" vertical="top"/>
    </xf>
    <xf borderId="1" fillId="0" fontId="64" numFmtId="0" xfId="0" applyAlignment="1" applyBorder="1" applyFont="1">
      <alignment horizontal="center" shrinkToFit="0" vertical="top" wrapText="1"/>
    </xf>
    <xf borderId="1" fillId="0" fontId="4" numFmtId="3" xfId="0" applyAlignment="1" applyBorder="1" applyFont="1" applyNumberFormat="1">
      <alignment horizontal="center" shrinkToFit="0" vertical="top" wrapText="1"/>
    </xf>
    <xf borderId="1" fillId="0" fontId="65" numFmtId="0" xfId="0" applyAlignment="1" applyBorder="1" applyFont="1">
      <alignment horizontal="center" shrinkToFit="0" vertical="top" wrapText="1"/>
    </xf>
    <xf borderId="1" fillId="0" fontId="63" numFmtId="0" xfId="0" applyAlignment="1" applyBorder="1" applyFont="1">
      <alignment shrinkToFit="0" vertical="top" wrapText="1"/>
    </xf>
    <xf borderId="1" fillId="0" fontId="63" numFmtId="0" xfId="0" applyAlignment="1" applyBorder="1" applyFont="1">
      <alignment horizontal="center" shrinkToFit="0" vertical="top" wrapText="1"/>
    </xf>
    <xf borderId="1" fillId="0" fontId="4" numFmtId="0" xfId="0" applyAlignment="1" applyBorder="1" applyFont="1">
      <alignment vertical="top"/>
    </xf>
    <xf borderId="1" fillId="0" fontId="63" numFmtId="0" xfId="0" applyAlignment="1" applyBorder="1" applyFont="1">
      <alignment horizontal="center" vertical="top"/>
    </xf>
    <xf borderId="1" fillId="0" fontId="4" numFmtId="0" xfId="0" applyAlignment="1" applyBorder="1" applyFont="1">
      <alignment horizontal="center" shrinkToFit="0" wrapText="1"/>
    </xf>
    <xf borderId="1" fillId="0" fontId="44" numFmtId="0" xfId="0" applyAlignment="1" applyBorder="1" applyFont="1">
      <alignment horizontal="center" shrinkToFit="0" vertical="top" wrapText="1"/>
    </xf>
    <xf borderId="1" fillId="0" fontId="66" numFmtId="0" xfId="0" applyAlignment="1" applyBorder="1" applyFont="1">
      <alignment shrinkToFit="0" vertical="top" wrapText="1"/>
    </xf>
    <xf borderId="1" fillId="0" fontId="66" numFmtId="0" xfId="0" applyAlignment="1" applyBorder="1" applyFont="1">
      <alignment horizontal="center" vertical="top"/>
    </xf>
    <xf borderId="1" fillId="0" fontId="67" numFmtId="0" xfId="0" applyAlignment="1" applyBorder="1" applyFont="1">
      <alignment horizontal="center" vertical="top"/>
    </xf>
    <xf borderId="1" fillId="0" fontId="68" numFmtId="49" xfId="0" applyAlignment="1" applyBorder="1" applyFont="1" applyNumberFormat="1">
      <alignment horizontal="center" shrinkToFit="0" vertical="top" wrapText="1"/>
    </xf>
    <xf borderId="1" fillId="0" fontId="63" numFmtId="0" xfId="0" applyAlignment="1" applyBorder="1" applyFont="1">
      <alignment shrinkToFit="0" wrapText="1"/>
    </xf>
    <xf borderId="0" fillId="0" fontId="4" numFmtId="2" xfId="0" applyAlignment="1" applyFont="1" applyNumberFormat="1">
      <alignment horizontal="center" vertical="top"/>
    </xf>
    <xf borderId="1" fillId="0" fontId="69" numFmtId="0" xfId="0" applyAlignment="1" applyBorder="1" applyFont="1">
      <alignment horizontal="center" shrinkToFit="0" vertical="center" wrapText="1"/>
    </xf>
    <xf borderId="1" fillId="0" fontId="4" numFmtId="2" xfId="0" applyAlignment="1" applyBorder="1" applyFont="1" applyNumberFormat="1">
      <alignment horizontal="center" vertical="top"/>
    </xf>
    <xf borderId="1" fillId="0" fontId="70" numFmtId="0" xfId="0" applyAlignment="1" applyBorder="1" applyFont="1">
      <alignment horizontal="center" vertical="center"/>
    </xf>
    <xf borderId="0" fillId="0" fontId="2" numFmtId="2" xfId="0" applyFont="1" applyNumberFormat="1"/>
    <xf borderId="1" fillId="0" fontId="4" numFmtId="0" xfId="0" applyAlignment="1" applyBorder="1" applyFont="1">
      <alignment horizontal="center" vertical="center"/>
    </xf>
    <xf borderId="1" fillId="0" fontId="71" numFmtId="0" xfId="0" applyAlignment="1" applyBorder="1" applyFont="1">
      <alignment horizontal="center" shrinkToFit="0" vertical="center" wrapText="1"/>
    </xf>
    <xf borderId="1" fillId="0" fontId="72" numFmtId="0" xfId="0" applyAlignment="1" applyBorder="1" applyFont="1">
      <alignment shrinkToFit="0" wrapText="1"/>
    </xf>
    <xf borderId="1" fillId="0" fontId="35" numFmtId="0" xfId="0" applyAlignment="1" applyBorder="1" applyFont="1">
      <alignment horizontal="center" shrinkToFit="0" wrapText="1"/>
    </xf>
    <xf borderId="1" fillId="0" fontId="73" numFmtId="0" xfId="0" applyAlignment="1" applyBorder="1" applyFont="1">
      <alignment horizontal="center" shrinkToFit="0" vertical="top" wrapText="1"/>
    </xf>
    <xf borderId="1" fillId="0" fontId="74" numFmtId="0" xfId="0" applyAlignment="1" applyBorder="1" applyFont="1">
      <alignment horizontal="center" shrinkToFit="0" vertical="top" wrapText="1"/>
    </xf>
    <xf borderId="1" fillId="0" fontId="73" numFmtId="0" xfId="0" applyAlignment="1" applyBorder="1" applyFont="1">
      <alignment horizontal="center" shrinkToFit="0" vertical="center" wrapText="1"/>
    </xf>
    <xf borderId="1" fillId="0" fontId="4" numFmtId="2" xfId="0" applyAlignment="1" applyBorder="1" applyFont="1" applyNumberFormat="1">
      <alignment horizontal="center" shrinkToFit="0" vertical="top" wrapText="1"/>
    </xf>
    <xf borderId="1" fillId="8" fontId="4" numFmtId="0" xfId="0" applyAlignment="1" applyBorder="1" applyFont="1">
      <alignment horizontal="center" shrinkToFit="0" vertical="center" wrapText="1"/>
    </xf>
    <xf borderId="1" fillId="0" fontId="75" numFmtId="0" xfId="0" applyAlignment="1" applyBorder="1" applyFont="1">
      <alignment horizontal="center"/>
    </xf>
    <xf borderId="1" fillId="8" fontId="18" numFmtId="0" xfId="0" applyAlignment="1" applyBorder="1" applyFont="1">
      <alignment horizontal="center" shrinkToFit="0" vertical="center" wrapText="1"/>
    </xf>
    <xf borderId="1" fillId="8" fontId="76" numFmtId="0" xfId="0" applyAlignment="1" applyBorder="1" applyFont="1">
      <alignment horizontal="center" shrinkToFit="0" vertical="center" wrapText="1"/>
    </xf>
    <xf borderId="1" fillId="8" fontId="4" numFmtId="0" xfId="0" applyAlignment="1" applyBorder="1" applyFont="1">
      <alignment horizontal="center" vertical="center"/>
    </xf>
    <xf borderId="1" fillId="8" fontId="77" numFmtId="0" xfId="0" applyAlignment="1" applyBorder="1" applyFont="1">
      <alignment horizontal="center" vertical="center"/>
    </xf>
    <xf borderId="1" fillId="8" fontId="4" numFmtId="3" xfId="0" applyAlignment="1" applyBorder="1" applyFont="1" applyNumberFormat="1">
      <alignment horizontal="center" vertical="center"/>
    </xf>
    <xf borderId="1" fillId="8" fontId="4" numFmtId="4" xfId="0" applyAlignment="1" applyBorder="1" applyFont="1" applyNumberFormat="1">
      <alignment horizontal="center" shrinkToFit="0" vertical="center" wrapText="1"/>
    </xf>
    <xf borderId="1" fillId="8" fontId="63" numFmtId="0" xfId="0" applyAlignment="1" applyBorder="1" applyFont="1">
      <alignment horizontal="center" shrinkToFit="0" vertical="center" wrapText="1"/>
    </xf>
    <xf borderId="1" fillId="8" fontId="4" numFmtId="49" xfId="0" applyAlignment="1" applyBorder="1" applyFont="1" applyNumberFormat="1">
      <alignment horizontal="center" shrinkToFit="0" vertical="center" wrapText="1"/>
    </xf>
    <xf borderId="1" fillId="8" fontId="78" numFmtId="0" xfId="0" applyAlignment="1" applyBorder="1" applyFont="1">
      <alignment horizontal="center" shrinkToFit="0" vertical="top" wrapText="1"/>
    </xf>
    <xf borderId="1" fillId="8" fontId="4" numFmtId="3" xfId="0" applyAlignment="1" applyBorder="1" applyFont="1" applyNumberFormat="1">
      <alignment horizontal="center" vertical="top"/>
    </xf>
    <xf borderId="1" fillId="8" fontId="4" numFmtId="4" xfId="0" applyAlignment="1" applyBorder="1" applyFont="1" applyNumberFormat="1">
      <alignment horizontal="center" shrinkToFit="0" vertical="top" wrapText="1"/>
    </xf>
    <xf borderId="1" fillId="0" fontId="79" numFmtId="0" xfId="0" applyAlignment="1" applyBorder="1" applyFont="1">
      <alignment horizontal="center" shrinkToFit="0" wrapText="1"/>
    </xf>
    <xf borderId="1" fillId="0" fontId="80" numFmtId="0" xfId="0" applyAlignment="1" applyBorder="1" applyFont="1">
      <alignment horizontal="center"/>
    </xf>
    <xf borderId="1" fillId="0" fontId="63" numFmtId="0" xfId="0" applyAlignment="1" applyBorder="1" applyFont="1">
      <alignment horizontal="center" shrinkToFit="0" vertical="center" wrapText="1"/>
    </xf>
    <xf borderId="1" fillId="0" fontId="81" numFmtId="0" xfId="0" applyAlignment="1" applyBorder="1" applyFont="1">
      <alignment horizontal="center" shrinkToFit="0" wrapText="1"/>
    </xf>
    <xf borderId="1" fillId="0" fontId="82" numFmtId="0" xfId="0" applyAlignment="1" applyBorder="1" applyFont="1">
      <alignment horizontal="center" shrinkToFit="0" vertical="top" wrapText="1"/>
    </xf>
    <xf borderId="1" fillId="0" fontId="18" numFmtId="0" xfId="0" applyAlignment="1" applyBorder="1" applyFont="1">
      <alignment shrinkToFit="0" vertical="top" wrapText="1"/>
    </xf>
    <xf borderId="1" fillId="0" fontId="83" numFmtId="0" xfId="0" applyAlignment="1" applyBorder="1" applyFont="1">
      <alignment horizontal="center" shrinkToFit="0" vertical="top" wrapText="1"/>
    </xf>
    <xf borderId="1" fillId="0" fontId="18" numFmtId="0" xfId="0" applyAlignment="1" applyBorder="1" applyFont="1">
      <alignment horizontal="center" shrinkToFit="0" vertical="top" wrapText="1"/>
    </xf>
    <xf borderId="1" fillId="6" fontId="83" numFmtId="0" xfId="0" applyAlignment="1" applyBorder="1" applyFont="1">
      <alignment horizontal="center" shrinkToFit="0" vertical="top" wrapText="1"/>
    </xf>
    <xf borderId="1" fillId="6" fontId="84" numFmtId="0" xfId="0" applyAlignment="1" applyBorder="1" applyFont="1">
      <alignment horizontal="center" shrinkToFit="0" vertical="top" wrapText="1"/>
    </xf>
    <xf borderId="1" fillId="0" fontId="85" numFmtId="0" xfId="0" applyAlignment="1" applyBorder="1" applyFont="1">
      <alignment horizontal="center" shrinkToFit="0" vertical="top" wrapText="1"/>
    </xf>
    <xf borderId="1" fillId="0" fontId="4" numFmtId="2" xfId="0" applyAlignment="1" applyBorder="1" applyFont="1" applyNumberFormat="1">
      <alignment horizontal="center" shrinkToFit="0" vertical="center" wrapText="1"/>
    </xf>
    <xf borderId="1" fillId="0" fontId="63" numFmtId="49" xfId="0" applyAlignment="1" applyBorder="1" applyFont="1" applyNumberFormat="1">
      <alignment horizontal="center" shrinkToFit="0" vertical="center" wrapText="1"/>
    </xf>
    <xf borderId="1" fillId="0" fontId="4" numFmtId="2" xfId="0" applyAlignment="1" applyBorder="1" applyFont="1" applyNumberFormat="1">
      <alignment horizontal="center" vertical="center"/>
    </xf>
    <xf borderId="1" fillId="0" fontId="86" numFmtId="0" xfId="0" applyAlignment="1" applyBorder="1" applyFont="1">
      <alignment horizontal="center" shrinkToFit="0" vertical="center" wrapText="1"/>
    </xf>
    <xf borderId="1" fillId="0" fontId="87" numFmtId="49" xfId="0" applyAlignment="1" applyBorder="1" applyFont="1" applyNumberFormat="1">
      <alignment horizontal="center" shrinkToFit="0" vertical="center" wrapText="1"/>
    </xf>
    <xf borderId="1" fillId="6" fontId="88" numFmtId="0" xfId="0" applyAlignment="1" applyBorder="1" applyFont="1">
      <alignment horizontal="center" shrinkToFit="0" vertical="center" wrapText="1"/>
    </xf>
    <xf borderId="1" fillId="0" fontId="89" numFmtId="0" xfId="0" applyAlignment="1" applyBorder="1" applyFont="1">
      <alignment horizontal="center" shrinkToFit="0" vertical="center" wrapText="1"/>
    </xf>
    <xf borderId="1" fillId="0" fontId="90" numFmtId="0" xfId="0" applyAlignment="1" applyBorder="1" applyFont="1">
      <alignment horizontal="center" vertical="center"/>
    </xf>
    <xf borderId="1" fillId="0" fontId="4" numFmtId="1" xfId="0" applyAlignment="1" applyBorder="1" applyFont="1" applyNumberFormat="1">
      <alignment horizontal="center" vertical="center"/>
    </xf>
    <xf borderId="1" fillId="0" fontId="91" numFmtId="0" xfId="0" applyAlignment="1" applyBorder="1" applyFont="1">
      <alignment horizontal="center" shrinkToFit="0" vertical="center" wrapText="1"/>
    </xf>
    <xf borderId="1" fillId="0" fontId="63" numFmtId="1" xfId="0" applyAlignment="1" applyBorder="1" applyFont="1" applyNumberFormat="1">
      <alignment horizontal="center" shrinkToFit="0" vertical="center" wrapText="1"/>
    </xf>
    <xf borderId="1" fillId="0" fontId="63" numFmtId="2" xfId="0" applyAlignment="1" applyBorder="1" applyFont="1" applyNumberFormat="1">
      <alignment horizontal="center" shrinkToFit="0" vertical="center" wrapText="1"/>
    </xf>
    <xf borderId="1" fillId="0" fontId="35" numFmtId="0" xfId="0" applyAlignment="1" applyBorder="1" applyFont="1">
      <alignment horizontal="center" shrinkToFit="0" vertical="center" wrapText="1"/>
    </xf>
    <xf borderId="1" fillId="0" fontId="35" numFmtId="0" xfId="0" applyAlignment="1" applyBorder="1" applyFont="1">
      <alignment shrinkToFit="0" wrapText="1"/>
    </xf>
    <xf borderId="1" fillId="8" fontId="1" numFmtId="0" xfId="0" applyAlignment="1" applyBorder="1" applyFont="1">
      <alignment horizontal="center" shrinkToFit="0" vertical="top" wrapText="1"/>
    </xf>
    <xf borderId="1" fillId="0" fontId="1" numFmtId="0" xfId="0" applyAlignment="1" applyBorder="1" applyFont="1">
      <alignment horizontal="center" vertical="top"/>
    </xf>
    <xf borderId="1" fillId="0" fontId="92" numFmtId="0" xfId="0" applyAlignment="1" applyBorder="1" applyFont="1">
      <alignment horizontal="center" shrinkToFit="0" vertical="top" wrapText="1"/>
    </xf>
    <xf borderId="1" fillId="8" fontId="63" numFmtId="0" xfId="0" applyAlignment="1" applyBorder="1" applyFont="1">
      <alignment horizontal="center" shrinkToFit="0" wrapText="1"/>
    </xf>
    <xf borderId="1" fillId="8" fontId="63" numFmtId="0" xfId="0" applyAlignment="1" applyBorder="1" applyFont="1">
      <alignment horizontal="center" shrinkToFit="0" vertical="top" wrapText="1"/>
    </xf>
    <xf borderId="1" fillId="0" fontId="1" numFmtId="49" xfId="0" applyAlignment="1" applyBorder="1" applyFont="1" applyNumberFormat="1">
      <alignment horizontal="center" shrinkToFit="0" vertical="top" wrapText="1"/>
    </xf>
    <xf borderId="1" fillId="0" fontId="1" numFmtId="3" xfId="0" applyAlignment="1" applyBorder="1" applyFont="1" applyNumberFormat="1">
      <alignment horizontal="center" vertical="top"/>
    </xf>
    <xf borderId="1" fillId="6" fontId="93" numFmtId="49" xfId="0" applyAlignment="1" applyBorder="1" applyFont="1" applyNumberFormat="1">
      <alignment horizontal="center" shrinkToFit="0" vertical="top" wrapText="1"/>
    </xf>
    <xf borderId="1" fillId="0" fontId="73" numFmtId="0" xfId="0" applyAlignment="1" applyBorder="1" applyFont="1">
      <alignment shrinkToFit="0" vertical="top" wrapText="1"/>
    </xf>
    <xf borderId="1" fillId="6" fontId="1" numFmtId="0" xfId="0" applyAlignment="1" applyBorder="1" applyFont="1">
      <alignment horizontal="center" shrinkToFit="0" vertical="top" wrapText="1"/>
    </xf>
    <xf borderId="1" fillId="11" fontId="1" numFmtId="0" xfId="0" applyAlignment="1" applyBorder="1" applyFill="1" applyFont="1">
      <alignment horizontal="center" shrinkToFit="0" wrapText="1"/>
    </xf>
    <xf borderId="1" fillId="6" fontId="1" numFmtId="0" xfId="0" applyAlignment="1" applyBorder="1" applyFont="1">
      <alignment shrinkToFit="0" vertical="top" wrapText="1"/>
    </xf>
    <xf borderId="1" fillId="6" fontId="94" numFmtId="0" xfId="0" applyAlignment="1" applyBorder="1" applyFont="1">
      <alignment horizontal="center" shrinkToFit="0" vertical="top" wrapText="1"/>
    </xf>
    <xf borderId="1" fillId="0" fontId="95" numFmtId="0" xfId="0" applyAlignment="1" applyBorder="1" applyFont="1">
      <alignment horizontal="center" shrinkToFit="0" vertical="center" wrapText="1"/>
    </xf>
    <xf borderId="1" fillId="0" fontId="35" numFmtId="0" xfId="0" applyAlignment="1" applyBorder="1" applyFont="1">
      <alignment horizontal="center" shrinkToFit="0" vertical="top" wrapText="1"/>
    </xf>
    <xf borderId="1" fillId="6" fontId="96" numFmtId="0" xfId="0" applyAlignment="1" applyBorder="1" applyFont="1">
      <alignment horizontal="center" shrinkToFit="0" vertical="center" wrapText="1"/>
    </xf>
    <xf borderId="1" fillId="0" fontId="4" numFmtId="3" xfId="0" applyAlignment="1" applyBorder="1" applyFont="1" applyNumberFormat="1">
      <alignment horizontal="center" vertical="center"/>
    </xf>
    <xf borderId="1" fillId="0" fontId="97" numFmtId="0" xfId="0" applyAlignment="1" applyBorder="1" applyFont="1">
      <alignment horizontal="center" vertical="center"/>
    </xf>
    <xf borderId="1" fillId="0" fontId="4" numFmtId="3" xfId="0" applyAlignment="1" applyBorder="1" applyFont="1" applyNumberFormat="1">
      <alignment horizontal="center" shrinkToFit="0" vertical="center" wrapText="1"/>
    </xf>
    <xf borderId="1" fillId="8" fontId="18" numFmtId="0" xfId="0" applyAlignment="1" applyBorder="1" applyFont="1">
      <alignment shrinkToFit="0" vertical="top" wrapText="1"/>
    </xf>
    <xf borderId="1" fillId="8" fontId="18" numFmtId="0" xfId="0" applyAlignment="1" applyBorder="1" applyFont="1">
      <alignment horizontal="center" shrinkToFit="0" vertical="top" wrapText="1"/>
    </xf>
    <xf borderId="1" fillId="8" fontId="98" numFmtId="0" xfId="0" applyAlignment="1" applyBorder="1" applyFont="1">
      <alignment horizontal="center" shrinkToFit="0" vertical="top" wrapText="1"/>
    </xf>
    <xf borderId="1" fillId="8" fontId="18" numFmtId="0" xfId="0" applyAlignment="1" applyBorder="1" applyFont="1">
      <alignment horizontal="center" vertical="top"/>
    </xf>
    <xf borderId="1" fillId="8" fontId="18" numFmtId="49" xfId="0" applyAlignment="1" applyBorder="1" applyFont="1" applyNumberFormat="1">
      <alignment horizontal="center" shrinkToFit="0" vertical="top" wrapText="1"/>
    </xf>
    <xf borderId="1" fillId="8" fontId="18" numFmtId="3" xfId="0" applyAlignment="1" applyBorder="1" applyFont="1" applyNumberFormat="1">
      <alignment horizontal="center" vertical="top"/>
    </xf>
    <xf borderId="1" fillId="8" fontId="18" numFmtId="4" xfId="0" applyAlignment="1" applyBorder="1" applyFont="1" applyNumberFormat="1">
      <alignment horizontal="center" shrinkToFit="0" vertical="top" wrapText="1"/>
    </xf>
    <xf borderId="0" fillId="0" fontId="75" numFmtId="0" xfId="0" applyFont="1"/>
    <xf borderId="0" fillId="0" fontId="9" numFmtId="4" xfId="0" applyAlignment="1" applyFont="1" applyNumberFormat="1">
      <alignment horizontal="center" shrinkToFit="0" wrapText="1"/>
    </xf>
    <xf borderId="0" fillId="0" fontId="4" numFmtId="49" xfId="0" applyAlignment="1" applyFont="1" applyNumberFormat="1">
      <alignment shrinkToFit="0" wrapText="1"/>
    </xf>
    <xf borderId="0" fillId="0" fontId="4" numFmtId="49" xfId="0" applyAlignment="1" applyFont="1" applyNumberFormat="1">
      <alignment shrinkToFit="0" vertical="top" wrapText="1"/>
    </xf>
    <xf borderId="0" fillId="0" fontId="4" numFmtId="0" xfId="0" applyAlignment="1" applyFont="1">
      <alignment shrinkToFit="0" vertical="top" wrapText="1"/>
    </xf>
    <xf borderId="0" fillId="0" fontId="4" numFmtId="0" xfId="0" applyFont="1"/>
    <xf borderId="0" fillId="0" fontId="4" numFmtId="2" xfId="0" applyFont="1" applyNumberFormat="1"/>
    <xf borderId="3" fillId="7" fontId="99" numFmtId="0" xfId="0" applyAlignment="1" applyBorder="1" applyFont="1">
      <alignment horizontal="center" shrinkToFit="0" vertical="center" wrapText="1"/>
    </xf>
    <xf borderId="0" fillId="0" fontId="3" numFmtId="49" xfId="0" applyAlignment="1" applyFont="1" applyNumberFormat="1">
      <alignment horizontal="center" shrinkToFit="0" wrapText="1"/>
    </xf>
    <xf borderId="0" fillId="0" fontId="3" numFmtId="0" xfId="0" applyAlignment="1" applyFont="1">
      <alignment horizontal="center" shrinkToFit="0" wrapText="1"/>
    </xf>
    <xf borderId="0" fillId="0" fontId="3" numFmtId="2" xfId="0" applyAlignment="1" applyFont="1" applyNumberFormat="1">
      <alignment horizontal="center" shrinkToFit="0" wrapText="1"/>
    </xf>
    <xf borderId="16" fillId="7" fontId="1" numFmtId="0" xfId="0" applyBorder="1" applyFont="1"/>
    <xf borderId="17" fillId="0" fontId="8" numFmtId="0" xfId="0" applyBorder="1" applyFont="1"/>
    <xf borderId="18" fillId="0" fontId="8" numFmtId="0" xfId="0" applyBorder="1" applyFont="1"/>
    <xf borderId="16" fillId="7" fontId="1" numFmtId="0" xfId="0" applyAlignment="1" applyBorder="1" applyFont="1">
      <alignment shrinkToFit="0" wrapText="1"/>
    </xf>
    <xf borderId="0" fillId="0" fontId="3" numFmtId="49" xfId="0" applyAlignment="1" applyFont="1" applyNumberFormat="1">
      <alignment horizontal="left" shrinkToFit="0" wrapText="1"/>
    </xf>
    <xf borderId="0" fillId="0" fontId="3" numFmtId="49" xfId="0" applyAlignment="1" applyFont="1" applyNumberFormat="1">
      <alignment shrinkToFit="0" vertical="top" wrapText="1"/>
    </xf>
    <xf borderId="0" fillId="0" fontId="3" numFmtId="0" xfId="0" applyAlignment="1" applyFont="1">
      <alignment shrinkToFit="0" vertical="top" wrapText="1"/>
    </xf>
    <xf borderId="0" fillId="0" fontId="3" numFmtId="0" xfId="0" applyAlignment="1" applyFont="1">
      <alignment horizontal="left" shrinkToFit="0" wrapText="1"/>
    </xf>
    <xf borderId="0" fillId="0" fontId="3" numFmtId="2" xfId="0" applyAlignment="1" applyFont="1" applyNumberFormat="1">
      <alignment horizontal="left" shrinkToFit="0" wrapText="1"/>
    </xf>
    <xf borderId="0" fillId="0" fontId="3" numFmtId="2" xfId="0" applyFont="1" applyNumberFormat="1"/>
    <xf borderId="0" fillId="0" fontId="3" numFmtId="0" xfId="0" applyFont="1"/>
    <xf borderId="2" fillId="9" fontId="3" numFmtId="49" xfId="0" applyAlignment="1" applyBorder="1" applyFont="1" applyNumberFormat="1">
      <alignment horizontal="center" shrinkToFit="0" vertical="center" wrapText="1"/>
    </xf>
    <xf borderId="13" fillId="9" fontId="9" numFmtId="2" xfId="0" applyAlignment="1" applyBorder="1" applyFont="1" applyNumberFormat="1">
      <alignment horizontal="center" shrinkToFit="0" vertical="center" wrapText="1"/>
    </xf>
    <xf borderId="7" fillId="0" fontId="4" numFmtId="49" xfId="0" applyAlignment="1" applyBorder="1" applyFont="1" applyNumberFormat="1">
      <alignment shrinkToFit="0" vertical="top" wrapText="1"/>
    </xf>
    <xf borderId="14" fillId="0" fontId="1" numFmtId="0" xfId="0" applyAlignment="1" applyBorder="1" applyFont="1">
      <alignment horizontal="center" shrinkToFit="0" vertical="top" wrapText="1"/>
    </xf>
    <xf borderId="14" fillId="0" fontId="4" numFmtId="0" xfId="0" applyAlignment="1" applyBorder="1" applyFont="1">
      <alignment shrinkToFit="0" vertical="top" wrapText="1"/>
    </xf>
    <xf borderId="14" fillId="0" fontId="1" numFmtId="49" xfId="0" applyAlignment="1" applyBorder="1" applyFont="1" applyNumberFormat="1">
      <alignment horizontal="center" shrinkToFit="0" vertical="top" wrapText="1"/>
    </xf>
    <xf borderId="7" fillId="0" fontId="3" numFmtId="4" xfId="0" applyAlignment="1" applyBorder="1" applyFont="1" applyNumberFormat="1">
      <alignment horizontal="center" shrinkToFit="0" vertical="top" wrapText="1"/>
    </xf>
    <xf borderId="7" fillId="0" fontId="4" numFmtId="0" xfId="0" applyAlignment="1" applyBorder="1" applyFont="1">
      <alignment shrinkToFit="0" vertical="top" wrapText="1"/>
    </xf>
    <xf borderId="7" fillId="0" fontId="3" numFmtId="1" xfId="0" applyAlignment="1" applyBorder="1" applyFont="1" applyNumberFormat="1">
      <alignment shrinkToFit="0" vertical="top" wrapText="1"/>
    </xf>
    <xf borderId="1" fillId="0" fontId="3" numFmtId="1" xfId="0" applyAlignment="1" applyBorder="1" applyFont="1" applyNumberFormat="1">
      <alignment shrinkToFit="0" vertical="top" wrapText="1"/>
    </xf>
    <xf borderId="0" fillId="0" fontId="2" numFmtId="0" xfId="0" applyAlignment="1" applyFont="1">
      <alignment horizontal="left" vertical="top"/>
    </xf>
    <xf borderId="1" fillId="6" fontId="4" numFmtId="49" xfId="0" applyAlignment="1" applyBorder="1" applyFont="1" applyNumberFormat="1">
      <alignment shrinkToFit="0" vertical="top" wrapText="1"/>
    </xf>
    <xf borderId="1" fillId="0" fontId="4" numFmtId="1" xfId="0" applyBorder="1" applyFont="1" applyNumberFormat="1"/>
    <xf borderId="1" fillId="0" fontId="4" numFmtId="1" xfId="0" applyAlignment="1" applyBorder="1" applyFont="1" applyNumberFormat="1">
      <alignment shrinkToFit="0" vertical="top" wrapText="1"/>
    </xf>
    <xf borderId="0" fillId="0" fontId="3" numFmtId="49" xfId="0" applyAlignment="1" applyFont="1" applyNumberFormat="1">
      <alignment shrinkToFit="0" wrapText="1"/>
    </xf>
    <xf borderId="0" fillId="0" fontId="4" numFmtId="2" xfId="0" applyAlignment="1" applyFont="1" applyNumberFormat="1">
      <alignment shrinkToFit="0" vertical="top" wrapText="1"/>
    </xf>
    <xf borderId="0" fillId="0" fontId="3" numFmtId="4" xfId="0" applyAlignment="1" applyFont="1" applyNumberFormat="1">
      <alignment horizontal="center"/>
    </xf>
    <xf borderId="3" fillId="7" fontId="1" numFmtId="0" xfId="0" applyAlignment="1" applyBorder="1" applyFont="1">
      <alignment horizontal="left" shrinkToFit="0" vertical="top" wrapText="1"/>
    </xf>
    <xf borderId="0" fillId="0" fontId="2" numFmtId="0" xfId="0" applyAlignment="1" applyFont="1">
      <alignment horizontal="left"/>
    </xf>
    <xf borderId="1" fillId="0" fontId="4" numFmtId="15" xfId="0" applyAlignment="1" applyBorder="1" applyFont="1" applyNumberFormat="1">
      <alignment shrinkToFit="0" vertical="top" wrapText="1"/>
    </xf>
    <xf borderId="1" fillId="0" fontId="3" numFmtId="0" xfId="0" applyAlignment="1" applyBorder="1" applyFont="1">
      <alignment horizontal="center" shrinkToFit="0" vertical="top" wrapText="1"/>
    </xf>
    <xf borderId="1" fillId="0" fontId="63" numFmtId="0" xfId="0" applyBorder="1" applyFont="1"/>
    <xf borderId="1" fillId="0" fontId="4" numFmtId="17" xfId="0" applyAlignment="1" applyBorder="1" applyFont="1" applyNumberFormat="1">
      <alignment shrinkToFit="0" vertical="top" wrapText="1"/>
    </xf>
    <xf borderId="3" fillId="0" fontId="3" numFmtId="4" xfId="0" applyAlignment="1" applyBorder="1" applyFont="1" applyNumberFormat="1">
      <alignment horizontal="center" shrinkToFit="0" vertical="top" wrapText="1"/>
    </xf>
    <xf borderId="0" fillId="0" fontId="9" numFmtId="0" xfId="0" applyAlignment="1" applyFont="1">
      <alignment horizontal="center"/>
    </xf>
    <xf borderId="0" fillId="0" fontId="4" numFmtId="0" xfId="0" applyAlignment="1" applyFont="1">
      <alignment shrinkToFit="0" wrapText="1"/>
    </xf>
    <xf borderId="3" fillId="7" fontId="4" numFmtId="0" xfId="0" applyAlignment="1" applyBorder="1" applyFont="1">
      <alignment shrinkToFit="0" vertical="top" wrapText="1"/>
    </xf>
    <xf borderId="0" fillId="0" fontId="100" numFmtId="0" xfId="0" applyFont="1"/>
    <xf borderId="0" fillId="0" fontId="100" numFmtId="0" xfId="0" applyAlignment="1" applyFont="1">
      <alignment shrinkToFit="0" wrapText="1"/>
    </xf>
    <xf borderId="0" fillId="0" fontId="63" numFmtId="0" xfId="0" applyFont="1"/>
    <xf borderId="3" fillId="7" fontId="7" numFmtId="0" xfId="0" applyAlignment="1" applyBorder="1" applyFont="1">
      <alignment horizontal="center" shrinkToFit="0" vertical="center" wrapText="1"/>
    </xf>
    <xf borderId="3" fillId="7" fontId="4" numFmtId="0" xfId="0" applyAlignment="1" applyBorder="1" applyFont="1">
      <alignment shrinkToFit="0" wrapText="1"/>
    </xf>
    <xf borderId="3" fillId="7" fontId="4" numFmtId="0" xfId="0" applyBorder="1" applyFont="1"/>
    <xf borderId="0" fillId="0" fontId="101" numFmtId="0" xfId="0" applyFont="1"/>
    <xf borderId="14" fillId="0" fontId="4" numFmtId="0" xfId="0" applyAlignment="1" applyBorder="1" applyFont="1">
      <alignment horizontal="center" shrinkToFit="0" vertical="top" wrapText="1"/>
    </xf>
    <xf borderId="1" fillId="0" fontId="3" numFmtId="3" xfId="0" applyAlignment="1" applyBorder="1" applyFont="1" applyNumberFormat="1">
      <alignment horizontal="center" shrinkToFit="0" vertical="top" wrapText="1"/>
    </xf>
    <xf borderId="1" fillId="0" fontId="3" numFmtId="3" xfId="0" applyAlignment="1" applyBorder="1" applyFont="1" applyNumberFormat="1">
      <alignment shrinkToFit="0" vertical="top" wrapText="1"/>
    </xf>
    <xf borderId="0" fillId="0" fontId="9" numFmtId="4" xfId="0" applyFont="1" applyNumberFormat="1"/>
    <xf borderId="0" fillId="0" fontId="102" numFmtId="0" xfId="0" applyAlignment="1" applyFont="1">
      <alignment horizontal="center" shrinkToFit="0" wrapText="1"/>
    </xf>
    <xf borderId="19" fillId="0" fontId="4" numFmtId="1" xfId="0" applyAlignment="1" applyBorder="1" applyFont="1" applyNumberFormat="1">
      <alignment horizontal="center" shrinkToFit="0" vertical="top" wrapText="1"/>
    </xf>
    <xf borderId="19" fillId="0" fontId="3" numFmtId="1" xfId="0" applyAlignment="1" applyBorder="1" applyFont="1" applyNumberFormat="1">
      <alignment horizontal="center" shrinkToFit="0" vertical="top" wrapText="1"/>
    </xf>
    <xf borderId="1" fillId="0" fontId="4" numFmtId="4" xfId="0" applyAlignment="1" applyBorder="1" applyFont="1" applyNumberFormat="1">
      <alignment horizontal="left" shrinkToFit="0" vertical="top" wrapText="1"/>
    </xf>
    <xf borderId="7" fillId="0" fontId="4" numFmtId="0" xfId="0" applyAlignment="1" applyBorder="1" applyFont="1">
      <alignment horizontal="left" shrinkToFit="0" vertical="top" wrapText="1"/>
    </xf>
    <xf borderId="7" fillId="0" fontId="4" numFmtId="0" xfId="0" applyAlignment="1" applyBorder="1" applyFont="1">
      <alignment horizontal="center" shrinkToFit="0" vertical="top" wrapText="1"/>
    </xf>
    <xf borderId="7" fillId="0" fontId="4" numFmtId="1" xfId="0" applyAlignment="1" applyBorder="1" applyFont="1" applyNumberFormat="1">
      <alignment horizontal="center" shrinkToFit="0" vertical="top" wrapText="1"/>
    </xf>
    <xf borderId="20" fillId="0" fontId="4" numFmtId="1" xfId="0" applyAlignment="1" applyBorder="1" applyFont="1" applyNumberFormat="1">
      <alignment horizontal="center" shrinkToFit="0" vertical="top" wrapText="1"/>
    </xf>
    <xf borderId="20" fillId="0" fontId="3" numFmtId="1" xfId="0" applyAlignment="1" applyBorder="1" applyFont="1" applyNumberFormat="1">
      <alignment horizontal="center" shrinkToFit="0" vertical="top" wrapText="1"/>
    </xf>
    <xf borderId="7" fillId="0" fontId="103" numFmtId="0" xfId="0" applyAlignment="1" applyBorder="1" applyFont="1">
      <alignment horizontal="center" shrinkToFit="0" vertical="top" wrapText="1"/>
    </xf>
    <xf borderId="7" fillId="0" fontId="3" numFmtId="0" xfId="0" applyAlignment="1" applyBorder="1" applyFont="1">
      <alignment horizontal="center" shrinkToFit="0" vertical="top" wrapText="1"/>
    </xf>
    <xf borderId="7" fillId="0" fontId="63" numFmtId="0" xfId="0" applyAlignment="1" applyBorder="1" applyFont="1">
      <alignment horizontal="left" vertical="top"/>
    </xf>
    <xf borderId="20" fillId="0" fontId="8" numFmtId="0" xfId="0" applyBorder="1" applyFont="1"/>
    <xf borderId="21" fillId="0" fontId="4" numFmtId="0" xfId="0" applyAlignment="1" applyBorder="1" applyFont="1">
      <alignment horizontal="center" shrinkToFit="0" vertical="top" wrapText="1"/>
    </xf>
    <xf borderId="19" fillId="0" fontId="8" numFmtId="0" xfId="0" applyBorder="1" applyFont="1"/>
    <xf borderId="22" fillId="0" fontId="4" numFmtId="0" xfId="0" applyAlignment="1" applyBorder="1" applyFont="1">
      <alignment horizontal="center" shrinkToFit="0" vertical="top" wrapText="1"/>
    </xf>
    <xf borderId="19" fillId="0" fontId="63" numFmtId="0" xfId="0" applyAlignment="1" applyBorder="1" applyFont="1">
      <alignment horizontal="left"/>
    </xf>
    <xf borderId="1" fillId="0" fontId="63" numFmtId="0" xfId="0" applyAlignment="1" applyBorder="1" applyFont="1">
      <alignment horizontal="left"/>
    </xf>
    <xf borderId="1" fillId="0" fontId="104" numFmtId="1" xfId="0" applyAlignment="1" applyBorder="1" applyFont="1" applyNumberFormat="1">
      <alignment horizontal="center" shrinkToFit="0" vertical="top" wrapText="1"/>
    </xf>
    <xf borderId="1" fillId="0" fontId="4" numFmtId="0" xfId="0" applyAlignment="1" applyBorder="1" applyFont="1">
      <alignment horizontal="left" shrinkToFit="0" vertical="center" wrapText="1"/>
    </xf>
    <xf borderId="1" fillId="0" fontId="44" numFmtId="1" xfId="0" applyAlignment="1" applyBorder="1" applyFont="1" applyNumberFormat="1">
      <alignment horizontal="center" shrinkToFit="0" vertical="center" wrapText="1"/>
    </xf>
    <xf borderId="1" fillId="0" fontId="3" numFmtId="1" xfId="0" applyAlignment="1" applyBorder="1" applyFont="1" applyNumberFormat="1">
      <alignment horizontal="center" shrinkToFit="0" vertical="center" wrapText="1"/>
    </xf>
    <xf borderId="1" fillId="0" fontId="105" numFmtId="1" xfId="0" applyAlignment="1" applyBorder="1" applyFont="1" applyNumberFormat="1">
      <alignment horizontal="center" shrinkToFit="0" vertical="center" wrapText="1"/>
    </xf>
    <xf borderId="19" fillId="0" fontId="4" numFmtId="1" xfId="0" applyAlignment="1" applyBorder="1" applyFont="1" applyNumberFormat="1">
      <alignment horizontal="center" shrinkToFit="0" vertical="center" wrapText="1"/>
    </xf>
    <xf borderId="19" fillId="0" fontId="3" numFmtId="1" xfId="0" applyAlignment="1" applyBorder="1" applyFont="1" applyNumberFormat="1">
      <alignment horizontal="center" shrinkToFit="0" vertical="center" wrapText="1"/>
    </xf>
    <xf borderId="1" fillId="0" fontId="106" numFmtId="1" xfId="0" applyAlignment="1" applyBorder="1" applyFont="1" applyNumberFormat="1">
      <alignment horizontal="center" shrinkToFit="0" vertical="center" wrapText="1"/>
    </xf>
    <xf borderId="1" fillId="0" fontId="1" numFmtId="0" xfId="0" applyAlignment="1" applyBorder="1" applyFont="1">
      <alignment horizontal="left" shrinkToFit="0" vertical="top" wrapText="1"/>
    </xf>
    <xf borderId="19" fillId="0" fontId="1" numFmtId="1" xfId="0" applyAlignment="1" applyBorder="1" applyFont="1" applyNumberFormat="1">
      <alignment horizontal="center" shrinkToFit="0" vertical="top" wrapText="1"/>
    </xf>
    <xf borderId="19" fillId="0" fontId="9" numFmtId="1" xfId="0" applyAlignment="1" applyBorder="1" applyFont="1" applyNumberFormat="1">
      <alignment horizontal="center" shrinkToFit="0" vertical="top" wrapText="1"/>
    </xf>
    <xf borderId="1" fillId="0" fontId="9" numFmtId="4" xfId="0" applyAlignment="1" applyBorder="1" applyFont="1" applyNumberFormat="1">
      <alignment horizontal="center" shrinkToFit="0" vertical="top" wrapText="1"/>
    </xf>
    <xf borderId="1" fillId="0" fontId="107" numFmtId="1" xfId="0" applyAlignment="1" applyBorder="1" applyFont="1" applyNumberFormat="1">
      <alignment horizontal="center" shrinkToFit="0" vertical="top" wrapText="1"/>
    </xf>
    <xf borderId="0" fillId="0" fontId="40" numFmtId="0" xfId="0" applyAlignment="1" applyFont="1">
      <alignment vertical="top"/>
    </xf>
    <xf borderId="23" fillId="7" fontId="7" numFmtId="0" xfId="0" applyAlignment="1" applyBorder="1" applyFont="1">
      <alignment horizontal="center" shrinkToFit="0" wrapText="1"/>
    </xf>
    <xf borderId="24" fillId="9" fontId="9" numFmtId="0" xfId="0" applyAlignment="1" applyBorder="1" applyFont="1">
      <alignment horizontal="center" shrinkToFit="0" vertical="center" wrapText="1"/>
    </xf>
    <xf borderId="10" fillId="10" fontId="100" numFmtId="0" xfId="0" applyAlignment="1" applyBorder="1" applyFont="1">
      <alignment shrinkToFit="0" wrapText="1"/>
    </xf>
    <xf borderId="1" fillId="0" fontId="4" numFmtId="49" xfId="0" applyAlignment="1" applyBorder="1" applyFont="1" applyNumberFormat="1">
      <alignment horizontal="left" shrinkToFit="0" vertical="top" wrapText="1"/>
    </xf>
    <xf borderId="3" fillId="0" fontId="4" numFmtId="2" xfId="0" applyAlignment="1" applyBorder="1" applyFont="1" applyNumberFormat="1">
      <alignment horizontal="center" shrinkToFit="0" vertical="top" wrapText="1"/>
    </xf>
    <xf borderId="0" fillId="0" fontId="66" numFmtId="0" xfId="0" applyFont="1"/>
    <xf borderId="1" fillId="0" fontId="4" numFmtId="0" xfId="0" applyBorder="1" applyFont="1"/>
    <xf borderId="0" fillId="0" fontId="40" numFmtId="0" xfId="0" applyFont="1"/>
    <xf borderId="1" fillId="0" fontId="3" numFmtId="0" xfId="0" applyAlignment="1" applyBorder="1" applyFont="1">
      <alignment horizontal="center" shrinkToFit="0" vertical="center" wrapText="1"/>
    </xf>
    <xf borderId="1" fillId="0" fontId="3" numFmtId="49" xfId="0" applyAlignment="1" applyBorder="1" applyFont="1" applyNumberFormat="1">
      <alignment horizontal="center" shrinkToFit="0" vertical="center" wrapText="1"/>
    </xf>
    <xf borderId="1" fillId="0" fontId="3" numFmtId="3" xfId="0" applyAlignment="1" applyBorder="1" applyFont="1" applyNumberFormat="1">
      <alignment horizontal="center" shrinkToFit="0" vertical="center" wrapText="1"/>
    </xf>
    <xf borderId="3" fillId="0" fontId="3" numFmtId="2" xfId="0" applyAlignment="1" applyBorder="1" applyFont="1" applyNumberFormat="1">
      <alignment horizontal="center" shrinkToFit="0" vertical="center" wrapText="1"/>
    </xf>
    <xf borderId="1" fillId="0" fontId="3" numFmtId="2" xfId="0" applyAlignment="1" applyBorder="1" applyFont="1" applyNumberFormat="1">
      <alignment horizontal="center" shrinkToFit="0" vertical="center" wrapText="1"/>
    </xf>
    <xf borderId="1" fillId="0" fontId="3" numFmtId="0" xfId="0" applyAlignment="1" applyBorder="1" applyFont="1">
      <alignment horizontal="center" vertical="center"/>
    </xf>
    <xf borderId="1" fillId="0" fontId="2" numFmtId="0" xfId="0" applyAlignment="1" applyBorder="1" applyFont="1">
      <alignment vertical="top"/>
    </xf>
    <xf borderId="1" fillId="0" fontId="2" numFmtId="0" xfId="0" applyAlignment="1" applyBorder="1" applyFont="1">
      <alignment horizontal="center" vertical="center"/>
    </xf>
    <xf borderId="0" fillId="0" fontId="9" numFmtId="2" xfId="0" applyAlignment="1" applyFont="1" applyNumberFormat="1">
      <alignment horizontal="center"/>
    </xf>
    <xf borderId="11" fillId="7" fontId="59" numFmtId="0" xfId="0" applyAlignment="1" applyBorder="1" applyFont="1">
      <alignment horizontal="center" shrinkToFit="0" vertical="top" wrapText="1"/>
    </xf>
    <xf borderId="1" fillId="0" fontId="63" numFmtId="0" xfId="0" applyAlignment="1" applyBorder="1" applyFont="1">
      <alignment vertical="top"/>
    </xf>
    <xf borderId="3" fillId="0" fontId="4" numFmtId="2" xfId="0" applyAlignment="1" applyBorder="1" applyFont="1" applyNumberFormat="1">
      <alignment horizontal="center" shrinkToFit="0" vertical="center" wrapText="1"/>
    </xf>
    <xf borderId="1" fillId="0" fontId="2" numFmtId="1" xfId="0" applyBorder="1" applyFont="1" applyNumberFormat="1"/>
    <xf borderId="13" fillId="9" fontId="4" numFmtId="0" xfId="0" applyAlignment="1" applyBorder="1" applyFont="1">
      <alignment horizontal="center" shrinkToFit="0" vertical="center" wrapText="1"/>
    </xf>
    <xf borderId="3" fillId="0" fontId="4" numFmtId="0" xfId="0" applyAlignment="1" applyBorder="1" applyFont="1">
      <alignment horizontal="center" shrinkToFit="0" vertical="top" wrapText="1"/>
    </xf>
    <xf borderId="1" fillId="0" fontId="1" numFmtId="0" xfId="0" applyAlignment="1" applyBorder="1" applyFont="1">
      <alignment horizontal="center"/>
    </xf>
    <xf borderId="1" fillId="0" fontId="9" numFmtId="0" xfId="0" applyAlignment="1" applyBorder="1" applyFont="1">
      <alignment horizontal="center"/>
    </xf>
    <xf borderId="1" fillId="6" fontId="4" numFmtId="1" xfId="0" applyAlignment="1" applyBorder="1" applyFont="1" applyNumberFormat="1">
      <alignment horizontal="center" shrinkToFit="0" vertical="top" wrapText="1"/>
    </xf>
    <xf borderId="24" fillId="6" fontId="4" numFmtId="2" xfId="0" applyAlignment="1" applyBorder="1" applyFont="1" applyNumberFormat="1">
      <alignment horizontal="center" shrinkToFit="0" vertical="top" wrapText="1"/>
    </xf>
    <xf borderId="1" fillId="0" fontId="3" numFmtId="0" xfId="0" applyAlignment="1" applyBorder="1" applyFont="1">
      <alignment horizontal="center" shrinkToFit="0" wrapText="1"/>
    </xf>
    <xf borderId="1" fillId="0" fontId="4" numFmtId="0" xfId="0" applyAlignment="1" applyBorder="1" applyFont="1">
      <alignment shrinkToFit="0" wrapText="1"/>
    </xf>
    <xf borderId="0" fillId="0" fontId="63" numFmtId="0" xfId="0" applyAlignment="1" applyFont="1">
      <alignment shrinkToFit="0" wrapText="1"/>
    </xf>
    <xf borderId="1" fillId="0" fontId="108" numFmtId="0" xfId="0" applyAlignment="1" applyBorder="1" applyFont="1">
      <alignment horizontal="left" shrinkToFit="0" vertical="top" wrapText="1"/>
    </xf>
    <xf borderId="1" fillId="6" fontId="109" numFmtId="0" xfId="0" applyAlignment="1" applyBorder="1" applyFont="1">
      <alignment horizontal="left" shrinkToFit="0" vertical="top" wrapText="1"/>
    </xf>
    <xf borderId="1" fillId="0" fontId="9" numFmtId="0" xfId="0" applyAlignment="1" applyBorder="1" applyFont="1">
      <alignment horizontal="center" vertical="top"/>
    </xf>
    <xf borderId="1" fillId="6" fontId="3" numFmtId="0" xfId="0" applyAlignment="1" applyBorder="1" applyFont="1">
      <alignment horizontal="center" shrinkToFit="0" vertical="top" wrapText="1"/>
    </xf>
    <xf borderId="3" fillId="0" fontId="1" numFmtId="2" xfId="0" applyAlignment="1" applyBorder="1" applyFont="1" applyNumberFormat="1">
      <alignment horizontal="center" shrinkToFit="0" vertical="top" wrapText="1"/>
    </xf>
    <xf borderId="1" fillId="0" fontId="4" numFmtId="1" xfId="0" applyAlignment="1" applyBorder="1" applyFont="1" applyNumberFormat="1">
      <alignment horizontal="center" shrinkToFit="0" wrapText="1"/>
    </xf>
    <xf borderId="1" fillId="0" fontId="1" numFmtId="1" xfId="0" applyAlignment="1" applyBorder="1" applyFont="1" applyNumberFormat="1">
      <alignment horizontal="center"/>
    </xf>
    <xf borderId="1" fillId="0" fontId="9" numFmtId="1" xfId="0" applyAlignment="1" applyBorder="1" applyFont="1" applyNumberFormat="1">
      <alignment horizontal="center"/>
    </xf>
    <xf borderId="1" fillId="6" fontId="4" numFmtId="1" xfId="0" applyAlignment="1" applyBorder="1" applyFont="1" applyNumberFormat="1">
      <alignment horizontal="center" shrinkToFit="0" wrapText="1"/>
    </xf>
    <xf borderId="1" fillId="0" fontId="4" numFmtId="1" xfId="0" applyAlignment="1" applyBorder="1" applyFont="1" applyNumberFormat="1">
      <alignment horizontal="center"/>
    </xf>
    <xf borderId="1" fillId="0" fontId="3" numFmtId="1" xfId="0" applyAlignment="1" applyBorder="1" applyFont="1" applyNumberFormat="1">
      <alignment horizontal="center" shrinkToFit="0" wrapText="1"/>
    </xf>
    <xf borderId="1" fillId="0" fontId="110" numFmtId="0" xfId="0" applyAlignment="1" applyBorder="1" applyFont="1">
      <alignment horizontal="center" vertical="top"/>
    </xf>
    <xf borderId="1" fillId="0" fontId="1" numFmtId="1" xfId="0" applyAlignment="1" applyBorder="1" applyFont="1" applyNumberFormat="1">
      <alignment horizontal="center" shrinkToFit="0" wrapText="1"/>
    </xf>
    <xf borderId="1" fillId="0" fontId="4" numFmtId="0" xfId="0" applyAlignment="1" applyBorder="1" applyFont="1">
      <alignment horizontal="left" vertical="center"/>
    </xf>
    <xf borderId="1" fillId="0" fontId="4" numFmtId="0" xfId="0" applyAlignment="1" applyBorder="1" applyFont="1">
      <alignment horizontal="left" shrinkToFit="0" wrapText="1"/>
    </xf>
    <xf borderId="14" fillId="0" fontId="4" numFmtId="0" xfId="0" applyAlignment="1" applyBorder="1" applyFont="1">
      <alignment horizontal="center" vertical="center"/>
    </xf>
    <xf borderId="1" fillId="0" fontId="9" numFmtId="0" xfId="0" applyAlignment="1" applyBorder="1" applyFont="1">
      <alignment horizontal="center" vertical="center"/>
    </xf>
    <xf borderId="14" fillId="0" fontId="4" numFmtId="0" xfId="0" applyAlignment="1" applyBorder="1" applyFont="1">
      <alignment horizontal="center" vertical="top"/>
    </xf>
    <xf borderId="1" fillId="0" fontId="3" numFmtId="0" xfId="0" applyAlignment="1" applyBorder="1" applyFont="1">
      <alignment horizontal="center" vertical="top"/>
    </xf>
    <xf borderId="1" fillId="0" fontId="4" numFmtId="0" xfId="0" applyAlignment="1" applyBorder="1" applyFont="1">
      <alignment horizontal="left" vertical="top"/>
    </xf>
    <xf borderId="1" fillId="0" fontId="3" numFmtId="0" xfId="0" applyAlignment="1" applyBorder="1" applyFont="1">
      <alignment horizontal="center"/>
    </xf>
    <xf borderId="0" fillId="0" fontId="4" numFmtId="0" xfId="0" applyAlignment="1" applyFont="1">
      <alignment horizontal="left" shrinkToFit="0" vertical="center" wrapText="1"/>
    </xf>
    <xf borderId="0" fillId="0" fontId="111" numFmtId="0" xfId="0" applyAlignment="1" applyFont="1">
      <alignment horizontal="left" shrinkToFit="0" vertical="center" wrapText="1"/>
    </xf>
    <xf borderId="0" fillId="0" fontId="4" numFmtId="0" xfId="0" applyAlignment="1" applyFont="1">
      <alignment horizontal="left" shrinkToFit="0" wrapText="1"/>
    </xf>
    <xf borderId="3" fillId="0" fontId="3" numFmtId="0" xfId="0" applyAlignment="1" applyBorder="1" applyFont="1">
      <alignment horizontal="center" shrinkToFit="0" vertical="top" wrapText="1"/>
    </xf>
    <xf borderId="0" fillId="0" fontId="112" numFmtId="0" xfId="0" applyAlignment="1" applyFont="1">
      <alignment vertical="center"/>
    </xf>
    <xf borderId="0" fillId="0" fontId="113" numFmtId="0" xfId="0" applyAlignment="1" applyFont="1">
      <alignment horizontal="left"/>
    </xf>
    <xf borderId="0" fillId="0" fontId="63" numFmtId="4" xfId="0" applyAlignment="1" applyFont="1" applyNumberFormat="1">
      <alignment shrinkToFit="0" wrapText="1"/>
    </xf>
    <xf borderId="1" fillId="0" fontId="9" numFmtId="2" xfId="0" applyAlignment="1" applyBorder="1" applyFont="1" applyNumberFormat="1">
      <alignment horizontal="center" vertical="top"/>
    </xf>
    <xf borderId="0" fillId="0" fontId="4" numFmtId="0" xfId="0" applyAlignment="1" applyFont="1">
      <alignment horizontal="left" shrinkToFit="0" vertical="top" wrapText="1"/>
    </xf>
    <xf borderId="7" fillId="0" fontId="1" numFmtId="0" xfId="0" applyAlignment="1" applyBorder="1" applyFont="1">
      <alignment horizontal="left" shrinkToFit="0" vertical="top" wrapText="1"/>
    </xf>
    <xf borderId="7" fillId="0" fontId="114" numFmtId="0" xfId="0" applyAlignment="1" applyBorder="1" applyFont="1">
      <alignment horizontal="left" shrinkToFit="0" vertical="top" wrapText="1"/>
    </xf>
    <xf borderId="7" fillId="0" fontId="1" numFmtId="0" xfId="0" applyAlignment="1" applyBorder="1" applyFont="1">
      <alignment horizontal="center" shrinkToFit="0" vertical="top" wrapText="1"/>
    </xf>
    <xf borderId="7" fillId="0" fontId="3" numFmtId="0" xfId="0" applyAlignment="1" applyBorder="1" applyFont="1">
      <alignment horizontal="center" vertical="top"/>
    </xf>
    <xf borderId="7" fillId="0" fontId="3" numFmtId="2" xfId="0" applyAlignment="1" applyBorder="1" applyFont="1" applyNumberFormat="1">
      <alignment horizontal="center" vertical="top"/>
    </xf>
    <xf borderId="1" fillId="0" fontId="3" numFmtId="2" xfId="0" applyAlignment="1" applyBorder="1" applyFont="1" applyNumberFormat="1">
      <alignment horizontal="center" vertical="top"/>
    </xf>
    <xf borderId="1" fillId="0" fontId="3" numFmtId="3" xfId="0" applyAlignment="1" applyBorder="1" applyFont="1" applyNumberFormat="1">
      <alignment horizontal="center" vertical="top"/>
    </xf>
    <xf borderId="5" fillId="0" fontId="3" numFmtId="3" xfId="0" applyAlignment="1" applyBorder="1" applyFont="1" applyNumberFormat="1">
      <alignment horizontal="center" vertical="top"/>
    </xf>
    <xf borderId="5" fillId="0" fontId="4" numFmtId="0" xfId="0" applyAlignment="1" applyBorder="1" applyFont="1">
      <alignment horizontal="center" shrinkToFit="0" vertical="top" wrapText="1"/>
    </xf>
    <xf borderId="25" fillId="0" fontId="4" numFmtId="0" xfId="0" applyAlignment="1" applyBorder="1" applyFont="1">
      <alignment horizontal="center" shrinkToFit="0" vertical="top" wrapText="1"/>
    </xf>
    <xf borderId="14" fillId="0" fontId="3" numFmtId="3" xfId="0" applyAlignment="1" applyBorder="1" applyFont="1" applyNumberFormat="1">
      <alignment horizontal="center" vertical="top"/>
    </xf>
    <xf borderId="7" fillId="0" fontId="3" numFmtId="2" xfId="0" applyAlignment="1" applyBorder="1" applyFont="1" applyNumberFormat="1">
      <alignment horizontal="center" shrinkToFit="0" vertical="top" wrapText="1"/>
    </xf>
    <xf borderId="0" fillId="0" fontId="1" numFmtId="0" xfId="0" applyAlignment="1" applyFont="1">
      <alignment horizontal="left" shrinkToFit="0" vertical="top" wrapText="1"/>
    </xf>
    <xf borderId="0" fillId="0" fontId="115" numFmtId="0" xfId="0" applyAlignment="1" applyFont="1">
      <alignment horizontal="left" shrinkToFit="0" vertical="top" wrapText="1"/>
    </xf>
    <xf borderId="0" fillId="0" fontId="4" numFmtId="0" xfId="0" applyAlignment="1" applyFont="1">
      <alignment horizontal="center" vertical="top"/>
    </xf>
    <xf borderId="7" fillId="0" fontId="3" numFmtId="3" xfId="0" applyAlignment="1" applyBorder="1" applyFont="1" applyNumberFormat="1">
      <alignment horizontal="center" vertical="top"/>
    </xf>
    <xf borderId="3" fillId="0" fontId="4" numFmtId="0" xfId="0" applyAlignment="1" applyBorder="1" applyFont="1">
      <alignment horizontal="center" shrinkToFit="0" vertical="center" wrapText="1"/>
    </xf>
    <xf borderId="1" fillId="6" fontId="4" numFmtId="1" xfId="0" applyAlignment="1" applyBorder="1" applyFont="1" applyNumberFormat="1">
      <alignment horizontal="center" shrinkToFit="0" vertical="center" wrapText="1"/>
    </xf>
    <xf borderId="0" fillId="0" fontId="35" numFmtId="0" xfId="0" applyAlignment="1" applyFont="1">
      <alignment horizontal="left" shrinkToFit="0" vertical="top" wrapText="1"/>
    </xf>
    <xf borderId="2" fillId="6" fontId="4" numFmtId="0" xfId="0" applyAlignment="1" applyBorder="1" applyFont="1">
      <alignment horizontal="center" shrinkToFit="0" vertical="top" wrapText="1"/>
    </xf>
    <xf borderId="2" fillId="6" fontId="4" numFmtId="1" xfId="0" applyAlignment="1" applyBorder="1" applyFont="1" applyNumberFormat="1">
      <alignment horizontal="center" shrinkToFit="0" vertical="center" wrapText="1"/>
    </xf>
    <xf borderId="7" fillId="0" fontId="1" numFmtId="0" xfId="0" applyAlignment="1" applyBorder="1" applyFont="1">
      <alignment horizontal="center" vertical="center"/>
    </xf>
    <xf borderId="7" fillId="0" fontId="9" numFmtId="0" xfId="0" applyAlignment="1" applyBorder="1" applyFont="1">
      <alignment horizontal="center" vertical="center"/>
    </xf>
    <xf borderId="1" fillId="6" fontId="4" numFmtId="0" xfId="0" applyAlignment="1" applyBorder="1" applyFont="1">
      <alignment horizontal="left" shrinkToFit="0" vertical="center" wrapText="1"/>
    </xf>
    <xf borderId="0" fillId="0" fontId="116" numFmtId="0" xfId="0" applyAlignment="1" applyFont="1">
      <alignment horizontal="center" shrinkToFit="0" vertical="center" wrapText="1"/>
    </xf>
    <xf borderId="1" fillId="0" fontId="117" numFmtId="0" xfId="0" applyAlignment="1" applyBorder="1" applyFont="1">
      <alignment horizontal="center" shrinkToFit="0" vertical="top" wrapText="1"/>
    </xf>
    <xf borderId="7" fillId="0" fontId="1" numFmtId="0" xfId="0" applyAlignment="1" applyBorder="1" applyFont="1">
      <alignment shrinkToFit="0" vertical="center" wrapText="1"/>
    </xf>
    <xf borderId="14" fillId="0" fontId="1" numFmtId="0" xfId="0" applyAlignment="1" applyBorder="1" applyFont="1">
      <alignment horizontal="left" shrinkToFit="0" vertical="center" wrapText="1"/>
    </xf>
    <xf borderId="7" fillId="0" fontId="118" numFmtId="0" xfId="0" applyAlignment="1" applyBorder="1" applyFont="1">
      <alignment shrinkToFit="0" vertical="center" wrapText="1"/>
    </xf>
    <xf borderId="5" fillId="0" fontId="1" numFmtId="1" xfId="0" applyAlignment="1" applyBorder="1" applyFont="1" applyNumberFormat="1">
      <alignment horizontal="center" shrinkToFit="0" vertical="top" wrapText="1"/>
    </xf>
    <xf borderId="0" fillId="0" fontId="35" numFmtId="0" xfId="0" applyAlignment="1" applyFont="1">
      <alignment shrinkToFit="0" wrapText="1"/>
    </xf>
    <xf borderId="1" fillId="0" fontId="119" numFmtId="49" xfId="0" applyAlignment="1" applyBorder="1" applyFont="1" applyNumberFormat="1">
      <alignment horizontal="center" shrinkToFit="0" vertical="center" wrapText="1"/>
    </xf>
    <xf borderId="19" fillId="0" fontId="1" numFmtId="0" xfId="0" applyAlignment="1" applyBorder="1" applyFont="1">
      <alignment shrinkToFit="0" vertical="top" wrapText="1"/>
    </xf>
    <xf borderId="19" fillId="0" fontId="1" numFmtId="0" xfId="0" applyAlignment="1" applyBorder="1" applyFont="1">
      <alignment horizontal="left" shrinkToFit="0" vertical="top" wrapText="1"/>
    </xf>
    <xf borderId="19" fillId="0" fontId="120" numFmtId="0" xfId="0" applyAlignment="1" applyBorder="1" applyFont="1">
      <alignment horizontal="left" shrinkToFit="0" vertical="top" wrapText="1"/>
    </xf>
    <xf borderId="19" fillId="0" fontId="1" numFmtId="0" xfId="0" applyAlignment="1" applyBorder="1" applyFont="1">
      <alignment horizontal="center" shrinkToFit="0" vertical="top" wrapText="1"/>
    </xf>
    <xf borderId="26" fillId="0" fontId="1" numFmtId="2" xfId="0" applyAlignment="1" applyBorder="1" applyFont="1" applyNumberFormat="1">
      <alignment horizontal="center" shrinkToFit="0" vertical="top" wrapText="1"/>
    </xf>
    <xf borderId="19" fillId="0" fontId="9" numFmtId="0" xfId="0" applyAlignment="1" applyBorder="1" applyFont="1">
      <alignment horizontal="center" shrinkToFit="0" vertical="top" wrapText="1"/>
    </xf>
    <xf borderId="1" fillId="0" fontId="9" numFmtId="0" xfId="0" applyAlignment="1" applyBorder="1" applyFont="1">
      <alignment shrinkToFit="0" vertical="top" wrapText="1"/>
    </xf>
    <xf borderId="1" fillId="6" fontId="1" numFmtId="0" xfId="0" applyAlignment="1" applyBorder="1" applyFont="1">
      <alignment horizontal="left" shrinkToFit="0" vertical="top" wrapText="1"/>
    </xf>
    <xf borderId="19" fillId="0" fontId="121" numFmtId="0" xfId="0" applyAlignment="1" applyBorder="1" applyFont="1">
      <alignment shrinkToFit="0" vertical="top" wrapText="1"/>
    </xf>
    <xf borderId="1" fillId="0" fontId="3" numFmtId="0" xfId="0" applyAlignment="1" applyBorder="1" applyFont="1">
      <alignment shrinkToFit="0" vertical="top" wrapText="1"/>
    </xf>
    <xf borderId="1" fillId="0" fontId="122" numFmtId="0" xfId="0" applyAlignment="1" applyBorder="1" applyFont="1">
      <alignment horizontal="left" shrinkToFit="0" vertical="top" wrapText="1"/>
    </xf>
    <xf borderId="1" fillId="0" fontId="9" numFmtId="0" xfId="0" applyAlignment="1" applyBorder="1" applyFont="1">
      <alignment horizontal="center" shrinkToFit="0" vertical="top" wrapText="1"/>
    </xf>
    <xf borderId="6" fillId="6" fontId="1" numFmtId="0" xfId="0" applyAlignment="1" applyBorder="1" applyFont="1">
      <alignment horizontal="left" shrinkToFit="0" vertical="top" wrapText="1"/>
    </xf>
    <xf borderId="1" fillId="0" fontId="9" numFmtId="3" xfId="0" applyAlignment="1" applyBorder="1" applyFont="1" applyNumberFormat="1">
      <alignment horizontal="center" vertical="top"/>
    </xf>
    <xf borderId="1" fillId="0" fontId="9" numFmtId="2" xfId="0" applyAlignment="1" applyBorder="1" applyFont="1" applyNumberFormat="1">
      <alignment horizontal="center" shrinkToFit="0" vertical="top" wrapText="1"/>
    </xf>
    <xf borderId="0" fillId="0" fontId="123" numFmtId="0" xfId="0" applyAlignment="1" applyFont="1">
      <alignment horizontal="left" shrinkToFit="0" vertical="center" wrapText="1"/>
    </xf>
    <xf borderId="5" fillId="0" fontId="4" numFmtId="49" xfId="0" applyAlignment="1" applyBorder="1" applyFont="1" applyNumberFormat="1">
      <alignment horizontal="center" shrinkToFit="0" vertical="top" wrapText="1"/>
    </xf>
    <xf borderId="1" fillId="0" fontId="35" numFmtId="0" xfId="0" applyAlignment="1" applyBorder="1" applyFont="1">
      <alignment horizontal="left" shrinkToFit="0" vertical="center" wrapText="1"/>
    </xf>
    <xf borderId="1" fillId="0" fontId="1" numFmtId="0" xfId="0" applyAlignment="1" applyBorder="1" applyFont="1">
      <alignment horizontal="left" shrinkToFit="0" vertical="center" wrapText="1"/>
    </xf>
    <xf borderId="1" fillId="0" fontId="1" numFmtId="1" xfId="0" applyAlignment="1" applyBorder="1" applyFont="1" applyNumberFormat="1">
      <alignment horizontal="center" shrinkToFit="0" vertical="center" wrapText="1"/>
    </xf>
    <xf borderId="1" fillId="0" fontId="1" numFmtId="49" xfId="0" applyAlignment="1" applyBorder="1" applyFont="1" applyNumberFormat="1">
      <alignment horizontal="center" shrinkToFit="0" vertical="center" wrapText="1"/>
    </xf>
    <xf borderId="1" fillId="8" fontId="4" numFmtId="0" xfId="0" applyAlignment="1" applyBorder="1" applyFont="1">
      <alignment horizontal="left" shrinkToFit="0" vertical="top" wrapText="1"/>
    </xf>
    <xf borderId="1" fillId="9" fontId="9" numFmtId="2" xfId="0" applyAlignment="1" applyBorder="1" applyFont="1" applyNumberFormat="1">
      <alignment horizontal="center" shrinkToFit="0" vertical="center" wrapText="1"/>
    </xf>
    <xf borderId="1" fillId="0" fontId="124" numFmtId="0" xfId="0" applyAlignment="1" applyBorder="1" applyFont="1">
      <alignment horizontal="center" shrinkToFit="0" vertical="top" wrapText="1"/>
    </xf>
    <xf borderId="1" fillId="6" fontId="3" numFmtId="1" xfId="0" applyAlignment="1" applyBorder="1" applyFont="1" applyNumberFormat="1">
      <alignment horizontal="center" shrinkToFit="0" vertical="top" wrapText="1"/>
    </xf>
    <xf borderId="1" fillId="6" fontId="3" numFmtId="2" xfId="0" applyAlignment="1" applyBorder="1" applyFont="1" applyNumberFormat="1">
      <alignment horizontal="center" shrinkToFit="0" vertical="top" wrapText="1"/>
    </xf>
    <xf borderId="1" fillId="0" fontId="2" numFmtId="0" xfId="0" applyAlignment="1" applyBorder="1" applyFont="1">
      <alignment horizontal="left"/>
    </xf>
    <xf borderId="1" fillId="0" fontId="54" numFmtId="0" xfId="0" applyAlignment="1" applyBorder="1" applyFont="1">
      <alignment horizontal="center"/>
    </xf>
    <xf borderId="1" fillId="0" fontId="125" numFmtId="0" xfId="0" applyAlignment="1" applyBorder="1" applyFont="1">
      <alignment horizontal="left" shrinkToFit="0" vertical="top" wrapText="1"/>
    </xf>
    <xf borderId="1" fillId="0" fontId="4" numFmtId="14" xfId="0" applyAlignment="1" applyBorder="1" applyFont="1" applyNumberFormat="1">
      <alignment horizontal="center" shrinkToFit="0" vertical="top" wrapText="1"/>
    </xf>
    <xf borderId="1" fillId="0" fontId="126" numFmtId="0" xfId="0" applyAlignment="1" applyBorder="1" applyFont="1">
      <alignment horizontal="center"/>
    </xf>
    <xf borderId="1" fillId="6" fontId="127" numFmtId="0" xfId="0" applyAlignment="1" applyBorder="1" applyFont="1">
      <alignment horizontal="left" shrinkToFit="0" vertical="top" wrapText="1"/>
    </xf>
    <xf borderId="1" fillId="6" fontId="4" numFmtId="14" xfId="0" applyAlignment="1" applyBorder="1" applyFont="1" applyNumberFormat="1">
      <alignment horizontal="center" shrinkToFit="0" vertical="top" wrapText="1"/>
    </xf>
    <xf borderId="1" fillId="0" fontId="126" numFmtId="0" xfId="0" applyAlignment="1" applyBorder="1" applyFont="1">
      <alignment horizontal="center" vertical="top"/>
    </xf>
    <xf borderId="1" fillId="0" fontId="128" numFmtId="0" xfId="0" applyAlignment="1" applyBorder="1" applyFont="1">
      <alignment horizontal="center" shrinkToFit="0" vertical="top" wrapText="1"/>
    </xf>
    <xf borderId="1" fillId="0" fontId="129" numFmtId="0" xfId="0" applyAlignment="1" applyBorder="1" applyFont="1">
      <alignment horizontal="left" shrinkToFit="0" wrapText="1"/>
    </xf>
    <xf borderId="1" fillId="0" fontId="4" numFmtId="15" xfId="0" applyAlignment="1" applyBorder="1" applyFont="1" applyNumberFormat="1">
      <alignment horizontal="center" shrinkToFit="0" vertical="top" wrapText="1"/>
    </xf>
    <xf borderId="1" fillId="6" fontId="130" numFmtId="0" xfId="0" applyAlignment="1" applyBorder="1" applyFont="1">
      <alignment horizontal="left" shrinkToFit="0" wrapText="1"/>
    </xf>
    <xf borderId="1" fillId="6" fontId="4" numFmtId="15" xfId="0" applyAlignment="1" applyBorder="1" applyFont="1" applyNumberFormat="1">
      <alignment horizontal="center" shrinkToFit="0" vertical="top" wrapText="1"/>
    </xf>
    <xf borderId="1" fillId="0" fontId="131" numFmtId="2" xfId="0" applyAlignment="1" applyBorder="1" applyFont="1" applyNumberFormat="1">
      <alignment horizontal="center" shrinkToFit="0" vertical="top" wrapText="1"/>
    </xf>
    <xf borderId="1" fillId="0" fontId="1" numFmtId="14" xfId="0" applyAlignment="1" applyBorder="1" applyFont="1" applyNumberFormat="1">
      <alignment horizontal="center" shrinkToFit="0" vertical="top" wrapText="1"/>
    </xf>
    <xf borderId="1" fillId="0" fontId="9" numFmtId="1" xfId="0" applyAlignment="1" applyBorder="1" applyFont="1" applyNumberFormat="1">
      <alignment horizontal="center" shrinkToFit="0" vertical="top" wrapText="1"/>
    </xf>
    <xf borderId="1" fillId="0" fontId="4" numFmtId="14" xfId="0" applyAlignment="1" applyBorder="1" applyFont="1" applyNumberFormat="1">
      <alignment horizontal="center" shrinkToFit="0" vertical="center" wrapText="1"/>
    </xf>
    <xf borderId="1" fillId="0" fontId="126" numFmtId="0" xfId="0" applyAlignment="1" applyBorder="1" applyFont="1">
      <alignment horizontal="center" vertical="center"/>
    </xf>
    <xf borderId="1" fillId="0" fontId="2" numFmtId="0" xfId="0" applyAlignment="1" applyBorder="1" applyFont="1">
      <alignment horizontal="center"/>
    </xf>
    <xf borderId="1" fillId="0" fontId="6" numFmtId="0" xfId="0" applyBorder="1" applyFont="1"/>
    <xf borderId="1" fillId="0" fontId="132" numFmtId="0" xfId="0" applyAlignment="1" applyBorder="1" applyFont="1">
      <alignment horizontal="left" shrinkToFit="0" vertical="top" wrapText="1"/>
    </xf>
    <xf borderId="1" fillId="0" fontId="133" numFmtId="0" xfId="0" applyAlignment="1" applyBorder="1" applyFont="1">
      <alignment vertical="center"/>
    </xf>
    <xf borderId="1" fillId="0" fontId="134" numFmtId="0" xfId="0" applyAlignment="1" applyBorder="1" applyFont="1">
      <alignment vertical="center"/>
    </xf>
    <xf borderId="1" fillId="0" fontId="135" numFmtId="2" xfId="0" applyAlignment="1" applyBorder="1" applyFont="1" applyNumberFormat="1">
      <alignment horizontal="center" shrinkToFit="0" vertical="top" wrapText="1"/>
    </xf>
    <xf borderId="1" fillId="0" fontId="136" numFmtId="0" xfId="0" applyAlignment="1" applyBorder="1" applyFont="1">
      <alignment horizontal="center" vertical="top"/>
    </xf>
    <xf borderId="1" fillId="0" fontId="137" numFmtId="15" xfId="0" applyAlignment="1" applyBorder="1" applyFont="1" applyNumberFormat="1">
      <alignment horizontal="center" shrinkToFit="0" vertical="top" wrapText="1"/>
    </xf>
    <xf borderId="1" fillId="0" fontId="31" numFmtId="0" xfId="0" applyAlignment="1" applyBorder="1" applyFont="1">
      <alignment horizontal="center" shrinkToFit="0" wrapText="1"/>
    </xf>
    <xf borderId="1" fillId="6" fontId="3" numFmtId="2" xfId="0" applyAlignment="1" applyBorder="1" applyFont="1" applyNumberFormat="1">
      <alignment horizontal="center" shrinkToFit="0" vertical="center" wrapText="1"/>
    </xf>
    <xf borderId="1" fillId="6" fontId="3" numFmtId="1" xfId="0" applyAlignment="1" applyBorder="1" applyFont="1" applyNumberFormat="1">
      <alignment horizontal="center" shrinkToFit="0" vertical="center" wrapText="1"/>
    </xf>
    <xf borderId="1" fillId="0" fontId="9" numFmtId="2" xfId="0" applyAlignment="1" applyBorder="1" applyFont="1" applyNumberFormat="1">
      <alignment horizontal="center" shrinkToFit="0" vertical="center" wrapText="1"/>
    </xf>
    <xf borderId="1" fillId="0" fontId="138" numFmtId="0" xfId="0" applyAlignment="1" applyBorder="1" applyFont="1">
      <alignment horizontal="left" shrinkToFit="0" vertical="center" wrapText="1"/>
    </xf>
    <xf borderId="1" fillId="0" fontId="9" numFmtId="1" xfId="0" applyAlignment="1" applyBorder="1" applyFont="1" applyNumberFormat="1">
      <alignment horizontal="center" shrinkToFit="0" vertical="center" wrapText="1"/>
    </xf>
    <xf borderId="1" fillId="0" fontId="40" numFmtId="0" xfId="0" applyAlignment="1" applyBorder="1" applyFont="1">
      <alignment horizontal="center" shrinkToFit="0" vertical="center" wrapText="1"/>
    </xf>
    <xf borderId="1" fillId="0" fontId="139" numFmtId="0" xfId="0" applyAlignment="1" applyBorder="1" applyFont="1">
      <alignment horizontal="center" vertical="center"/>
    </xf>
    <xf borderId="1" fillId="0" fontId="126" numFmtId="1" xfId="0" applyAlignment="1" applyBorder="1" applyFont="1" applyNumberFormat="1">
      <alignment horizontal="center" vertical="center"/>
    </xf>
    <xf borderId="1" fillId="0" fontId="2" numFmtId="15" xfId="0" applyAlignment="1" applyBorder="1" applyFont="1" applyNumberFormat="1">
      <alignment horizontal="center"/>
    </xf>
    <xf borderId="1" fillId="0" fontId="140" numFmtId="0" xfId="0" applyAlignment="1" applyBorder="1" applyFont="1">
      <alignment horizontal="center" vertical="center"/>
    </xf>
    <xf borderId="1" fillId="0" fontId="1" numFmtId="15" xfId="0" applyAlignment="1" applyBorder="1" applyFont="1" applyNumberFormat="1">
      <alignment horizontal="center" shrinkToFit="0" vertical="top" wrapText="1"/>
    </xf>
    <xf borderId="1" fillId="0" fontId="141" numFmtId="0" xfId="0" applyAlignment="1" applyBorder="1" applyFont="1">
      <alignment horizontal="center" shrinkToFit="0" vertical="top" wrapText="1"/>
    </xf>
    <xf borderId="1" fillId="0" fontId="126" numFmtId="2" xfId="0" applyAlignment="1" applyBorder="1" applyFont="1" applyNumberFormat="1">
      <alignment horizontal="center" vertical="center"/>
    </xf>
    <xf borderId="1" fillId="0" fontId="141" numFmtId="0" xfId="0" applyAlignment="1" applyBorder="1" applyFont="1">
      <alignment horizontal="center" shrinkToFit="0" vertical="center" wrapText="1"/>
    </xf>
    <xf borderId="1" fillId="0" fontId="141" numFmtId="14" xfId="0" applyAlignment="1" applyBorder="1" applyFont="1" applyNumberFormat="1">
      <alignment horizontal="center" shrinkToFit="0" vertical="center" wrapText="1"/>
    </xf>
    <xf borderId="1" fillId="0" fontId="141" numFmtId="14" xfId="0" applyAlignment="1" applyBorder="1" applyFont="1" applyNumberFormat="1">
      <alignment horizontal="center" vertical="center"/>
    </xf>
    <xf borderId="1" fillId="0" fontId="40" numFmtId="14" xfId="0" applyAlignment="1" applyBorder="1" applyFont="1" applyNumberFormat="1">
      <alignment horizontal="center" shrinkToFit="0" vertical="center" wrapText="1"/>
    </xf>
    <xf borderId="1" fillId="0" fontId="142" numFmtId="0" xfId="0" applyAlignment="1" applyBorder="1" applyFont="1">
      <alignment horizontal="center" shrinkToFit="0" wrapText="1"/>
    </xf>
    <xf borderId="1" fillId="6" fontId="3" numFmtId="0" xfId="0" applyAlignment="1" applyBorder="1" applyFont="1">
      <alignment horizontal="center" shrinkToFit="0" vertical="center" wrapText="1"/>
    </xf>
    <xf borderId="1" fillId="0" fontId="40" numFmtId="14" xfId="0" applyAlignment="1" applyBorder="1" applyFont="1" applyNumberFormat="1">
      <alignment horizontal="center" vertical="top"/>
    </xf>
    <xf borderId="1" fillId="0" fontId="40" numFmtId="14" xfId="0" applyAlignment="1" applyBorder="1" applyFont="1" applyNumberFormat="1">
      <alignment horizontal="center" shrinkToFit="0" vertical="top" wrapText="1"/>
    </xf>
    <xf borderId="1" fillId="0" fontId="40" numFmtId="14" xfId="0" applyAlignment="1" applyBorder="1" applyFont="1" applyNumberFormat="1">
      <alignment horizontal="center" vertical="center"/>
    </xf>
    <xf borderId="1" fillId="0" fontId="143" numFmtId="0" xfId="0" applyAlignment="1" applyBorder="1" applyFont="1">
      <alignment horizontal="center"/>
    </xf>
    <xf borderId="1" fillId="0" fontId="63" numFmtId="0" xfId="0" applyAlignment="1" applyBorder="1" applyFont="1">
      <alignment horizontal="left" shrinkToFit="0" vertical="top" wrapText="1"/>
    </xf>
    <xf borderId="1" fillId="0" fontId="47" numFmtId="0" xfId="0" applyAlignment="1" applyBorder="1" applyFont="1">
      <alignment horizontal="left" shrinkToFit="0" vertical="top" wrapText="1"/>
    </xf>
    <xf borderId="1" fillId="0" fontId="47" numFmtId="0" xfId="0" applyAlignment="1" applyBorder="1" applyFont="1">
      <alignment horizontal="center" shrinkToFit="0" vertical="top" wrapText="1"/>
    </xf>
    <xf borderId="1" fillId="0" fontId="144" numFmtId="0" xfId="0" applyAlignment="1" applyBorder="1" applyFont="1">
      <alignment shrinkToFit="0" vertical="center" wrapText="1"/>
    </xf>
    <xf borderId="1" fillId="0" fontId="145" numFmtId="0" xfId="0" applyAlignment="1" applyBorder="1" applyFont="1">
      <alignment horizontal="center" shrinkToFit="0" vertical="top" wrapText="1"/>
    </xf>
    <xf borderId="1" fillId="0" fontId="145" numFmtId="0" xfId="0" applyAlignment="1" applyBorder="1" applyFont="1">
      <alignment horizontal="center"/>
    </xf>
    <xf borderId="1" fillId="0" fontId="54" numFmtId="0" xfId="0" applyAlignment="1" applyBorder="1" applyFont="1">
      <alignment horizontal="center" shrinkToFit="0" vertical="top" wrapText="1"/>
    </xf>
    <xf borderId="1" fillId="0" fontId="54" numFmtId="0" xfId="0" applyAlignment="1" applyBorder="1" applyFont="1">
      <alignment shrinkToFit="0" vertical="center" wrapText="1"/>
    </xf>
    <xf borderId="1" fillId="6" fontId="47" numFmtId="0" xfId="0" applyAlignment="1" applyBorder="1" applyFont="1">
      <alignment horizontal="center" shrinkToFit="0" vertical="top" wrapText="1"/>
    </xf>
    <xf borderId="1" fillId="6" fontId="145" numFmtId="1" xfId="0" applyAlignment="1" applyBorder="1" applyFont="1" applyNumberFormat="1">
      <alignment horizontal="center" shrinkToFit="0" vertical="top" wrapText="1"/>
    </xf>
    <xf borderId="1" fillId="6" fontId="145" numFmtId="2" xfId="0" applyAlignment="1" applyBorder="1" applyFont="1" applyNumberFormat="1">
      <alignment horizontal="center" shrinkToFit="0" vertical="top" wrapText="1"/>
    </xf>
    <xf borderId="1" fillId="0" fontId="145" numFmtId="1" xfId="0" applyAlignment="1" applyBorder="1" applyFont="1" applyNumberFormat="1">
      <alignment horizontal="center" shrinkToFit="0" vertical="top" wrapText="1"/>
    </xf>
    <xf borderId="1" fillId="0" fontId="145" numFmtId="2" xfId="0" applyAlignment="1" applyBorder="1" applyFont="1" applyNumberFormat="1">
      <alignment horizontal="center" shrinkToFit="0" vertical="top" wrapText="1"/>
    </xf>
    <xf borderId="1" fillId="0" fontId="56" numFmtId="0" xfId="0" applyAlignment="1" applyBorder="1" applyFont="1">
      <alignment horizontal="left" shrinkToFit="0" vertical="center" wrapText="1"/>
    </xf>
    <xf borderId="1" fillId="0" fontId="56" numFmtId="0" xfId="0" applyAlignment="1" applyBorder="1" applyFont="1">
      <alignment horizontal="center" shrinkToFit="0" vertical="center" wrapText="1"/>
    </xf>
    <xf borderId="1" fillId="6" fontId="146" numFmtId="0" xfId="0" applyAlignment="1" applyBorder="1" applyFont="1">
      <alignment horizontal="center" shrinkToFit="0" vertical="center" wrapText="1"/>
    </xf>
    <xf borderId="1" fillId="6" fontId="126" numFmtId="1" xfId="0" applyAlignment="1" applyBorder="1" applyFont="1" applyNumberFormat="1">
      <alignment horizontal="center" shrinkToFit="0" vertical="center" wrapText="1"/>
    </xf>
    <xf borderId="1" fillId="6" fontId="126" numFmtId="2" xfId="0" applyAlignment="1" applyBorder="1" applyFont="1" applyNumberFormat="1">
      <alignment horizontal="center" shrinkToFit="0" vertical="center" wrapText="1"/>
    </xf>
    <xf borderId="1" fillId="0" fontId="2" numFmtId="0" xfId="0" applyAlignment="1" applyBorder="1" applyFont="1">
      <alignment horizontal="left" shrinkToFit="0" vertical="center" wrapText="1"/>
    </xf>
    <xf borderId="1" fillId="0" fontId="147" numFmtId="0" xfId="0" applyAlignment="1" applyBorder="1" applyFont="1">
      <alignment horizontal="center" vertical="center"/>
    </xf>
    <xf borderId="1" fillId="0" fontId="126" numFmtId="0" xfId="0" applyAlignment="1" applyBorder="1" applyFont="1">
      <alignment horizontal="center" shrinkToFit="0" vertical="center" wrapText="1"/>
    </xf>
    <xf borderId="1" fillId="0" fontId="2" numFmtId="0" xfId="0" applyAlignment="1" applyBorder="1" applyFont="1">
      <alignment horizontal="center" shrinkToFit="0" vertical="top" wrapText="1"/>
    </xf>
    <xf borderId="1" fillId="0" fontId="148" numFmtId="0" xfId="0" applyAlignment="1" applyBorder="1" applyFont="1">
      <alignment horizontal="center" shrinkToFit="0" vertical="top" wrapText="1"/>
    </xf>
    <xf borderId="3" fillId="7" fontId="1" numFmtId="0" xfId="0" applyAlignment="1" applyBorder="1" applyFont="1">
      <alignment shrinkToFit="0" wrapText="1"/>
    </xf>
    <xf borderId="3" fillId="7" fontId="9" numFmtId="0" xfId="0" applyAlignment="1" applyBorder="1" applyFont="1">
      <alignment shrinkToFit="0" vertical="top" wrapText="1"/>
    </xf>
    <xf borderId="1" fillId="0" fontId="149" numFmtId="0" xfId="0" applyAlignment="1" applyBorder="1" applyFont="1">
      <alignment horizontal="left" shrinkToFit="0" vertical="top" wrapText="1"/>
    </xf>
    <xf borderId="1" fillId="0" fontId="4" numFmtId="0" xfId="0" applyAlignment="1" applyBorder="1" applyFont="1">
      <alignment horizontal="left"/>
    </xf>
    <xf borderId="1" fillId="0" fontId="4" numFmtId="15" xfId="0" applyAlignment="1" applyBorder="1" applyFont="1" applyNumberFormat="1">
      <alignment horizontal="center"/>
    </xf>
    <xf borderId="1" fillId="0" fontId="4" numFmtId="17" xfId="0" applyAlignment="1" applyBorder="1" applyFont="1" applyNumberFormat="1">
      <alignment horizontal="center" shrinkToFit="0" vertical="top" wrapText="1"/>
    </xf>
    <xf borderId="1" fillId="0" fontId="150" numFmtId="0" xfId="0" applyAlignment="1" applyBorder="1" applyFont="1">
      <alignment horizontal="left" vertical="center"/>
    </xf>
    <xf borderId="1" fillId="0" fontId="3" numFmtId="0" xfId="0" applyAlignment="1" applyBorder="1" applyFont="1">
      <alignment horizontal="left" shrinkToFit="0" vertical="top" wrapText="1"/>
    </xf>
    <xf borderId="1" fillId="0" fontId="4" numFmtId="2" xfId="0" applyAlignment="1" applyBorder="1" applyFont="1" applyNumberFormat="1">
      <alignment horizontal="left" shrinkToFit="0" vertical="top" wrapText="1"/>
    </xf>
    <xf borderId="1" fillId="0" fontId="4" numFmtId="2" xfId="0" applyAlignment="1" applyBorder="1" applyFont="1" applyNumberFormat="1">
      <alignment shrinkToFit="0" vertical="top" wrapText="1"/>
    </xf>
    <xf borderId="1" fillId="0" fontId="4" numFmtId="2" xfId="0" applyAlignment="1" applyBorder="1" applyFont="1" applyNumberFormat="1">
      <alignment horizontal="left" shrinkToFit="0" vertical="center" wrapText="1"/>
    </xf>
    <xf borderId="1" fillId="0" fontId="44" numFmtId="0" xfId="0" applyAlignment="1" applyBorder="1" applyFont="1">
      <alignment horizontal="center" vertical="center"/>
    </xf>
    <xf borderId="1" fillId="0" fontId="3" numFmtId="2" xfId="0" applyAlignment="1" applyBorder="1" applyFont="1" applyNumberFormat="1">
      <alignment shrinkToFit="0" vertical="top" wrapText="1"/>
    </xf>
    <xf borderId="1" fillId="0" fontId="151" numFmtId="0" xfId="0" applyAlignment="1" applyBorder="1" applyFont="1">
      <alignment shrinkToFit="0" wrapText="1"/>
    </xf>
    <xf borderId="1" fillId="6" fontId="152" numFmtId="0" xfId="0" applyAlignment="1" applyBorder="1" applyFont="1">
      <alignment shrinkToFit="0" vertical="top" wrapText="1"/>
    </xf>
    <xf borderId="1" fillId="0" fontId="4" numFmtId="165" xfId="0" applyAlignment="1" applyBorder="1" applyFont="1" applyNumberFormat="1">
      <alignment shrinkToFit="0" vertical="top" wrapText="1"/>
    </xf>
    <xf borderId="0" fillId="0" fontId="1" numFmtId="0" xfId="0" applyAlignment="1" applyFont="1">
      <alignment horizontal="center" shrinkToFit="0" vertical="top" wrapText="1"/>
    </xf>
    <xf borderId="0" fillId="0" fontId="9" numFmtId="2" xfId="0" applyAlignment="1" applyFont="1" applyNumberFormat="1">
      <alignment horizontal="center" shrinkToFit="0" vertical="top" wrapText="1"/>
    </xf>
    <xf borderId="0" fillId="0" fontId="9" numFmtId="166" xfId="0" applyFont="1" applyNumberFormat="1"/>
    <xf borderId="26" fillId="0" fontId="3" numFmtId="2" xfId="0" applyAlignment="1" applyBorder="1" applyFont="1" applyNumberFormat="1">
      <alignment horizontal="center" shrinkToFit="0" vertical="top" wrapText="1"/>
    </xf>
    <xf borderId="1" fillId="0" fontId="73" numFmtId="0" xfId="0" applyBorder="1" applyFont="1"/>
    <xf borderId="1" fillId="0" fontId="153" numFmtId="0" xfId="0" applyAlignment="1" applyBorder="1" applyFont="1">
      <alignment vertical="top"/>
    </xf>
    <xf borderId="1" fillId="0" fontId="75" numFmtId="0" xfId="0" applyBorder="1" applyFont="1"/>
    <xf borderId="1" fillId="0" fontId="9" numFmtId="0" xfId="0" applyAlignment="1" applyBorder="1" applyFont="1">
      <alignment horizontal="center" shrinkToFit="0" wrapText="1"/>
    </xf>
    <xf borderId="1" fillId="0" fontId="9" numFmtId="0" xfId="0" applyBorder="1" applyFont="1"/>
    <xf borderId="1" fillId="0" fontId="5" numFmtId="0" xfId="0" applyBorder="1" applyFont="1"/>
    <xf borderId="1" fillId="0" fontId="142" numFmtId="0" xfId="0" applyAlignment="1" applyBorder="1" applyFont="1">
      <alignment horizontal="left" shrinkToFit="0" vertical="top" wrapText="1"/>
    </xf>
    <xf borderId="1" fillId="0" fontId="142" numFmtId="0" xfId="0" applyAlignment="1" applyBorder="1" applyFont="1">
      <alignment horizontal="center" vertical="center"/>
    </xf>
    <xf borderId="0" fillId="0" fontId="20" numFmtId="0" xfId="0" applyAlignment="1" applyFont="1">
      <alignment horizontal="center" shrinkToFit="0" vertical="center" wrapText="1"/>
    </xf>
    <xf borderId="1" fillId="0" fontId="142" numFmtId="0" xfId="0" applyAlignment="1" applyBorder="1" applyFont="1">
      <alignment horizontal="center" shrinkToFit="0" vertical="top" wrapText="1"/>
    </xf>
    <xf borderId="3" fillId="0" fontId="142" numFmtId="0" xfId="0" applyAlignment="1" applyBorder="1" applyFont="1">
      <alignment horizontal="center" shrinkToFit="0" vertical="top" wrapText="1"/>
    </xf>
    <xf borderId="1" fillId="0" fontId="55" numFmtId="0" xfId="0" applyAlignment="1" applyBorder="1" applyFont="1">
      <alignment horizontal="center"/>
    </xf>
    <xf borderId="3" fillId="0" fontId="4" numFmtId="0" xfId="0" applyAlignment="1" applyBorder="1" applyFont="1">
      <alignment horizontal="right" shrinkToFit="0" vertical="top" wrapText="1"/>
    </xf>
    <xf borderId="1" fillId="0" fontId="154" numFmtId="0" xfId="0" applyBorder="1" applyFont="1"/>
    <xf borderId="1" fillId="0" fontId="5" numFmtId="0" xfId="0" applyAlignment="1" applyBorder="1" applyFont="1">
      <alignment horizontal="center" vertical="top"/>
    </xf>
    <xf borderId="24" fillId="6" fontId="3" numFmtId="2" xfId="0" applyAlignment="1" applyBorder="1" applyFont="1" applyNumberFormat="1">
      <alignment horizontal="center" shrinkToFit="0" vertical="top" wrapText="1"/>
    </xf>
    <xf borderId="1" fillId="0" fontId="126" numFmtId="0" xfId="0" applyAlignment="1" applyBorder="1" applyFont="1">
      <alignment horizontal="center" shrinkToFit="0" vertical="top" wrapText="1"/>
    </xf>
    <xf borderId="1" fillId="0" fontId="142" numFmtId="0" xfId="0" applyAlignment="1" applyBorder="1" applyFont="1">
      <alignment horizontal="left" vertical="center"/>
    </xf>
    <xf borderId="0" fillId="0" fontId="20" numFmtId="0" xfId="0" applyAlignment="1" applyFont="1">
      <alignment horizontal="left" shrinkToFit="0" vertical="center" wrapText="1"/>
    </xf>
    <xf borderId="1" fillId="0" fontId="155" numFmtId="0" xfId="0" applyAlignment="1" applyBorder="1" applyFont="1">
      <alignment horizontal="left" shrinkToFit="0" vertical="top" wrapText="1"/>
    </xf>
    <xf borderId="3" fillId="0" fontId="142" numFmtId="0" xfId="0" applyAlignment="1" applyBorder="1" applyFont="1">
      <alignment horizontal="left" shrinkToFit="0" vertical="top" wrapText="1"/>
    </xf>
    <xf borderId="1" fillId="0" fontId="156" numFmtId="0" xfId="0" applyAlignment="1" applyBorder="1" applyFont="1">
      <alignment horizontal="left"/>
    </xf>
    <xf borderId="3" fillId="0" fontId="9" numFmtId="2" xfId="0" applyAlignment="1" applyBorder="1" applyFont="1" applyNumberFormat="1">
      <alignment horizontal="center" shrinkToFit="0" vertical="top" wrapText="1"/>
    </xf>
    <xf borderId="3" fillId="7" fontId="3" numFmtId="0" xfId="0" applyAlignment="1" applyBorder="1" applyFont="1">
      <alignment horizontal="left" shrinkToFit="0" vertical="top" wrapText="1"/>
    </xf>
    <xf borderId="21" fillId="0" fontId="9" numFmtId="0" xfId="0" applyAlignment="1" applyBorder="1" applyFont="1">
      <alignment horizontal="center" shrinkToFit="0" wrapText="1"/>
    </xf>
    <xf borderId="1" fillId="0" fontId="157" numFmtId="2" xfId="0" applyAlignment="1" applyBorder="1" applyFont="1" applyNumberFormat="1">
      <alignment shrinkToFit="0" vertical="top" wrapText="1"/>
    </xf>
    <xf borderId="0" fillId="0" fontId="158" numFmtId="0" xfId="0" applyAlignment="1" applyFont="1">
      <alignment horizontal="center" shrinkToFit="0" wrapText="1"/>
    </xf>
    <xf borderId="21" fillId="0" fontId="7" numFmtId="0" xfId="0" applyAlignment="1" applyBorder="1" applyFont="1">
      <alignment horizontal="center" shrinkToFit="0" wrapText="1"/>
    </xf>
    <xf borderId="0" fillId="0" fontId="4" numFmtId="0" xfId="0" applyFont="1"/>
    <xf borderId="1" fillId="0" fontId="1" numFmtId="0" xfId="0" applyAlignment="1" applyBorder="1" applyFont="1">
      <alignment horizontal="left" readingOrder="0" shrinkToFit="0" vertical="top" wrapText="1"/>
    </xf>
    <xf borderId="1" fillId="0" fontId="4" numFmtId="0" xfId="0" applyBorder="1" applyFont="1"/>
    <xf borderId="3" fillId="7" fontId="9" numFmtId="0" xfId="0" applyAlignment="1" applyBorder="1" applyFont="1">
      <alignment horizontal="left" shrinkToFit="0" vertical="top" wrapText="1"/>
    </xf>
    <xf borderId="1" fillId="6" fontId="1" numFmtId="0" xfId="0" applyAlignment="1" applyBorder="1" applyFont="1">
      <alignment horizontal="center" shrinkToFit="0" vertical="center" wrapText="1"/>
    </xf>
    <xf borderId="3" fillId="0" fontId="1" numFmtId="0" xfId="0" applyAlignment="1" applyBorder="1" applyFont="1">
      <alignment horizontal="center" shrinkToFit="0" vertical="top" wrapText="1"/>
    </xf>
    <xf borderId="1" fillId="6" fontId="73" numFmtId="0" xfId="0" applyAlignment="1" applyBorder="1" applyFont="1">
      <alignment horizontal="center" shrinkToFit="0" vertical="center" wrapText="1"/>
    </xf>
    <xf borderId="5" fillId="0" fontId="9" numFmtId="1" xfId="0" applyAlignment="1" applyBorder="1" applyFont="1" applyNumberFormat="1">
      <alignment horizontal="center" shrinkToFit="0" vertical="top" wrapText="1"/>
    </xf>
    <xf borderId="3" fillId="7" fontId="1" numFmtId="0" xfId="0" applyAlignment="1" applyBorder="1" applyFont="1">
      <alignment horizontal="left" shrinkToFit="0" vertical="center" wrapText="1"/>
    </xf>
    <xf borderId="3" fillId="7" fontId="9" numFmtId="0" xfId="0" applyAlignment="1" applyBorder="1" applyFont="1">
      <alignment horizontal="left" shrinkToFit="0" vertical="center" wrapText="1"/>
    </xf>
    <xf borderId="1" fillId="0" fontId="3" numFmtId="49" xfId="0" applyAlignment="1" applyBorder="1" applyFont="1" applyNumberFormat="1">
      <alignment horizontal="center" shrinkToFit="0" vertical="top" wrapText="1"/>
    </xf>
    <xf borderId="1" fillId="0" fontId="126" numFmtId="49" xfId="0" applyAlignment="1" applyBorder="1" applyFont="1" applyNumberFormat="1">
      <alignment horizontal="center"/>
    </xf>
    <xf borderId="1" fillId="0" fontId="159" numFmtId="0" xfId="0" applyAlignment="1" applyBorder="1" applyFont="1">
      <alignment shrinkToFit="0" vertical="center" wrapText="1"/>
    </xf>
    <xf borderId="1" fillId="0" fontId="126" numFmtId="2" xfId="0" applyAlignment="1" applyBorder="1" applyFont="1" applyNumberFormat="1">
      <alignment horizontal="center"/>
    </xf>
    <xf borderId="1" fillId="8" fontId="1" numFmtId="0" xfId="0" applyAlignment="1" applyBorder="1" applyFont="1">
      <alignment shrinkToFit="0" vertical="top" wrapText="1"/>
    </xf>
    <xf borderId="1" fillId="0" fontId="160" numFmtId="2" xfId="0" applyAlignment="1" applyBorder="1" applyFont="1" applyNumberFormat="1">
      <alignment horizontal="center" shrinkToFit="0" vertical="top" wrapText="1"/>
    </xf>
    <xf borderId="1" fillId="0" fontId="3" numFmtId="2" xfId="0" applyAlignment="1" applyBorder="1" applyFont="1" applyNumberFormat="1">
      <alignment horizontal="center" vertical="center"/>
    </xf>
    <xf borderId="1" fillId="0" fontId="142" numFmtId="0" xfId="0" applyAlignment="1" applyBorder="1" applyFont="1">
      <alignment horizontal="left" shrinkToFit="0" vertical="center" wrapText="1"/>
    </xf>
    <xf borderId="1" fillId="0" fontId="9" numFmtId="2" xfId="0" applyAlignment="1" applyBorder="1" applyFont="1" applyNumberFormat="1">
      <alignment horizontal="center" vertical="center"/>
    </xf>
    <xf borderId="1" fillId="6" fontId="2" numFmtId="0" xfId="0" applyAlignment="1" applyBorder="1" applyFont="1">
      <alignment shrinkToFit="0" vertical="center" wrapText="1"/>
    </xf>
    <xf borderId="1" fillId="0" fontId="35" numFmtId="0" xfId="0" applyAlignment="1" applyBorder="1" applyFont="1">
      <alignment shrinkToFit="0" vertical="top" wrapText="1"/>
    </xf>
    <xf borderId="1" fillId="0" fontId="1" numFmtId="0" xfId="0" applyAlignment="1" applyBorder="1" applyFont="1">
      <alignment horizontal="left" vertical="top"/>
    </xf>
    <xf borderId="1" fillId="0" fontId="9" numFmtId="1" xfId="0" applyAlignment="1" applyBorder="1" applyFont="1" applyNumberFormat="1">
      <alignment horizontal="center" vertical="top"/>
    </xf>
    <xf borderId="1" fillId="0" fontId="1" numFmtId="2" xfId="0" applyAlignment="1" applyBorder="1" applyFont="1" applyNumberFormat="1">
      <alignment horizontal="center" vertical="top"/>
    </xf>
    <xf borderId="3" fillId="7" fontId="9" numFmtId="0" xfId="0" applyAlignment="1" applyBorder="1" applyFont="1">
      <alignment horizontal="center" shrinkToFit="0" wrapText="1"/>
    </xf>
    <xf borderId="3" fillId="0" fontId="4" numFmtId="0" xfId="0" applyAlignment="1" applyBorder="1" applyFont="1">
      <alignment horizontal="left" shrinkToFit="0" vertical="top" wrapText="1"/>
    </xf>
    <xf borderId="5" fillId="0" fontId="3" numFmtId="2" xfId="0" applyAlignment="1" applyBorder="1" applyFont="1" applyNumberFormat="1">
      <alignment horizontal="center" shrinkToFit="0" vertical="top" wrapText="1"/>
    </xf>
    <xf borderId="7" fillId="0" fontId="3" numFmtId="1" xfId="0" applyAlignment="1" applyBorder="1" applyFont="1" applyNumberFormat="1">
      <alignment horizontal="center" shrinkToFit="0" vertical="top" wrapText="1"/>
    </xf>
    <xf borderId="0" fillId="0" fontId="161" numFmtId="0" xfId="0" applyAlignment="1" applyFont="1">
      <alignment horizontal="left"/>
    </xf>
    <xf borderId="25" fillId="0" fontId="4" numFmtId="0" xfId="0" applyAlignment="1" applyBorder="1" applyFont="1">
      <alignment horizontal="left"/>
    </xf>
    <xf borderId="24" fillId="6" fontId="4" numFmtId="0" xfId="0" applyAlignment="1" applyBorder="1" applyFont="1">
      <alignment horizontal="center" shrinkToFit="0" vertical="top" wrapText="1"/>
    </xf>
    <xf borderId="0" fillId="0" fontId="162" numFmtId="0" xfId="0" applyAlignment="1" applyFont="1">
      <alignment shrinkToFit="0" vertical="top" wrapText="1"/>
    </xf>
    <xf borderId="5" fillId="0" fontId="3" numFmtId="1" xfId="0" applyAlignment="1" applyBorder="1" applyFont="1" applyNumberFormat="1">
      <alignment horizontal="center" shrinkToFit="0" vertical="top" wrapText="1"/>
    </xf>
    <xf borderId="25" fillId="0" fontId="4" numFmtId="0" xfId="0" applyAlignment="1" applyBorder="1" applyFont="1">
      <alignment horizontal="left" shrinkToFit="0" vertical="top" wrapText="1"/>
    </xf>
    <xf borderId="19" fillId="0" fontId="4" numFmtId="0" xfId="0" applyAlignment="1" applyBorder="1" applyFont="1">
      <alignment horizontal="left" shrinkToFit="0" vertical="top" wrapText="1"/>
    </xf>
    <xf borderId="3" fillId="0" fontId="4" numFmtId="0" xfId="0" applyAlignment="1" applyBorder="1" applyFont="1">
      <alignment shrinkToFit="0" vertical="top" wrapText="1"/>
    </xf>
    <xf borderId="7" fillId="0" fontId="3" numFmtId="0" xfId="0" applyAlignment="1" applyBorder="1" applyFont="1">
      <alignment shrinkToFit="0" vertical="top" wrapText="1"/>
    </xf>
    <xf borderId="7" fillId="0" fontId="4" numFmtId="2" xfId="0" applyAlignment="1" applyBorder="1" applyFont="1" applyNumberFormat="1">
      <alignment horizontal="center" shrinkToFit="0" vertical="top" wrapText="1"/>
    </xf>
    <xf borderId="3" fillId="7" fontId="1" numFmtId="0" xfId="0" applyAlignment="1" applyBorder="1" applyFont="1">
      <alignment horizontal="left" vertical="top"/>
    </xf>
    <xf borderId="7" fillId="9" fontId="9" numFmtId="164" xfId="0" applyAlignment="1" applyBorder="1" applyFont="1" applyNumberFormat="1">
      <alignment horizontal="center" shrinkToFit="0" vertical="center" wrapText="1"/>
    </xf>
    <xf borderId="1" fillId="6" fontId="1" numFmtId="0" xfId="0" applyAlignment="1" applyBorder="1" applyFont="1">
      <alignment horizontal="left" shrinkToFit="0" vertical="center" wrapText="1"/>
    </xf>
    <xf borderId="19" fillId="0" fontId="4" numFmtId="0" xfId="0" applyAlignment="1" applyBorder="1" applyFont="1">
      <alignment shrinkToFit="0" vertical="top" wrapText="1"/>
    </xf>
    <xf borderId="19" fillId="0" fontId="4" numFmtId="0" xfId="0" applyAlignment="1" applyBorder="1" applyFont="1">
      <alignment horizontal="center" shrinkToFit="0" vertical="top" wrapText="1"/>
    </xf>
    <xf borderId="19" fillId="0" fontId="3" numFmtId="2" xfId="0" applyAlignment="1" applyBorder="1" applyFont="1" applyNumberFormat="1">
      <alignment horizontal="center" shrinkToFit="0" vertical="center" wrapText="1"/>
    </xf>
    <xf borderId="19" fillId="0" fontId="4" numFmtId="2" xfId="0" applyAlignment="1" applyBorder="1" applyFont="1" applyNumberFormat="1">
      <alignment horizontal="center" shrinkToFit="0" vertical="top" wrapText="1"/>
    </xf>
    <xf borderId="23" fillId="7" fontId="7" numFmtId="0" xfId="0" applyAlignment="1" applyBorder="1" applyFont="1">
      <alignment horizontal="center" shrinkToFit="0" vertical="top" wrapText="1"/>
    </xf>
    <xf borderId="26" fillId="0" fontId="4" numFmtId="2" xfId="0" applyAlignment="1" applyBorder="1" applyFont="1" applyNumberFormat="1">
      <alignment horizontal="center" shrinkToFit="0" vertical="center" wrapText="1"/>
    </xf>
    <xf borderId="1" fillId="0" fontId="2" numFmtId="0" xfId="0" applyAlignment="1" applyBorder="1" applyFont="1">
      <alignment vertical="center"/>
    </xf>
    <xf borderId="3" fillId="7" fontId="7" numFmtId="0" xfId="0" applyAlignment="1" applyBorder="1" applyFont="1">
      <alignment horizontal="center"/>
    </xf>
    <xf borderId="1" fillId="0" fontId="44" numFmtId="2" xfId="0" applyAlignment="1" applyBorder="1" applyFont="1" applyNumberFormat="1">
      <alignment horizontal="center" shrinkToFit="0" vertical="top" wrapText="1"/>
    </xf>
  </cellXfs>
  <cellStyles count="1">
    <cellStyle xfId="0" name="Normal" builtinId="0"/>
  </cellStyles>
  <dxfs count="2">
    <dxf>
      <font/>
      <fill>
        <patternFill patternType="solid">
          <fgColor rgb="FFFF0000"/>
          <bgColor rgb="FFFF0000"/>
        </patternFill>
      </fill>
      <border/>
    </dxf>
    <dxf>
      <font/>
      <fill>
        <patternFill patternType="solid">
          <fgColor rgb="FFFFC7CE"/>
          <bgColor rgb="FFFFC7CE"/>
        </patternFill>
      </fill>
      <border/>
    </dxf>
  </dxf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40" Type="http://schemas.openxmlformats.org/officeDocument/2006/relationships/externalLink" Target="externalLinks/externalLink1.xml"/><Relationship Id="rId41" Type="http://customschemas.google.com/relationships/workbookmetadata" Target="metadata"/><Relationship Id="rId31" Type="http://schemas.openxmlformats.org/officeDocument/2006/relationships/worksheet" Target="worksheets/sheet28.xml"/><Relationship Id="rId30" Type="http://schemas.openxmlformats.org/officeDocument/2006/relationships/worksheet" Target="worksheets/sheet27.xml"/><Relationship Id="rId33" Type="http://schemas.openxmlformats.org/officeDocument/2006/relationships/worksheet" Target="worksheets/sheet30.xml"/><Relationship Id="rId32" Type="http://schemas.openxmlformats.org/officeDocument/2006/relationships/worksheet" Target="worksheets/sheet29.xml"/><Relationship Id="rId35" Type="http://schemas.openxmlformats.org/officeDocument/2006/relationships/worksheet" Target="worksheets/sheet32.xml"/><Relationship Id="rId34" Type="http://schemas.openxmlformats.org/officeDocument/2006/relationships/worksheet" Target="worksheets/sheet31.xml"/><Relationship Id="rId37" Type="http://schemas.openxmlformats.org/officeDocument/2006/relationships/worksheet" Target="worksheets/sheet34.xml"/><Relationship Id="rId36" Type="http://schemas.openxmlformats.org/officeDocument/2006/relationships/worksheet" Target="worksheets/sheet33.xml"/><Relationship Id="rId39" Type="http://schemas.openxmlformats.org/officeDocument/2006/relationships/worksheet" Target="worksheets/sheet36.xml"/><Relationship Id="rId38" Type="http://schemas.openxmlformats.org/officeDocument/2006/relationships/worksheet" Target="worksheets/sheet35.xml"/><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29" Type="http://schemas.openxmlformats.org/officeDocument/2006/relationships/worksheet" Target="worksheets/sheet26.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ip/Desktop/FSAA2_Vecerdea_Petronela_2024.xlsx"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Indicatii"/>
      <sheetName val="Tabel_centralizator"/>
      <sheetName val="IC01"/>
      <sheetName val="IC02"/>
      <sheetName val="IC03"/>
      <sheetName val="IC04"/>
      <sheetName val="IC05"/>
      <sheetName val="IC06"/>
      <sheetName val="IC07"/>
      <sheetName val="IC08"/>
      <sheetName val="IC09"/>
      <sheetName val="IC10"/>
      <sheetName val="IC11"/>
      <sheetName val="IC12"/>
      <sheetName val="IC13"/>
      <sheetName val="IC14"/>
      <sheetName val="IC15"/>
      <sheetName val="IC16"/>
      <sheetName val="IC17"/>
      <sheetName val="ID01"/>
      <sheetName val="ID02"/>
      <sheetName val="ID03"/>
      <sheetName val="ID04"/>
      <sheetName val="ID05"/>
      <sheetName val="ID06"/>
      <sheetName val="ID07"/>
      <sheetName val="ID08"/>
      <sheetName val="ID09"/>
      <sheetName val="ID10"/>
      <sheetName val="ID11"/>
      <sheetName val="ID12"/>
      <sheetName val="ID13"/>
      <sheetName val="ID14"/>
      <sheetName val="ID15"/>
      <sheetName val="ID16"/>
      <sheetName val="ID17"/>
      <sheetName val="ID18"/>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https://journal-of-agroalimentary.ro/journal-of-agroalimentary-processes-and-technologies-2024-30-4" TargetMode="External"/><Relationship Id="rId2" Type="http://schemas.openxmlformats.org/officeDocument/2006/relationships/hyperlink" Target="https://journal-of-agroalimentary.ro/journal-of-agroalimentary-processes-and-technologies-2024-30-4" TargetMode="External"/><Relationship Id="rId3" Type="http://schemas.openxmlformats.org/officeDocument/2006/relationships/hyperlink" Target="https://encyclopedia.pub/entry/50356" TargetMode="External"/><Relationship Id="rId4" Type="http://schemas.openxmlformats.org/officeDocument/2006/relationships/hyperlink" Target="https://journal-of-agroalimentary.ro/journal-of-agroalimentary-processes-and-technologies-2024-30-4" TargetMode="External"/><Relationship Id="rId9" Type="http://schemas.openxmlformats.org/officeDocument/2006/relationships/hyperlink" Target="http://olteniastudiisicomunicaristiintelenaturii.ro/cont/40_1/III.%20ANIMAL%20BIOLOGY%20III.a.%20INVERTEBRATES%20VARIOUS/14.%20Moise.pdf" TargetMode="External"/><Relationship Id="rId5" Type="http://schemas.openxmlformats.org/officeDocument/2006/relationships/hyperlink" Target="https://journal-of-agroalimentary.ro/journal-of-agroalimentary-processes-and-technologies-2024-30-4" TargetMode="External"/><Relationship Id="rId6" Type="http://schemas.openxmlformats.org/officeDocument/2006/relationships/hyperlink" Target="https://magazines.ulbsibiu.ro/actaoc/archive.html" TargetMode="External"/><Relationship Id="rId7" Type="http://schemas.openxmlformats.org/officeDocument/2006/relationships/hyperlink" Target="https://www.ceeol.com/search/article-detail?id=1295076" TargetMode="External"/><Relationship Id="rId8" Type="http://schemas.openxmlformats.org/officeDocument/2006/relationships/hyperlink" Target="https://keypublishing.org/jhed/,%20EBSCO,%20CABI" TargetMode="External"/><Relationship Id="rId11" Type="http://schemas.openxmlformats.org/officeDocument/2006/relationships/hyperlink" Target="https://opacj.org/star/article/download/525/221/2175" TargetMode="External"/><Relationship Id="rId10" Type="http://schemas.openxmlformats.org/officeDocument/2006/relationships/hyperlink" Target="http://olteniastudiisicomunicaristiintelenaturii.ro/cont/40_2/III.%20ANIMAL%20BIOLOGY%20III.a.%20INVERTEBRATES%20VARIOUS/12.%20Moise.pdf" TargetMode="External"/><Relationship Id="rId13" Type="http://schemas.openxmlformats.org/officeDocument/2006/relationships/drawing" Target="../drawings/drawing10.xml"/><Relationship Id="rId12" Type="http://schemas.openxmlformats.org/officeDocument/2006/relationships/hyperlink" Target="http://www.revec.ro/article-2024-id-109-volume.9.issue.1.html"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90" Type="http://schemas.openxmlformats.org/officeDocument/2006/relationships/hyperlink" Target="https://protmed.uoradea.ro/nou/images/Publicatii/Ecotox/2024A/Agroturism/19._Isarie.pdf" TargetMode="External"/><Relationship Id="rId194" Type="http://schemas.openxmlformats.org/officeDocument/2006/relationships/hyperlink" Target="https://www.lsma.ro/index.php/lsma/article/view/2530" TargetMode="External"/><Relationship Id="rId193" Type="http://schemas.openxmlformats.org/officeDocument/2006/relationships/hyperlink" Target="https://lsma.ro/index.php/lsma/article/view/2602" TargetMode="External"/><Relationship Id="rId192" Type="http://schemas.openxmlformats.org/officeDocument/2006/relationships/hyperlink" Target="https://www.lsma.ro/index.php/lsma/article/view/2530" TargetMode="External"/><Relationship Id="rId191" Type="http://schemas.openxmlformats.org/officeDocument/2006/relationships/hyperlink" Target="https://lsma.ro/index.php/lsma/article/view/2576" TargetMode="External"/><Relationship Id="rId187" Type="http://schemas.openxmlformats.org/officeDocument/2006/relationships/hyperlink" Target="https://www.lsma.ro/index.php/lsma/article/view/2530" TargetMode="External"/><Relationship Id="rId186" Type="http://schemas.openxmlformats.org/officeDocument/2006/relationships/hyperlink" Target="https://www.lsma.ro/index.php/lsma/article/view/2529" TargetMode="External"/><Relationship Id="rId185" Type="http://schemas.openxmlformats.org/officeDocument/2006/relationships/hyperlink" Target="https://lsma.ro/index.php/lsma/article/view/2574" TargetMode="External"/><Relationship Id="rId184" Type="http://schemas.openxmlformats.org/officeDocument/2006/relationships/hyperlink" Target="https://lsma.ro/index.php/lsma/article/view/2599" TargetMode="External"/><Relationship Id="rId189" Type="http://schemas.openxmlformats.org/officeDocument/2006/relationships/hyperlink" Target="https://lsma.ro/index.php/lsma/article/view/2574" TargetMode="External"/><Relationship Id="rId188" Type="http://schemas.openxmlformats.org/officeDocument/2006/relationships/hyperlink" Target="https://www.atlantis-press.com/proceedings/icostas-sas-24/126007621" TargetMode="External"/><Relationship Id="rId183" Type="http://schemas.openxmlformats.org/officeDocument/2006/relationships/hyperlink" Target="https://lsma.ro/index.php/lsma/article/view/2684" TargetMode="External"/><Relationship Id="rId182" Type="http://schemas.openxmlformats.org/officeDocument/2006/relationships/hyperlink" Target="https://www.lsma.ro/index.php/lsma/article/view/2530" TargetMode="External"/><Relationship Id="rId181" Type="http://schemas.openxmlformats.org/officeDocument/2006/relationships/hyperlink" Target="https://lsma.ro/index.php/lsma/article/view/2602" TargetMode="External"/><Relationship Id="rId180" Type="http://schemas.openxmlformats.org/officeDocument/2006/relationships/hyperlink" Target="https://www.lsma.ro/index.php/lsma/article/view/2530" TargetMode="External"/><Relationship Id="rId176" Type="http://schemas.openxmlformats.org/officeDocument/2006/relationships/hyperlink" Target="https://www.dbpia.co.kr/Journal/articleDetail?nodeId=NODE11960499" TargetMode="External"/><Relationship Id="rId175" Type="http://schemas.openxmlformats.org/officeDocument/2006/relationships/hyperlink" Target="https://www.researchsquare.com/article/rs-5233013/v1" TargetMode="External"/><Relationship Id="rId174" Type="http://schemas.openxmlformats.org/officeDocument/2006/relationships/hyperlink" Target="https://dial.uclouvain.be/memoire/ucl/object/thesis:48242" TargetMode="External"/><Relationship Id="rId173" Type="http://schemas.openxmlformats.org/officeDocument/2006/relationships/hyperlink" Target="https://rgsa.openaccesspublications.org/rgsa/article/view/7155" TargetMode="External"/><Relationship Id="rId179" Type="http://schemas.openxmlformats.org/officeDocument/2006/relationships/hyperlink" Target="https://roderic.uv.es/search?f.subject=sustainable%20development%20goals,equals" TargetMode="External"/><Relationship Id="rId178" Type="http://schemas.openxmlformats.org/officeDocument/2006/relationships/hyperlink" Target="https://roderic.uv.es/items/0dfeda84-4359-4a68-8382-23ff954a4cd4" TargetMode="External"/><Relationship Id="rId177" Type="http://schemas.openxmlformats.org/officeDocument/2006/relationships/hyperlink" Target="http://dspace.zsmu.edu.ua/bitstream/123456789/20194/1/c79-87-0.pdf" TargetMode="External"/><Relationship Id="rId198" Type="http://schemas.openxmlformats.org/officeDocument/2006/relationships/hyperlink" Target="https://www.lsma.ro/index.php/lsma/article/view/2529" TargetMode="External"/><Relationship Id="rId197" Type="http://schemas.openxmlformats.org/officeDocument/2006/relationships/hyperlink" Target="https://www.lsma.ro/index.php/lsma/article/view/2530" TargetMode="External"/><Relationship Id="rId196" Type="http://schemas.openxmlformats.org/officeDocument/2006/relationships/hyperlink" Target="https://lsma.ro/index.php/lsma/article/view/2599" TargetMode="External"/><Relationship Id="rId195" Type="http://schemas.openxmlformats.org/officeDocument/2006/relationships/hyperlink" Target="https://lsma.ro/index.php/lsma/article/view/2684" TargetMode="External"/><Relationship Id="rId199" Type="http://schemas.openxmlformats.org/officeDocument/2006/relationships/hyperlink" Target="https://lsma.ro/index.php/lsma/article/view/2574" TargetMode="External"/><Relationship Id="rId150" Type="http://schemas.openxmlformats.org/officeDocument/2006/relationships/hyperlink" Target="https://journals.ekb.eg/article_344765.html,%20%2010.21608/ejar.2024.259547.1491" TargetMode="External"/><Relationship Id="rId1" Type="http://schemas.openxmlformats.org/officeDocument/2006/relationships/hyperlink" Target="https://ibn.idsi.md/ro/collection_view/3188" TargetMode="External"/><Relationship Id="rId2" Type="http://schemas.openxmlformats.org/officeDocument/2006/relationships/hyperlink" Target="http://../../../../../../Users/40722/Downloads/156-195-1-SM.pdf" TargetMode="External"/><Relationship Id="rId3" Type="http://schemas.openxmlformats.org/officeDocument/2006/relationships/hyperlink" Target="https://books.iaph.in/chapter-15-potential-applications-of-traditional-medicinal-plants-for-treating-sleep-disorders/" TargetMode="External"/><Relationship Id="rId149" Type="http://schemas.openxmlformats.org/officeDocument/2006/relationships/hyperlink" Target="https://www.igi-global.com/book/therapeutic-pharmacological-applications-ethnobotany/331076" TargetMode="External"/><Relationship Id="rId4" Type="http://schemas.openxmlformats.org/officeDocument/2006/relationships/hyperlink" Target="https://www.mdpi.com/2813-3145/3/1/6" TargetMode="External"/><Relationship Id="rId148" Type="http://schemas.openxmlformats.org/officeDocument/2006/relationships/hyperlink" Target="https://www.igi-global.com/chapter/ethnobotanical-pharmacological-and-therapeutic-importance-of-basil-seeds-along-with-their-role-in-the-biogenic-synthesis-of-important-chemical-substances/344956" TargetMode="External"/><Relationship Id="rId9" Type="http://schemas.openxmlformats.org/officeDocument/2006/relationships/hyperlink" Target="https://www.researchgate.net/publication/382758616_Comparative_study_of_the_preservation_of_anthocyanins_in_pomegranate_juice_purchases_of_hot_filling" TargetMode="External"/><Relationship Id="rId143" Type="http://schemas.openxmlformats.org/officeDocument/2006/relationships/hyperlink" Target="https://ri.conicet.gov.ar/handle/11336/251634" TargetMode="External"/><Relationship Id="rId142" Type="http://schemas.openxmlformats.org/officeDocument/2006/relationships/hyperlink" Target="https://ri.conicet.gov.ar/handle/11336/251634" TargetMode="External"/><Relationship Id="rId141" Type="http://schemas.openxmlformats.org/officeDocument/2006/relationships/hyperlink" Target="https://www.benthamdirect.com/content/journals/lff/1/1" TargetMode="External"/><Relationship Id="rId140" Type="http://schemas.openxmlformats.org/officeDocument/2006/relationships/hyperlink" Target="https://www.benthamdirect.com/content/journals/lff/10.2174/0126669390271001231122051310" TargetMode="External"/><Relationship Id="rId5" Type="http://schemas.openxmlformats.org/officeDocument/2006/relationships/hyperlink" Target="http://cusbed.cumhuriyet.edu.tr/en/pub/issue/86796/1452698" TargetMode="External"/><Relationship Id="rId147" Type="http://schemas.openxmlformats.org/officeDocument/2006/relationships/hyperlink" Target="https://aocs.onlinelibrary.wiley.com/journal/27719693" TargetMode="External"/><Relationship Id="rId6" Type="http://schemas.openxmlformats.org/officeDocument/2006/relationships/hyperlink" Target="https://jbiochemtech.com/article/ocimum-basilicum-l-a-systematic-review-on-pharmacological-actions-and-molecular-docking-stu-bydxwitzxfdl5sj" TargetMode="External"/><Relationship Id="rId146" Type="http://schemas.openxmlformats.org/officeDocument/2006/relationships/hyperlink" Target="https://aocs.onlinelibrary.wiley.com/doi/full/10.1002/sfp2.1019" TargetMode="External"/><Relationship Id="rId7" Type="http://schemas.openxmlformats.org/officeDocument/2006/relationships/hyperlink" Target="https://ijhsrd.com/index.php/ijhsrd/article/view/192" TargetMode="External"/><Relationship Id="rId145" Type="http://schemas.openxmlformats.org/officeDocument/2006/relationships/hyperlink" Target="https://home.liebertpub.com/publications/journal-of-medicinal-food/38" TargetMode="External"/><Relationship Id="rId8" Type="http://schemas.openxmlformats.org/officeDocument/2006/relationships/hyperlink" Target="https://www.e3s-conferences.org/articles/e3sconf/abs/2024/93/e3sconf_iceste2024_03080/e3sconf_iceste2024_03080.html" TargetMode="External"/><Relationship Id="rId144" Type="http://schemas.openxmlformats.org/officeDocument/2006/relationships/hyperlink" Target="https://www.liebertpub.com/doi/abs/10.1089/jmf.2023.0184" TargetMode="External"/><Relationship Id="rId139" Type="http://schemas.openxmlformats.org/officeDocument/2006/relationships/hyperlink" Target="https://pmc.ncbi.nlm.nih.gov/articles/PMC11372312/" TargetMode="External"/><Relationship Id="rId138" Type="http://schemas.openxmlformats.org/officeDocument/2006/relationships/hyperlink" Target="https://doi.org/10.5653/cerm.2023.06380" TargetMode="External"/><Relationship Id="rId137" Type="http://schemas.openxmlformats.org/officeDocument/2006/relationships/hyperlink" Target="https://hdl.handle.net/2437/384666" TargetMode="External"/><Relationship Id="rId132" Type="http://schemas.openxmlformats.org/officeDocument/2006/relationships/hyperlink" Target="https://onlinelibrary.wiley.com/doi/abs/10.1002/9783527848133.ch12" TargetMode="External"/><Relationship Id="rId131" Type="http://schemas.openxmlformats.org/officeDocument/2006/relationships/hyperlink" Target="https://www.scielo.br/j/mr/a/CBVrYzfqMR3pCLFFVKv5p9L/?format=html&amp;lang=en" TargetMode="External"/><Relationship Id="rId130" Type="http://schemas.openxmlformats.org/officeDocument/2006/relationships/hyperlink" Target="https://doi.org/10.1590/1980-5373-MR-2024-0265" TargetMode="External"/><Relationship Id="rId136" Type="http://schemas.openxmlformats.org/officeDocument/2006/relationships/hyperlink" Target="https://dea.lib.unideb.hu/items/9898ebcb-9175-4bac-81f9-de8afdda795b" TargetMode="External"/><Relationship Id="rId135" Type="http://schemas.openxmlformats.org/officeDocument/2006/relationships/hyperlink" Target="https://onlinelibrary.wiley.com/doi/abs/10.1002/jez.2812" TargetMode="External"/><Relationship Id="rId134" Type="http://schemas.openxmlformats.org/officeDocument/2006/relationships/hyperlink" Target="https://doi.org/10.1002/jez.2812" TargetMode="External"/><Relationship Id="rId133" Type="http://schemas.openxmlformats.org/officeDocument/2006/relationships/hyperlink" Target="https://onlinelibrary.wiley.com/doi/abs/10.1002/9781119783473.ch12" TargetMode="External"/><Relationship Id="rId172" Type="http://schemas.openxmlformats.org/officeDocument/2006/relationships/hyperlink" Target="https://openurl.ebsco.com/EPDB%3Agcd%3A6%3A13424086/detailv2?sid=ebsco%3Aplink%3Ascholar&amp;id=ebsco%3Agcd%3A181752718&amp;crl=c&amp;link_origin=scholar.google.com" TargetMode="External"/><Relationship Id="rId171" Type="http://schemas.openxmlformats.org/officeDocument/2006/relationships/hyperlink" Target="http://olteniastudiisicomunicaristiintelenaturii.ro/cont/40_2/III.%20ANIMAL%20BIOLOGY%20III.a.%20INVERTEBRATES%20VARIOUS/11.%20Lila%20Gima.pdf" TargetMode="External"/><Relationship Id="rId170" Type="http://schemas.openxmlformats.org/officeDocument/2006/relationships/hyperlink" Target="https://openurl.ebsco.com/results?sid=ebsco:ocu:record&amp;bquery=IS+1844-8577+AND+VI+20+AND+IP+2+AND+DT+2024&amp;link_origin=scholar.google.ro&amp;searchDescription=Journal%20of%20EcoAgriTourism%2C%202024%2C%20Vol%2020%2C%20Issue%202" TargetMode="External"/><Relationship Id="rId165" Type="http://schemas.openxmlformats.org/officeDocument/2006/relationships/hyperlink" Target="https://repositorio.ulisboa.pt/handle/10400.5/98768" TargetMode="External"/><Relationship Id="rId164" Type="http://schemas.openxmlformats.org/officeDocument/2006/relationships/hyperlink" Target="https://repositorio.ulisboa.pt/handle/10400.5/98768" TargetMode="External"/><Relationship Id="rId163" Type="http://schemas.openxmlformats.org/officeDocument/2006/relationships/hyperlink" Target="https://repozitorij.unizg.hr/" TargetMode="External"/><Relationship Id="rId162" Type="http://schemas.openxmlformats.org/officeDocument/2006/relationships/hyperlink" Target="https://repozitorij.unizg.hr/islandora/object/pbf:5173" TargetMode="External"/><Relationship Id="rId169" Type="http://schemas.openxmlformats.org/officeDocument/2006/relationships/hyperlink" Target="https://openurl.ebsco.com/results?sid=ebsco:ocu:record&amp;bquery=IS+1844-8577+AND+VI+20+AND+IP+2+AND+DT+2024&amp;link_origin=scholar.google.ro&amp;searchDescription=Journal%20of%20EcoAgriTourism%2C%202024%2C%20Vol%2020%2C%20Issue%202" TargetMode="External"/><Relationship Id="rId168" Type="http://schemas.openxmlformats.org/officeDocument/2006/relationships/hyperlink" Target="https://openurl.ebsco.com/results?sid=ebsco:ocu:record&amp;bquery=IS+1844-8577+AND+VI+20+AND+IP+2+AND+DT+2024&amp;link_origin=scholar.google.ro&amp;searchDescription=Journal%20of%20EcoAgriTourism%2C%202024%2C%20Vol%2020%2C%20Issue%202" TargetMode="External"/><Relationship Id="rId167" Type="http://schemas.openxmlformats.org/officeDocument/2006/relationships/hyperlink" Target="https://openurl.ebsco.com/results?sid=ebsco:ocu:record&amp;bquery=IS+1844-8577+AND+VI+20+AND+IP+2+AND+DT+2024&amp;link_origin=scholar.google.ro&amp;searchDescription=Journal%20of%20EcoAgriTourism%2C%202024%2C%20Vol%2020%2C%20Issue%202" TargetMode="External"/><Relationship Id="rId166" Type="http://schemas.openxmlformats.org/officeDocument/2006/relationships/hyperlink" Target="http://studia.ubbcluj.ro/serii/sociologia/" TargetMode="External"/><Relationship Id="rId161" Type="http://schemas.openxmlformats.org/officeDocument/2006/relationships/hyperlink" Target="https://ijhsrd.com/index.php/ijhsrd" TargetMode="External"/><Relationship Id="rId160" Type="http://schemas.openxmlformats.org/officeDocument/2006/relationships/hyperlink" Target="https://ijhsrd.com/index.php/ijhsrd/article/view/192" TargetMode="External"/><Relationship Id="rId159" Type="http://schemas.openxmlformats.org/officeDocument/2006/relationships/hyperlink" Target="https://cyberleninka.ru/article/n/issledovanie-kachestvennogo-i-kolichestvennogo-sostava-fenolnyh-soedineniy-cherniki-vaccinium-myrtillus-l-kak-syrya-dlya-pischevoy-i/viewer" TargetMode="External"/><Relationship Id="rId154" Type="http://schemas.openxmlformats.org/officeDocument/2006/relationships/hyperlink" Target="https://scholar.google.ro/scholar?oi=bibs&amp;hl=ro&amp;cites=9319050587567319108&amp;as_sdt=5&amp;as_ylo=2024&amp;as_yhi=2024" TargetMode="External"/><Relationship Id="rId153" Type="http://schemas.openxmlformats.org/officeDocument/2006/relationships/hyperlink" Target="https://journal.asu.ru/biol/article/view/16317" TargetMode="External"/><Relationship Id="rId152" Type="http://schemas.openxmlformats.org/officeDocument/2006/relationships/hyperlink" Target="https://doi.org/10.5281/zenodo.14175442" TargetMode="External"/><Relationship Id="rId151" Type="http://schemas.openxmlformats.org/officeDocument/2006/relationships/hyperlink" Target="https://ejar.journals.ekb.eg/" TargetMode="External"/><Relationship Id="rId158" Type="http://schemas.openxmlformats.org/officeDocument/2006/relationships/hyperlink" Target="https://cyberleninka.ru/article/n/issledovanie-kachestvennogo-i-kolichestvennogo-sostava-fenolnyh-soedineniy-cherniki-vaccinium-myrtillus-l-kak-syrya-dlya-pischevoy-i/viewer" TargetMode="External"/><Relationship Id="rId157" Type="http://schemas.openxmlformats.org/officeDocument/2006/relationships/hyperlink" Target="http://cusbed.cumhuriyet.edu.tr/en/pub/issue/86796/1452698" TargetMode="External"/><Relationship Id="rId156" Type="http://schemas.openxmlformats.org/officeDocument/2006/relationships/hyperlink" Target="https://repository.utm.md/" TargetMode="External"/><Relationship Id="rId155" Type="http://schemas.openxmlformats.org/officeDocument/2006/relationships/hyperlink" Target="https://scholar.google.ro/scholar?oi=bibs&amp;hl=ro&amp;cites=9319050587567319108&amp;as_sdt=5&amp;as_ylo=2024&amp;as_yhi=2024" TargetMode="External"/><Relationship Id="rId40" Type="http://schemas.openxmlformats.org/officeDocument/2006/relationships/hyperlink" Target="https://managementjournal.usamv.ro/pdf/vol.22_4/Art48.pdf" TargetMode="External"/><Relationship Id="rId42" Type="http://schemas.openxmlformats.org/officeDocument/2006/relationships/hyperlink" Target="https://www.lumenpublishing.com/journals/index.php/rrem/article/view/6982" TargetMode="External"/><Relationship Id="rId41" Type="http://schemas.openxmlformats.org/officeDocument/2006/relationships/hyperlink" Target="https://www.tandfonline.com/doi/full/10.1080/2331186X.2024.2400745" TargetMode="External"/><Relationship Id="rId44" Type="http://schemas.openxmlformats.org/officeDocument/2006/relationships/hyperlink" Target="https://jppipa.unram.ac.id/index.php/jppipa/article/view/8376" TargetMode="External"/><Relationship Id="rId43" Type="http://schemas.openxmlformats.org/officeDocument/2006/relationships/hyperlink" Target="https://peerj.com/articles/16900/" TargetMode="External"/><Relationship Id="rId46" Type="http://schemas.openxmlformats.org/officeDocument/2006/relationships/hyperlink" Target="https://www.researchgate.net/profile/Jasmeen-Qadir/publication/387548013_Role_of_Different_Components_in_Artificial_Diet_of_Silkworm_Bombyx_mori_L/links/6773a07afb9aff6eaafb58c4/Role-of-Different-Components-in-Artificial-Diet-of-Silkworm-Bombyx-mori-L.pdf" TargetMode="External"/><Relationship Id="rId45" Type="http://schemas.openxmlformats.org/officeDocument/2006/relationships/hyperlink" Target="https://www.f2ffoundation.org/faa/index.php/home/article/view/380/361" TargetMode="External"/><Relationship Id="rId48" Type="http://schemas.openxmlformats.org/officeDocument/2006/relationships/hyperlink" Target="https://journals.ekb.eg/article_404252_4cdf5e61ef54e3f31c2ce85554374945.pdf" TargetMode="External"/><Relationship Id="rId47" Type="http://schemas.openxmlformats.org/officeDocument/2006/relationships/hyperlink" Target="https://dergipark.org.tr/tr/pub/erciyesfen/issue/89386/1579800" TargetMode="External"/><Relationship Id="rId49" Type="http://schemas.openxmlformats.org/officeDocument/2006/relationships/hyperlink" Target="https://ajs.journals.ekb.eg/article_401448_cd0432a221f808dcfc2f8adf8779f1d0.pdf" TargetMode="External"/><Relationship Id="rId31" Type="http://schemas.openxmlformats.org/officeDocument/2006/relationships/hyperlink" Target="https://pergamos.lib.uoa.gr/uoa/dl/object/3423150/file.pdf" TargetMode="External"/><Relationship Id="rId30" Type="http://schemas.openxmlformats.org/officeDocument/2006/relationships/hyperlink" Target="https://www.researchsquare.com/article/rs-4281813/v1" TargetMode="External"/><Relationship Id="rId33" Type="http://schemas.openxmlformats.org/officeDocument/2006/relationships/hyperlink" Target="http://centroazucar.uclv.edu.cu/index.php/centro_azucar/article/view/805" TargetMode="External"/><Relationship Id="rId32" Type="http://schemas.openxmlformats.org/officeDocument/2006/relationships/hyperlink" Target="https://unire.unige.it/handle/123456789/8055" TargetMode="External"/><Relationship Id="rId35" Type="http://schemas.openxmlformats.org/officeDocument/2006/relationships/hyperlink" Target="https://scholar.google.com/scholar?start=30&amp;hl=ro&amp;as_sdt=2005&amp;sciodt=0,5&amp;cites=12620154493626436922&amp;scipsc=" TargetMode="External"/><Relationship Id="rId34" Type="http://schemas.openxmlformats.org/officeDocument/2006/relationships/hyperlink" Target="https://scholar.google.com/scholar?start=30&amp;hl=ro&amp;as_sdt=2005&amp;sciodt=0,5&amp;cites=12620154493626436922&amp;scipsc=" TargetMode="External"/><Relationship Id="rId37" Type="http://schemas.openxmlformats.org/officeDocument/2006/relationships/hyperlink" Target="https://books.iaph.in/chapter-15-potential-applications-of-traditional-medicinal-plants-for-treating-sleep-disorders/" TargetMode="External"/><Relationship Id="rId36" Type="http://schemas.openxmlformats.org/officeDocument/2006/relationships/hyperlink" Target="https://www.proquest.com/openview/fa41e39c569d52befc2c2644b18972f7/1?pq-origsite=gscholar&amp;cbl=2050642" TargetMode="External"/><Relationship Id="rId39" Type="http://schemas.openxmlformats.org/officeDocument/2006/relationships/hyperlink" Target="https://www.journalbeekeeping.com.ua/index.php/1_4/article/view/223" TargetMode="External"/><Relationship Id="rId38" Type="http://schemas.openxmlformats.org/officeDocument/2006/relationships/hyperlink" Target="https://www.jwwse.ir/article_200296_en.html?lang=fa" TargetMode="External"/><Relationship Id="rId20" Type="http://schemas.openxmlformats.org/officeDocument/2006/relationships/hyperlink" Target="https://journal-of-agroalimentary.ro/admin/articole/13662L11-30-3_JAPT2024-Moldovan-DOI-26-pp-300-305.pdf" TargetMode="External"/><Relationship Id="rId22" Type="http://schemas.openxmlformats.org/officeDocument/2006/relationships/hyperlink" Target="http://jfhs.scientificwebjournals.com/en/download/article-file/3469954" TargetMode="External"/><Relationship Id="rId21" Type="http://schemas.openxmlformats.org/officeDocument/2006/relationships/hyperlink" Target="https://pubs.ub.ro/dwnl.php?id=CSCC6202402V02S01A0004" TargetMode="External"/><Relationship Id="rId24" Type="http://schemas.openxmlformats.org/officeDocument/2006/relationships/hyperlink" Target="https://journal.asu.ru/biol/article/view/16317" TargetMode="External"/><Relationship Id="rId23" Type="http://schemas.openxmlformats.org/officeDocument/2006/relationships/hyperlink" Target="https://www.researchsquare.com/article/rs-4281813/v1" TargetMode="External"/><Relationship Id="rId26" Type="http://schemas.openxmlformats.org/officeDocument/2006/relationships/hyperlink" Target="https://xuebaozk.haut.edu.cn/article/doi/10.16433/j.1673-2383.2024.02.010" TargetMode="External"/><Relationship Id="rId25" Type="http://schemas.openxmlformats.org/officeDocument/2006/relationships/hyperlink" Target="https://openurl.ebsco.com/EPDB%3Agcd%3A16%3A19511568/detailv2?sid=ebsco%3Aplink%3Ascholar&amp;id=ebsco%3Agcd%3A97304880&amp;crl=c&amp;link_origin=scholar.google.com" TargetMode="External"/><Relationship Id="rId28" Type="http://schemas.openxmlformats.org/officeDocument/2006/relationships/hyperlink" Target="https://journal-of-agroalimentary.ro/admin/articole/13662L11-30-3_JAPT2024-Moldovan-DOI-26-pp-300-305.pdf" TargetMode="External"/><Relationship Id="rId27" Type="http://schemas.openxmlformats.org/officeDocument/2006/relationships/hyperlink" Target="https://repository.umkla.ac.id/3595/1/BAB%20I.pdf" TargetMode="External"/><Relationship Id="rId29" Type="http://schemas.openxmlformats.org/officeDocument/2006/relationships/hyperlink" Target="https://pubs.ub.ro/dwnl.php?id=CSCC6202402V02S01A0004" TargetMode="External"/><Relationship Id="rId11" Type="http://schemas.openxmlformats.org/officeDocument/2006/relationships/hyperlink" Target="https://www.spfp-mgupp.ru/jour/article/view/538" TargetMode="External"/><Relationship Id="rId10" Type="http://schemas.openxmlformats.org/officeDocument/2006/relationships/hyperlink" Target="https://journals.pdaa.edu.ua/visnyk/article/view/1934/2389" TargetMode="External"/><Relationship Id="rId13" Type="http://schemas.openxmlformats.org/officeDocument/2006/relationships/hyperlink" Target="https://ric.undc.edu.pe/index.php/ricundc/article/view/72" TargetMode="External"/><Relationship Id="rId12" Type="http://schemas.openxmlformats.org/officeDocument/2006/relationships/hyperlink" Target="https://ijpjournal.com/bft-article/optimizing-vitamin-d-enrichment-in-oyster-mushrooms-by-investigating-the-effects-of-uv-light-treatment-and-drying-methods/" TargetMode="External"/><Relationship Id="rId15" Type="http://schemas.openxmlformats.org/officeDocument/2006/relationships/hyperlink" Target="https://www.usab-tm.ro/utilizatori/medicinaveterinara/file/LS%20FMV%20LVII(2)%202024.pdf" TargetMode="External"/><Relationship Id="rId14" Type="http://schemas.openxmlformats.org/officeDocument/2006/relationships/hyperlink" Target="https://www.sudoc.fr/263318842" TargetMode="External"/><Relationship Id="rId17" Type="http://schemas.openxmlformats.org/officeDocument/2006/relationships/hyperlink" Target="https://dergipark.org.tr/en/pub/akufemubid/indexes" TargetMode="External"/><Relationship Id="rId16" Type="http://schemas.openxmlformats.org/officeDocument/2006/relationships/hyperlink" Target="https://dergipark.org.tr/en/download/article-file/2964036" TargetMode="External"/><Relationship Id="rId19" Type="http://schemas.openxmlformats.org/officeDocument/2006/relationships/hyperlink" Target="https://repository.umkla.ac.id/3595/1/BAB%20I.pdf" TargetMode="External"/><Relationship Id="rId18" Type="http://schemas.openxmlformats.org/officeDocument/2006/relationships/hyperlink" Target="https://xuebaozk.haut.edu.cn/article/doi/10.16433/j.1673-2383.2024.02.010" TargetMode="External"/><Relationship Id="rId84" Type="http://schemas.openxmlformats.org/officeDocument/2006/relationships/hyperlink" Target="https://assets-eu.researchsquare.com/files/rs-3664096/v1/035f07c2-52db-4832-b393-f81a58733e3e.pdf" TargetMode="External"/><Relationship Id="rId83" Type="http://schemas.openxmlformats.org/officeDocument/2006/relationships/hyperlink" Target="https://assets.researchsquare.com/files/rs-3664096/v1/035f07c2-52db-4832-b393-f81a58733e3e.pdf?c=1705622269" TargetMode="External"/><Relationship Id="rId86" Type="http://schemas.openxmlformats.org/officeDocument/2006/relationships/hyperlink" Target="https://www.researchgate.net/publication/388105656_SENTIMENT_ANALYSIS_OF_TOURIST_REVIEWS_ON_ECOTOURISM_CLUSTERS_IN_MALAYSIA_FOR_SUSTAINABLE_DEVELOPMENT" TargetMode="External"/><Relationship Id="rId85" Type="http://schemas.openxmlformats.org/officeDocument/2006/relationships/hyperlink" Target="http://../../../../Downloads/Layout+8376+-.pdf" TargetMode="External"/><Relationship Id="rId88" Type="http://schemas.openxmlformats.org/officeDocument/2006/relationships/hyperlink" Target="https://journals.caf.ac.cn/data/article/zgcsly/preview/pdf/20240619.pdf" TargetMode="External"/><Relationship Id="rId87" Type="http://schemas.openxmlformats.org/officeDocument/2006/relationships/hyperlink" Target="http://../../../../Downloads/6982-Article%20Text-23559-1-10-20240808%20(1).pdf" TargetMode="External"/><Relationship Id="rId89" Type="http://schemas.openxmlformats.org/officeDocument/2006/relationships/hyperlink" Target="https://ir-library.ku.ac.ke/server/api/core/bitstreams/96e2c147-a5f0-4ece-98f7-1746b6ddd3cd/content" TargetMode="External"/><Relationship Id="rId80" Type="http://schemas.openxmlformats.org/officeDocument/2006/relationships/hyperlink" Target="https://jppipa.unram.ac.id/index.php/jppipa/article/view/8846/6143" TargetMode="External"/><Relationship Id="rId82" Type="http://schemas.openxmlformats.org/officeDocument/2006/relationships/hyperlink" Target="https://www.diva-portal.org/smash/get/diva2:1903616/FULLTEXT01.pdf" TargetMode="External"/><Relationship Id="rId81" Type="http://schemas.openxmlformats.org/officeDocument/2006/relationships/hyperlink" Target="https://reviberpol.org/wp-content/uploads/2024/06/2024-25-1-1-14.pdf" TargetMode="External"/><Relationship Id="rId73" Type="http://schemas.openxmlformats.org/officeDocument/2006/relationships/hyperlink" Target="https://journals.lww.com/pmrr/fulltext/2024/01060/awareness_and_preferences_about_packaged_food.4.aspx" TargetMode="External"/><Relationship Id="rId72" Type="http://schemas.openxmlformats.org/officeDocument/2006/relationships/hyperlink" Target="https://www.researchgate.net/publication/387029061_Un_viaje_historico_a_traves_del_etiquetado_nutricional" TargetMode="External"/><Relationship Id="rId75" Type="http://schemas.openxmlformats.org/officeDocument/2006/relationships/hyperlink" Target="https://openurl.ebsco.com/EPDB%3Agcd%3A7%3A2595831/detailv2?sid=ebsco%3Aplink%3Ascholar&amp;id=ebsco%3Agcd%3A182330386&amp;crl=c&amp;link_origin=scholar.google.com" TargetMode="External"/><Relationship Id="rId74" Type="http://schemas.openxmlformats.org/officeDocument/2006/relationships/hyperlink" Target="https://repozitorij.unizg.hr/islandora/object/pbf:5173" TargetMode="External"/><Relationship Id="rId77" Type="http://schemas.openxmlformats.org/officeDocument/2006/relationships/hyperlink" Target="https://www.researchgate.net/publication/387029061_Un_viaje_historico_a_traves_del_etiquetado_nutricional" TargetMode="External"/><Relationship Id="rId76" Type="http://schemas.openxmlformats.org/officeDocument/2006/relationships/hyperlink" Target="https://openurl.ebsco.com/EPDB%3Agcd%3A6%3A2595830/detailv2?sid=ebsco%3Aplink%3Ascholar&amp;id=ebsco%3Agcd%3A182330385&amp;crl=c&amp;link_origin=scholar.google.com" TargetMode="External"/><Relationship Id="rId79" Type="http://schemas.openxmlformats.org/officeDocument/2006/relationships/hyperlink" Target="https://ejurnal.unisan.ac.id/index.php/arview/article/view/792" TargetMode="External"/><Relationship Id="rId78" Type="http://schemas.openxmlformats.org/officeDocument/2006/relationships/hyperlink" Target="https://journals.lww.com/pmrr/fulltext/2024/01060/awareness_and_preferences_about_packaged_food.4.aspx" TargetMode="External"/><Relationship Id="rId71" Type="http://schemas.openxmlformats.org/officeDocument/2006/relationships/hyperlink" Target="https://cyberleninka.ru/article/n/morfologo-anatomicheskie-i-razmerno-vesovye-harakteristiki-nakoplenie-suhogo-veschestva-v-fruktifikatsiyah-tisov-taxus-l" TargetMode="External"/><Relationship Id="rId70" Type="http://schemas.openxmlformats.org/officeDocument/2006/relationships/hyperlink" Target="http://cusbed.cumhuriyet.edu.tr/en/download/article-file/3794294" TargetMode="External"/><Relationship Id="rId62" Type="http://schemas.openxmlformats.org/officeDocument/2006/relationships/hyperlink" Target="https://dea.lib.unideb.hu/items/9898ebcb-9175-4bac-81f9-de8afdda795b" TargetMode="External"/><Relationship Id="rId61" Type="http://schemas.openxmlformats.org/officeDocument/2006/relationships/hyperlink" Target="https://reviberpol.org/wp-content/uploads/2024/06/2024-25-1-1-14.pdf" TargetMode="External"/><Relationship Id="rId64" Type="http://schemas.openxmlformats.org/officeDocument/2006/relationships/hyperlink" Target="https://ri.conicet.gov.ar/handle/11336/251634" TargetMode="External"/><Relationship Id="rId63" Type="http://schemas.openxmlformats.org/officeDocument/2006/relationships/hyperlink" Target="https://www.benthamdirect.com/content/journals/lff/10.2174/0126669390271001231122051310" TargetMode="External"/><Relationship Id="rId66" Type="http://schemas.openxmlformats.org/officeDocument/2006/relationships/hyperlink" Target="https://jbiochemtech.com/article/promising-aromatic-and-therapeutic-plants-from-tunisia-phytochemical-analysis-antioxidant-and-ant-qxtw0k4s3kz1oxj?html" TargetMode="External"/><Relationship Id="rId65" Type="http://schemas.openxmlformats.org/officeDocument/2006/relationships/hyperlink" Target="https://dialnet.unirioja.es/servlet/articulo?codigo=9744081" TargetMode="External"/><Relationship Id="rId68" Type="http://schemas.openxmlformats.org/officeDocument/2006/relationships/hyperlink" Target="https://gynecology.orscience.ru/0015-3303/article/view/648222" TargetMode="External"/><Relationship Id="rId67" Type="http://schemas.openxmlformats.org/officeDocument/2006/relationships/hyperlink" Target="http://acikerisim.harran.edu.tr:8080/jspui/bitstream/11513/4079/1/meryem%20kara%c3%a7am%20tez.pdf" TargetMode="External"/><Relationship Id="rId60" Type="http://schemas.openxmlformats.org/officeDocument/2006/relationships/hyperlink" Target="https://jppipa.unram.ac.id/index.php/jppipa/article/view/8846/6143" TargetMode="External"/><Relationship Id="rId69" Type="http://schemas.openxmlformats.org/officeDocument/2006/relationships/hyperlink" Target="https://www.mdpi.com/2813-3145/3/1/6" TargetMode="External"/><Relationship Id="rId51" Type="http://schemas.openxmlformats.org/officeDocument/2006/relationships/hyperlink" Target="https://koreascience.kr/article/JAKO202427052277144.page" TargetMode="External"/><Relationship Id="rId50" Type="http://schemas.openxmlformats.org/officeDocument/2006/relationships/hyperlink" Target="https://www.preprints.org/manuscript/202411.1295/v1" TargetMode="External"/><Relationship Id="rId53" Type="http://schemas.openxmlformats.org/officeDocument/2006/relationships/hyperlink" Target="https://epubl.ktu.edu/object/elaba:192865215/" TargetMode="External"/><Relationship Id="rId52" Type="http://schemas.openxmlformats.org/officeDocument/2006/relationships/hyperlink" Target="https://produccioncientifica.ucm.es/documentos/66901e81d7b2a93eb1f30fb9" TargetMode="External"/><Relationship Id="rId55" Type="http://schemas.openxmlformats.org/officeDocument/2006/relationships/hyperlink" Target="https://www.mdpi.com/2673-9976/31/1/26" TargetMode="External"/><Relationship Id="rId54" Type="http://schemas.openxmlformats.org/officeDocument/2006/relationships/hyperlink" Target="https://www.benthamdirect.com/content/books/9789815223163.chapter-7" TargetMode="External"/><Relationship Id="rId57" Type="http://schemas.openxmlformats.org/officeDocument/2006/relationships/hyperlink" Target="https://ejah.journals.ekb.eg/article_351121_2fcd5bc91e092ce1f4eb16f15a93b5d6.pdf" TargetMode="External"/><Relationship Id="rId56" Type="http://schemas.openxmlformats.org/officeDocument/2006/relationships/hyperlink" Target="https://www.sid.ir/paper/1157287/en" TargetMode="External"/><Relationship Id="rId59" Type="http://schemas.openxmlformats.org/officeDocument/2006/relationships/hyperlink" Target="https://ejurnal.unisan.ac.id/index.php/arview/article/view/792" TargetMode="External"/><Relationship Id="rId58" Type="http://schemas.openxmlformats.org/officeDocument/2006/relationships/hyperlink" Target="https://ijcms.ielas.org/index.php/ijcms/article/view/9/10" TargetMode="External"/><Relationship Id="rId107" Type="http://schemas.openxmlformats.org/officeDocument/2006/relationships/hyperlink" Target="https://doi.org/10.3390/agrochemicals3010006" TargetMode="External"/><Relationship Id="rId228" Type="http://schemas.openxmlformats.org/officeDocument/2006/relationships/hyperlink" Target="https://journals.caf.ac.cn/data/article/zgcsly/preview/pdf/20240619.pdf" TargetMode="External"/><Relationship Id="rId106" Type="http://schemas.openxmlformats.org/officeDocument/2006/relationships/hyperlink" Target="http://cusbed.cumhuriyet.edu.tr/en/pub/issue/86796/1452698" TargetMode="External"/><Relationship Id="rId227" Type="http://schemas.openxmlformats.org/officeDocument/2006/relationships/hyperlink" Target="http://../../../Downloads/6982-Article%20Text-23559-1-10-20240808%20(1).pdf" TargetMode="External"/><Relationship Id="rId105" Type="http://schemas.openxmlformats.org/officeDocument/2006/relationships/hyperlink" Target="https://www.routledge.com/Natural-Food-Preservatives/Bhattacharya-Abd-ElAzimSalama/p/book/9789814968645?srsltid=AfmBOorh546acLj1IqBPH4xLPQv_svqHAEL5dqyurLbaaCiDew1wutdH" TargetMode="External"/><Relationship Id="rId226" Type="http://schemas.openxmlformats.org/officeDocument/2006/relationships/hyperlink" Target="https://www.researchgate.net/publication/388105656_SENTIMENT_ANALYSIS_OF_TOURIST_REVIEWS_ON_ECOTOURISM_CLUSTERS_IN_MALAYSIA_FOR_SUSTAINABLE_DEVELOPMENT" TargetMode="External"/><Relationship Id="rId104" Type="http://schemas.openxmlformats.org/officeDocument/2006/relationships/hyperlink" Target="https://symposium.iceadr.ro/wp-content/uploads/2023/03/Volum-simpozion_RO.pdf" TargetMode="External"/><Relationship Id="rId225" Type="http://schemas.openxmlformats.org/officeDocument/2006/relationships/hyperlink" Target="http://../../../Downloads/Layout+8376+-.pdf" TargetMode="External"/><Relationship Id="rId109" Type="http://schemas.openxmlformats.org/officeDocument/2006/relationships/hyperlink" Target="https://journals.lww.com/pmrr/fulltext/2024/01060/awareness_and_preferences_about_packaged_food.4.aspx" TargetMode="External"/><Relationship Id="rId108" Type="http://schemas.openxmlformats.org/officeDocument/2006/relationships/hyperlink" Target="http://cusbed.cumhuriyet.edu.tr/en/pub/issue/86796/1452698" TargetMode="External"/><Relationship Id="rId229" Type="http://schemas.openxmlformats.org/officeDocument/2006/relationships/hyperlink" Target="https://ir-library.ku.ac.ke/server/api/core/bitstreams/96e2c147-a5f0-4ece-98f7-1746b6ddd3cd/content" TargetMode="External"/><Relationship Id="rId220" Type="http://schemas.openxmlformats.org/officeDocument/2006/relationships/hyperlink" Target="https://lsma.ro/index.php/lsma/article/view/2683" TargetMode="External"/><Relationship Id="rId103" Type="http://schemas.openxmlformats.org/officeDocument/2006/relationships/hyperlink" Target="https://www.multispecialityjournal.com/uploads/archives/20241212134521_E-24-11.1.pdf" TargetMode="External"/><Relationship Id="rId224" Type="http://schemas.openxmlformats.org/officeDocument/2006/relationships/hyperlink" Target="http://repository.umpalopo.ac.id/5368/1/The%20Influence%20Of%20Government%20Policies%20In%20The%20Agro-Tourism%20Sector%20On%20Increasing%20The%20Promotion%20Of%20Grape%20Farmers%27%20Sales%20With%20Infrastructure%20As%20A%20Moderation%20Variable.pdf" TargetMode="External"/><Relationship Id="rId102" Type="http://schemas.openxmlformats.org/officeDocument/2006/relationships/hyperlink" Target="https://www.bio-conferences.org/articles/bioconf/pdf/2024/42/bioconf_isotobat2024_02001.pdf" TargetMode="External"/><Relationship Id="rId223" Type="http://schemas.openxmlformats.org/officeDocument/2006/relationships/hyperlink" Target="https://lsma.ro/index.php/lsma/article/view/2683" TargetMode="External"/><Relationship Id="rId101" Type="http://schemas.openxmlformats.org/officeDocument/2006/relationships/hyperlink" Target="https://repositoriodigital.uns.edu.ar/bitstream/handle/123456789/6879/CARRE%C3%91O%20Salvador.pdf?sequence=1" TargetMode="External"/><Relationship Id="rId222" Type="http://schemas.openxmlformats.org/officeDocument/2006/relationships/hyperlink" Target="https://dergipark.org.tr/en/download/article-file/4247170" TargetMode="External"/><Relationship Id="rId100" Type="http://schemas.openxmlformats.org/officeDocument/2006/relationships/hyperlink" Target="https://d1wqtxts1xzle7.cloudfront.net/118037250/869-libre.pdf?1725767776=&amp;response-content-disposition=inline%3B+filename%3DInspection_and_Certification_Systems_Ana.pdf&amp;Expires=1747337039&amp;Signature=NEoa-Ho8g1JzC9PSGA~me2Aig-9fDahyLlm6YGRaBYtGQnpxugrF~W-ZqV9TokL4HdBV35cRm4qACb~lG0R8J4LgKZppZUDuXuybj9QbCTaRj1yEhUO1cIcWlA1BAWyz-P5RFuK06tYmJnGFIPuy7~dlE2aL05c7QBkzk9XngJs-2p44P6JDFcQry2fyWrbCm7KG7OmiqkxNF61JCQykAH5hnZ0dHKWZRZ7fSn5sOLXgFuoYHAkQI9zsKIXvn3aRSMMQip7xMzTG5eHt~S9YeBJaW8kUrnh~VkPTUDNXo0y~2h-UzjQxQTJ2vwgDFfD9w7YwlXJ2dYJBCwHITuKwwg__&amp;Key-Pair-Id=APKAJLOHF5GGSLRBV4ZA" TargetMode="External"/><Relationship Id="rId221" Type="http://schemas.openxmlformats.org/officeDocument/2006/relationships/hyperlink" Target="https://lsma.ro/index.php/lsma/article/view/2645" TargetMode="External"/><Relationship Id="rId217" Type="http://schemas.openxmlformats.org/officeDocument/2006/relationships/hyperlink" Target="https://dea.lib.unideb.hu/server/api/core/bitstreams/cd7df2ab-4eb5-4e7f-bee2-61f916f2111d/content" TargetMode="External"/><Relationship Id="rId216" Type="http://schemas.openxmlformats.org/officeDocument/2006/relationships/hyperlink" Target="https://dea.lib.unideb.hu/items/4f4df82d-e788-4fe6-beed-a1ee3d3fe80c" TargetMode="External"/><Relationship Id="rId215" Type="http://schemas.openxmlformats.org/officeDocument/2006/relationships/hyperlink" Target="http://../../../Downloads/NSZ_44-54.pdf" TargetMode="External"/><Relationship Id="rId214" Type="http://schemas.openxmlformats.org/officeDocument/2006/relationships/hyperlink" Target="https://ouci.dntb.gov.ua/en/works/4MdAWXe7/" TargetMode="External"/><Relationship Id="rId219" Type="http://schemas.openxmlformats.org/officeDocument/2006/relationships/hyperlink" Target="https://proceeding.unram.ac.id/index.php/icones/article/view/3384" TargetMode="External"/><Relationship Id="rId218" Type="http://schemas.openxmlformats.org/officeDocument/2006/relationships/hyperlink" Target="https://www.researchgate.net/profile/Zsolt-Magyari-Saska/publication/381852604_The_Valuation_of_the_Urban_Ecotourism_Potential_of_the_Volcanic_Geomorphohydrosite_Baile_Tusnad_in_Harghita_County_Romania/links/66825d43f3b61c4e2ca0f13f/The-Valuation-of-the-Urban-Ecotourism-Potential-of-the-Volcanic-Geomorphohydrosite-Baile-Tusnad-in-Harghita-County-Romania.pdf" TargetMode="External"/><Relationship Id="rId213" Type="http://schemas.openxmlformats.org/officeDocument/2006/relationships/hyperlink" Target="http://../../../Downloads/349-20-4491-1-10-20241010.pdf" TargetMode="External"/><Relationship Id="rId212" Type="http://schemas.openxmlformats.org/officeDocument/2006/relationships/hyperlink" Target="https://www.preprints.org/manuscript/202406.0544/v1" TargetMode="External"/><Relationship Id="rId211" Type="http://schemas.openxmlformats.org/officeDocument/2006/relationships/hyperlink" Target="https://www.researchgate.net/profile/Alexandra-Cehan/publication/378526332_A_Geographical_Perspective_on_the_Impact_of_COVID-19_on_Tourism_Demand_in_Romania/links/65dedfacadc608480aed9cc7/A-Geographical-Perspective-on-the-Impact-of-COVID-19-on-Tourism-Demand-in-Romania.pdf" TargetMode="External"/><Relationship Id="rId210" Type="http://schemas.openxmlformats.org/officeDocument/2006/relationships/hyperlink" Target="https://www.researchgate.net/profile/Ni-Luh-Andayani/publication/379273371_Developing_sustainable_eco-agritourism_based_on_resource_based_theory_in_Kl" TargetMode="External"/><Relationship Id="rId129" Type="http://schemas.openxmlformats.org/officeDocument/2006/relationships/hyperlink" Target="https://www.aimspress.com/journal/microbiology" TargetMode="External"/><Relationship Id="rId128" Type="http://schemas.openxmlformats.org/officeDocument/2006/relationships/hyperlink" Target="https://anale-chimie.univ-ovidius.ro/wp-content/uploads/2024/07/Abstract-7-2024.pdf" TargetMode="External"/><Relationship Id="rId127" Type="http://schemas.openxmlformats.org/officeDocument/2006/relationships/hyperlink" Target="https://ijpjournal.com/bft-article/optimizing-vitamin-d-enrichment-in-oyster-mushrooms-by-investigating-the-effects-of-uv-light-treatment-and-drying-methods/" TargetMode="External"/><Relationship Id="rId126" Type="http://schemas.openxmlformats.org/officeDocument/2006/relationships/hyperlink" Target="https://pharmaciyajournal.ru/en/node/38393" TargetMode="External"/><Relationship Id="rId121" Type="http://schemas.openxmlformats.org/officeDocument/2006/relationships/hyperlink" Target="https://www.explorationpub.com/Journals/eds/Article/100834" TargetMode="External"/><Relationship Id="rId242" Type="http://schemas.openxmlformats.org/officeDocument/2006/relationships/hyperlink" Target="https://eb.bio.uni-plovdiv.bg/wp-content/uploads/2024/12/eb20242023.pdf" TargetMode="External"/><Relationship Id="rId120" Type="http://schemas.openxmlformats.org/officeDocument/2006/relationships/hyperlink" Target="https://agrifoodscience.com/index.php/TURJAF/article/view/7067" TargetMode="External"/><Relationship Id="rId241" Type="http://schemas.openxmlformats.org/officeDocument/2006/relationships/hyperlink" Target="http://../../../Downloads/Harat_Procedure_JEE_8_2024.pdf" TargetMode="External"/><Relationship Id="rId240" Type="http://schemas.openxmlformats.org/officeDocument/2006/relationships/hyperlink" Target="https://dergipark.org.tr/en/download/article-file/4430684" TargetMode="External"/><Relationship Id="rId125" Type="http://schemas.openxmlformats.org/officeDocument/2006/relationships/hyperlink" Target="https://jhfb.ro/index.php/jhfb/article/view/99" TargetMode="External"/><Relationship Id="rId124" Type="http://schemas.openxmlformats.org/officeDocument/2006/relationships/hyperlink" Target="https://www.chem.ubbcluj.ro/~studiachemia/issues/chemia2024_1/11Fiastru_Margina_175_186.pdf" TargetMode="External"/><Relationship Id="rId245" Type="http://schemas.openxmlformats.org/officeDocument/2006/relationships/drawing" Target="../drawings/drawing13.xml"/><Relationship Id="rId123" Type="http://schemas.openxmlformats.org/officeDocument/2006/relationships/hyperlink" Target="https://www.academia.edu/2837-4010/2/3/10.20935/AcadBiol7331" TargetMode="External"/><Relationship Id="rId244" Type="http://schemas.openxmlformats.org/officeDocument/2006/relationships/hyperlink" Target="http://../../../Downloads/PS22324_12.pdf" TargetMode="External"/><Relationship Id="rId122" Type="http://schemas.openxmlformats.org/officeDocument/2006/relationships/hyperlink" Target="https://www.explorationpub.com/Journals/eds/Article/100834" TargetMode="External"/><Relationship Id="rId243" Type="http://schemas.openxmlformats.org/officeDocument/2006/relationships/hyperlink" Target="http://www.eadr.ro/RePEc/iag/iag_pdf/AERD2401_23-39.pdf" TargetMode="External"/><Relationship Id="rId95" Type="http://schemas.openxmlformats.org/officeDocument/2006/relationships/hyperlink" Target="https://www.bio-conferences.org/articles/bioconf/pdf/2024/42/bioconf_isotobat2024_02001.pdf" TargetMode="External"/><Relationship Id="rId94" Type="http://schemas.openxmlformats.org/officeDocument/2006/relationships/hyperlink" Target="https://journals.ekb.eg/article_344765_54d9ff777816f0521882147ed1a3c4eb.pdf" TargetMode="External"/><Relationship Id="rId97" Type="http://schemas.openxmlformats.org/officeDocument/2006/relationships/hyperlink" Target="https://assets-eu.researchsquare.com/files/rs-3664096/v1/035f07c2-52db-4832-b393-f81a58733e3e.pdf?c=1705622269" TargetMode="External"/><Relationship Id="rId96" Type="http://schemas.openxmlformats.org/officeDocument/2006/relationships/hyperlink" Target="https://link.springer.com/article/10.1007/s00344-024-11478-6" TargetMode="External"/><Relationship Id="rId99" Type="http://schemas.openxmlformats.org/officeDocument/2006/relationships/hyperlink" Target="http://dspace.zsmu.edu.ua/bitstream/123456789/20194/1/c79-87-0.pdf" TargetMode="External"/><Relationship Id="rId98" Type="http://schemas.openxmlformats.org/officeDocument/2006/relationships/hyperlink" Target="http://dspace.zsmu.edu.ua/bitstream/123456789/21208/1/Phyton-93-53754.pdf" TargetMode="External"/><Relationship Id="rId91" Type="http://schemas.openxmlformats.org/officeDocument/2006/relationships/hyperlink" Target="https://link.springer.com/article/10.1007/s11816-023-00825-w" TargetMode="External"/><Relationship Id="rId90" Type="http://schemas.openxmlformats.org/officeDocument/2006/relationships/hyperlink" Target="https://link.springer.com/referenceworkentry/10.1007/978-3-031-43199-9_35" TargetMode="External"/><Relationship Id="rId93" Type="http://schemas.openxmlformats.org/officeDocument/2006/relationships/hyperlink" Target="https://aocs.onlinelibrary.wiley.com/doi/pdf/10.1002/sfp2.1019" TargetMode="External"/><Relationship Id="rId92" Type="http://schemas.openxmlformats.org/officeDocument/2006/relationships/hyperlink" Target="https://journal.bums.ac.ir/article-1-3369-en.html" TargetMode="External"/><Relationship Id="rId118" Type="http://schemas.openxmlformats.org/officeDocument/2006/relationships/hyperlink" Target="https://ijiasr.penpublishing.net/makale/4531" TargetMode="External"/><Relationship Id="rId239" Type="http://schemas.openxmlformats.org/officeDocument/2006/relationships/hyperlink" Target="https://www.emerald.com/insight/content/doi/10.1108/ijtc-05-2024-0103/full/pdf" TargetMode="External"/><Relationship Id="rId117" Type="http://schemas.openxmlformats.org/officeDocument/2006/relationships/hyperlink" Target="https://ffhdj.com/index.php/DietarySupplementsNutraceuticals/article/view/1450" TargetMode="External"/><Relationship Id="rId238" Type="http://schemas.openxmlformats.org/officeDocument/2006/relationships/hyperlink" Target="http://../../../Downloads/156-195-1-SM.pdf" TargetMode="External"/><Relationship Id="rId116" Type="http://schemas.openxmlformats.org/officeDocument/2006/relationships/hyperlink" Target="https://sciencescholar.us/journal/index.php/ijhs/article/view/11634" TargetMode="External"/><Relationship Id="rId237" Type="http://schemas.openxmlformats.org/officeDocument/2006/relationships/hyperlink" Target="https://jsbu.ut.ac.ir/article_99120_0bc46da4cf0b4e470f32bb32786e02e5.pdf" TargetMode="External"/><Relationship Id="rId115" Type="http://schemas.openxmlformats.org/officeDocument/2006/relationships/hyperlink" Target="https://stdj.scienceandtechnology.com.vn/index.php/stdj/article/view/4365" TargetMode="External"/><Relationship Id="rId236" Type="http://schemas.openxmlformats.org/officeDocument/2006/relationships/hyperlink" Target="http://../../../Downloads/7.EARN_2024_02_07.pdf" TargetMode="External"/><Relationship Id="rId119" Type="http://schemas.openxmlformats.org/officeDocument/2006/relationships/hyperlink" Target="https://www.uaiasi.ro/revmvis/index_htm_files/THE%20IMPORTANCE%20OF%20AFLATOXIN%20M1%20IN%20DAIRY%20PRODUCTS%20-%20A%20MINI-REVIEW%20.pdf" TargetMode="External"/><Relationship Id="rId110" Type="http://schemas.openxmlformats.org/officeDocument/2006/relationships/hyperlink" Target="https://repozitorij.unizg.hr/islandora/object/pbf:5173" TargetMode="External"/><Relationship Id="rId231" Type="http://schemas.openxmlformats.org/officeDocument/2006/relationships/hyperlink" Target="https://www.lsma.ro/index.php/lsma/article/view/2599" TargetMode="External"/><Relationship Id="rId230" Type="http://schemas.openxmlformats.org/officeDocument/2006/relationships/hyperlink" Target="https://www.econstor.eu/bitstream/10419/301779/1/ICEADR-2023-p179.pdf" TargetMode="External"/><Relationship Id="rId114" Type="http://schemas.openxmlformats.org/officeDocument/2006/relationships/hyperlink" Target="https://setpublisher.com/index.php/jpans/article/view/2539" TargetMode="External"/><Relationship Id="rId235" Type="http://schemas.openxmlformats.org/officeDocument/2006/relationships/hyperlink" Target="https://ltu.diva-portal.org/smash/get/diva2:1903616/FULLTEXT01.pdf" TargetMode="External"/><Relationship Id="rId113" Type="http://schemas.openxmlformats.org/officeDocument/2006/relationships/hyperlink" Target="https://pubs.rsc.org/en/Content/ArticleLanding/2024/FB/D4FB00072B" TargetMode="External"/><Relationship Id="rId234" Type="http://schemas.openxmlformats.org/officeDocument/2006/relationships/hyperlink" Target="https://researcharchive.lincoln.ac.nz/server/api/core/bitstreams/022c67b7-1a25-4dc4-97b8-2a96a3d9717c/content" TargetMode="External"/><Relationship Id="rId112" Type="http://schemas.openxmlformats.org/officeDocument/2006/relationships/hyperlink" Target="http://studia.ubbcluj.ro/serii/sociologia/" TargetMode="External"/><Relationship Id="rId233" Type="http://schemas.openxmlformats.org/officeDocument/2006/relationships/hyperlink" Target="https://ideas.repec.org/b/elg/eebook/21320.html" TargetMode="External"/><Relationship Id="rId111" Type="http://schemas.openxmlformats.org/officeDocument/2006/relationships/hyperlink" Target="https://repozitorij.unizg.hr/" TargetMode="External"/><Relationship Id="rId232" Type="http://schemas.openxmlformats.org/officeDocument/2006/relationships/hyperlink" Target="https://www.lsma.ro/index.php/lsma/article/view/2601" TargetMode="External"/><Relationship Id="rId206" Type="http://schemas.openxmlformats.org/officeDocument/2006/relationships/hyperlink" Target="https://lsma.ro/index.php/lsma/article/view/2574" TargetMode="External"/><Relationship Id="rId205" Type="http://schemas.openxmlformats.org/officeDocument/2006/relationships/hyperlink" Target="https://lsma.ro/index.php/lsma/article/view/2576" TargetMode="External"/><Relationship Id="rId204" Type="http://schemas.openxmlformats.org/officeDocument/2006/relationships/hyperlink" Target="https://protmed.uoradea.ro/nou/images/Publicatii/Ecotox/2024A/Agroturism/19._Isarie.pdf" TargetMode="External"/><Relationship Id="rId203" Type="http://schemas.openxmlformats.org/officeDocument/2006/relationships/hyperlink" Target="https://lsma.ro/index.php/lsma/article/view/2574" TargetMode="External"/><Relationship Id="rId209" Type="http://schemas.openxmlformats.org/officeDocument/2006/relationships/hyperlink" Target="https://dergipark.org.tr/en/download/article-file/3642063" TargetMode="External"/><Relationship Id="rId208" Type="http://schemas.openxmlformats.org/officeDocument/2006/relationships/hyperlink" Target="https://assets-eu.researchsquare.com/files/rs-3664096/v1/035f07c2-52db-4832-b393-f81a58733e3e.pdf" TargetMode="External"/><Relationship Id="rId207" Type="http://schemas.openxmlformats.org/officeDocument/2006/relationships/hyperlink" Target="https://assets.researchsquare.com/files/rs-3664096/v1/035f07c2-52db-4832-b393-f81a58733e3e.pdf?c=1705622269" TargetMode="External"/><Relationship Id="rId202" Type="http://schemas.openxmlformats.org/officeDocument/2006/relationships/hyperlink" Target="https://www.atlantis-press.com/proceedings/icostas-sas-24/126007621" TargetMode="External"/><Relationship Id="rId201" Type="http://schemas.openxmlformats.org/officeDocument/2006/relationships/hyperlink" Target="https://www.lsma.ro/index.php/lsma/article/view/2530" TargetMode="External"/><Relationship Id="rId200" Type="http://schemas.openxmlformats.org/officeDocument/2006/relationships/hyperlink" Target="https://www.lsma.ro/index.php/lsma/article/view/2529"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www.bioresearch.ro/revistaen.html" TargetMode="External"/><Relationship Id="rId2" Type="http://schemas.openxmlformats.org/officeDocument/2006/relationships/hyperlink" Target="https://grassrootsjournals.org/aa/index.html" TargetMode="External"/><Relationship Id="rId3" Type="http://schemas.openxmlformats.org/officeDocument/2006/relationships/hyperlink" Target="https://grassrootsjournals.org/gjnr/index.html" TargetMode="External"/><Relationship Id="rId4" Type="http://schemas.openxmlformats.org/officeDocument/2006/relationships/hyperlink" Target="https://www.bioresearch.ro/revistaen.html" TargetMode="External"/><Relationship Id="rId9" Type="http://schemas.openxmlformats.org/officeDocument/2006/relationships/hyperlink" Target="https://www.mdpi.com/journal/forests" TargetMode="External"/><Relationship Id="rId5" Type="http://schemas.openxmlformats.org/officeDocument/2006/relationships/hyperlink" Target="https://www.ibiol.ro/plant/plant.html" TargetMode="External"/><Relationship Id="rId6" Type="http://schemas.openxmlformats.org/officeDocument/2006/relationships/hyperlink" Target="https://www.mdpi.com/journal/sustainability" TargetMode="External"/><Relationship Id="rId7" Type="http://schemas.openxmlformats.org/officeDocument/2006/relationships/hyperlink" Target="https://www.mdpi.com/journal/forests" TargetMode="External"/><Relationship Id="rId8" Type="http://schemas.openxmlformats.org/officeDocument/2006/relationships/hyperlink" Target="https://www.mdpi.com/journal/land" TargetMode="External"/><Relationship Id="rId40" Type="http://schemas.openxmlformats.org/officeDocument/2006/relationships/hyperlink" Target="https://www.mdpi.com/journal/sensors" TargetMode="External"/><Relationship Id="rId42" Type="http://schemas.openxmlformats.org/officeDocument/2006/relationships/hyperlink" Target="http://www.mdpi.com/journal/sustainability" TargetMode="External"/><Relationship Id="rId41" Type="http://schemas.openxmlformats.org/officeDocument/2006/relationships/hyperlink" Target="http://www.mdpi.com/journal/agronomy/" TargetMode="External"/><Relationship Id="rId44" Type="http://schemas.openxmlformats.org/officeDocument/2006/relationships/hyperlink" Target="http://www.ijfsab.com/" TargetMode="External"/><Relationship Id="rId43" Type="http://schemas.openxmlformats.org/officeDocument/2006/relationships/hyperlink" Target="https://sciendo.com/journal/AUCFT?content-tab=indexing" TargetMode="External"/><Relationship Id="rId46" Type="http://schemas.openxmlformats.org/officeDocument/2006/relationships/hyperlink" Target="https://saiapm.ulbsibiu.ro/cercetare/ACTA_E/7AUCFT.html" TargetMode="External"/><Relationship Id="rId45" Type="http://schemas.openxmlformats.org/officeDocument/2006/relationships/hyperlink" Target="https://www.journals.elsevier.com/micron/editorial-board" TargetMode="External"/><Relationship Id="rId48" Type="http://schemas.openxmlformats.org/officeDocument/2006/relationships/hyperlink" Target="https://www.mdpi.com/journal/pharmaceutics/special_issues/4BI7039NTL" TargetMode="External"/><Relationship Id="rId47" Type="http://schemas.openxmlformats.org/officeDocument/2006/relationships/hyperlink" Target="https://sciendo.com/journal/AUCFT?tab=editorial-board" TargetMode="External"/><Relationship Id="rId49" Type="http://schemas.openxmlformats.org/officeDocument/2006/relationships/hyperlink" Target="https://portal.issn.org/resource/issn/2297-6922" TargetMode="External"/><Relationship Id="rId31" Type="http://schemas.openxmlformats.org/officeDocument/2006/relationships/hyperlink" Target="https://sciendo.com/journal/AUCFT?content-tab=editorial-board" TargetMode="External"/><Relationship Id="rId30" Type="http://schemas.openxmlformats.org/officeDocument/2006/relationships/hyperlink" Target="https://www.mdpi.com/journal/molecules/" TargetMode="External"/><Relationship Id="rId33" Type="http://schemas.openxmlformats.org/officeDocument/2006/relationships/hyperlink" Target="https://sciendo.com/journal/AUCFT?content-tab=editorial-board" TargetMode="External"/><Relationship Id="rId32" Type="http://schemas.openxmlformats.org/officeDocument/2006/relationships/hyperlink" Target="https://sciendo.com/journal/AUCFT?content-tab=editorial-board" TargetMode="External"/><Relationship Id="rId35" Type="http://schemas.openxmlformats.org/officeDocument/2006/relationships/hyperlink" Target="https://www.hrpub.org/journals/jour_reviewers.php?id=11" TargetMode="External"/><Relationship Id="rId34" Type="http://schemas.openxmlformats.org/officeDocument/2006/relationships/hyperlink" Target="https://sciendo.com/journal/AUCFT?content-tab=editorial-board" TargetMode="External"/><Relationship Id="rId37" Type="http://schemas.openxmlformats.org/officeDocument/2006/relationships/hyperlink" Target="https://www.mdpi.com/journal/sensors" TargetMode="External"/><Relationship Id="rId36" Type="http://schemas.openxmlformats.org/officeDocument/2006/relationships/hyperlink" Target="http://www.mdpi.com/journal/processes" TargetMode="External"/><Relationship Id="rId39" Type="http://schemas.openxmlformats.org/officeDocument/2006/relationships/hyperlink" Target="https://www.mdpi.com/journal/electronics" TargetMode="External"/><Relationship Id="rId38" Type="http://schemas.openxmlformats.org/officeDocument/2006/relationships/hyperlink" Target="https://www.mdpi.com/journal/mathematics" TargetMode="External"/><Relationship Id="rId20" Type="http://schemas.openxmlformats.org/officeDocument/2006/relationships/hyperlink" Target="https://www.mdpi.com/journal/applsci/editors" TargetMode="External"/><Relationship Id="rId22" Type="http://schemas.openxmlformats.org/officeDocument/2006/relationships/hyperlink" Target="https://www.mdpi.com/journal/applsci/editors" TargetMode="External"/><Relationship Id="rId21" Type="http://schemas.openxmlformats.org/officeDocument/2006/relationships/hyperlink" Target="https://www.mdpi.com/journal/applsci/editors" TargetMode="External"/><Relationship Id="rId24" Type="http://schemas.openxmlformats.org/officeDocument/2006/relationships/hyperlink" Target="https://www.mdpi.com/journal/applsci/editors" TargetMode="External"/><Relationship Id="rId23" Type="http://schemas.openxmlformats.org/officeDocument/2006/relationships/hyperlink" Target="https://www.mdpi.com/journal/applsci/editors" TargetMode="External"/><Relationship Id="rId26" Type="http://schemas.openxmlformats.org/officeDocument/2006/relationships/hyperlink" Target="https://www.mdpi.com/journal/foods/" TargetMode="External"/><Relationship Id="rId25" Type="http://schemas.openxmlformats.org/officeDocument/2006/relationships/hyperlink" Target="https://www.mdpi.com/journal/applsci/editors" TargetMode="External"/><Relationship Id="rId28" Type="http://schemas.openxmlformats.org/officeDocument/2006/relationships/hyperlink" Target="https://www.mdpi.com/journal/foods/" TargetMode="External"/><Relationship Id="rId27" Type="http://schemas.openxmlformats.org/officeDocument/2006/relationships/hyperlink" Target="https://www.mdpi.com/journal/fermentation/" TargetMode="External"/><Relationship Id="rId29" Type="http://schemas.openxmlformats.org/officeDocument/2006/relationships/hyperlink" Target="https://www.mdpi.com/journal/foods/" TargetMode="External"/><Relationship Id="rId11" Type="http://schemas.openxmlformats.org/officeDocument/2006/relationships/hyperlink" Target="https://www.mdpi.com/journal/forests" TargetMode="External"/><Relationship Id="rId10" Type="http://schemas.openxmlformats.org/officeDocument/2006/relationships/hyperlink" Target="https://www.mdpi.com/journal/forests" TargetMode="External"/><Relationship Id="rId13" Type="http://schemas.openxmlformats.org/officeDocument/2006/relationships/hyperlink" Target="https://www.foodandnutritionjournal.org/about/editorial-board/" TargetMode="External"/><Relationship Id="rId12" Type="http://schemas.openxmlformats.org/officeDocument/2006/relationships/hyperlink" Target="https://www.foodandnutritionjournal.org/about/editorial-board/" TargetMode="External"/><Relationship Id="rId15" Type="http://schemas.openxmlformats.org/officeDocument/2006/relationships/hyperlink" Target="https://sciendo.com/journal/AUCFT?tab=editorial-board" TargetMode="External"/><Relationship Id="rId14" Type="http://schemas.openxmlformats.org/officeDocument/2006/relationships/hyperlink" Target="https://sciendo.com/journal/AUCFT?tab=abstracting-indexing" TargetMode="External"/><Relationship Id="rId17" Type="http://schemas.openxmlformats.org/officeDocument/2006/relationships/hyperlink" Target="https://www.mdpi.com/journal/applsci/editors" TargetMode="External"/><Relationship Id="rId16" Type="http://schemas.openxmlformats.org/officeDocument/2006/relationships/hyperlink" Target="https://sciendo.com/journal/AUCFT?content-tab=editorial-board" TargetMode="External"/><Relationship Id="rId19" Type="http://schemas.openxmlformats.org/officeDocument/2006/relationships/hyperlink" Target="https://www.mdpi.com/journal/applsci/editors" TargetMode="External"/><Relationship Id="rId18" Type="http://schemas.openxmlformats.org/officeDocument/2006/relationships/hyperlink" Target="https://www.mdpi.com/journal/applsci/editors" TargetMode="External"/><Relationship Id="rId84" Type="http://schemas.openxmlformats.org/officeDocument/2006/relationships/hyperlink" Target="https://www.mdpi.com/journal/antioxidants/special_issues/Q0K1H4X5CR" TargetMode="External"/><Relationship Id="rId83" Type="http://schemas.openxmlformats.org/officeDocument/2006/relationships/hyperlink" Target="https://sciendo.com/journal/AUCFT" TargetMode="External"/><Relationship Id="rId86" Type="http://schemas.openxmlformats.org/officeDocument/2006/relationships/hyperlink" Target="https://eurostampa.ro/indexare-issn-isbn-ismn/" TargetMode="External"/><Relationship Id="rId85" Type="http://schemas.openxmlformats.org/officeDocument/2006/relationships/hyperlink" Target="https://medwinpublishers.com/IPCM/editorial-board.php" TargetMode="External"/><Relationship Id="rId88" Type="http://schemas.openxmlformats.org/officeDocument/2006/relationships/hyperlink" Target="https://www.frontiersin.org/research-topics/63328/antioxidants-and-antimicrobials-in-food-productio" TargetMode="External"/><Relationship Id="rId87" Type="http://schemas.openxmlformats.org/officeDocument/2006/relationships/hyperlink" Target="https://eurostampa.ro/bsimsm/" TargetMode="External"/><Relationship Id="rId89" Type="http://schemas.openxmlformats.org/officeDocument/2006/relationships/hyperlink" Target="https://www.mdpi.com/journal/applsci/special_issues/6AD39ZZ725" TargetMode="External"/><Relationship Id="rId80" Type="http://schemas.openxmlformats.org/officeDocument/2006/relationships/hyperlink" Target="http://www.degruyter.com/view/j/aucft" TargetMode="External"/><Relationship Id="rId82" Type="http://schemas.openxmlformats.org/officeDocument/2006/relationships/hyperlink" Target="https://sciendo.com/journal/AUCFT?content-tab=indexing" TargetMode="External"/><Relationship Id="rId81" Type="http://schemas.openxmlformats.org/officeDocument/2006/relationships/hyperlink" Target="https://www.mdpi.com/journal/horticulturae/special_issues/8W7UVQG13T" TargetMode="External"/><Relationship Id="rId73" Type="http://schemas.openxmlformats.org/officeDocument/2006/relationships/hyperlink" Target="https://journaljabb.com/index.php/JABB" TargetMode="External"/><Relationship Id="rId72" Type="http://schemas.openxmlformats.org/officeDocument/2006/relationships/hyperlink" Target="https://journalejnfs.com/index.php/EJNFS" TargetMode="External"/><Relationship Id="rId75" Type="http://schemas.openxmlformats.org/officeDocument/2006/relationships/hyperlink" Target="https://journaljabb.com/index.php/JABB" TargetMode="External"/><Relationship Id="rId74" Type="http://schemas.openxmlformats.org/officeDocument/2006/relationships/hyperlink" Target="https://journaljeai.com/index.php/JEAI" TargetMode="External"/><Relationship Id="rId77" Type="http://schemas.openxmlformats.org/officeDocument/2006/relationships/hyperlink" Target="https://www.jagriculture.com/index.php/AJRRA" TargetMode="External"/><Relationship Id="rId76" Type="http://schemas.openxmlformats.org/officeDocument/2006/relationships/hyperlink" Target="https://journaljabb.com/index.php/JABB" TargetMode="External"/><Relationship Id="rId79" Type="http://schemas.openxmlformats.org/officeDocument/2006/relationships/hyperlink" Target="https://sciendo.com/journal/AUCFT" TargetMode="External"/><Relationship Id="rId78" Type="http://schemas.openxmlformats.org/officeDocument/2006/relationships/hyperlink" Target="https://journaljeai.com/index.php/JEAI" TargetMode="External"/><Relationship Id="rId71" Type="http://schemas.openxmlformats.org/officeDocument/2006/relationships/hyperlink" Target="https://journalacri.com/" TargetMode="External"/><Relationship Id="rId70" Type="http://schemas.openxmlformats.org/officeDocument/2006/relationships/hyperlink" Target="https://bookpi.org/" TargetMode="External"/><Relationship Id="rId62" Type="http://schemas.openxmlformats.org/officeDocument/2006/relationships/hyperlink" Target="https://www.grassrootsjournals.org/aa-indexing-archiving.php" TargetMode="External"/><Relationship Id="rId61" Type="http://schemas.openxmlformats.org/officeDocument/2006/relationships/hyperlink" Target="https://www.vetpress.ru/jour/pages/view/EditorialChttps:/www.vetpress.ru/jour/index" TargetMode="External"/><Relationship Id="rId64" Type="http://schemas.openxmlformats.org/officeDocument/2006/relationships/hyperlink" Target="http://webbut.unitbv.ro/bulletin/Series%20II/Series%20II.html" TargetMode="External"/><Relationship Id="rId63" Type="http://schemas.openxmlformats.org/officeDocument/2006/relationships/hyperlink" Target="https://www.bioresearch.ro/revistaen.html" TargetMode="External"/><Relationship Id="rId66" Type="http://schemas.openxmlformats.org/officeDocument/2006/relationships/hyperlink" Target="http://webbut.unitbv.ro/bulletin/Series%20II/Series%20II.html" TargetMode="External"/><Relationship Id="rId65" Type="http://schemas.openxmlformats.org/officeDocument/2006/relationships/hyperlink" Target="http://webbut.unitbv.ro/bulletin/Series%20II/Series%20II.html" TargetMode="External"/><Relationship Id="rId68" Type="http://schemas.openxmlformats.org/officeDocument/2006/relationships/hyperlink" Target="https://journalafsj.com/index.php/AFSJ" TargetMode="External"/><Relationship Id="rId67" Type="http://schemas.openxmlformats.org/officeDocument/2006/relationships/hyperlink" Target="http://webbut.unitbv.ro/bulletin/Series%20II/Series%20II.html" TargetMode="External"/><Relationship Id="rId60" Type="http://schemas.openxmlformats.org/officeDocument/2006/relationships/hyperlink" Target="http://www.bipcic.icpm.tuiasi.ro/index.html" TargetMode="External"/><Relationship Id="rId69" Type="http://schemas.openxmlformats.org/officeDocument/2006/relationships/hyperlink" Target="https://journalafsj.com/index.php/AFSJ" TargetMode="External"/><Relationship Id="rId51" Type="http://schemas.openxmlformats.org/officeDocument/2006/relationships/hyperlink" Target="https://rrbusiness.ru/en/editorial-board/" TargetMode="External"/><Relationship Id="rId50" Type="http://schemas.openxmlformats.org/officeDocument/2006/relationships/hyperlink" Target="https://medwinpublishers.com/APCT/editorial-board.php" TargetMode="External"/><Relationship Id="rId53" Type="http://schemas.openxmlformats.org/officeDocument/2006/relationships/hyperlink" Target="https://www.mdpi.com/search?journal=molecules" TargetMode="External"/><Relationship Id="rId52" Type="http://schemas.openxmlformats.org/officeDocument/2006/relationships/hyperlink" Target="https://pubs.ub.ro/?pg=revues&amp;rev=cscc6" TargetMode="External"/><Relationship Id="rId55" Type="http://schemas.openxmlformats.org/officeDocument/2006/relationships/hyperlink" Target="https://www.mdpi.com/journal/plants" TargetMode="External"/><Relationship Id="rId54" Type="http://schemas.openxmlformats.org/officeDocument/2006/relationships/hyperlink" Target="https://www.mdpi.com/journal/plants" TargetMode="External"/><Relationship Id="rId57" Type="http://schemas.openxmlformats.org/officeDocument/2006/relationships/hyperlink" Target="https://content.sciendo.com/view/journals/aucft/aucft-overview.xml" TargetMode="External"/><Relationship Id="rId56" Type="http://schemas.openxmlformats.org/officeDocument/2006/relationships/hyperlink" Target="https://content.sciendo.com/view/journals/aucft/aucft-overview.xml" TargetMode="External"/><Relationship Id="rId59" Type="http://schemas.openxmlformats.org/officeDocument/2006/relationships/hyperlink" Target="https://content.sciendo.com/view/journals/aucft/aucft-overview.xml" TargetMode="External"/><Relationship Id="rId58" Type="http://schemas.openxmlformats.org/officeDocument/2006/relationships/hyperlink" Target="https://www.mdpi.com/journal/applsci" TargetMode="External"/><Relationship Id="rId107" Type="http://schemas.openxmlformats.org/officeDocument/2006/relationships/hyperlink" Target="https://www.grassrootsjournals.org/aa-indexing-archiving.php" TargetMode="External"/><Relationship Id="rId106" Type="http://schemas.openxmlformats.org/officeDocument/2006/relationships/hyperlink" Target="https://www.lsma.ro/index.php/lsma/about/editorialTeam" TargetMode="External"/><Relationship Id="rId105" Type="http://schemas.openxmlformats.org/officeDocument/2006/relationships/hyperlink" Target="https://www.lsma.ro/index.php/lsma" TargetMode="External"/><Relationship Id="rId104" Type="http://schemas.openxmlformats.org/officeDocument/2006/relationships/hyperlink" Target="https://www.webofscience.com/wos/woscc/full-record/WOS:001405401800001" TargetMode="External"/><Relationship Id="rId108" Type="http://schemas.openxmlformats.org/officeDocument/2006/relationships/drawing" Target="../drawings/drawing14.xml"/><Relationship Id="rId103" Type="http://schemas.openxmlformats.org/officeDocument/2006/relationships/hyperlink" Target="https://www.webofscience.com/wos/woscc/full-record/WOS:001386613300001" TargetMode="External"/><Relationship Id="rId102" Type="http://schemas.openxmlformats.org/officeDocument/2006/relationships/hyperlink" Target="https://www.webofscience.com/wos/woscc/full-record/WOS:001352117700001" TargetMode="External"/><Relationship Id="rId101" Type="http://schemas.openxmlformats.org/officeDocument/2006/relationships/hyperlink" Target="https://www.webofscience.com/wos/woscc/full-record/WOS:001323932300001" TargetMode="External"/><Relationship Id="rId100" Type="http://schemas.openxmlformats.org/officeDocument/2006/relationships/hyperlink" Target="https://www.webofscience.com/wos/woscc/full-record/PPRN:89278674" TargetMode="External"/><Relationship Id="rId95" Type="http://schemas.openxmlformats.org/officeDocument/2006/relationships/hyperlink" Target="https://www.hrpub.org/journals/jour_reviewers.php?id=11" TargetMode="External"/><Relationship Id="rId94" Type="http://schemas.openxmlformats.org/officeDocument/2006/relationships/hyperlink" Target="https://www.hrpub.org/journals/jour_index.php?id=11" TargetMode="External"/><Relationship Id="rId97" Type="http://schemas.openxmlformats.org/officeDocument/2006/relationships/hyperlink" Target="https://www.webofscience.com/wos/woscc/full-record/WOS:001231188900001" TargetMode="External"/><Relationship Id="rId96" Type="http://schemas.openxmlformats.org/officeDocument/2006/relationships/hyperlink" Target="https://www.webofscience.com/wos/woscc/full-record/WOS:001326224600001" TargetMode="External"/><Relationship Id="rId99" Type="http://schemas.openxmlformats.org/officeDocument/2006/relationships/hyperlink" Target="https://www.webofscience.com/wos/woscc/full-record/WOS:001326224600001" TargetMode="External"/><Relationship Id="rId98" Type="http://schemas.openxmlformats.org/officeDocument/2006/relationships/hyperlink" Target="https://www.webofscience.com/wos/woscc/full-record/WOS:001257761200001" TargetMode="External"/><Relationship Id="rId91" Type="http://schemas.openxmlformats.org/officeDocument/2006/relationships/hyperlink" Target="https://www.mdpi.com/journal/antioxidants/special_issues/Q0K1H4X5CR" TargetMode="External"/><Relationship Id="rId90" Type="http://schemas.openxmlformats.org/officeDocument/2006/relationships/hyperlink" Target="https://www.mdpi.com/journal/applsci/special_issues/7T78RM5EVO" TargetMode="External"/><Relationship Id="rId93" Type="http://schemas.openxmlformats.org/officeDocument/2006/relationships/hyperlink" Target="https://sciendo.com/journal/AUCFT?content-tab=indexing" TargetMode="External"/><Relationship Id="rId92" Type="http://schemas.openxmlformats.org/officeDocument/2006/relationships/hyperlink" Target="https://sciendo.com/journal/AUCFT?content-tab=indexing"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commission.europa.eu/index_en/%20not%20public" TargetMode="External"/><Relationship Id="rId2" Type="http://schemas.openxmlformats.org/officeDocument/2006/relationships/hyperlink" Target="https://noapteacercetatorilor.ulbsibiu.ro/ro/program/facultatea-de-stiinte-agricole-industrie-alimentara-si-protectia-mediului/" TargetMode="External"/><Relationship Id="rId3" Type="http://schemas.openxmlformats.org/officeDocument/2006/relationships/hyperlink" Target="https://noapteacercetatorilor.ulbsibiu.ro/ro/program/facultatea-de-stiinte-agricole-industrie-alimentara-si-protectia-mediului/" TargetMode="External"/><Relationship Id="rId4" Type="http://schemas.openxmlformats.org/officeDocument/2006/relationships/hyperlink" Target="https://noapteacercetatorilor.ulbsibiu.ro/ro/" TargetMode="External"/><Relationship Id="rId9" Type="http://schemas.openxmlformats.org/officeDocument/2006/relationships/hyperlink" Target="https://noapteacercetatorilor.ulbsibiu.ro/ro/program/facultatea-de-stiinte-agricole-industrie-alimentara-si-protectia-mediului/" TargetMode="External"/><Relationship Id="rId5" Type="http://schemas.openxmlformats.org/officeDocument/2006/relationships/hyperlink" Target="https://noapteacercetatorilor.ulbsibiu.ro/ro/program/facultatea-de-stiinte-agricole-industrie-alimentara-si-protectia-mediului/" TargetMode="External"/><Relationship Id="rId6" Type="http://schemas.openxmlformats.org/officeDocument/2006/relationships/hyperlink" Target="https://noapteacercetatorilor.ulbsibiu.ro/ro/program/facultatea-de-stiinte-agricole-industrie-alimentara-si-protectia-mediului/" TargetMode="External"/><Relationship Id="rId7" Type="http://schemas.openxmlformats.org/officeDocument/2006/relationships/hyperlink" Target="https://noapteacercetatorilor.ulbsibiu.ro/ro/program/facultatea-de-stiinte-agricole-industrie-alimentara-si-protectia-mediului/" TargetMode="External"/><Relationship Id="rId8" Type="http://schemas.openxmlformats.org/officeDocument/2006/relationships/hyperlink" Target="https://www.univcb.ro/conferinta-internationala-a9a-afisc-ucb-26-aprilie-2024" TargetMode="External"/><Relationship Id="rId40" Type="http://schemas.openxmlformats.org/officeDocument/2006/relationships/hyperlink" Target="https://learn-inc.eu/ro" TargetMode="External"/><Relationship Id="rId42" Type="http://schemas.openxmlformats.org/officeDocument/2006/relationships/hyperlink" Target="https://noapteacercetatorilor.ulbsibiu.ro/ro/" TargetMode="External"/><Relationship Id="rId41" Type="http://schemas.openxmlformats.org/officeDocument/2006/relationships/hyperlink" Target="https://learn-inc.eu/ro" TargetMode="External"/><Relationship Id="rId44" Type="http://schemas.openxmlformats.org/officeDocument/2006/relationships/hyperlink" Target="https://icdm.ro/" TargetMode="External"/><Relationship Id="rId43" Type="http://schemas.openxmlformats.org/officeDocument/2006/relationships/hyperlink" Target="https://noapteacercetatorilor.ulbsibiu.ro/ro/program/facultatea-de-stiinte-agricole-industrie-alimentara-si-protectia-mediului/" TargetMode="External"/><Relationship Id="rId46" Type="http://schemas.openxmlformats.org/officeDocument/2006/relationships/hyperlink" Target="https://icdm.ro/" TargetMode="External"/><Relationship Id="rId45" Type="http://schemas.openxmlformats.org/officeDocument/2006/relationships/hyperlink" Target="https://noapteacercetatorilor.ulbsibiu.ro/ro/" TargetMode="External"/><Relationship Id="rId48" Type="http://schemas.openxmlformats.org/officeDocument/2006/relationships/hyperlink" Target="https://conferences.lu.lv/event/396/" TargetMode="External"/><Relationship Id="rId47" Type="http://schemas.openxmlformats.org/officeDocument/2006/relationships/hyperlink" Target="https://noapteacercetatorilor.ulbsibiu.ro/ro/" TargetMode="External"/><Relationship Id="rId49" Type="http://schemas.openxmlformats.org/officeDocument/2006/relationships/hyperlink" Target="https://noapteacercetatorilor.ulbsibiu.ro/ro/program/facultatea-de-stiinte-agricole-industrie-alimentara-si-protectia-mediului/" TargetMode="External"/><Relationship Id="rId31" Type="http://schemas.openxmlformats.org/officeDocument/2006/relationships/hyperlink" Target="https://noapteacercetatorilor.ulbsibiu.ro/ro/" TargetMode="External"/><Relationship Id="rId30" Type="http://schemas.openxmlformats.org/officeDocument/2006/relationships/hyperlink" Target="https://noapteacercetatorilor.ulbsibiu.ro/ro/program/facultatea-de-stiinte-agricole-industrie-alimentara-si-protectia-mediului/" TargetMode="External"/><Relationship Id="rId33" Type="http://schemas.openxmlformats.org/officeDocument/2006/relationships/hyperlink" Target="https://sundry.ro/event/conferinta-actualitati-si-perspective-in-cercetarea-farmaceutica-editia-a-3-a/" TargetMode="External"/><Relationship Id="rId32" Type="http://schemas.openxmlformats.org/officeDocument/2006/relationships/hyperlink" Target="https://sundry.ro/event/conferinta-actualitati-si-perspective-in-cercetarea-farmaceutica-editia-a-3-a/" TargetMode="External"/><Relationship Id="rId35" Type="http://schemas.openxmlformats.org/officeDocument/2006/relationships/hyperlink" Target="https://symposium.usamvcluj.ro/" TargetMode="External"/><Relationship Id="rId34" Type="http://schemas.openxmlformats.org/officeDocument/2006/relationships/hyperlink" Target="https://sundry.ro/event/conferinta-actualitati-si-perspective-in-cercetarea-farmaceutica-editia-a-3-a/" TargetMode="External"/><Relationship Id="rId37" Type="http://schemas.openxmlformats.org/officeDocument/2006/relationships/hyperlink" Target="https://muzeulolteniei.ro/category/stiintele-naturii/" TargetMode="External"/><Relationship Id="rId36" Type="http://schemas.openxmlformats.org/officeDocument/2006/relationships/hyperlink" Target="https://noapteacercetatorilor.ulbsibiu.ro/ro/program/facultatea-de-stiinte-agricole-industrie-alimentara-si-protectia-mediului/" TargetMode="External"/><Relationship Id="rId39" Type="http://schemas.openxmlformats.org/officeDocument/2006/relationships/hyperlink" Target="https://learn-inc.eu/ro" TargetMode="External"/><Relationship Id="rId38" Type="http://schemas.openxmlformats.org/officeDocument/2006/relationships/hyperlink" Target="https://learn-inc.eu/ro" TargetMode="External"/><Relationship Id="rId20" Type="http://schemas.openxmlformats.org/officeDocument/2006/relationships/hyperlink" Target="https://noapteacercetatorilor.ulbsibiu.ro/ro/" TargetMode="External"/><Relationship Id="rId22" Type="http://schemas.openxmlformats.org/officeDocument/2006/relationships/hyperlink" Target="https://noapteacercetatorilor.ulbsibiu.ro/ro/program/facultatea-de-stiinte-agricole-industrie-alimentara-si-protectia-mediului/" TargetMode="External"/><Relationship Id="rId21" Type="http://schemas.openxmlformats.org/officeDocument/2006/relationships/hyperlink" Target="https://noapteacercetatorilor.ulbsibiu.ro/ro/program/facultatea-de-stiinte-agricole-industrie-alimentara-si-protectia-mediului/" TargetMode="External"/><Relationship Id="rId24" Type="http://schemas.openxmlformats.org/officeDocument/2006/relationships/hyperlink" Target="https://noapteacercetatorilor.ulbsibiu.ro/ro/program/facultatea-de-stiinte-agricole-industrie-alimentara-si-protectia-mediului/" TargetMode="External"/><Relationship Id="rId23" Type="http://schemas.openxmlformats.org/officeDocument/2006/relationships/hyperlink" Target="https://noapteacercetatorilor.ulbsibiu.ro/ro/program/facultatea-de-stiinte-agricole-industrie-alimentara-si-protectia-mediului/" TargetMode="External"/><Relationship Id="rId26" Type="http://schemas.openxmlformats.org/officeDocument/2006/relationships/hyperlink" Target="https://www.scribd.com/document/798718342/Program-Confereng2024-1" TargetMode="External"/><Relationship Id="rId25" Type="http://schemas.openxmlformats.org/officeDocument/2006/relationships/hyperlink" Target="https://noapteacercetatorilor.ulbsibiu.ro/ro/program/facultatea-de-stiinte-agricole-industrie-alimentara-si-protectia-mediului/" TargetMode="External"/><Relationship Id="rId28" Type="http://schemas.openxmlformats.org/officeDocument/2006/relationships/hyperlink" Target="https://noapteacercetatorilor.ulbsibiu.ro/ro/program/facultatea-de-stiinte-agricole-industrie-alimentara-si-protectia-mediului/" TargetMode="External"/><Relationship Id="rId27" Type="http://schemas.openxmlformats.org/officeDocument/2006/relationships/hyperlink" Target="https://www.scribd.com/document/798718342/Program-Confereng2024-1" TargetMode="External"/><Relationship Id="rId29" Type="http://schemas.openxmlformats.org/officeDocument/2006/relationships/hyperlink" Target="https://www.armyacademy.ro/engleza/conference_scientific_committee.php" TargetMode="External"/><Relationship Id="rId11" Type="http://schemas.openxmlformats.org/officeDocument/2006/relationships/hyperlink" Target="https://noapteacercetatorilor.ulbsibiu.ro/ro/program/facultatea-de-stiinte-agricole-industrie-alimentara-si-protectia-mediului/" TargetMode="External"/><Relationship Id="rId10" Type="http://schemas.openxmlformats.org/officeDocument/2006/relationships/hyperlink" Target="https://noapteacercetatorilor.ulbsibiu.ro/ro/program/facultatea-de-stiinte-agricole-industrie-alimentara-si-protectia-mediului/" TargetMode="External"/><Relationship Id="rId13" Type="http://schemas.openxmlformats.org/officeDocument/2006/relationships/hyperlink" Target="https://symposium.usamvcluj.ro/wp-content/uploads/2024/09/PROGRAM-BOOKLET-USAMV-CN-2024-FINAL.pdf" TargetMode="External"/><Relationship Id="rId12" Type="http://schemas.openxmlformats.org/officeDocument/2006/relationships/hyperlink" Target="https://symposium.usamvcluj.ro/wp-content/uploads/2024/09/PROGRAM-BOOKLET-USAMV-CN-2024-FINAL.pdf" TargetMode="External"/><Relationship Id="rId15" Type="http://schemas.openxmlformats.org/officeDocument/2006/relationships/hyperlink" Target="https://mpt.upt.ro/program/" TargetMode="External"/><Relationship Id="rId14" Type="http://schemas.openxmlformats.org/officeDocument/2006/relationships/hyperlink" Target="https://noapteacercetatorilor.ulbsibiu.ro/ro/" TargetMode="External"/><Relationship Id="rId17" Type="http://schemas.openxmlformats.org/officeDocument/2006/relationships/hyperlink" Target="https://symposium.usamvcluj.ro/wp-content/uploads/2024/09/PROGRAM-BOOKLET-USAMV-CN-2024-FINAL.pdf" TargetMode="External"/><Relationship Id="rId16" Type="http://schemas.openxmlformats.org/officeDocument/2006/relationships/hyperlink" Target="https://mpt.upt.ro/program/" TargetMode="External"/><Relationship Id="rId19" Type="http://schemas.openxmlformats.org/officeDocument/2006/relationships/hyperlink" Target="https://iriceea.org/" TargetMode="External"/><Relationship Id="rId18" Type="http://schemas.openxmlformats.org/officeDocument/2006/relationships/hyperlink" Target="https://symposium.usamvcluj.ro/wp-content/uploads/2024/09/PROGRAM-BOOKLET-USAMV-CN-2024-FINAL.pdf" TargetMode="External"/><Relationship Id="rId51" Type="http://schemas.openxmlformats.org/officeDocument/2006/relationships/drawing" Target="../drawings/drawing15.xml"/><Relationship Id="rId50" Type="http://schemas.openxmlformats.org/officeDocument/2006/relationships/hyperlink" Target="https://www.ulbsibiu.ro/news/comunitatea-de-practici-safehabitus-la-ferma-didactica-rusciori/"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40" Type="http://schemas.openxmlformats.org/officeDocument/2006/relationships/hyperlink" Target="https://www.webofscience.com/wos/woscc/full-record/WOS:001351274000001" TargetMode="External"/><Relationship Id="rId42" Type="http://schemas.openxmlformats.org/officeDocument/2006/relationships/hyperlink" Target="https://doi.org/10.3390/foods13213442" TargetMode="External"/><Relationship Id="rId41" Type="http://schemas.openxmlformats.org/officeDocument/2006/relationships/hyperlink" Target="https://www.mdpi.com/2304-8158/13/21/3442" TargetMode="External"/><Relationship Id="rId44" Type="http://schemas.openxmlformats.org/officeDocument/2006/relationships/hyperlink" Target="https://www.webofscience.com/wos/woscc/full-record/WOS:001351274000001" TargetMode="External"/><Relationship Id="rId43" Type="http://schemas.openxmlformats.org/officeDocument/2006/relationships/hyperlink" Target="https://www.webofscience.com/wos/woscc/full-record/WOS:001336711800018" TargetMode="External"/><Relationship Id="rId46" Type="http://schemas.openxmlformats.org/officeDocument/2006/relationships/hyperlink" Target="https://doi.org/10.3390/foods13213442" TargetMode="External"/><Relationship Id="rId45" Type="http://schemas.openxmlformats.org/officeDocument/2006/relationships/hyperlink" Target="https://www.mdpi.com/2304-8158/13/21/3442" TargetMode="External"/><Relationship Id="rId107" Type="http://schemas.openxmlformats.org/officeDocument/2006/relationships/hyperlink" Target="https://www.scopus.com/record/display.uri?eid=2-s2.0-85213812551&amp;origin=recordpage" TargetMode="External"/><Relationship Id="rId106" Type="http://schemas.openxmlformats.org/officeDocument/2006/relationships/hyperlink" Target="https://epslibrary.at/sgem_jresearch_publication_view.php?page=view&amp;editid1=9792" TargetMode="External"/><Relationship Id="rId105" Type="http://schemas.openxmlformats.org/officeDocument/2006/relationships/hyperlink" Target="https://www.scopus.com/record/display.uri?eid=2-s2.0-85214421983&amp;origin=recordpage" TargetMode="External"/><Relationship Id="rId104" Type="http://schemas.openxmlformats.org/officeDocument/2006/relationships/hyperlink" Target="https://pubs.ub.ro/mailto?pg=revues&amp;rev=cscc6&amp;num=202404&amp;vol=4&amp;aid=5690" TargetMode="External"/><Relationship Id="rId109" Type="http://schemas.openxmlformats.org/officeDocument/2006/relationships/hyperlink" Target="https://doi.org/10.3389/fnut.2023.1260076" TargetMode="External"/><Relationship Id="rId108" Type="http://schemas.openxmlformats.org/officeDocument/2006/relationships/hyperlink" Target="https://www.sgem.org/index.php/elibrary-research-areas?view=publication&amp;task=show&amp;id=9753" TargetMode="External"/><Relationship Id="rId48" Type="http://schemas.openxmlformats.org/officeDocument/2006/relationships/hyperlink" Target="https://pubs.ub.ro/?pg=revues&amp;rev=cscc6&amp;num=202404&amp;vol=4&amp;aid=5690" TargetMode="External"/><Relationship Id="rId47" Type="http://schemas.openxmlformats.org/officeDocument/2006/relationships/hyperlink" Target="https://www.webofscience.com/wos/woscc/full-record/WOS:001382022100001" TargetMode="External"/><Relationship Id="rId49" Type="http://schemas.openxmlformats.org/officeDocument/2006/relationships/hyperlink" Target="https://www.scopus.com/record/display.uri?eid=2-s2.0-85214313071&amp;origin=recordpage" TargetMode="External"/><Relationship Id="rId103" Type="http://schemas.openxmlformats.org/officeDocument/2006/relationships/hyperlink" Target="https://pubs.ub.ro/mailto?pg=revues&amp;rev=cscc6&amp;num=202404&amp;vol=4&amp;aid=5690" TargetMode="External"/><Relationship Id="rId102" Type="http://schemas.openxmlformats.org/officeDocument/2006/relationships/hyperlink" Target="https://www.mdpi.com/2076-3417/14/23/11096" TargetMode="External"/><Relationship Id="rId101" Type="http://schemas.openxmlformats.org/officeDocument/2006/relationships/hyperlink" Target="https://doi.org/10.3390/app142311096" TargetMode="External"/><Relationship Id="rId100" Type="http://schemas.openxmlformats.org/officeDocument/2006/relationships/hyperlink" Target="https://www.mdpi.com/1420-3049/29/23/5613" TargetMode="External"/><Relationship Id="rId31" Type="http://schemas.openxmlformats.org/officeDocument/2006/relationships/hyperlink" Target="https://www.mdpi.com/2076-3417/14/22" TargetMode="External"/><Relationship Id="rId30" Type="http://schemas.openxmlformats.org/officeDocument/2006/relationships/hyperlink" Target="https://www.webofscience.com/wos/woscc/full-record/WOS:001366759500001" TargetMode="External"/><Relationship Id="rId33" Type="http://schemas.openxmlformats.org/officeDocument/2006/relationships/hyperlink" Target="https://managementjournal.usamv.ro/pdf/vol.24_1/volume_24_1_2024.pdf" TargetMode="External"/><Relationship Id="rId32" Type="http://schemas.openxmlformats.org/officeDocument/2006/relationships/hyperlink" Target="https://doi.org/10.3390/%20app142210239" TargetMode="External"/><Relationship Id="rId35" Type="http://schemas.openxmlformats.org/officeDocument/2006/relationships/hyperlink" Target="https://www.webofscience.com/wos/woscc/full-record/WOS:001437484400035" TargetMode="External"/><Relationship Id="rId34" Type="http://schemas.openxmlformats.org/officeDocument/2006/relationships/hyperlink" Target="https://www.webofscience.com/wos/woscc/full-record/WOS:001341605800001" TargetMode="External"/><Relationship Id="rId37" Type="http://schemas.openxmlformats.org/officeDocument/2006/relationships/hyperlink" Target="https://iopscience.iop.org/article/10.1088/1742-6596/2857/1/012030/meta" TargetMode="External"/><Relationship Id="rId36" Type="http://schemas.openxmlformats.org/officeDocument/2006/relationships/hyperlink" Target="https://www.scopus.com/record/display.uri?eid=2-s2.0-85207233708&amp;origin=recordpage" TargetMode="External"/><Relationship Id="rId39" Type="http://schemas.openxmlformats.org/officeDocument/2006/relationships/hyperlink" Target="https://www.witpress.com/elibrary/wit-transactions-on-ecology-and-the-environment/262/38649" TargetMode="External"/><Relationship Id="rId38" Type="http://schemas.openxmlformats.org/officeDocument/2006/relationships/hyperlink" Target="https://www.scopus.com/record/display.uri?eid=2-s2.0-85214313071&amp;origin=recordpage" TargetMode="External"/><Relationship Id="rId20" Type="http://schemas.openxmlformats.org/officeDocument/2006/relationships/hyperlink" Target="https://doi.org/10.3390/ma17061229" TargetMode="External"/><Relationship Id="rId22" Type="http://schemas.openxmlformats.org/officeDocument/2006/relationships/hyperlink" Target="https://pubs.ub.ro/?pg=revues&amp;rev=cscc6&amp;num=202402&amp;vol=2&amp;aid=5637" TargetMode="External"/><Relationship Id="rId21" Type="http://schemas.openxmlformats.org/officeDocument/2006/relationships/hyperlink" Target="https://managementjournal.usamv.ro/index.php" TargetMode="External"/><Relationship Id="rId24" Type="http://schemas.openxmlformats.org/officeDocument/2006/relationships/hyperlink" Target="https://managementjournal.usamv.ro/pdf/vol.24_3/cuprins.pdf" TargetMode="External"/><Relationship Id="rId23" Type="http://schemas.openxmlformats.org/officeDocument/2006/relationships/hyperlink" Target="https://doi.org/10.29081/ChIBA.2024.583" TargetMode="External"/><Relationship Id="rId129" Type="http://schemas.openxmlformats.org/officeDocument/2006/relationships/hyperlink" Target="https://www.mdpi.com/2504-446X/8/7/291" TargetMode="External"/><Relationship Id="rId128" Type="http://schemas.openxmlformats.org/officeDocument/2006/relationships/hyperlink" Target="https://www.webofscience.com/wos/woscc/full-record/WOS:001277563700001" TargetMode="External"/><Relationship Id="rId127" Type="http://schemas.openxmlformats.org/officeDocument/2006/relationships/hyperlink" Target="https://www.studiauniversitatis.ro/2024/02/20/the-biological-integrated-control-of-the-pest-populations-in-the-forest-ecosystem-horezu-valcea-county/" TargetMode="External"/><Relationship Id="rId126" Type="http://schemas.openxmlformats.org/officeDocument/2006/relationships/hyperlink" Target="https://www.scopus.com/feedback/author/reviewAuthorProfile.uri?authorIds=57191645933" TargetMode="External"/><Relationship Id="rId26" Type="http://schemas.openxmlformats.org/officeDocument/2006/relationships/hyperlink" Target="https://pubs.ub.ro/?pg=revues&amp;rev=cscc6&amp;num=202404&amp;vol=4" TargetMode="External"/><Relationship Id="rId121" Type="http://schemas.openxmlformats.org/officeDocument/2006/relationships/hyperlink" Target="https://epslibrary.at/sgem_jresearch_publication_view.php?page=view&amp;editid1=9795" TargetMode="External"/><Relationship Id="rId25" Type="http://schemas.openxmlformats.org/officeDocument/2006/relationships/hyperlink" Target="https://managementjournal.usamv.ro/pdf/vol.24_3/cuprins.pdf" TargetMode="External"/><Relationship Id="rId120" Type="http://schemas.openxmlformats.org/officeDocument/2006/relationships/hyperlink" Target="https://epslibrary.at/sgem_jresearch_publication_view.php?page=view&amp;editid1=9795" TargetMode="External"/><Relationship Id="rId28" Type="http://schemas.openxmlformats.org/officeDocument/2006/relationships/hyperlink" Target="https://epslibrary.at/sgem_jresearch_publication_view.php?page=view&amp;editid1=9813" TargetMode="External"/><Relationship Id="rId27" Type="http://schemas.openxmlformats.org/officeDocument/2006/relationships/hyperlink" Target="https://doi.org/10.29081/ChIBA.2024.607," TargetMode="External"/><Relationship Id="rId125" Type="http://schemas.openxmlformats.org/officeDocument/2006/relationships/hyperlink" Target="https://bioresearch.ro/2024-2/087-096-AUOFB.31.2.2024-STANCA-MOISE.C-Corythucha.arcuata.Say.pdf" TargetMode="External"/><Relationship Id="rId29" Type="http://schemas.openxmlformats.org/officeDocument/2006/relationships/hyperlink" Target="https://epslibrary.at/sgem_jresearch_publication_view.php?page=view&amp;editid1=9800" TargetMode="External"/><Relationship Id="rId124" Type="http://schemas.openxmlformats.org/officeDocument/2006/relationships/hyperlink" Target="https://www.scopus.com/feedback/author/reviewAuthorProfile.uri?authorIds=57191645933" TargetMode="External"/><Relationship Id="rId123" Type="http://schemas.openxmlformats.org/officeDocument/2006/relationships/hyperlink" Target="https://epslibrary.at/sgem_jresearch_publication_view.php?page=view&amp;editid1=9791" TargetMode="External"/><Relationship Id="rId122" Type="http://schemas.openxmlformats.org/officeDocument/2006/relationships/hyperlink" Target="https://epslibrary.at/sgem_jresearch_publication_view.php?page=view&amp;editid1=9791" TargetMode="External"/><Relationship Id="rId95" Type="http://schemas.openxmlformats.org/officeDocument/2006/relationships/hyperlink" Target="https://doi.org/10.3390/antiox13070824" TargetMode="External"/><Relationship Id="rId94" Type="http://schemas.openxmlformats.org/officeDocument/2006/relationships/hyperlink" Target="https://rjp.nipne.ro/" TargetMode="External"/><Relationship Id="rId97" Type="http://schemas.openxmlformats.org/officeDocument/2006/relationships/hyperlink" Target="https://onlinelibrary.wiley.com/toc/10991387/2024/30/S2" TargetMode="External"/><Relationship Id="rId96" Type="http://schemas.openxmlformats.org/officeDocument/2006/relationships/hyperlink" Target="https://www.mdpi.com/2076-3921/13/7/824" TargetMode="External"/><Relationship Id="rId11" Type="http://schemas.openxmlformats.org/officeDocument/2006/relationships/hyperlink" Target="https://www.webofscience.com/wos/woscc/full-record/WOS:001340883500001" TargetMode="External"/><Relationship Id="rId99" Type="http://schemas.openxmlformats.org/officeDocument/2006/relationships/hyperlink" Target="https://doi.org/10.3390/molecules29235613" TargetMode="External"/><Relationship Id="rId10" Type="http://schemas.openxmlformats.org/officeDocument/2006/relationships/hyperlink" Target="https://www.mdpi.com/2073-4360/16/8/1026" TargetMode="External"/><Relationship Id="rId98" Type="http://schemas.openxmlformats.org/officeDocument/2006/relationships/hyperlink" Target="https://onlinelibrary.wiley.com/toc/10991387/2024/30/S2" TargetMode="External"/><Relationship Id="rId13" Type="http://schemas.openxmlformats.org/officeDocument/2006/relationships/hyperlink" Target="https://www.webofscience.com/wos/woscc/full-record/WOS:001196254200001" TargetMode="External"/><Relationship Id="rId12" Type="http://schemas.openxmlformats.org/officeDocument/2006/relationships/hyperlink" Target="https://www.mdpi.com/2313-4321/9/5/79" TargetMode="External"/><Relationship Id="rId91" Type="http://schemas.openxmlformats.org/officeDocument/2006/relationships/hyperlink" Target="https://doi.org/10.3390/ijms25115653" TargetMode="External"/><Relationship Id="rId90" Type="http://schemas.openxmlformats.org/officeDocument/2006/relationships/hyperlink" Target="https://onlinelibrary.wiley.com/doi/10.1002/psc.3609" TargetMode="External"/><Relationship Id="rId93" Type="http://schemas.openxmlformats.org/officeDocument/2006/relationships/hyperlink" Target="https://doi.org/10.59277/RomJPhys.2024.69.806" TargetMode="External"/><Relationship Id="rId92" Type="http://schemas.openxmlformats.org/officeDocument/2006/relationships/hyperlink" Target="https://www.mdpi.com/1422-0067/25/11/5653" TargetMode="External"/><Relationship Id="rId118" Type="http://schemas.openxmlformats.org/officeDocument/2006/relationships/hyperlink" Target="https://epslibrary.at/sgem_jresearch_publication_view.php?page=view&amp;editid1=9800" TargetMode="External"/><Relationship Id="rId117" Type="http://schemas.openxmlformats.org/officeDocument/2006/relationships/hyperlink" Target="https://www.mdpi.com/2073-4360/16/13/1804" TargetMode="External"/><Relationship Id="rId116" Type="http://schemas.openxmlformats.org/officeDocument/2006/relationships/hyperlink" Target="https://www.mdpi.com/2073-4360/16/13/1804" TargetMode="External"/><Relationship Id="rId115" Type="http://schemas.openxmlformats.org/officeDocument/2006/relationships/hyperlink" Target="https://doi.org/10.7455/ijfs/13.2.2024.a5" TargetMode="External"/><Relationship Id="rId119" Type="http://schemas.openxmlformats.org/officeDocument/2006/relationships/hyperlink" Target="https://www.sgem.org/index.php/elibrary-research-areas?view=publication&amp;task=show&amp;id=9800" TargetMode="External"/><Relationship Id="rId15" Type="http://schemas.openxmlformats.org/officeDocument/2006/relationships/hyperlink" Target="https://www.scopus.com/record/display.uri?eid=2-s2.0-85218117084&amp;origin=resultslist&amp;sort=plf-f&amp;src=s&amp;sot=b&amp;sdt=b&amp;s=TITLE-ABS-KEY%28Development+and+Characterisation+of+Fortified+Yogurt+with+the+Addition+of+Carrot+Peel+and+Celery+Peel+as+By-Products+from+the+Vegetable+Industry%29" TargetMode="External"/><Relationship Id="rId110" Type="http://schemas.openxmlformats.org/officeDocument/2006/relationships/hyperlink" Target="https://doi.org/10.3389/fnut.2023.1260076" TargetMode="External"/><Relationship Id="rId14" Type="http://schemas.openxmlformats.org/officeDocument/2006/relationships/hyperlink" Target="https://pubs.ub.ro/?pg=revues&amp;rev=cscc6&amp;num=202401&amp;vol=1&amp;aid=5629" TargetMode="External"/><Relationship Id="rId17" Type="http://schemas.openxmlformats.org/officeDocument/2006/relationships/hyperlink" Target="https://www.scopus.com/record/display.uri?eid=2-s2.0-85213815505&amp;origin=recordpage" TargetMode="External"/><Relationship Id="rId16" Type="http://schemas.openxmlformats.org/officeDocument/2006/relationships/hyperlink" Target="https://www.iseki-food-ejournal.com/article/606" TargetMode="External"/><Relationship Id="rId19" Type="http://schemas.openxmlformats.org/officeDocument/2006/relationships/hyperlink" Target="https://www.webofscience.com/wos/woscc/full-record/WOS:001192559800001" TargetMode="External"/><Relationship Id="rId114" Type="http://schemas.openxmlformats.org/officeDocument/2006/relationships/hyperlink" Target="https://www.iseki-food-ejournal.com/article/606" TargetMode="External"/><Relationship Id="rId18" Type="http://schemas.openxmlformats.org/officeDocument/2006/relationships/hyperlink" Target="https://epslibrary.at/sgem_jresearch_publication_view.php?page=view&amp;editid1=9758" TargetMode="External"/><Relationship Id="rId113" Type="http://schemas.openxmlformats.org/officeDocument/2006/relationships/hyperlink" Target="https://www.iseki-food-ejournal.com/article/606" TargetMode="External"/><Relationship Id="rId112" Type="http://schemas.openxmlformats.org/officeDocument/2006/relationships/hyperlink" Target="https://doi.org/10.18662/brain/15.1/563" TargetMode="External"/><Relationship Id="rId111" Type="http://schemas.openxmlformats.org/officeDocument/2006/relationships/hyperlink" Target="https://doi.org/10.3389/fnut.2023.1260076" TargetMode="External"/><Relationship Id="rId84" Type="http://schemas.openxmlformats.org/officeDocument/2006/relationships/hyperlink" Target="https://www.iseki-food-ejournal.com/article/606,https:/www.scopus.com/sourceid/21100781875" TargetMode="External"/><Relationship Id="rId83" Type="http://schemas.openxmlformats.org/officeDocument/2006/relationships/hyperlink" Target="https://www.iseki-food-ejournal.com/article/606," TargetMode="External"/><Relationship Id="rId86" Type="http://schemas.openxmlformats.org/officeDocument/2006/relationships/hyperlink" Target="https://doi.org/10.3390/ma17061229" TargetMode="External"/><Relationship Id="rId85" Type="http://schemas.openxmlformats.org/officeDocument/2006/relationships/hyperlink" Target="https://doi.org/10.7455/ijfs/13.2.2024.a5" TargetMode="External"/><Relationship Id="rId88" Type="http://schemas.openxmlformats.org/officeDocument/2006/relationships/hyperlink" Target="https://www.mdpi.com/2071-1050/16/8/3429" TargetMode="External"/><Relationship Id="rId150" Type="http://schemas.openxmlformats.org/officeDocument/2006/relationships/hyperlink" Target="https://www.animalsciencejournal.usamv.ro/pdf/2024/issue_1/Art67.pdf" TargetMode="External"/><Relationship Id="rId87" Type="http://schemas.openxmlformats.org/officeDocument/2006/relationships/hyperlink" Target="https://www.mdpi.com/1996-1944/17/6/1229" TargetMode="External"/><Relationship Id="rId89" Type="http://schemas.openxmlformats.org/officeDocument/2006/relationships/hyperlink" Target="https://doi.org/10.1002/psc.3609" TargetMode="External"/><Relationship Id="rId80" Type="http://schemas.openxmlformats.org/officeDocument/2006/relationships/hyperlink" Target="https://doi.org/10.3389/fnut.2023.1260076" TargetMode="External"/><Relationship Id="rId82" Type="http://schemas.openxmlformats.org/officeDocument/2006/relationships/hyperlink" Target="https://doi.org/10.18662/brain/15.1/563" TargetMode="External"/><Relationship Id="rId81" Type="http://schemas.openxmlformats.org/officeDocument/2006/relationships/hyperlink" Target="https://doi.org/10.3389/fnut.2023.1260076" TargetMode="External"/><Relationship Id="rId1" Type="http://schemas.openxmlformats.org/officeDocument/2006/relationships/comments" Target="../comments1.xml"/><Relationship Id="rId2" Type="http://schemas.openxmlformats.org/officeDocument/2006/relationships/hyperlink" Target="https://www.webofscience.com/wos/woscc/full-record/WOS:001323460800001" TargetMode="External"/><Relationship Id="rId3" Type="http://schemas.openxmlformats.org/officeDocument/2006/relationships/hyperlink" Target="https://www.mdpi.com/1999-4907/15/9/1533" TargetMode="External"/><Relationship Id="rId149" Type="http://schemas.openxmlformats.org/officeDocument/2006/relationships/hyperlink" Target="https://www.webofscience.com/wos/woscc/full-record/WOS:001304632500067" TargetMode="External"/><Relationship Id="rId4" Type="http://schemas.openxmlformats.org/officeDocument/2006/relationships/hyperlink" Target="https://doi.org/10.3390/f15091533" TargetMode="External"/><Relationship Id="rId148" Type="http://schemas.openxmlformats.org/officeDocument/2006/relationships/hyperlink" Target="https://www.mdpi.com/1999-4907/15/9/1533" TargetMode="External"/><Relationship Id="rId9" Type="http://schemas.openxmlformats.org/officeDocument/2006/relationships/hyperlink" Target="https://www.webofscience.com/wos/woscc/summary/9199197e-f721-47cf-b4e6-6783548fabbf-015e721e23/relevance/1" TargetMode="External"/><Relationship Id="rId143" Type="http://schemas.openxmlformats.org/officeDocument/2006/relationships/hyperlink" Target="https://managementjournal.usamv.ro/pdf/vol.24_2/Art87.pdf" TargetMode="External"/><Relationship Id="rId142" Type="http://schemas.openxmlformats.org/officeDocument/2006/relationships/hyperlink" Target="https://www.webofscience.com/wos/woscc/full-record/WOS:001264962000086" TargetMode="External"/><Relationship Id="rId141" Type="http://schemas.openxmlformats.org/officeDocument/2006/relationships/hyperlink" Target="https://doi.org/10.3390/w16111585" TargetMode="External"/><Relationship Id="rId140" Type="http://schemas.openxmlformats.org/officeDocument/2006/relationships/hyperlink" Target="https://www.mdpi.com/2073-4441/16/11/1585" TargetMode="External"/><Relationship Id="rId5" Type="http://schemas.openxmlformats.org/officeDocument/2006/relationships/hyperlink" Target="https://www.webofscience.com/wos/woscc/full-record/WOS:001152509600001" TargetMode="External"/><Relationship Id="rId147" Type="http://schemas.openxmlformats.org/officeDocument/2006/relationships/hyperlink" Target="https://www.webofscience.com/wos/woscc/full-record/WOS:001323460800001" TargetMode="External"/><Relationship Id="rId6" Type="http://schemas.openxmlformats.org/officeDocument/2006/relationships/hyperlink" Target="https://www.frontiersin.org/journals/nutrition/articles/10.3389/fnut.2023.1260076/full" TargetMode="External"/><Relationship Id="rId146" Type="http://schemas.openxmlformats.org/officeDocument/2006/relationships/hyperlink" Target="https://doi.org/10.3390/foods13203313" TargetMode="External"/><Relationship Id="rId7" Type="http://schemas.openxmlformats.org/officeDocument/2006/relationships/hyperlink" Target="https://www.webofscience.com/wos/woscc/full-record/WOS:001171614600001" TargetMode="External"/><Relationship Id="rId145" Type="http://schemas.openxmlformats.org/officeDocument/2006/relationships/hyperlink" Target="https://www.mdpi.com/2304-8158/13/20/3313" TargetMode="External"/><Relationship Id="rId8" Type="http://schemas.openxmlformats.org/officeDocument/2006/relationships/hyperlink" Target="https://brain.edusoft.ro/index.php/brain/article/view/1518" TargetMode="External"/><Relationship Id="rId144" Type="http://schemas.openxmlformats.org/officeDocument/2006/relationships/hyperlink" Target="https://www.webofscience.com/wos/woscc/full-record/WOS:001341605800001" TargetMode="External"/><Relationship Id="rId73" Type="http://schemas.openxmlformats.org/officeDocument/2006/relationships/hyperlink" Target="https://www.webofscience.com/wos/woscc/full-record/WOS:001436601400025" TargetMode="External"/><Relationship Id="rId72" Type="http://schemas.openxmlformats.org/officeDocument/2006/relationships/hyperlink" Target="https://horticulturejournal.usamv.ro/pdf/2024/issue_2/Art73.pdf" TargetMode="External"/><Relationship Id="rId75" Type="http://schemas.openxmlformats.org/officeDocument/2006/relationships/hyperlink" Target="https://www.webofscience.com/wos/woscc/full-record/WOS:001341605800001" TargetMode="External"/><Relationship Id="rId74" Type="http://schemas.openxmlformats.org/officeDocument/2006/relationships/hyperlink" Target="https://www.webofscience.com/wos/woscc/full-record/WOS:001229070600048" TargetMode="External"/><Relationship Id="rId77" Type="http://schemas.openxmlformats.org/officeDocument/2006/relationships/hyperlink" Target="https://www.webofscience.com/wos/woscc/full-record/WOS:001437484400035" TargetMode="External"/><Relationship Id="rId76" Type="http://schemas.openxmlformats.org/officeDocument/2006/relationships/hyperlink" Target="https://www.mdpi.com/2304-8158/13/20/3313" TargetMode="External"/><Relationship Id="rId79" Type="http://schemas.openxmlformats.org/officeDocument/2006/relationships/hyperlink" Target="https://doi.org/10.3389/fnut.2023.1260076" TargetMode="External"/><Relationship Id="rId78" Type="http://schemas.openxmlformats.org/officeDocument/2006/relationships/hyperlink" Target="https://managementjournal.usamv.ro/pdf/vol.24_4/Art84.pdf" TargetMode="External"/><Relationship Id="rId71" Type="http://schemas.openxmlformats.org/officeDocument/2006/relationships/hyperlink" Target="https://www.webofscience.com/wos/woscc/full-record/WOS:001441302200026" TargetMode="External"/><Relationship Id="rId70" Type="http://schemas.openxmlformats.org/officeDocument/2006/relationships/hyperlink" Target="https://www.mdpi.com/2311-7524/10/2/141" TargetMode="External"/><Relationship Id="rId139" Type="http://schemas.openxmlformats.org/officeDocument/2006/relationships/hyperlink" Target="https://www.webofscience.com/wos/woscc/full-record/WOS:001246975800001" TargetMode="External"/><Relationship Id="rId138" Type="http://schemas.openxmlformats.org/officeDocument/2006/relationships/hyperlink" Target="https://managementjournal.usamv.ro/pdf/vol.24_3/Art30.pdf" TargetMode="External"/><Relationship Id="rId137" Type="http://schemas.openxmlformats.org/officeDocument/2006/relationships/hyperlink" Target="https://www.webofscience.com/wos/woscc/full-record/WOS:001390217300024" TargetMode="External"/><Relationship Id="rId132" Type="http://schemas.openxmlformats.org/officeDocument/2006/relationships/hyperlink" Target="https://www.mdpi.com/2504-446X/8/7/291" TargetMode="External"/><Relationship Id="rId131" Type="http://schemas.openxmlformats.org/officeDocument/2006/relationships/hyperlink" Target="https://www.webofscience.com/wos/woscc/full-record/WOS:001277563700001" TargetMode="External"/><Relationship Id="rId130" Type="http://schemas.openxmlformats.org/officeDocument/2006/relationships/hyperlink" Target="https://www.webofscience.com/wos/woscc/full-record/WOS:001140742900001" TargetMode="External"/><Relationship Id="rId136" Type="http://schemas.openxmlformats.org/officeDocument/2006/relationships/hyperlink" Target="https://managementjournal.usamv.ro/pdf/vol.24_1/Art76.pdf" TargetMode="External"/><Relationship Id="rId135" Type="http://schemas.openxmlformats.org/officeDocument/2006/relationships/hyperlink" Target="https://www.webofscience.com/wos/woscc/full-record/WOS:001229070600057" TargetMode="External"/><Relationship Id="rId134" Type="http://schemas.openxmlformats.org/officeDocument/2006/relationships/hyperlink" Target="https://managementjournal.usamv.ro/pdf/vol.24_1/Art96.pdf" TargetMode="External"/><Relationship Id="rId133" Type="http://schemas.openxmlformats.org/officeDocument/2006/relationships/hyperlink" Target="https://www.webofscience.com/wos/woscc/full-record/WOS:001229070600067" TargetMode="External"/><Relationship Id="rId62" Type="http://schemas.openxmlformats.org/officeDocument/2006/relationships/hyperlink" Target="https://www.sciencedirect.com/science/article/abs/pii/S1568163724001776" TargetMode="External"/><Relationship Id="rId61" Type="http://schemas.openxmlformats.org/officeDocument/2006/relationships/hyperlink" Target="https://www.webofscience.com/wos/woscc/full-record/WOS:001301311400001" TargetMode="External"/><Relationship Id="rId64" Type="http://schemas.openxmlformats.org/officeDocument/2006/relationships/hyperlink" Target="https://www.webofscience.com/wos/woscc/full-record/WOS:001216407100001" TargetMode="External"/><Relationship Id="rId63" Type="http://schemas.openxmlformats.org/officeDocument/2006/relationships/hyperlink" Target="https://www.sciencedirect.com/science/article/pii/S0141813024015502" TargetMode="External"/><Relationship Id="rId66" Type="http://schemas.openxmlformats.org/officeDocument/2006/relationships/hyperlink" Target="https://www.webofscience.com/wos/woscc/full-record/WOS:001168134300001" TargetMode="External"/><Relationship Id="rId65" Type="http://schemas.openxmlformats.org/officeDocument/2006/relationships/hyperlink" Target="https://www.webofscience.com/wos/woscc/full-record/WOS:001168134300001" TargetMode="External"/><Relationship Id="rId68" Type="http://schemas.openxmlformats.org/officeDocument/2006/relationships/hyperlink" Target="https://www.mdpi.com/2073-4441/16/11/1585" TargetMode="External"/><Relationship Id="rId67" Type="http://schemas.openxmlformats.org/officeDocument/2006/relationships/hyperlink" Target="https://www.webofscience.com/wos/woscc/full-record/WOS:001436601400025" TargetMode="External"/><Relationship Id="rId60" Type="http://schemas.openxmlformats.org/officeDocument/2006/relationships/hyperlink" Target="https://www.webofscience.com/wos/woscc/full-record/WOS:001346739700001" TargetMode="External"/><Relationship Id="rId69" Type="http://schemas.openxmlformats.org/officeDocument/2006/relationships/hyperlink" Target="https://www.webofscience.com/wos/woscc/full-record/WOS:001170033900001" TargetMode="External"/><Relationship Id="rId51" Type="http://schemas.openxmlformats.org/officeDocument/2006/relationships/hyperlink" Target="https://www.mdpi.com/2311-7524/10/2" TargetMode="External"/><Relationship Id="rId50" Type="http://schemas.openxmlformats.org/officeDocument/2006/relationships/hyperlink" Target="https://1510qhh50-y-https-www-webofscience-com.z.e-nformation.ro/wos/woscc/full-record/WOS:001170033900001" TargetMode="External"/><Relationship Id="rId53" Type="http://schemas.openxmlformats.org/officeDocument/2006/relationships/hyperlink" Target="https://1510qfmh9-y-https-www-webofscience-com.z.e-nformation.ro/wos/woscc/full-record/WOS:001150908200001" TargetMode="External"/><Relationship Id="rId52" Type="http://schemas.openxmlformats.org/officeDocument/2006/relationships/hyperlink" Target="https://doi.org/10.3390/horticulturae10020141" TargetMode="External"/><Relationship Id="rId55" Type="http://schemas.openxmlformats.org/officeDocument/2006/relationships/hyperlink" Target="https://www.webofscience.com/wos/woscc/full-record/WOS:001269169000001" TargetMode="External"/><Relationship Id="rId161" Type="http://schemas.openxmlformats.org/officeDocument/2006/relationships/vmlDrawing" Target="../drawings/vmlDrawing1.vml"/><Relationship Id="rId54" Type="http://schemas.openxmlformats.org/officeDocument/2006/relationships/hyperlink" Target="https://www.mdpi.com/1999-4923/16/1" TargetMode="External"/><Relationship Id="rId160" Type="http://schemas.openxmlformats.org/officeDocument/2006/relationships/drawing" Target="../drawings/drawing2.xml"/><Relationship Id="rId57" Type="http://schemas.openxmlformats.org/officeDocument/2006/relationships/hyperlink" Target="https://www.webofscience.com/wos/woscc/full-record/WOS:001232414300001" TargetMode="External"/><Relationship Id="rId56" Type="http://schemas.openxmlformats.org/officeDocument/2006/relationships/hyperlink" Target="https://doi.org/10.3390/ijms25136969" TargetMode="External"/><Relationship Id="rId159" Type="http://schemas.openxmlformats.org/officeDocument/2006/relationships/hyperlink" Target="https://managementjournal.usamv.ro/pdf/vol.24_4/Art70.pdf" TargetMode="External"/><Relationship Id="rId59" Type="http://schemas.openxmlformats.org/officeDocument/2006/relationships/hyperlink" Target="https://doi.org/10.3389/fnut.2023.1260076" TargetMode="External"/><Relationship Id="rId154" Type="http://schemas.openxmlformats.org/officeDocument/2006/relationships/hyperlink" Target="https://www.webofscience.com/wos/woscc/full-record/WOS:001437484400035" TargetMode="External"/><Relationship Id="rId58" Type="http://schemas.openxmlformats.org/officeDocument/2006/relationships/hyperlink" Target="https://doi.org/10.3390/biomedicines12050953" TargetMode="External"/><Relationship Id="rId153" Type="http://schemas.openxmlformats.org/officeDocument/2006/relationships/hyperlink" Target="https://managementjournal.usamv.ro/pdf/vol.24_4/Art83.pdf" TargetMode="External"/><Relationship Id="rId152" Type="http://schemas.openxmlformats.org/officeDocument/2006/relationships/hyperlink" Target="https://www.webofscience.com/wos/woscc/full-record/WOS:001437484400034" TargetMode="External"/><Relationship Id="rId151" Type="http://schemas.openxmlformats.org/officeDocument/2006/relationships/hyperlink" Target="https://www.webofscience.com/wos/woscc/full-record/WOS:001390219300033" TargetMode="External"/><Relationship Id="rId158" Type="http://schemas.openxmlformats.org/officeDocument/2006/relationships/hyperlink" Target="https://www.webofscience.com/wos/woscc/full-record/WOS:001437484400021" TargetMode="External"/><Relationship Id="rId157" Type="http://schemas.openxmlformats.org/officeDocument/2006/relationships/hyperlink" Target="https://managementjournal.usamv.ro/pdf/vol.24_4/Art71.pdf" TargetMode="External"/><Relationship Id="rId156" Type="http://schemas.openxmlformats.org/officeDocument/2006/relationships/hyperlink" Target="https://www.webofscience.com/wos/woscc/full-record/WOS:001437484400022" TargetMode="External"/><Relationship Id="rId155" Type="http://schemas.openxmlformats.org/officeDocument/2006/relationships/hyperlink" Target="https://managementjournal.usamv.ro/pdf/vol.24_4/Art84.pdf"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s://www.cnfis.ro/wp-content/uploads/2024/03/%20Anexa1-FDI2024-rezultate-finale.pdf" TargetMode="External"/><Relationship Id="rId2"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hyperlink" Target="https://www.xgen.ro/xgen-2024/castigatori-xgen-2024/" TargetMode="External"/><Relationship Id="rId2"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hyperlink" Target="https://www.aracis.ro/comisii-de-experti-permanenti/" TargetMode="External"/><Relationship Id="rId2" Type="http://schemas.openxmlformats.org/officeDocument/2006/relationships/hyperlink" Target="http://www.cnatdcu.ro/paneluri-cnatdcu/" TargetMode="External"/><Relationship Id="rId3"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8.xml"/><Relationship Id="rId3" Type="http://schemas.openxmlformats.org/officeDocument/2006/relationships/vmlDrawing" Target="../drawings/vmlDrawing2.v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hyperlink" Target="https://www.facebook.com/pg/Biotehnologii-Alimentare-1029754123829693/posts/" TargetMode="External"/><Relationship Id="rId2" Type="http://schemas.openxmlformats.org/officeDocument/2006/relationships/hyperlink" Target="https://www.facebook.com/pg/Biotehnologii-Alimentare-1029754123829693/posts/" TargetMode="External"/><Relationship Id="rId3" Type="http://schemas.openxmlformats.org/officeDocument/2006/relationships/hyperlink" Target="https://www.facebook.com/pg/Biotehnologii-Alimentare-1029754123829693/posts/" TargetMode="External"/><Relationship Id="rId4"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hyperlink" Target="https://www.cnfis.ro/wp-content/uploads/2024/03/%20Anexa1-FDI2024-rezultate-finale.pdf" TargetMode="External"/><Relationship Id="rId2" Type="http://schemas.openxmlformats.org/officeDocument/2006/relationships/hyperlink" Target="https://www.cnfis.ro/wp-content/uploads/2024/03/%20Anexa1-FDI2024-rezultate-finale.pdf" TargetMode="External"/><Relationship Id="rId3" Type="http://schemas.openxmlformats.org/officeDocument/2006/relationships/hyperlink" Target="https://www.cnfis.ro/wp-content/uploads/2024/03/Anexa1-FDI2024-rezultate-finale.pdf" TargetMode="External"/><Relationship Id="rId4"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xml.rels><?xml version="1.0" encoding="UTF-8" standalone="yes"?><Relationships xmlns="http://schemas.openxmlformats.org/package/2006/relationships"><Relationship Id="rId1" Type="http://schemas.openxmlformats.org/officeDocument/2006/relationships/hyperlink" Target="https://uefiscdi.gov.ro/proiect-de-transfer-la-operatorul-economic-pte2023-701" TargetMode="External"/><Relationship Id="rId2" Type="http://schemas.openxmlformats.org/officeDocument/2006/relationships/hyperlink" Target="https://uefiscdi.gov.ro/proiect-experimental-demonstrativ" TargetMode="External"/><Relationship Id="rId3" Type="http://schemas.openxmlformats.org/officeDocument/2006/relationships/hyperlink" Target="https://www.cost.eu/" TargetMode="External"/><Relationship Id="rId4" Type="http://schemas.openxmlformats.org/officeDocument/2006/relationships/hyperlink" Target="https://uefiscdi.gov.ro/index.php" TargetMode="External"/><Relationship Id="rId5" Type="http://schemas.openxmlformats.org/officeDocument/2006/relationships/hyperlink" Target="https://uefiscdi.gov.ro/proiect-experimental-demonstrativ" TargetMode="External"/><Relationship Id="rId6" Type="http://schemas.openxmlformats.org/officeDocument/2006/relationships/hyperlink" Target="https://uefiscdi.gov.ro/proiect-de-transfer-la-operatorul-economic" TargetMode="External"/><Relationship Id="rId7"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90" Type="http://schemas.openxmlformats.org/officeDocument/2006/relationships/hyperlink" Target="https://pubmed.ncbi.nlm.nih.gov/38996083/" TargetMode="External"/><Relationship Id="rId194" Type="http://schemas.openxmlformats.org/officeDocument/2006/relationships/hyperlink" Target="https://1510q1mxt-y-https-www-webofscience-com.z.e-nformation.ro/wos/woscc/full-record/WOS:001326053000001" TargetMode="External"/><Relationship Id="rId193" Type="http://schemas.openxmlformats.org/officeDocument/2006/relationships/hyperlink" Target="https://1510q1mxt-y-https-www-webofscience-com.z.e-nformation.ro/wos/woscc/full-record/WOS:001363886200001" TargetMode="External"/><Relationship Id="rId192" Type="http://schemas.openxmlformats.org/officeDocument/2006/relationships/hyperlink" Target="https://link.springer.com/article/10.1007/s43153-023-00404-0" TargetMode="External"/><Relationship Id="rId191" Type="http://schemas.openxmlformats.org/officeDocument/2006/relationships/hyperlink" Target="https://link.springer.com/article/10.1007/s12355-024-01396-y" TargetMode="External"/><Relationship Id="rId187" Type="http://schemas.openxmlformats.org/officeDocument/2006/relationships/hyperlink" Target="https://151091o0m-y-https-www-scopus-com.z.e-nformation.ro/record/display.uri?eid=2-s2.0-85197230114&amp;origin=resultslist&amp;sort=plf-f&amp;src=s&amp;sot=cite&amp;sdt=a&amp;s=ref%282-s2.0-80051514436%29" TargetMode="External"/><Relationship Id="rId186" Type="http://schemas.openxmlformats.org/officeDocument/2006/relationships/hyperlink" Target="https://link.springer.com/article/10.1007/s12355-024-01396-y" TargetMode="External"/><Relationship Id="rId185" Type="http://schemas.openxmlformats.org/officeDocument/2006/relationships/hyperlink" Target="https://www.mdpi.com/2304-8158/13/10/1530" TargetMode="External"/><Relationship Id="rId184" Type="http://schemas.openxmlformats.org/officeDocument/2006/relationships/hyperlink" Target="https://www.mdpi.com/2304-8158/13/7/1116" TargetMode="External"/><Relationship Id="rId189" Type="http://schemas.openxmlformats.org/officeDocument/2006/relationships/hyperlink" Target="https://link.springer.com/chapter/10.1007/978-981-97-5165-5_11" TargetMode="External"/><Relationship Id="rId188" Type="http://schemas.openxmlformats.org/officeDocument/2006/relationships/hyperlink" Target="https://151091o0m-y-https-www-scopus-com.z.e-nformation.ro/record/display.uri?eid=2-s2.0-85197230114&amp;origin=resultslist&amp;sort=plf-f&amp;src=s&amp;sot=cite&amp;sdt=a&amp;s=ref%282-s2.0-80051514436%29" TargetMode="External"/><Relationship Id="rId183" Type="http://schemas.openxmlformats.org/officeDocument/2006/relationships/hyperlink" Target="https://www.mdpi.com/2304-8158/13/21/3501" TargetMode="External"/><Relationship Id="rId182" Type="http://schemas.openxmlformats.org/officeDocument/2006/relationships/hyperlink" Target="https://pubmed.ncbi.nlm.nih.gov/38364494" TargetMode="External"/><Relationship Id="rId181" Type="http://schemas.openxmlformats.org/officeDocument/2006/relationships/hyperlink" Target="https://link.springer.com/article/10.1007/s00210-024-03428-6" TargetMode="External"/><Relationship Id="rId180" Type="http://schemas.openxmlformats.org/officeDocument/2006/relationships/hyperlink" Target="https://link.springer.com/chapter/10.1007/978-981-97-5165-5_11" TargetMode="External"/><Relationship Id="rId176" Type="http://schemas.openxmlformats.org/officeDocument/2006/relationships/hyperlink" Target="https://www.taylorfrancis.com/chapters/edit/10.1201/9781032708348-71/recyclable-packaging-environmental-assessment-packaging-attributes-leading-greener-future-chauhan-fukey-wilfred" TargetMode="External"/><Relationship Id="rId297" Type="http://schemas.openxmlformats.org/officeDocument/2006/relationships/hyperlink" Target="https://www.myfoodresearch.com/uploads/8/4/8/5/84855864/_9__fr-icfse-566_mustofa.pdf" TargetMode="External"/><Relationship Id="rId175" Type="http://schemas.openxmlformats.org/officeDocument/2006/relationships/hyperlink" Target="https://link.springer.com/chapter/10.1007/978-3-031-71859-5_6" TargetMode="External"/><Relationship Id="rId296" Type="http://schemas.openxmlformats.org/officeDocument/2006/relationships/hyperlink" Target="https://pubmed.ncbi.nlm.nih.gov/38710248/" TargetMode="External"/><Relationship Id="rId174" Type="http://schemas.openxmlformats.org/officeDocument/2006/relationships/hyperlink" Target="https://www.sciencedirect.com/science/article/pii/S0889157524011670?casa_token=BIQO8NAciKYAAAAA:BEC3nzQrFEDXL936bybY6fz9XdxUCtFPJCZaqz1opxTMgi_64hJI1puWzuziYLehnWZTF36Qk3NZ" TargetMode="External"/><Relationship Id="rId295" Type="http://schemas.openxmlformats.org/officeDocument/2006/relationships/hyperlink" Target="https://www.mdpi.com/2304-8158/13/8/1227" TargetMode="External"/><Relationship Id="rId173" Type="http://schemas.openxmlformats.org/officeDocument/2006/relationships/hyperlink" Target="https://link.springer.com/chapter/10.1007/978-3-031-60717-2_14" TargetMode="External"/><Relationship Id="rId294" Type="http://schemas.openxmlformats.org/officeDocument/2006/relationships/hyperlink" Target="https://ikprress.org/index.php/JOBARI/article/view/8660" TargetMode="External"/><Relationship Id="rId179" Type="http://schemas.openxmlformats.org/officeDocument/2006/relationships/hyperlink" Target="https://onlinelibrary.wiley.com/doi/abs/10.1002/pts.2776" TargetMode="External"/><Relationship Id="rId178" Type="http://schemas.openxmlformats.org/officeDocument/2006/relationships/hyperlink" Target="https://iadns.onlinelibrary.wiley.com/doi/full/10.1002/fpf2.12031" TargetMode="External"/><Relationship Id="rId299" Type="http://schemas.openxmlformats.org/officeDocument/2006/relationships/hyperlink" Target="https://pubs.acs.org/doi/10.1021/acs.jafc.4c01050" TargetMode="External"/><Relationship Id="rId177" Type="http://schemas.openxmlformats.org/officeDocument/2006/relationships/hyperlink" Target="https://www.sciencedirect.com/science/article/pii/S2352710224006594" TargetMode="External"/><Relationship Id="rId298" Type="http://schemas.openxmlformats.org/officeDocument/2006/relationships/hyperlink" Target="https://link.springer.com/article/10.1007/s11694-024-02582-y" TargetMode="External"/><Relationship Id="rId198" Type="http://schemas.openxmlformats.org/officeDocument/2006/relationships/hyperlink" Target="https://1510q1mxt-y-https-www-webofscience-com.z.e-nformation.ro/wos/woscc/full-record/WOS:001161075000001" TargetMode="External"/><Relationship Id="rId197" Type="http://schemas.openxmlformats.org/officeDocument/2006/relationships/hyperlink" Target="https://1510q1mxt-y-https-www-webofscience-com.z.e-nformation.ro/wos/woscc/full-record/WOS:001278461900001" TargetMode="External"/><Relationship Id="rId196" Type="http://schemas.openxmlformats.org/officeDocument/2006/relationships/hyperlink" Target="https://1510q1mxt-y-https-www-webofscience-com.z.e-nformation.ro/wos/woscc/full-record/WOS:001267881500001" TargetMode="External"/><Relationship Id="rId195" Type="http://schemas.openxmlformats.org/officeDocument/2006/relationships/hyperlink" Target="https://1510q1mxt-y-https-www-webofscience-com.z.e-nformation.ro/wos/woscc/full-record/WOS:001323514400001" TargetMode="External"/><Relationship Id="rId199" Type="http://schemas.openxmlformats.org/officeDocument/2006/relationships/hyperlink" Target="https://1510q1mxt-y-https-www-webofscience-com.z.e-nformation.ro/wos/woscc/full-record/WOS:001332254800001" TargetMode="External"/><Relationship Id="rId150" Type="http://schemas.openxmlformats.org/officeDocument/2006/relationships/hyperlink" Target="https://1510q1mxt-y-https-www-webofscience-com.z.e-nformation.ro/wos/woscc/full-record/WOS:001376170600001" TargetMode="External"/><Relationship Id="rId271" Type="http://schemas.openxmlformats.org/officeDocument/2006/relationships/hyperlink" Target="https://onlinelibrary.wiley.com/journal/15213935" TargetMode="External"/><Relationship Id="rId392" Type="http://schemas.openxmlformats.org/officeDocument/2006/relationships/hyperlink" Target="https://www.cell.com/heliyon/pdf/S2405-8440(24)05531-2.pdf" TargetMode="External"/><Relationship Id="rId270" Type="http://schemas.openxmlformats.org/officeDocument/2006/relationships/hyperlink" Target="https://onlinelibrary.wiley.com/doi/abs/10.1002/macp.202400123" TargetMode="External"/><Relationship Id="rId391" Type="http://schemas.openxmlformats.org/officeDocument/2006/relationships/hyperlink" Target="https://www.sciencedirect.com/science/article/abs/pii/S0925346724013909" TargetMode="External"/><Relationship Id="rId390" Type="http://schemas.openxmlformats.org/officeDocument/2006/relationships/hyperlink" Target="https://www.sciencedirect.com/science/article/pii/S2772753X23003805" TargetMode="External"/><Relationship Id="rId1" Type="http://schemas.openxmlformats.org/officeDocument/2006/relationships/hyperlink" Target="https://www.webofscience.com/wos/woscc/full-record/WOS:001255786500001" TargetMode="External"/><Relationship Id="rId2" Type="http://schemas.openxmlformats.org/officeDocument/2006/relationships/hyperlink" Target="https://www.researchsquare.com/article/rs-3664096/v1" TargetMode="External"/><Relationship Id="rId3" Type="http://schemas.openxmlformats.org/officeDocument/2006/relationships/hyperlink" Target="https://www.mdpi.com/2071-1050/16/5/1804" TargetMode="External"/><Relationship Id="rId149" Type="http://schemas.openxmlformats.org/officeDocument/2006/relationships/hyperlink" Target="https://1510q1mxt-y-https-www-webofscience-com.z.e-nformation.ro/wos/woscc/full-record/WOS:001169894000001" TargetMode="External"/><Relationship Id="rId4" Type="http://schemas.openxmlformats.org/officeDocument/2006/relationships/hyperlink" Target="https://www.webofscience.com/wos/woscc/full-record/WOS:001376827000011" TargetMode="External"/><Relationship Id="rId148" Type="http://schemas.openxmlformats.org/officeDocument/2006/relationships/hyperlink" Target="https://1510q1mxt-y-https-www-webofscience-com.z.e-nformation.ro/wos/woscc/full-record/WOS:001219863700001" TargetMode="External"/><Relationship Id="rId269" Type="http://schemas.openxmlformats.org/officeDocument/2006/relationships/hyperlink" Target="https://www.ncbi.nlm.nih.gov/" TargetMode="External"/><Relationship Id="rId9" Type="http://schemas.openxmlformats.org/officeDocument/2006/relationships/hyperlink" Target="https://www.webofscience.com/wos/woscc/full-record/WOS:001201669400001" TargetMode="External"/><Relationship Id="rId143" Type="http://schemas.openxmlformats.org/officeDocument/2006/relationships/hyperlink" Target="https://1510q1mxt-y-https-www-webofscience-com.z.e-nformation.ro/wos/woscc/full-record/WOS:001267881500001" TargetMode="External"/><Relationship Id="rId264" Type="http://schemas.openxmlformats.org/officeDocument/2006/relationships/hyperlink" Target="https://www.e3s-conferences.org/articles/e3sconf/abs/2024/93/e3sconf_iceste2024_03080/e3sconf_iceste2024_03080.html" TargetMode="External"/><Relationship Id="rId385" Type="http://schemas.openxmlformats.org/officeDocument/2006/relationships/hyperlink" Target="https://pubmed.ncbi.nlm.nih.gov/38520152/" TargetMode="External"/><Relationship Id="rId142" Type="http://schemas.openxmlformats.org/officeDocument/2006/relationships/hyperlink" Target="https://1510q1mxt-y-https-www-webofscience-com.z.e-nformation.ro/wos/woscc/full-record/WOS:001323514400001" TargetMode="External"/><Relationship Id="rId263" Type="http://schemas.openxmlformats.org/officeDocument/2006/relationships/hyperlink" Target="https://doi.org/10.1051/e3sconf/202456303080" TargetMode="External"/><Relationship Id="rId384" Type="http://schemas.openxmlformats.org/officeDocument/2006/relationships/hyperlink" Target="https://link.springer.com/article/10.1007/s13197-024-06053-6" TargetMode="External"/><Relationship Id="rId141" Type="http://schemas.openxmlformats.org/officeDocument/2006/relationships/hyperlink" Target="https://1510q1mxt-y-https-www-webofscience-com.z.e-nformation.ro/wos/woscc/full-record/WOS:001326053000001" TargetMode="External"/><Relationship Id="rId262" Type="http://schemas.openxmlformats.org/officeDocument/2006/relationships/hyperlink" Target="https://www.tandfonline.com/journals/bfsn20" TargetMode="External"/><Relationship Id="rId383" Type="http://schemas.openxmlformats.org/officeDocument/2006/relationships/hyperlink" Target="https://www.e3s-conferences.org/articles/e3sconf/pdf/2024/82/e3sconf_icmpc2024_01077.pdf" TargetMode="External"/><Relationship Id="rId140" Type="http://schemas.openxmlformats.org/officeDocument/2006/relationships/hyperlink" Target="https://1510q1mxt-y-https-www-webofscience-com.z.e-nformation.ro/wos/woscc/full-record/WOS:001363886200001" TargetMode="External"/><Relationship Id="rId261" Type="http://schemas.openxmlformats.org/officeDocument/2006/relationships/hyperlink" Target="https://www.tandfonline.com/doi/abs/10.1080/10408398.2024.2419534?casa_token=JZPiCoQTKAUAAAAA:aPf5MIOf8tzJjpw46sZI3RZj1TWWRe2Iqo6V7AKhrWbUEZqCRbWdwkNzh94saxP5i2SNCq3jgg" TargetMode="External"/><Relationship Id="rId382" Type="http://schemas.openxmlformats.org/officeDocument/2006/relationships/hyperlink" Target="https://www.sciencedirect.com/science/article/pii/S2590123023008320" TargetMode="External"/><Relationship Id="rId5" Type="http://schemas.openxmlformats.org/officeDocument/2006/relationships/hyperlink" Target="https://www.webofscience.com/wos/woscc/full-record/WOS:001437484400003" TargetMode="External"/><Relationship Id="rId147" Type="http://schemas.openxmlformats.org/officeDocument/2006/relationships/hyperlink" Target="https://1510q1mxt-y-https-www-webofscience-com.z.e-nformation.ro/wos/woscc/full-record/WOS:001271377500001" TargetMode="External"/><Relationship Id="rId268" Type="http://schemas.openxmlformats.org/officeDocument/2006/relationships/hyperlink" Target="https://pmc.ncbi.nlm.nih.gov/articles/PMC11338611/" TargetMode="External"/><Relationship Id="rId389" Type="http://schemas.openxmlformats.org/officeDocument/2006/relationships/hyperlink" Target="https://www.mdpi.com/2218-0532/92/2/31" TargetMode="External"/><Relationship Id="rId6" Type="http://schemas.openxmlformats.org/officeDocument/2006/relationships/hyperlink" Target="https://www.elgaronline.com/monobook/book/9781802208191/9781802208191.xml" TargetMode="External"/><Relationship Id="rId146" Type="http://schemas.openxmlformats.org/officeDocument/2006/relationships/hyperlink" Target="https://1510q1mxt-y-https-www-webofscience-com.z.e-nformation.ro/wos/woscc/full-record/WOS:001332254800001" TargetMode="External"/><Relationship Id="rId267" Type="http://schemas.openxmlformats.org/officeDocument/2006/relationships/hyperlink" Target="https://pmc.ncbi.nlm.nih.gov/articles/PMC11338611/" TargetMode="External"/><Relationship Id="rId388" Type="http://schemas.openxmlformats.org/officeDocument/2006/relationships/hyperlink" Target="https://ph04.tci-thaijo.org/index.php/JCST/article/view/3253" TargetMode="External"/><Relationship Id="rId7" Type="http://schemas.openxmlformats.org/officeDocument/2006/relationships/hyperlink" Target="https://proa.ua.pt/index.php/rtd/article/view/38736" TargetMode="External"/><Relationship Id="rId145" Type="http://schemas.openxmlformats.org/officeDocument/2006/relationships/hyperlink" Target="https://1510q1mxt-y-https-www-webofscience-com.z.e-nformation.ro/wos/woscc/full-record/WOS:001161075000001" TargetMode="External"/><Relationship Id="rId266" Type="http://schemas.openxmlformats.org/officeDocument/2006/relationships/hyperlink" Target="https://www.proquest.com/openview/c30e0f639141bcb8083b364150c7f32a/1?cbl=1536338&amp;pq-origsite=gscholar" TargetMode="External"/><Relationship Id="rId387" Type="http://schemas.openxmlformats.org/officeDocument/2006/relationships/hyperlink" Target="https://www.mdpi.com/2223-7747/13/7/960" TargetMode="External"/><Relationship Id="rId8" Type="http://schemas.openxmlformats.org/officeDocument/2006/relationships/hyperlink" Target="https://www.webofscience.com/wos/woscc/full-record/WOS:001323415000001" TargetMode="External"/><Relationship Id="rId144" Type="http://schemas.openxmlformats.org/officeDocument/2006/relationships/hyperlink" Target="https://1510q1mxt-y-https-www-webofscience-com.z.e-nformation.ro/wos/woscc/full-record/WOS:001278461900001" TargetMode="External"/><Relationship Id="rId265" Type="http://schemas.openxmlformats.org/officeDocument/2006/relationships/hyperlink" Target="https://www.proquest.com/openview/c30e0f639141bcb8083b364150c7f32a/1?cbl=1536338&amp;pq-origsite=gscholar" TargetMode="External"/><Relationship Id="rId386" Type="http://schemas.openxmlformats.org/officeDocument/2006/relationships/hyperlink" Target="https://pubmed.ncbi.nlm.nih.gov/38683695/" TargetMode="External"/><Relationship Id="rId260" Type="http://schemas.openxmlformats.org/officeDocument/2006/relationships/hyperlink" Target="https://pubmed.ncbi.nlm.nih.gov/38163240/" TargetMode="External"/><Relationship Id="rId381" Type="http://schemas.openxmlformats.org/officeDocument/2006/relationships/hyperlink" Target="https://pubs.acs.org/doi/10.1021/acsinfecdis.3c00624" TargetMode="External"/><Relationship Id="rId380" Type="http://schemas.openxmlformats.org/officeDocument/2006/relationships/hyperlink" Target="https://link.springer.com/article/10.1007/s11356-024-32174-8" TargetMode="External"/><Relationship Id="rId139" Type="http://schemas.openxmlformats.org/officeDocument/2006/relationships/hyperlink" Target="https://1510q1mxt-y-https-www-webofscience-com.z.e-nformation.ro/wos/woscc/full-record/WOS:001338951200002" TargetMode="External"/><Relationship Id="rId138" Type="http://schemas.openxmlformats.org/officeDocument/2006/relationships/hyperlink" Target="https://1510q1mxt-y-https-www-webofscience-com.z.e-nformation.ro/wos/woscc/full-record/WOS:001341827300001" TargetMode="External"/><Relationship Id="rId259" Type="http://schemas.openxmlformats.org/officeDocument/2006/relationships/hyperlink" Target="https://suggestor.step.scopus.com/progressTracker/?trackingID=5FACCBDBAB0D3650" TargetMode="External"/><Relationship Id="rId137" Type="http://schemas.openxmlformats.org/officeDocument/2006/relationships/hyperlink" Target="https://1510q1mxt-y-https-www-webofscience-com.z.e-nformation.ro/wos/woscc/full-record/WOS:001365868500001" TargetMode="External"/><Relationship Id="rId258" Type="http://schemas.openxmlformats.org/officeDocument/2006/relationships/hyperlink" Target="https://www.tandfonline.com/doi/full/10.1080/15428052.2024.2410850" TargetMode="External"/><Relationship Id="rId379" Type="http://schemas.openxmlformats.org/officeDocument/2006/relationships/hyperlink" Target="https://onlinelibrary.wiley.com/doi/full/10.1155/2024/9265929" TargetMode="External"/><Relationship Id="rId132" Type="http://schemas.openxmlformats.org/officeDocument/2006/relationships/hyperlink" Target="https://1510q1mh5-y-https-www-webofscience-com.z.e-nformation.ro/wos/woscc/full-record/WOS:001293842100001" TargetMode="External"/><Relationship Id="rId253" Type="http://schemas.openxmlformats.org/officeDocument/2006/relationships/hyperlink" Target="https://scijournals.onlinelibrary.wiley.com/doi/abs/10.1002/jsfa.13776" TargetMode="External"/><Relationship Id="rId374" Type="http://schemas.openxmlformats.org/officeDocument/2006/relationships/hyperlink" Target="https://link.springer.com/article/10.1007/s11356-024-32174-8" TargetMode="External"/><Relationship Id="rId495" Type="http://schemas.openxmlformats.org/officeDocument/2006/relationships/hyperlink" Target="https://www.proquest.com/openview/0c87d016e58d98a55235716ad618fe61/1?cbl=1536338&amp;pq-origsite=gscholar" TargetMode="External"/><Relationship Id="rId131" Type="http://schemas.openxmlformats.org/officeDocument/2006/relationships/hyperlink" Target="https://1510q1mh5-y-https-www-webofscience-com.z.e-nformation.ro/wos/woscc/full-record/WOS:001319940800001" TargetMode="External"/><Relationship Id="rId252" Type="http://schemas.openxmlformats.org/officeDocument/2006/relationships/hyperlink" Target="https://j.uctm.edu/index.php/JCTM/article/view/405" TargetMode="External"/><Relationship Id="rId373" Type="http://schemas.openxmlformats.org/officeDocument/2006/relationships/hyperlink" Target="https://pubmed.ncbi.nlm.nih.gov/39598646/" TargetMode="External"/><Relationship Id="rId494" Type="http://schemas.openxmlformats.org/officeDocument/2006/relationships/hyperlink" Target="https://j.uctm.edu/index.php/JCTM/index" TargetMode="External"/><Relationship Id="rId130" Type="http://schemas.openxmlformats.org/officeDocument/2006/relationships/hyperlink" Target="https://1510q1t02-y-https-www-webofscience-com.z.e-nformation.ro/wos/woscc/full-record/WOS:001342993600001" TargetMode="External"/><Relationship Id="rId251" Type="http://schemas.openxmlformats.org/officeDocument/2006/relationships/hyperlink" Target="https://www.mdpi.com/2304-8158/13/24/4164" TargetMode="External"/><Relationship Id="rId372" Type="http://schemas.openxmlformats.org/officeDocument/2006/relationships/hyperlink" Target="https://link.springer.com/article/10.1007/s11947-024-03598-4" TargetMode="External"/><Relationship Id="rId493" Type="http://schemas.openxmlformats.org/officeDocument/2006/relationships/hyperlink" Target="https://j.uctm.edu/index.php/JCTM/article/view/405" TargetMode="External"/><Relationship Id="rId250" Type="http://schemas.openxmlformats.org/officeDocument/2006/relationships/hyperlink" Target="https://www.mdpi.com/2304-8158/13/24/4164" TargetMode="External"/><Relationship Id="rId371" Type="http://schemas.openxmlformats.org/officeDocument/2006/relationships/hyperlink" Target="https://cjfs.agriculturejournals.cz/artkey/cjf-202404-0006_phytochemical-antioxidant-activity-and-thermal-stability-of-clitoria-ternatea-flower-extracts.php?back=%2Fsearch.php%3Fquery%3DPhytochemical%252C%2Bantioxidant%2Bactivity%252C%2Band%2Bthermal%2Bstability%2Bof%2BClitoria%2Bternatea%2Bflower%2Bextracts%26sfrom%3D0%26spage%3D30" TargetMode="External"/><Relationship Id="rId492" Type="http://schemas.openxmlformats.org/officeDocument/2006/relationships/hyperlink" Target="https://www.mdpi.com/journal/foods/stats" TargetMode="External"/><Relationship Id="rId136" Type="http://schemas.openxmlformats.org/officeDocument/2006/relationships/hyperlink" Target="https://1510q1t6k-y-https-www-webofscience-com.z.e-nformation.ro/wos/woscc/full-record/WOS:001152509600001" TargetMode="External"/><Relationship Id="rId257" Type="http://schemas.openxmlformats.org/officeDocument/2006/relationships/hyperlink" Target="https://www.sciencedirect.com/science/article/pii/S0944501324001034?via%3Dihub" TargetMode="External"/><Relationship Id="rId378" Type="http://schemas.openxmlformats.org/officeDocument/2006/relationships/hyperlink" Target="https://www.pjps.pk/uploads/2024/08/1723445761.pdf" TargetMode="External"/><Relationship Id="rId499" Type="http://schemas.openxmlformats.org/officeDocument/2006/relationships/hyperlink" Target="https://www.mdpi.com/journal/pharmaceutics/stats" TargetMode="External"/><Relationship Id="rId135" Type="http://schemas.openxmlformats.org/officeDocument/2006/relationships/hyperlink" Target="https://1510q1mh5-y-https-www-webofscience-com.z.e-nformation.ro/wos/woscc/full-record/WOS:001236533200002" TargetMode="External"/><Relationship Id="rId256" Type="http://schemas.openxmlformats.org/officeDocument/2006/relationships/hyperlink" Target="https://www.scielo.br/j/bjft/a/8rBw97RH9NTm3ZF6qB9mshJ/" TargetMode="External"/><Relationship Id="rId377" Type="http://schemas.openxmlformats.org/officeDocument/2006/relationships/hyperlink" Target="https://www.mdpi.com/1424-8247/17/4/518" TargetMode="External"/><Relationship Id="rId498" Type="http://schemas.openxmlformats.org/officeDocument/2006/relationships/hyperlink" Target="https://www.mdpi.com/1999-4923/16/3/369" TargetMode="External"/><Relationship Id="rId134" Type="http://schemas.openxmlformats.org/officeDocument/2006/relationships/hyperlink" Target="https://1510q1mh5-y-https-www-webofscience-com.z.e-nformation.ro/wos/woscc/full-record/WOS:001299971300001" TargetMode="External"/><Relationship Id="rId255" Type="http://schemas.openxmlformats.org/officeDocument/2006/relationships/hyperlink" Target="https://www.scielo.br/j/bjft/a/8rBw97RH9NTm3ZF6qB9mshJ/" TargetMode="External"/><Relationship Id="rId376" Type="http://schemas.openxmlformats.org/officeDocument/2006/relationships/hyperlink" Target="https://www.jtst.ir/article_197993.html?lang=en" TargetMode="External"/><Relationship Id="rId497" Type="http://schemas.openxmlformats.org/officeDocument/2006/relationships/hyperlink" Target="https://link.springer.com/journal/11947" TargetMode="External"/><Relationship Id="rId133" Type="http://schemas.openxmlformats.org/officeDocument/2006/relationships/hyperlink" Target="https://1510q1mh5-y-https-www-webofscience-com.z.e-nformation.ro/wos/woscc/full-record/WOS:001343295600001" TargetMode="External"/><Relationship Id="rId254" Type="http://schemas.openxmlformats.org/officeDocument/2006/relationships/hyperlink" Target="https://www.mdpi.com/1420-3049/29/18/4407" TargetMode="External"/><Relationship Id="rId375" Type="http://schemas.openxmlformats.org/officeDocument/2006/relationships/hyperlink" Target="https://www.mdpi.com/1424-8247/17/4/518" TargetMode="External"/><Relationship Id="rId496" Type="http://schemas.openxmlformats.org/officeDocument/2006/relationships/hyperlink" Target="https://link.springer.com/article/10.1007/s11947-023-03153-7" TargetMode="External"/><Relationship Id="rId172" Type="http://schemas.openxmlformats.org/officeDocument/2006/relationships/hyperlink" Target="https://link.springer.com/chapter/10.1007/978-981-97-3413-9_10" TargetMode="External"/><Relationship Id="rId293" Type="http://schemas.openxmlformats.org/officeDocument/2006/relationships/hyperlink" Target="https://www.sciencedirect.com/science/article/pii/S002364382400361X" TargetMode="External"/><Relationship Id="rId171" Type="http://schemas.openxmlformats.org/officeDocument/2006/relationships/hyperlink" Target="https://www.proquest.com/openview/6547f4ca060e2ed9f1e20bbed7f51855/1?cbl=1536338&amp;pq-origsite=gscholar" TargetMode="External"/><Relationship Id="rId292" Type="http://schemas.openxmlformats.org/officeDocument/2006/relationships/hyperlink" Target="https://www.brewingscience.de/index.php?tpl=table_of_contents&amp;year=2024&amp;edition=0001%2F0002" TargetMode="External"/><Relationship Id="rId170" Type="http://schemas.openxmlformats.org/officeDocument/2006/relationships/hyperlink" Target="https://151091o0m-y-https-www-scopus-com.z.e-nformation.ro/record/display.uri?eid=2-s2.0-85197230114&amp;origin=resultslist&amp;sort=plf-f&amp;src=s&amp;sot=cite&amp;sdt=a&amp;s=ref%282-s2.0-80051514436%29" TargetMode="External"/><Relationship Id="rId291" Type="http://schemas.openxmlformats.org/officeDocument/2006/relationships/hyperlink" Target="https://www.sciencedirect.com/science/article/abs/pii/S2212429224003444" TargetMode="External"/><Relationship Id="rId290" Type="http://schemas.openxmlformats.org/officeDocument/2006/relationships/hyperlink" Target="https://www.mdpi.com/2071-1050/16/7/2765" TargetMode="External"/><Relationship Id="rId165" Type="http://schemas.openxmlformats.org/officeDocument/2006/relationships/hyperlink" Target="https://151091o0m-y-https-www-scopus-com.z.e-nformation.ro/record/display.uri?eid=2-s2.0-85217868869&amp;origin=resultslist&amp;sort=plf-f&amp;src=s&amp;sot=cite&amp;sdt=a&amp;s=ref%282-s2.0-85038000452%29&amp;sessionSearchId=0deb442d2778a7ae02b378b10eabceb0&amp;relpos=69" TargetMode="External"/><Relationship Id="rId286" Type="http://schemas.openxmlformats.org/officeDocument/2006/relationships/hyperlink" Target="https://www.mdpi.com/2076-3921/13/2/250" TargetMode="External"/><Relationship Id="rId164" Type="http://schemas.openxmlformats.org/officeDocument/2006/relationships/hyperlink" Target="https://151091o0m-y-https-www-scopus-com.z.e-nformation.ro/record/display.uri?eid=2-s2.0-86000292052&amp;origin=resultslist&amp;sort=plf-f&amp;src=s&amp;sot=cite&amp;sdt=a&amp;s=ref%282-s2.0-85038000452%29&amp;sessionSearchId=0deb442d2778a7ae02b378b10eabceb0&amp;relpos=18" TargetMode="External"/><Relationship Id="rId285" Type="http://schemas.openxmlformats.org/officeDocument/2006/relationships/hyperlink" Target="https://link.springer.com/article/10.1007/s11694-024-02367-3" TargetMode="External"/><Relationship Id="rId163" Type="http://schemas.openxmlformats.org/officeDocument/2006/relationships/hyperlink" Target="https://151091o0m-y-https-www-scopus-com.z.e-nformation.ro/record/display.uri?eid=2-s2.0-85205277505&amp;origin=resultslist&amp;sort=plf-f&amp;src=s&amp;sot=cite&amp;sdt=a&amp;s=ref%282-s2.0-85102458218%29" TargetMode="External"/><Relationship Id="rId284" Type="http://schemas.openxmlformats.org/officeDocument/2006/relationships/hyperlink" Target="https://www.sciencedirect.com/science/article/pii/S240584402401140X" TargetMode="External"/><Relationship Id="rId162" Type="http://schemas.openxmlformats.org/officeDocument/2006/relationships/hyperlink" Target="https://151091o0m-y-https-www-scopus-com.z.e-nformation.ro/record/display.uri?eid=2-s2.0-85169361531&amp;origin=resultslist&amp;sort=plf-f&amp;src=s&amp;sot=cite&amp;sdt=a&amp;s=ref%282-s2.0-85093843105%29&amp;relpos=3" TargetMode="External"/><Relationship Id="rId283" Type="http://schemas.openxmlformats.org/officeDocument/2006/relationships/hyperlink" Target="https://www.mdpi.com/2304-8158/13/2/352" TargetMode="External"/><Relationship Id="rId169" Type="http://schemas.openxmlformats.org/officeDocument/2006/relationships/hyperlink" Target="https://151091o0m-y-https-www-scopus-com.z.e-nformation.ro/record/display.uri?eid=2-s2.0-85197230114&amp;origin=resultslist&amp;sort=plf-f&amp;src=s&amp;sot=cite&amp;sdt=a&amp;s=ref%282-s2.0-80051514436%29" TargetMode="External"/><Relationship Id="rId168" Type="http://schemas.openxmlformats.org/officeDocument/2006/relationships/hyperlink" Target="https://151091o0m-y-https-www-scopus-com.z.e-nformation.ro/record/display.uri?eid=2-s2.0-85197230114&amp;origin=resultslist&amp;sort=plf-f&amp;src=s&amp;sot=cite&amp;sdt=a&amp;s=ref%282-s2.0-80051514436%29" TargetMode="External"/><Relationship Id="rId289" Type="http://schemas.openxmlformats.org/officeDocument/2006/relationships/hyperlink" Target="https://link.springer.com/article/10.1007/s12649-024-02424-4" TargetMode="External"/><Relationship Id="rId167" Type="http://schemas.openxmlformats.org/officeDocument/2006/relationships/hyperlink" Target="https://151091o0m-y-https-www-scopus-com.z.e-nformation.ro/record/display.uri?eid=2-s2.0-85197230114&amp;origin=resultslist&amp;sort=plf-f&amp;src=s&amp;sot=cite&amp;sdt=a&amp;s=ref%282-s2.0-80051514436%29" TargetMode="External"/><Relationship Id="rId288" Type="http://schemas.openxmlformats.org/officeDocument/2006/relationships/hyperlink" Target="https://www.sciencedirect.com/science/article/abs/pii/S0308814624006204" TargetMode="External"/><Relationship Id="rId166" Type="http://schemas.openxmlformats.org/officeDocument/2006/relationships/hyperlink" Target="https://151091o0m-y-https-www-scopus-com.z.e-nformation.ro/record/display.uri?eid=2-s2.0-85204858768&amp;origin=resultslist&amp;sort=plf-f&amp;src=s&amp;sot=cite&amp;sdt=a&amp;s=ref%282-s2.0-85038000452%29&amp;sessionSearchId=0deb442d2778a7ae02b378b10eabceb0&amp;relpos=78" TargetMode="External"/><Relationship Id="rId287" Type="http://schemas.openxmlformats.org/officeDocument/2006/relationships/hyperlink" Target="https://www.sciencedirect.com/science/article/pii/S1385894724016036?via%3Dihub" TargetMode="External"/><Relationship Id="rId161" Type="http://schemas.openxmlformats.org/officeDocument/2006/relationships/hyperlink" Target="https://151091o0m-y-https-www-scopus-com.z.e-nformation.ro/record/display.uri?eid=2-s2.0-85188734161&amp;origin=resultslist&amp;sort=plf-f&amp;src=s&amp;sot=cite&amp;sdt=a&amp;s=ref%282-s2.0-85094815613%29&amp;sessionSearchId=b5092f4a99d347514bc602c6b7133b4b&amp;relpos=7" TargetMode="External"/><Relationship Id="rId282" Type="http://schemas.openxmlformats.org/officeDocument/2006/relationships/hyperlink" Target="https://ifst.onlinelibrary.wiley.com/doi/abs/10.1111/ijfs.16922" TargetMode="External"/><Relationship Id="rId160" Type="http://schemas.openxmlformats.org/officeDocument/2006/relationships/hyperlink" Target="https://151091o0m-y-https-www-scopus-com.z.e-nformation.ro/record/display.uri?eid=2-s2.0-85199029436&amp;origin=resultslist&amp;sort=plf-f&amp;src=s&amp;sot=cite&amp;sdt=a&amp;s=ref%282-s2.0-85104171809%29&amp;sessionSearchId=bc369b34f6e3c0396e15bd03006aa69a&amp;relpos=15" TargetMode="External"/><Relationship Id="rId281" Type="http://schemas.openxmlformats.org/officeDocument/2006/relationships/hyperlink" Target="https://www.mdpi.com/2304-8158/13/2/279" TargetMode="External"/><Relationship Id="rId280" Type="http://schemas.openxmlformats.org/officeDocument/2006/relationships/hyperlink" Target="https://www.sciencedirect.com/science/article/abs/pii/S002231662400021X" TargetMode="External"/><Relationship Id="rId159" Type="http://schemas.openxmlformats.org/officeDocument/2006/relationships/hyperlink" Target="https://151091o0m-y-https-www-scopus-com.z.e-nformation.ro/record/display.uri?eid=2-s2.0-85199033136&amp;origin=resultslist&amp;sort=plf-f&amp;src=s&amp;sot=cite&amp;sdt=a&amp;s=ref%282-s2.0-85104171809%29&amp;sessionSearchId=bc369b34f6e3c0396e15bd03006aa69a&amp;relpos=14" TargetMode="External"/><Relationship Id="rId154" Type="http://schemas.openxmlformats.org/officeDocument/2006/relationships/hyperlink" Target="https://1510q1npi-y-https-www-webofscience-com.z.e-nformation.ro/wos/woscc/full-record/WOS:001305839100001" TargetMode="External"/><Relationship Id="rId275" Type="http://schemas.openxmlformats.org/officeDocument/2006/relationships/hyperlink" Target="https://www.mdpi.com/2076-3417/14/22/10239" TargetMode="External"/><Relationship Id="rId396" Type="http://schemas.openxmlformats.org/officeDocument/2006/relationships/hyperlink" Target="https://www.sciencedirect.com/science/article/abs/pii/S0026265X24004752" TargetMode="External"/><Relationship Id="rId153" Type="http://schemas.openxmlformats.org/officeDocument/2006/relationships/hyperlink" Target="https://1510q1npi-y-https-www-webofscience-com.z.e-nformation.ro/wos/woscc/full-record/WOS:001319698800002" TargetMode="External"/><Relationship Id="rId274" Type="http://schemas.openxmlformats.org/officeDocument/2006/relationships/hyperlink" Target="https://www.mdpi.com/2218-273X/14/9/1102" TargetMode="External"/><Relationship Id="rId395" Type="http://schemas.openxmlformats.org/officeDocument/2006/relationships/hyperlink" Target="https://pubmed.ncbi.nlm.nih.gov/39072481/" TargetMode="External"/><Relationship Id="rId152" Type="http://schemas.openxmlformats.org/officeDocument/2006/relationships/hyperlink" Target="https://1510q1npi-y-https-www-webofscience-com.z.e-nformation.ro/wos/woscc/full-record/WOS:001301647200018" TargetMode="External"/><Relationship Id="rId273" Type="http://schemas.openxmlformats.org/officeDocument/2006/relationships/hyperlink" Target="https://www.mdpi.com/journal/polymers/stats" TargetMode="External"/><Relationship Id="rId394" Type="http://schemas.openxmlformats.org/officeDocument/2006/relationships/hyperlink" Target="https://www.mdpi.com/2223-7747/13/11/1528" TargetMode="External"/><Relationship Id="rId151" Type="http://schemas.openxmlformats.org/officeDocument/2006/relationships/hyperlink" Target="https://1510q1npi-y-https-www-webofscience-com.z.e-nformation.ro/wos/woscc/full-record/WOS:001337381900001" TargetMode="External"/><Relationship Id="rId272" Type="http://schemas.openxmlformats.org/officeDocument/2006/relationships/hyperlink" Target="https://www.mdpi.com/2073-4360/17/1/18" TargetMode="External"/><Relationship Id="rId393" Type="http://schemas.openxmlformats.org/officeDocument/2006/relationships/hyperlink" Target="https://pubmed.ncbi.nlm.nih.gov/38657506/" TargetMode="External"/><Relationship Id="rId158" Type="http://schemas.openxmlformats.org/officeDocument/2006/relationships/hyperlink" Target="https://151091o0m-y-https-www-scopus-com.z.e-nformation.ro/record/display.uri?eid=2-s2.0-85202897406&amp;origin=resultslist&amp;sort=plf-f&amp;src=s&amp;sot=cite&amp;sdt=a&amp;s=ref%282-s2.0-85104171809%29&amp;sessionSearchId=bc369b34f6e3c0396e15bd03006aa69a&amp;relpos=13" TargetMode="External"/><Relationship Id="rId279" Type="http://schemas.openxmlformats.org/officeDocument/2006/relationships/hyperlink" Target="https://www.sciencedirect.com/science/article/pii/S2405844024100916" TargetMode="External"/><Relationship Id="rId157" Type="http://schemas.openxmlformats.org/officeDocument/2006/relationships/hyperlink" Target="https://151091o0m-y-https-www-scopus-com.z.e-nformation.ro/record/display.uri?eid=2-s2.0-85212895886&amp;origin=resultslist&amp;sort=plf-f&amp;src=s&amp;sot=cite&amp;sdt=a&amp;s=ref%282-s2.0-85104171809%29&amp;sessionSearchId=bc369b34f6e3c0396e15bd03006aa69a&amp;relpos=12" TargetMode="External"/><Relationship Id="rId278" Type="http://schemas.openxmlformats.org/officeDocument/2006/relationships/hyperlink" Target="https://webbut.unitbv.ro/index.php/Series_II/article/view/8664" TargetMode="External"/><Relationship Id="rId399" Type="http://schemas.openxmlformats.org/officeDocument/2006/relationships/hyperlink" Target="https://www.sciencedirect.com/science/article/abs/pii/S0045653524017934" TargetMode="External"/><Relationship Id="rId156" Type="http://schemas.openxmlformats.org/officeDocument/2006/relationships/hyperlink" Target="https://151091o0m-y-https-www-scopus-com.z.e-nformation.ro/record/display.uri?eid=2-s2.0-85201825811&amp;origin=resultslist&amp;sort=plf-f&amp;src=s&amp;sot=cite&amp;sdt=a&amp;s=ref%282-s2.0-85104171809%29&amp;sessionSearchId=bc369b34f6e3c0396e15bd03006aa69a&amp;relpos=7" TargetMode="External"/><Relationship Id="rId277" Type="http://schemas.openxmlformats.org/officeDocument/2006/relationships/hyperlink" Target="https://www.mdpi.com/2223-7747/13/22/3233" TargetMode="External"/><Relationship Id="rId398" Type="http://schemas.openxmlformats.org/officeDocument/2006/relationships/hyperlink" Target="https://pubs.rsc.org/en/content/articlelanding/2024/nr/d4nr01680g" TargetMode="External"/><Relationship Id="rId155" Type="http://schemas.openxmlformats.org/officeDocument/2006/relationships/hyperlink" Target="https://1510q1npi-y-https-www-webofscience-com.z.e-nformation.ro/wos/woscc/full-record/WOS:001286936100001" TargetMode="External"/><Relationship Id="rId276" Type="http://schemas.openxmlformats.org/officeDocument/2006/relationships/hyperlink" Target="https://www.mdpi.com/2079-6382/13/10/952" TargetMode="External"/><Relationship Id="rId397" Type="http://schemas.openxmlformats.org/officeDocument/2006/relationships/hyperlink" Target="https://www.imrpress.com/journal/FBL/29/4/10.31083/j.fbl2904162/htm" TargetMode="External"/><Relationship Id="rId40" Type="http://schemas.openxmlformats.org/officeDocument/2006/relationships/hyperlink" Target="https://www.mdpi.com/1420-3049/29/22/5256" TargetMode="External"/><Relationship Id="rId42" Type="http://schemas.openxmlformats.org/officeDocument/2006/relationships/hyperlink" Target="https://www.sciencedirect.com/science/article/abs/pii/S0308814624028152?via%3Dihub" TargetMode="External"/><Relationship Id="rId41" Type="http://schemas.openxmlformats.org/officeDocument/2006/relationships/hyperlink" Target="https://link.springer.com/article/10.1007/s11947-024-03598-4" TargetMode="External"/><Relationship Id="rId44" Type="http://schemas.openxmlformats.org/officeDocument/2006/relationships/hyperlink" Target="https://www.sciencedirect.com/science/article/abs/pii/S2352507X24000222?via%3Dihub" TargetMode="External"/><Relationship Id="rId43" Type="http://schemas.openxmlformats.org/officeDocument/2006/relationships/hyperlink" Target="https://www.cell.com/heliyon/fulltext/S2405-8440(24)09097-2" TargetMode="External"/><Relationship Id="rId46" Type="http://schemas.openxmlformats.org/officeDocument/2006/relationships/hyperlink" Target="https://www.maxapress.com/article/id/672b69befa6c587d749a70d1" TargetMode="External"/><Relationship Id="rId45" Type="http://schemas.openxmlformats.org/officeDocument/2006/relationships/hyperlink" Target="https://www.sciencedirect.com/science/article/abs/pii/S0141813023045567?via%3Dihub" TargetMode="External"/><Relationship Id="rId509" Type="http://schemas.openxmlformats.org/officeDocument/2006/relationships/hyperlink" Target="https://www.sciencedirect.com/journal/food-research-international" TargetMode="External"/><Relationship Id="rId508" Type="http://schemas.openxmlformats.org/officeDocument/2006/relationships/hyperlink" Target="https://www.sciencedirect.com/science/article/pii/S0963996924008676?casa_token=EWimtfTKHPMAAAAA:ktO4hq-6fWoRUdqetpv1oNmWVL9aeREb-23EVonaxrR-hDzo_5q-aiwyN2m29rcmZHXa_4o" TargetMode="External"/><Relationship Id="rId629" Type="http://schemas.openxmlformats.org/officeDocument/2006/relationships/hyperlink" Target="https://managementjournal.usamv.ro/pdf/vol.24_4/Art7.pdf" TargetMode="External"/><Relationship Id="rId503" Type="http://schemas.openxmlformats.org/officeDocument/2006/relationships/hyperlink" Target="https://www.mdpi.com/journal/antibiotics/stats" TargetMode="External"/><Relationship Id="rId624" Type="http://schemas.openxmlformats.org/officeDocument/2006/relationships/hyperlink" Target="https://doi.org/10.1080/00218839.2024.2442199" TargetMode="External"/><Relationship Id="rId502" Type="http://schemas.openxmlformats.org/officeDocument/2006/relationships/hyperlink" Target="https://www.mdpi.com/2079-6382/13/10/980" TargetMode="External"/><Relationship Id="rId623" Type="http://schemas.openxmlformats.org/officeDocument/2006/relationships/hyperlink" Target="https://astraeditorialshop.com/wp-content/uploads/2025/01/3_El-papel-del-capital-social.pdf" TargetMode="External"/><Relationship Id="rId501" Type="http://schemas.openxmlformats.org/officeDocument/2006/relationships/hyperlink" Target="https://iadns.onlinelibrary.wiley.com/toc/28376846/2024/1/3" TargetMode="External"/><Relationship Id="rId622" Type="http://schemas.openxmlformats.org/officeDocument/2006/relationships/hyperlink" Target="https://openurl.ebsco.com/EPDB%3Agcd%3A15%3A15899903/detailv2?sid=ebsco%3Aplink%3Ascholar&amp;id=ebsco%3Agcd%3A178337168&amp;crl=c&amp;link_origin=scholar.google.com" TargetMode="External"/><Relationship Id="rId500" Type="http://schemas.openxmlformats.org/officeDocument/2006/relationships/hyperlink" Target="https://iadns.onlinelibrary.wiley.com/doi/full/10.1002/fpf2.12031" TargetMode="External"/><Relationship Id="rId621" Type="http://schemas.openxmlformats.org/officeDocument/2006/relationships/hyperlink" Target="https://ibn.idsi.md/sites/default/files/j_nr_file/vol2024_1_compressed.pdf" TargetMode="External"/><Relationship Id="rId507" Type="http://schemas.openxmlformats.org/officeDocument/2006/relationships/hyperlink" Target="https://www.mdpi.com/journal/horticulturae/stats" TargetMode="External"/><Relationship Id="rId628" Type="http://schemas.openxmlformats.org/officeDocument/2006/relationships/hyperlink" Target="https://managementjournal.usamv.ro/pdf/vol.24_4/Art7.pdf" TargetMode="External"/><Relationship Id="rId506" Type="http://schemas.openxmlformats.org/officeDocument/2006/relationships/hyperlink" Target="https://www.mdpi.com/2311-7524/10/8/799" TargetMode="External"/><Relationship Id="rId627" Type="http://schemas.openxmlformats.org/officeDocument/2006/relationships/hyperlink" Target="https://link.springer.com/article/10.1007/s00376-024-4302-8" TargetMode="External"/><Relationship Id="rId505" Type="http://schemas.openxmlformats.org/officeDocument/2006/relationships/hyperlink" Target="https://www.mdpi.com/journal/pharmaceuticals/stats" TargetMode="External"/><Relationship Id="rId626" Type="http://schemas.openxmlformats.org/officeDocument/2006/relationships/hyperlink" Target="https://doi.org/10.1007/s00376-024-4302-8" TargetMode="External"/><Relationship Id="rId504" Type="http://schemas.openxmlformats.org/officeDocument/2006/relationships/hyperlink" Target="https://www.mdpi.com/1424-8247/17/11/1530" TargetMode="External"/><Relationship Id="rId625" Type="http://schemas.openxmlformats.org/officeDocument/2006/relationships/hyperlink" Target="https://books.google.ro/books?hl=ro&amp;lr=&amp;id=bsULEQAAQBAJ&amp;oi=fnd&amp;pg=PA276&amp;ots=C-NBq5j1DJ&amp;sig=svzT8rdK5d6GrnR_NwpleHqkRSg&amp;redir_esc=y" TargetMode="External"/><Relationship Id="rId48" Type="http://schemas.openxmlformats.org/officeDocument/2006/relationships/hyperlink" Target="https://www.scopus.com/record/display.uri?eid=2-s2.0-85209869437&amp;origin=resultslist&amp;sort=plf-f&amp;src=s&amp;nlo=&amp;nlr=&amp;nls=&amp;citedAuthorId=55992468400&amp;imp=t&amp;sid=3e483cfb1b1471df34ee9fd4500d2374&amp;sot=cite&amp;sdt=cl&amp;cluster=scopubyr%2c%222024%22%2ct&amp;sl=0&amp;relpos=20&amp;citeCnt=0&amp;searchTerm=" TargetMode="External"/><Relationship Id="rId47" Type="http://schemas.openxmlformats.org/officeDocument/2006/relationships/hyperlink" Target="https://www.scielo.br/j/cagro/a/bVMQpxY8bgJqNQRn5YzJHLw/?format=pdf&amp;lang=en" TargetMode="External"/><Relationship Id="rId49" Type="http://schemas.openxmlformats.org/officeDocument/2006/relationships/hyperlink" Target="https://www.tandfonline.com/doi/full/10.1080/10408398.2023.2229426" TargetMode="External"/><Relationship Id="rId620" Type="http://schemas.openxmlformats.org/officeDocument/2006/relationships/hyperlink" Target="https://www.mdpi.com/2305-6304/12/5/347" TargetMode="External"/><Relationship Id="rId31" Type="http://schemas.openxmlformats.org/officeDocument/2006/relationships/hyperlink" Target="https://www.proquest.com/openview/0c87d016e58d98a55235716ad618fe61/1?cbl=1536338&amp;pq-origsite=gscholar" TargetMode="External"/><Relationship Id="rId30" Type="http://schemas.openxmlformats.org/officeDocument/2006/relationships/hyperlink" Target="https://j.uctm.edu/index.php/JCTM/article/view/405" TargetMode="External"/><Relationship Id="rId33" Type="http://schemas.openxmlformats.org/officeDocument/2006/relationships/hyperlink" Target="https://www.sciencedirect.com/science/article/abs/pii/S0268005X24003989" TargetMode="External"/><Relationship Id="rId32" Type="http://schemas.openxmlformats.org/officeDocument/2006/relationships/hyperlink" Target="https://www.proquest.com/openview/0c87d016e58d98a5667a49f066c27ab2/1?cbl=1536338&amp;pq-origsite=gscholar" TargetMode="External"/><Relationship Id="rId35" Type="http://schemas.openxmlformats.org/officeDocument/2006/relationships/hyperlink" Target="https://onlinelibrary.wiley.com/doi/abs/10.1002/macp.202400123" TargetMode="External"/><Relationship Id="rId34" Type="http://schemas.openxmlformats.org/officeDocument/2006/relationships/hyperlink" Target="https://www.cell.com/heliyon/fulltext/S2405-8440(23)09645-7" TargetMode="External"/><Relationship Id="rId619" Type="http://schemas.openxmlformats.org/officeDocument/2006/relationships/hyperlink" Target="http://dspace.zsmu.edu.ua/bitstream/123456789/21208/1/Phyton-93-53754.pdf" TargetMode="External"/><Relationship Id="rId618" Type="http://schemas.openxmlformats.org/officeDocument/2006/relationships/hyperlink" Target="https://link.springer.com/article/10.1007/s44211-023-00451-0" TargetMode="External"/><Relationship Id="rId613" Type="http://schemas.openxmlformats.org/officeDocument/2006/relationships/hyperlink" Target="https://www.sciencedirect.com/science/article/pii/S0959652624000386" TargetMode="External"/><Relationship Id="rId612" Type="http://schemas.openxmlformats.org/officeDocument/2006/relationships/hyperlink" Target="https://www.sciencedirect.com/science/article/pii/S004896972402597X" TargetMode="External"/><Relationship Id="rId611" Type="http://schemas.openxmlformats.org/officeDocument/2006/relationships/hyperlink" Target="https://www.sciencedirect.com/science/article/pii/S0301479724005243" TargetMode="External"/><Relationship Id="rId610" Type="http://schemas.openxmlformats.org/officeDocument/2006/relationships/hyperlink" Target="https://www.tandfonline.com/doi/full/10.1080/15226514.2024.2419444" TargetMode="External"/><Relationship Id="rId731" Type="http://schemas.openxmlformats.org/officeDocument/2006/relationships/drawing" Target="../drawings/drawing5.xml"/><Relationship Id="rId617" Type="http://schemas.openxmlformats.org/officeDocument/2006/relationships/hyperlink" Target="https://www.sciencedirect.com/science/article/pii/S0956053X24000758" TargetMode="External"/><Relationship Id="rId616" Type="http://schemas.openxmlformats.org/officeDocument/2006/relationships/hyperlink" Target="https://www.mdpi.com/2305-6304/12/12/888" TargetMode="External"/><Relationship Id="rId615" Type="http://schemas.openxmlformats.org/officeDocument/2006/relationships/hyperlink" Target="https://www.mdpi.com/2571-8789/8/4/109" TargetMode="External"/><Relationship Id="rId614" Type="http://schemas.openxmlformats.org/officeDocument/2006/relationships/hyperlink" Target="https://www.mdpi.com/2079-9276/13/5/66" TargetMode="External"/><Relationship Id="rId37" Type="http://schemas.openxmlformats.org/officeDocument/2006/relationships/hyperlink" Target="https://www.tandfonline.com/doi/abs/10.1080/10408398.2024.2419534" TargetMode="External"/><Relationship Id="rId36" Type="http://schemas.openxmlformats.org/officeDocument/2006/relationships/hyperlink" Target="https://www.mdpi.com/2218-273X/14/9/1102" TargetMode="External"/><Relationship Id="rId39" Type="http://schemas.openxmlformats.org/officeDocument/2006/relationships/hyperlink" Target="https://www.mdpi.com/2223-7747/13/22/3233" TargetMode="External"/><Relationship Id="rId38" Type="http://schemas.openxmlformats.org/officeDocument/2006/relationships/hyperlink" Target="https://pmc.ncbi.nlm.nih.gov/articles/PMC11338611/" TargetMode="External"/><Relationship Id="rId730" Type="http://schemas.openxmlformats.org/officeDocument/2006/relationships/hyperlink" Target="https://www.webofscience.com/wos/woscc/full-record/WOS:001362139800011" TargetMode="External"/><Relationship Id="rId20" Type="http://schemas.openxmlformats.org/officeDocument/2006/relationships/hyperlink" Target="https://www.webofscience.com/wos/woscc/full-record/WOS:001120086700001" TargetMode="External"/><Relationship Id="rId22" Type="http://schemas.openxmlformats.org/officeDocument/2006/relationships/hyperlink" Target="https://link.springer.com/chapter/10.1007/978-3-031-55952-5_8" TargetMode="External"/><Relationship Id="rId21" Type="http://schemas.openxmlformats.org/officeDocument/2006/relationships/hyperlink" Target="https://www.sciencedirect.com/science/article/pii/S0048969724064003?via%3Dihub" TargetMode="External"/><Relationship Id="rId24" Type="http://schemas.openxmlformats.org/officeDocument/2006/relationships/hyperlink" Target="https://www.webofscience.com/wos/woscc/full-record/WOS:001305979800022" TargetMode="External"/><Relationship Id="rId23" Type="http://schemas.openxmlformats.org/officeDocument/2006/relationships/hyperlink" Target="https://www.webofscience.com/wos/woscc/full-record/WOS:001369756100009" TargetMode="External"/><Relationship Id="rId409" Type="http://schemas.openxmlformats.org/officeDocument/2006/relationships/hyperlink" Target="https://www.sciencedirect.com/science/article/pii/S2214581824001824" TargetMode="External"/><Relationship Id="rId404" Type="http://schemas.openxmlformats.org/officeDocument/2006/relationships/hyperlink" Target="https://www.mdpi.com/1999-4923/16/11/1474" TargetMode="External"/><Relationship Id="rId525" Type="http://schemas.openxmlformats.org/officeDocument/2006/relationships/hyperlink" Target="https://www.mdpi.com/2813-3145/3/1/6" TargetMode="External"/><Relationship Id="rId646" Type="http://schemas.openxmlformats.org/officeDocument/2006/relationships/hyperlink" Target="https://www.frontiersin.org/articles/10.3389/ffgc.2023.1277323/full" TargetMode="External"/><Relationship Id="rId403" Type="http://schemas.openxmlformats.org/officeDocument/2006/relationships/hyperlink" Target="https://link.springer.com/article/10.1007/s12649-024-02738-3" TargetMode="External"/><Relationship Id="rId524" Type="http://schemas.openxmlformats.org/officeDocument/2006/relationships/hyperlink" Target="https://www.mdpi.com/journal/antioxidants/stats" TargetMode="External"/><Relationship Id="rId645" Type="http://schemas.openxmlformats.org/officeDocument/2006/relationships/hyperlink" Target="https://managementjournal.usamv.ro/pdf/vol.24_4/Art7.pdf" TargetMode="External"/><Relationship Id="rId402" Type="http://schemas.openxmlformats.org/officeDocument/2006/relationships/hyperlink" Target="https://www.sciencedirect.com/science/article/abs/pii/S1773224724008025" TargetMode="External"/><Relationship Id="rId523" Type="http://schemas.openxmlformats.org/officeDocument/2006/relationships/hyperlink" Target="https://www.mdpi.com/2076-3921/13/8/916" TargetMode="External"/><Relationship Id="rId644" Type="http://schemas.openxmlformats.org/officeDocument/2006/relationships/hyperlink" Target="https://link.springer.com/article/10.1007/s11106-024-00418-4" TargetMode="External"/><Relationship Id="rId401" Type="http://schemas.openxmlformats.org/officeDocument/2006/relationships/hyperlink" Target="https://iopscience.iop.org/article/10.1088/1361-6528/ad6b33" TargetMode="External"/><Relationship Id="rId522" Type="http://schemas.openxmlformats.org/officeDocument/2006/relationships/hyperlink" Target="https://www.mdpi.com/journal/foods/stats" TargetMode="External"/><Relationship Id="rId643" Type="http://schemas.openxmlformats.org/officeDocument/2006/relationships/hyperlink" Target="https://managementjournal.usamv.ro/pdf/vol.24_2/Art42.pdf" TargetMode="External"/><Relationship Id="rId408" Type="http://schemas.openxmlformats.org/officeDocument/2006/relationships/hyperlink" Target="https://www.mdpi.com/2673-8783/4/2/21" TargetMode="External"/><Relationship Id="rId529" Type="http://schemas.openxmlformats.org/officeDocument/2006/relationships/hyperlink" Target="https://www.tandfonline.com/doi/abs/10.1080/15428052.2024.2410850?casa_token=LYm2d8vWa6YAAAAA:VlbuNbVDrOfL_-eyCWC2gh55zbRSURduVfGTS5wMbYrqqX2lewop_ajk3-amfV_tv9ozJy-49Q" TargetMode="External"/><Relationship Id="rId407" Type="http://schemas.openxmlformats.org/officeDocument/2006/relationships/hyperlink" Target="https://onlinelibrary.wiley.com/doi/10.1002/anie.202405924" TargetMode="External"/><Relationship Id="rId528" Type="http://schemas.openxmlformats.org/officeDocument/2006/relationships/hyperlink" Target="https://www.sciencedirect.com/journal/microbiological-research" TargetMode="External"/><Relationship Id="rId649" Type="http://schemas.openxmlformats.org/officeDocument/2006/relationships/hyperlink" Target="https://www.frontiersin.org/journals/sports-and-active-living/articles/10.3389/fspor.2024.1421363/full" TargetMode="External"/><Relationship Id="rId406" Type="http://schemas.openxmlformats.org/officeDocument/2006/relationships/hyperlink" Target="https://www.sciencedirect.com/science/article/pii/S0927775724016406" TargetMode="External"/><Relationship Id="rId527" Type="http://schemas.openxmlformats.org/officeDocument/2006/relationships/hyperlink" Target="https://www.sciencedirect.com/science/article/pii/S0944501324001034" TargetMode="External"/><Relationship Id="rId648" Type="http://schemas.openxmlformats.org/officeDocument/2006/relationships/hyperlink" Target="https://www.cell.com/heliyon/fulltext/S2405-8440(24)08027-7" TargetMode="External"/><Relationship Id="rId405" Type="http://schemas.openxmlformats.org/officeDocument/2006/relationships/hyperlink" Target="https://www.worldscientific.com/doi/10.1142/S0219581X24500285" TargetMode="External"/><Relationship Id="rId526" Type="http://schemas.openxmlformats.org/officeDocument/2006/relationships/hyperlink" Target="https://www.mdpi.com/journal/agrochemicals" TargetMode="External"/><Relationship Id="rId647" Type="http://schemas.openxmlformats.org/officeDocument/2006/relationships/hyperlink" Target="https://www.nature.com/articles/s41598-024-61598-y.pdf" TargetMode="External"/><Relationship Id="rId26" Type="http://schemas.openxmlformats.org/officeDocument/2006/relationships/hyperlink" Target="https://www.bio-conferences.org/articles/bioconf/pdf/2024/42/bioconf_isotobat2024_02001.pdf" TargetMode="External"/><Relationship Id="rId25" Type="http://schemas.openxmlformats.org/officeDocument/2006/relationships/hyperlink" Target="https://link.springer.com/chapter/10.1007/978-3-031-55952-5_8" TargetMode="External"/><Relationship Id="rId28" Type="http://schemas.openxmlformats.org/officeDocument/2006/relationships/hyperlink" Target="https://www.mdpi.com/2304-8158/13/24/4164" TargetMode="External"/><Relationship Id="rId27" Type="http://schemas.openxmlformats.org/officeDocument/2006/relationships/hyperlink" Target="https://www.mdpi.com/1996-1073/17/21/5426" TargetMode="External"/><Relationship Id="rId400" Type="http://schemas.openxmlformats.org/officeDocument/2006/relationships/hyperlink" Target="https://nanobioletters.com/wp-content/uploads/2024/07/LIANBS133.104.pdf" TargetMode="External"/><Relationship Id="rId521" Type="http://schemas.openxmlformats.org/officeDocument/2006/relationships/hyperlink" Target="https://www.mdpi.com/2304-8158/13/9/1414" TargetMode="External"/><Relationship Id="rId642" Type="http://schemas.openxmlformats.org/officeDocument/2006/relationships/hyperlink" Target="https://www.tandfonline.com/doi/pdf/10.1080/09537287.2022.2088424?casa_token=1YxHYaFAGqcAAAAA:gsYQ0KSH4slS15NF221Eis17ux-ZIeTqogQUModDdU-ifuJ9jHkT9i5NYDDp-t2hofGgdhpscPZrNA" TargetMode="External"/><Relationship Id="rId29" Type="http://schemas.openxmlformats.org/officeDocument/2006/relationships/hyperlink" Target="https://openurl.ebsco.com/EPDB%3Agcd%3A8%3A5663288/detailv2?sid=ebsco%3Aplink%3Ascholar&amp;id=ebsco%3Agcd%3A177128095&amp;crl=c&amp;link_origin=scholar.google.com" TargetMode="External"/><Relationship Id="rId520" Type="http://schemas.openxmlformats.org/officeDocument/2006/relationships/hyperlink" Target="https://pubs.acs.org/" TargetMode="External"/><Relationship Id="rId641" Type="http://schemas.openxmlformats.org/officeDocument/2006/relationships/hyperlink" Target="https://managementjournal.usamv.ro/pdf/vol.24_4/Art7.pdf" TargetMode="External"/><Relationship Id="rId640" Type="http://schemas.openxmlformats.org/officeDocument/2006/relationships/hyperlink" Target="http://vsau.vin.ua/repository/getfile.php/36225.pdf" TargetMode="External"/><Relationship Id="rId11" Type="http://schemas.openxmlformats.org/officeDocument/2006/relationships/hyperlink" Target="https://www.webofscience.com/wos/woscc/full-record/WOS:001163094200011" TargetMode="External"/><Relationship Id="rId10" Type="http://schemas.openxmlformats.org/officeDocument/2006/relationships/hyperlink" Target="https://www.webofscience.com/wos/woscc/full-record/WOS:001304632500095" TargetMode="External"/><Relationship Id="rId13" Type="http://schemas.openxmlformats.org/officeDocument/2006/relationships/hyperlink" Target="https://www.webofscience.com/wos/woscc/full-record/WOS:001174231500002" TargetMode="External"/><Relationship Id="rId12" Type="http://schemas.openxmlformats.org/officeDocument/2006/relationships/hyperlink" Target="https://rgsa.openaccesspublications.org/rgsa/article/view/4658" TargetMode="External"/><Relationship Id="rId519" Type="http://schemas.openxmlformats.org/officeDocument/2006/relationships/hyperlink" Target="https://pubs.acs.org/doi/full/10.1021/acsfoodscitech.4c00298" TargetMode="External"/><Relationship Id="rId514" Type="http://schemas.openxmlformats.org/officeDocument/2006/relationships/hyperlink" Target="https://link.springer.com/journal/11101" TargetMode="External"/><Relationship Id="rId635" Type="http://schemas.openxmlformats.org/officeDocument/2006/relationships/hyperlink" Target="https://managementjournal.usamv.ro/pdf/vol.24_4/Art7.pdf" TargetMode="External"/><Relationship Id="rId513" Type="http://schemas.openxmlformats.org/officeDocument/2006/relationships/hyperlink" Target="https://link.springer.com/article/10.1007/s11101-023-09887-8" TargetMode="External"/><Relationship Id="rId634" Type="http://schemas.openxmlformats.org/officeDocument/2006/relationships/hyperlink" Target="https://managementjournal.usamv.ro/pdf/vol.24_2/Art42.pdf" TargetMode="External"/><Relationship Id="rId512" Type="http://schemas.openxmlformats.org/officeDocument/2006/relationships/hyperlink" Target="https://www.mdpi.com/journal/molecules/stats" TargetMode="External"/><Relationship Id="rId633" Type="http://schemas.openxmlformats.org/officeDocument/2006/relationships/hyperlink" Target="https://www.tandfonline.com/doi/pdf/10.1080/09537287.2022.2088424?casa_token=1YxHYaFAGqcAAAAA:gsYQ0KSH4slS15NF221Eis17ux-ZIeTqogQUModDdU-ifuJ9jHkT9i5NYDDp-t2hofGgdhpscPZrNA" TargetMode="External"/><Relationship Id="rId511" Type="http://schemas.openxmlformats.org/officeDocument/2006/relationships/hyperlink" Target="https://www.mdpi.com/journal/antioxidants/stats" TargetMode="External"/><Relationship Id="rId632" Type="http://schemas.openxmlformats.org/officeDocument/2006/relationships/hyperlink" Target="https://managementjournal.usamv.ro/pdf/vol.24_4/Art7.pdf" TargetMode="External"/><Relationship Id="rId518" Type="http://schemas.openxmlformats.org/officeDocument/2006/relationships/hyperlink" Target="https://www.mdpi.com/journal/antioxidants/stats" TargetMode="External"/><Relationship Id="rId639" Type="http://schemas.openxmlformats.org/officeDocument/2006/relationships/hyperlink" Target="https://managementjournal.usamv.ro/pdf/vol.24_4/Art7.pdf" TargetMode="External"/><Relationship Id="rId517" Type="http://schemas.openxmlformats.org/officeDocument/2006/relationships/hyperlink" Target="https://www.mdpi.com/2076-3921/13/9/1133" TargetMode="External"/><Relationship Id="rId638" Type="http://schemas.openxmlformats.org/officeDocument/2006/relationships/hyperlink" Target="https://managementjournal.usamv.ro/pdf/vol.24_4/Art7.pdf" TargetMode="External"/><Relationship Id="rId516" Type="http://schemas.openxmlformats.org/officeDocument/2006/relationships/hyperlink" Target="http://../../../../ovidi/Downloads/preprints202408.1374.v1%20(1).pdf" TargetMode="External"/><Relationship Id="rId637" Type="http://schemas.openxmlformats.org/officeDocument/2006/relationships/hyperlink" Target="https://managementjournal.usamv.ro/pdf/vol.24_4/Art7.pdf" TargetMode="External"/><Relationship Id="rId515" Type="http://schemas.openxmlformats.org/officeDocument/2006/relationships/hyperlink" Target="http://../../../../ovidi/Downloads/preprints202408.1374.v1%20(1).pdf" TargetMode="External"/><Relationship Id="rId636" Type="http://schemas.openxmlformats.org/officeDocument/2006/relationships/hyperlink" Target="https://www.frontiersin.org/journals/plant-science/articles/10.3389/fpls.2024.1336876/full" TargetMode="External"/><Relationship Id="rId15" Type="http://schemas.openxmlformats.org/officeDocument/2006/relationships/hyperlink" Target="https://www.webofscience.com/wos/woscc/full-record/WOS:001275281100001" TargetMode="External"/><Relationship Id="rId14" Type="http://schemas.openxmlformats.org/officeDocument/2006/relationships/hyperlink" Target="https://www.webofscience.com/wos/woscc/full-record/WOS:001311932500001" TargetMode="External"/><Relationship Id="rId17" Type="http://schemas.openxmlformats.org/officeDocument/2006/relationships/hyperlink" Target="https://www.webofscience.com/wos/woscc/full-record/WOS:001218726300024" TargetMode="External"/><Relationship Id="rId16" Type="http://schemas.openxmlformats.org/officeDocument/2006/relationships/hyperlink" Target="https://www.webofscience.com/wos/woscc/full-record/WOS:001248404100003" TargetMode="External"/><Relationship Id="rId19" Type="http://schemas.openxmlformats.org/officeDocument/2006/relationships/hyperlink" Target="https://www.webofscience.com/wos/woscc/full-record/WOS:001318544200015" TargetMode="External"/><Relationship Id="rId510" Type="http://schemas.openxmlformats.org/officeDocument/2006/relationships/hyperlink" Target="https://www.mdpi.com/2076-3921/13/9/1133" TargetMode="External"/><Relationship Id="rId631" Type="http://schemas.openxmlformats.org/officeDocument/2006/relationships/hyperlink" Target="http://vsau.vin.ua/repository/getfile.php/36225.pdf" TargetMode="External"/><Relationship Id="rId18" Type="http://schemas.openxmlformats.org/officeDocument/2006/relationships/hyperlink" Target="https://www.webofscience.com/wos/woscc/full-record/WOS:001147660400001" TargetMode="External"/><Relationship Id="rId630" Type="http://schemas.openxmlformats.org/officeDocument/2006/relationships/hyperlink" Target="https://managementjournal.usamv.ro/pdf/vol.24_4/Art7.pdf" TargetMode="External"/><Relationship Id="rId84" Type="http://schemas.openxmlformats.org/officeDocument/2006/relationships/hyperlink" Target="https://www.mdpi.com/2311-5637/10/6/269" TargetMode="External"/><Relationship Id="rId83" Type="http://schemas.openxmlformats.org/officeDocument/2006/relationships/hyperlink" Target="https://www.mdpi.com/2076-3417/14/22/10277" TargetMode="External"/><Relationship Id="rId86" Type="http://schemas.openxmlformats.org/officeDocument/2006/relationships/hyperlink" Target="https://ieeexplore.ieee.org/abstract/document/10838416/authors" TargetMode="External"/><Relationship Id="rId85" Type="http://schemas.openxmlformats.org/officeDocument/2006/relationships/hyperlink" Target="https://www.mdpi.com/2311-5637/10/8/386" TargetMode="External"/><Relationship Id="rId88" Type="http://schemas.openxmlformats.org/officeDocument/2006/relationships/hyperlink" Target="https://www.sciencedirect.com/science/article/pii/S1877050923011183?via%3Dihub" TargetMode="External"/><Relationship Id="rId87" Type="http://schemas.openxmlformats.org/officeDocument/2006/relationships/hyperlink" Target="https://psecommunity.org/wp-content/plugins/wpor/includes/file/2406/LAPSE-2024.1148-1v1.pdfIntensification%20and%20IntegrationWorapon%20Kiatkittipong%20%20and%20Jun%20Wei%20Lim" TargetMode="External"/><Relationship Id="rId89" Type="http://schemas.openxmlformats.org/officeDocument/2006/relationships/hyperlink" Target="https://www.proquest.com/docview/2876106595?pq-origsite=gscholar&amp;fromopenview=true&amp;sourcetype=Conference%20Papers%20&amp;%20Proceedings" TargetMode="External"/><Relationship Id="rId709" Type="http://schemas.openxmlformats.org/officeDocument/2006/relationships/hyperlink" Target="https://www.webofscience.com/wos/woscc/full-record/WOS:001262084800034" TargetMode="External"/><Relationship Id="rId708" Type="http://schemas.openxmlformats.org/officeDocument/2006/relationships/hyperlink" Target="https://link.springer.com/chapter/10.1007/978-3-031-69351-9_25" TargetMode="External"/><Relationship Id="rId707" Type="http://schemas.openxmlformats.org/officeDocument/2006/relationships/hyperlink" Target="https://www.webofscience.com/wos/woscc/full-record/WOS:001262084800034" TargetMode="External"/><Relationship Id="rId706" Type="http://schemas.openxmlformats.org/officeDocument/2006/relationships/hyperlink" Target="https://managementjournal.usamv.ro/pdf/vol.24_4/Art76.pdf" TargetMode="External"/><Relationship Id="rId80" Type="http://schemas.openxmlformats.org/officeDocument/2006/relationships/hyperlink" Target="https://www.mdpi.com/2076-3417/14/22/10239" TargetMode="External"/><Relationship Id="rId82" Type="http://schemas.openxmlformats.org/officeDocument/2006/relationships/hyperlink" Target="https://www.sciencedirect.com/science/article/pii/S1466856424000390" TargetMode="External"/><Relationship Id="rId81" Type="http://schemas.openxmlformats.org/officeDocument/2006/relationships/hyperlink" Target="https://www.sciencedirect.com/science/article/pii/S0048969724025294" TargetMode="External"/><Relationship Id="rId701" Type="http://schemas.openxmlformats.org/officeDocument/2006/relationships/hyperlink" Target="https://www.webofscience.com/wos/woscc/full-record/WOS:001264962000042" TargetMode="External"/><Relationship Id="rId700" Type="http://schemas.openxmlformats.org/officeDocument/2006/relationships/hyperlink" Target="https://www.webofscience.com/wos/woscc/full-record/WOS:001264962000016" TargetMode="External"/><Relationship Id="rId705" Type="http://schemas.openxmlformats.org/officeDocument/2006/relationships/hyperlink" Target="https://www.sciencedirect.com/science/article/pii/S0301479724023806?casa_token=PIOXRGooqGkAAAAA:CRoepkjSjI3FLNfnMgxjxoiG1UuC0V2q-CSlQnxsDgni6Sc0V-kseUiWzMNTfQZd0M4-AYmsYQ" TargetMode="External"/><Relationship Id="rId704" Type="http://schemas.openxmlformats.org/officeDocument/2006/relationships/hyperlink" Target="https://www.webofscience.com/wos/woscc/full-record/WOS:001390217300021" TargetMode="External"/><Relationship Id="rId703" Type="http://schemas.openxmlformats.org/officeDocument/2006/relationships/hyperlink" Target="https://www.webofscience.com/wos/woscc/full-record/WOS:001390217300011" TargetMode="External"/><Relationship Id="rId702" Type="http://schemas.openxmlformats.org/officeDocument/2006/relationships/hyperlink" Target="https://www.webofscience.com/wos/woscc/full-record/WOS:001229070600024" TargetMode="External"/><Relationship Id="rId73" Type="http://schemas.openxmlformats.org/officeDocument/2006/relationships/hyperlink" Target="https://www.mdpi.com/2071-1050/16/6/2431" TargetMode="External"/><Relationship Id="rId72" Type="http://schemas.openxmlformats.org/officeDocument/2006/relationships/hyperlink" Target="https://www.frontiersin.org/journals/pharmacology/articles/10.3389/fphar.2024.1386509/full" TargetMode="External"/><Relationship Id="rId75" Type="http://schemas.openxmlformats.org/officeDocument/2006/relationships/hyperlink" Target="https://www.jmb.or.kr/journal/view.html?doi=10.4014/jmb.2312.12049" TargetMode="External"/><Relationship Id="rId74" Type="http://schemas.openxmlformats.org/officeDocument/2006/relationships/hyperlink" Target="https://peerj.com/articles/16900/" TargetMode="External"/><Relationship Id="rId77" Type="http://schemas.openxmlformats.org/officeDocument/2006/relationships/hyperlink" Target="https://www.sciencedirect.com/science/article/pii/S0308814624038019?casa_token=igOw2R-7tOsAAAAA:UWTaL55hQfUu-YJgkFj1tXUjTV0O7dCdFMPDgQ_Ps7Sk6dlDqamAaVY8DxXjlzOXJcZ5ys0I3A" TargetMode="External"/><Relationship Id="rId76" Type="http://schemas.openxmlformats.org/officeDocument/2006/relationships/hyperlink" Target="https://www.sciencedirect.com/science/article/pii/S0141813024079832?casa_token=CXeK90rQw0IAAAAA:fTSD9eB45yaoVgay53IiFYBQuM39rbnghR_MV03aYB_unF4o6mUE3WKNaTlrsjxKS5XLJ_Do9A" TargetMode="External"/><Relationship Id="rId79" Type="http://schemas.openxmlformats.org/officeDocument/2006/relationships/hyperlink" Target="https://onlinelibrary.wiley.com/doi/abs/10.1111/asj.13952" TargetMode="External"/><Relationship Id="rId78" Type="http://schemas.openxmlformats.org/officeDocument/2006/relationships/hyperlink" Target="https://www.mdpi.com/2227-9717/12/12/2701" TargetMode="External"/><Relationship Id="rId71" Type="http://schemas.openxmlformats.org/officeDocument/2006/relationships/hyperlink" Target="https://link.springer.com/article/10.1007/s11101-023-09887-8" TargetMode="External"/><Relationship Id="rId70" Type="http://schemas.openxmlformats.org/officeDocument/2006/relationships/hyperlink" Target="https://link.springer.com/article/10.1007/s13197-023-05810-3" TargetMode="External"/><Relationship Id="rId62" Type="http://schemas.openxmlformats.org/officeDocument/2006/relationships/hyperlink" Target="https://www.sciencedirect.com/journal/heliyon/about/insights" TargetMode="External"/><Relationship Id="rId61" Type="http://schemas.openxmlformats.org/officeDocument/2006/relationships/hyperlink" Target="https://www.frontiersin.org/journals/nutrition/articles/10.3389/fnut.2023.1260076/full" TargetMode="External"/><Relationship Id="rId64" Type="http://schemas.openxmlformats.org/officeDocument/2006/relationships/hyperlink" Target="https://shop.elsevier.com/search?query=%20Unconventional%20Functional%20Fermented%20Beverages%3A%20Practices%20and%20Technologies&amp;type=Book&amp;type=Journal" TargetMode="External"/><Relationship Id="rId63" Type="http://schemas.openxmlformats.org/officeDocument/2006/relationships/hyperlink" Target="https://www.sciencedirect.com/journal/heliyon/about/insights" TargetMode="External"/><Relationship Id="rId66" Type="http://schemas.openxmlformats.org/officeDocument/2006/relationships/hyperlink" Target="https://www.sciencedirect.com/science/article/pii/S0141813024079832?casa_token=CXeK90rQw0IAAAAA:fTSD9eB45yaoVgay53IiFYBQuM39rbnghR_MV03aYB_unF4o6mUE3WKNaTlrsjxKS5XLJ_Do9A" TargetMode="External"/><Relationship Id="rId65" Type="http://schemas.openxmlformats.org/officeDocument/2006/relationships/hyperlink" Target="https://www.jmb.or.kr/journal/view.html?doi=10.4014/jmb.2312.12049" TargetMode="External"/><Relationship Id="rId68" Type="http://schemas.openxmlformats.org/officeDocument/2006/relationships/hyperlink" Target="https://www.mdpi.com/2227-9717/12/12/2701" TargetMode="External"/><Relationship Id="rId67" Type="http://schemas.openxmlformats.org/officeDocument/2006/relationships/hyperlink" Target="https://www.sciencedirect.com/science/article/pii/S0308814624038019?casa_token=igOw2R-7tOsAAAAA:UWTaL55hQfUu-YJgkFj1tXUjTV0O7dCdFMPDgQ_Ps7Sk6dlDqamAaVY8DxXjlzOXJcZ5ys0I3A" TargetMode="External"/><Relationship Id="rId609" Type="http://schemas.openxmlformats.org/officeDocument/2006/relationships/hyperlink" Target="https://www.mdpi.com/2223-7747/13/11/1541" TargetMode="External"/><Relationship Id="rId608" Type="http://schemas.openxmlformats.org/officeDocument/2006/relationships/hyperlink" Target="https://www.sciencedirect.com/science/article/pii/S0946672X24000117" TargetMode="External"/><Relationship Id="rId729" Type="http://schemas.openxmlformats.org/officeDocument/2006/relationships/hyperlink" Target="https://www.mdpi.com/2077-0472/14/12/2313" TargetMode="External"/><Relationship Id="rId607" Type="http://schemas.openxmlformats.org/officeDocument/2006/relationships/hyperlink" Target="https://www.scopus.com/record/display.uri?eid=2-s2.0-85208188647&amp;origin=resultslist&amp;sort=plf-f&amp;src=s&amp;sot=b&amp;sdt=b&amp;s=TITLE-ABS-KEY%28Multi+faceted+utilization+of+phytoremediation+derived+biomass+for+bio-ore+and+bioenergy+production%29&amp;sessionSearchId=df3ab7" TargetMode="External"/><Relationship Id="rId728" Type="http://schemas.openxmlformats.org/officeDocument/2006/relationships/hyperlink" Target="https://managementjournal.usamv.ro/pdf/vol.24_4/Art96.pdf" TargetMode="External"/><Relationship Id="rId60" Type="http://schemas.openxmlformats.org/officeDocument/2006/relationships/hyperlink" Target="https://www.mdpi.com/2304-8158/13/23/3836" TargetMode="External"/><Relationship Id="rId602" Type="http://schemas.openxmlformats.org/officeDocument/2006/relationships/hyperlink" Target="https://www.webofscience.com/wos/alldb/full-record/WOS:001153109600001" TargetMode="External"/><Relationship Id="rId723" Type="http://schemas.openxmlformats.org/officeDocument/2006/relationships/hyperlink" Target="https://www.webofscience.com/wos/woscc/full-record/WOS:001390217300021" TargetMode="External"/><Relationship Id="rId601" Type="http://schemas.openxmlformats.org/officeDocument/2006/relationships/hyperlink" Target="https://www.webofscience.com/wos/alldb/full-record/WOS:001193555100001" TargetMode="External"/><Relationship Id="rId722" Type="http://schemas.openxmlformats.org/officeDocument/2006/relationships/hyperlink" Target="https://www.webofscience.com/wos/woscc/full-record/WOS:001481821300023" TargetMode="External"/><Relationship Id="rId600" Type="http://schemas.openxmlformats.org/officeDocument/2006/relationships/hyperlink" Target="https://www.webofscience.com/wos/alldb/full-record/WOS:001193555100001" TargetMode="External"/><Relationship Id="rId721" Type="http://schemas.openxmlformats.org/officeDocument/2006/relationships/hyperlink" Target="https://www.webofscience.com/wos/woscc/full-record/WOS:001390217300005" TargetMode="External"/><Relationship Id="rId720" Type="http://schemas.openxmlformats.org/officeDocument/2006/relationships/hyperlink" Target="https://spaces-cdn.owlstown.com/blobs/h18ft3qhjaow6o15qs9xlxgkh0o3" TargetMode="External"/><Relationship Id="rId606" Type="http://schemas.openxmlformats.org/officeDocument/2006/relationships/hyperlink" Target="https://www.cell.com/heliyon/fulltext/S2405-8440(24)01974-1" TargetMode="External"/><Relationship Id="rId727" Type="http://schemas.openxmlformats.org/officeDocument/2006/relationships/hyperlink" Target="https://www.webofscience.com/wos/woscc/full-record/WOS:001436601400033" TargetMode="External"/><Relationship Id="rId605" Type="http://schemas.openxmlformats.org/officeDocument/2006/relationships/hyperlink" Target="https://www.tandfonline.com/doi/full/10.1080/00207233.2023.2262867" TargetMode="External"/><Relationship Id="rId726" Type="http://schemas.openxmlformats.org/officeDocument/2006/relationships/hyperlink" Target="https://www.webofscience.com/wos/woscc/full-record/WOS:001436601400011" TargetMode="External"/><Relationship Id="rId604" Type="http://schemas.openxmlformats.org/officeDocument/2006/relationships/hyperlink" Target="https://advanced.onlinelibrary.wiley.com/doi/pdf/10.1002/adsu.202300518" TargetMode="External"/><Relationship Id="rId725" Type="http://schemas.openxmlformats.org/officeDocument/2006/relationships/hyperlink" Target="https://www.mdpi.com/2076-3417/14/18/8348" TargetMode="External"/><Relationship Id="rId603" Type="http://schemas.openxmlformats.org/officeDocument/2006/relationships/hyperlink" Target="https://www.sciencedirect.com/science/article/pii/S0048969724051593" TargetMode="External"/><Relationship Id="rId724" Type="http://schemas.openxmlformats.org/officeDocument/2006/relationships/hyperlink" Target="https://www.mdpi.com/2077-0472/14/12/2313" TargetMode="External"/><Relationship Id="rId69" Type="http://schemas.openxmlformats.org/officeDocument/2006/relationships/hyperlink" Target="https://onlinelibrary.wiley.com/doi/abs/10.1111/asj.13952" TargetMode="External"/><Relationship Id="rId51" Type="http://schemas.openxmlformats.org/officeDocument/2006/relationships/hyperlink" Target="https://iopscience.iop.org/article/10.1088/1361-6528/ad6b33" TargetMode="External"/><Relationship Id="rId50" Type="http://schemas.openxmlformats.org/officeDocument/2006/relationships/hyperlink" Target="https://zgywjj.magtechjournal.com/EN/volumn/volumn_1309.shtml" TargetMode="External"/><Relationship Id="rId53" Type="http://schemas.openxmlformats.org/officeDocument/2006/relationships/hyperlink" Target="https://link.springer.com/article/10.1007/s12649-024-02738-3" TargetMode="External"/><Relationship Id="rId52" Type="http://schemas.openxmlformats.org/officeDocument/2006/relationships/hyperlink" Target="https://www.sciencedirect.com/science/article/abs/pii/S1773224724008025?via%3Dihub" TargetMode="External"/><Relationship Id="rId55" Type="http://schemas.openxmlformats.org/officeDocument/2006/relationships/hyperlink" Target="https://www.worldscientific.com/doi/full/10.1142/S0219581X24500285" TargetMode="External"/><Relationship Id="rId54" Type="http://schemas.openxmlformats.org/officeDocument/2006/relationships/hyperlink" Target="https://www.mdpi.com/1999-4923/16/11/1474" TargetMode="External"/><Relationship Id="rId57" Type="http://schemas.openxmlformats.org/officeDocument/2006/relationships/hyperlink" Target="http://nanobioletters.com/wp-content/uploads/2024/07/LIANBS133.104.pdf" TargetMode="External"/><Relationship Id="rId56" Type="http://schemas.openxmlformats.org/officeDocument/2006/relationships/hyperlink" Target="https://www.sciencedirect.com/science/article/abs/pii/S0045653524017934?via%3Dihub" TargetMode="External"/><Relationship Id="rId719" Type="http://schemas.openxmlformats.org/officeDocument/2006/relationships/hyperlink" Target="https://managementjournal.usamv.ro/pdf/vol.24_3/Art9.pdf" TargetMode="External"/><Relationship Id="rId718" Type="http://schemas.openxmlformats.org/officeDocument/2006/relationships/hyperlink" Target="https://managementjournal.usamv.ro/pdf/vol.24_3/Art9.pdf" TargetMode="External"/><Relationship Id="rId717" Type="http://schemas.openxmlformats.org/officeDocument/2006/relationships/hyperlink" Target="https://www.mdpi.com/2071-1050/16/21/9449" TargetMode="External"/><Relationship Id="rId712" Type="http://schemas.openxmlformats.org/officeDocument/2006/relationships/hyperlink" Target="https://www.mdpi.com/2077-0472/14/8/1241" TargetMode="External"/><Relationship Id="rId711" Type="http://schemas.openxmlformats.org/officeDocument/2006/relationships/hyperlink" Target="https://animalsciencejournal.usamv.ro/pdf/2024/issue_1/Art42.pdf" TargetMode="External"/><Relationship Id="rId710" Type="http://schemas.openxmlformats.org/officeDocument/2006/relationships/hyperlink" Target="https://www.agronomyjournal.usamv.ro/pdf/2024/issue_1/Art50.pdf" TargetMode="External"/><Relationship Id="rId716" Type="http://schemas.openxmlformats.org/officeDocument/2006/relationships/hyperlink" Target="https://www.webofscience.com/wos/woscc/full-record/WOS:001436601400021" TargetMode="External"/><Relationship Id="rId715" Type="http://schemas.openxmlformats.org/officeDocument/2006/relationships/hyperlink" Target="https://www.mdpi.com/2071-1050/16/21/9449" TargetMode="External"/><Relationship Id="rId714" Type="http://schemas.openxmlformats.org/officeDocument/2006/relationships/hyperlink" Target="https://www.researchgate.net/profile/Alexandra-Cehan/publication/378526332_A_Geographical_Perspective_on_the_Impact_of_COVID-19_on_Tourism_Demand_in_Romania/links/65dedfacadc608480aed9cc7/A-Geographical-Perspective-on-the-Impact-of-COVID-19-on-Tourism-Demand-in-Romania.pdf" TargetMode="External"/><Relationship Id="rId713" Type="http://schemas.openxmlformats.org/officeDocument/2006/relationships/hyperlink" Target="http://../../../Downloads/Usturoi2%20(2).pdf" TargetMode="External"/><Relationship Id="rId59" Type="http://schemas.openxmlformats.org/officeDocument/2006/relationships/hyperlink" Target="https://www.sciencedirect.com/science/article/abs/pii/S0167732224023730?via%3Dihub" TargetMode="External"/><Relationship Id="rId58" Type="http://schemas.openxmlformats.org/officeDocument/2006/relationships/hyperlink" Target="https://www.mdpi.com/1420-3049/29/18/4425" TargetMode="External"/><Relationship Id="rId590" Type="http://schemas.openxmlformats.org/officeDocument/2006/relationships/hyperlink" Target="https://iadns.onlinelibrary.wiley.com/doi/full/10.1002/fpf2.12031" TargetMode="External"/><Relationship Id="rId107" Type="http://schemas.openxmlformats.org/officeDocument/2006/relationships/hyperlink" Target="https://www.researchgate.net/publication/381044895_Extraction_and_investigation_of_the_lipophilic_fraction_from_Norway_spruce_Picea_abies_and_Scots_pine_Pinus_sylvestris_forestry_side-stream_biomass/references" TargetMode="External"/><Relationship Id="rId228" Type="http://schemas.openxmlformats.org/officeDocument/2006/relationships/hyperlink" Target="https://www.webofscience.com/wos/woscc/full-record/WOS:001311932500001" TargetMode="External"/><Relationship Id="rId349" Type="http://schemas.openxmlformats.org/officeDocument/2006/relationships/hyperlink" Target="https://link.springer.com/article/10.1007/s42108-024-00305-z" TargetMode="External"/><Relationship Id="rId106" Type="http://schemas.openxmlformats.org/officeDocument/2006/relationships/hyperlink" Target="https://www.sciencedirect.com/science/article/pii/S0378874124005841" TargetMode="External"/><Relationship Id="rId227" Type="http://schemas.openxmlformats.org/officeDocument/2006/relationships/hyperlink" Target="https://www.webofscience.com/wos/woscc/full-record/WOS:001275281100001" TargetMode="External"/><Relationship Id="rId348" Type="http://schemas.openxmlformats.org/officeDocument/2006/relationships/hyperlink" Target="https://www.sciencedirect.com/science/article/pii/S0301479724013823" TargetMode="External"/><Relationship Id="rId469" Type="http://schemas.openxmlformats.org/officeDocument/2006/relationships/hyperlink" Target="https://www.sciencedirect.com/science/article/abs/pii/S0308814623027048/?dgcid=rss_sd_all" TargetMode="External"/><Relationship Id="rId105" Type="http://schemas.openxmlformats.org/officeDocument/2006/relationships/hyperlink" Target="https://www.mdpi.com/2076-3921/13/3/345" TargetMode="External"/><Relationship Id="rId226" Type="http://schemas.openxmlformats.org/officeDocument/2006/relationships/hyperlink" Target="http://dspace.zsmu.edu.ua/handle/123456789/20194" TargetMode="External"/><Relationship Id="rId347" Type="http://schemas.openxmlformats.org/officeDocument/2006/relationships/hyperlink" Target="https://www.sciencedirect.com/science/article/abs/pii/S0956053X23007730" TargetMode="External"/><Relationship Id="rId468" Type="http://schemas.openxmlformats.org/officeDocument/2006/relationships/hyperlink" Target="https://www.mdpi.com/journal/agriculture/stats" TargetMode="External"/><Relationship Id="rId589" Type="http://schemas.openxmlformats.org/officeDocument/2006/relationships/hyperlink" Target="https://link.springer.com/journal/13399" TargetMode="External"/><Relationship Id="rId104" Type="http://schemas.openxmlformats.org/officeDocument/2006/relationships/hyperlink" Target="https://www.sciencedirect.com/science/article/pii/S2352554124001906?via%3Dihub" TargetMode="External"/><Relationship Id="rId225" Type="http://schemas.openxmlformats.org/officeDocument/2006/relationships/hyperlink" Target="http://dx.doi.org/10.32604/phyton.2024.053754" TargetMode="External"/><Relationship Id="rId346" Type="http://schemas.openxmlformats.org/officeDocument/2006/relationships/hyperlink" Target="https://www.sciencedirect.com/science/article/abs/pii/S0301479724013719" TargetMode="External"/><Relationship Id="rId467" Type="http://schemas.openxmlformats.org/officeDocument/2006/relationships/hyperlink" Target="https://www.mdpi.com/2077-0472/14/12/2262" TargetMode="External"/><Relationship Id="rId588" Type="http://schemas.openxmlformats.org/officeDocument/2006/relationships/hyperlink" Target="https://link.springer.com/article/10.1007/s13399-024-06170-4" TargetMode="External"/><Relationship Id="rId109" Type="http://schemas.openxmlformats.org/officeDocument/2006/relationships/hyperlink" Target="https://www.researchgate.net/publication/382724373_The_Production_of_Useful_Phenol_Compounds_with_Antioxidant_Potential_in_Gametophytes_and_Sporophytes_from_In_Vitro_Cultures_in_Four_Ornamental_Ferns_Species" TargetMode="External"/><Relationship Id="rId108" Type="http://schemas.openxmlformats.org/officeDocument/2006/relationships/hyperlink" Target="https://www.mdpi.com/search?q=Dominant+Tree+Species+and+Litter+Quality+Govern+Fungal+Community+Dynamics+during+Litter+Decomposition" TargetMode="External"/><Relationship Id="rId229" Type="http://schemas.openxmlformats.org/officeDocument/2006/relationships/hyperlink" Target="https://www.webofscience.com/wos/woscc/full-record/WOS:001248404100003" TargetMode="External"/><Relationship Id="rId220" Type="http://schemas.openxmlformats.org/officeDocument/2006/relationships/hyperlink" Target="https://peerj.com/articles/16900/" TargetMode="External"/><Relationship Id="rId341" Type="http://schemas.openxmlformats.org/officeDocument/2006/relationships/hyperlink" Target="https://pubmed.ncbi.nlm.nih.gov/39529749/" TargetMode="External"/><Relationship Id="rId462" Type="http://schemas.openxmlformats.org/officeDocument/2006/relationships/hyperlink" Target="https://www.agronauka-sv.ru/jour" TargetMode="External"/><Relationship Id="rId583" Type="http://schemas.openxmlformats.org/officeDocument/2006/relationships/hyperlink" Target="https://onlinelibrary.wiley.com/journal/16121880" TargetMode="External"/><Relationship Id="rId340" Type="http://schemas.openxmlformats.org/officeDocument/2006/relationships/hyperlink" Target="https://link.springer.com/chapter/10.1007/978-3-031-69876-7_16" TargetMode="External"/><Relationship Id="rId461" Type="http://schemas.openxmlformats.org/officeDocument/2006/relationships/hyperlink" Target="https://www.agronauka-sv.ru/jour/article/view/1666" TargetMode="External"/><Relationship Id="rId582" Type="http://schemas.openxmlformats.org/officeDocument/2006/relationships/hyperlink" Target="https://onlinelibrary.wiley.com/doi/abs/10.1002/cbdv.202302065" TargetMode="External"/><Relationship Id="rId460" Type="http://schemas.openxmlformats.org/officeDocument/2006/relationships/hyperlink" Target="https://dergipark.org.tr/en/pub/flsrt" TargetMode="External"/><Relationship Id="rId581" Type="http://schemas.openxmlformats.org/officeDocument/2006/relationships/hyperlink" Target="https://www.mdpi.com/journal/ijms/stats" TargetMode="External"/><Relationship Id="rId580" Type="http://schemas.openxmlformats.org/officeDocument/2006/relationships/hyperlink" Target="https://www.mdpi.com/1422-0067/25/8/4212" TargetMode="External"/><Relationship Id="rId103" Type="http://schemas.openxmlformats.org/officeDocument/2006/relationships/hyperlink" Target="https://www.mdpi.com/2311-7524/10/5/499" TargetMode="External"/><Relationship Id="rId224" Type="http://schemas.openxmlformats.org/officeDocument/2006/relationships/hyperlink" Target="https://doi.org/10.3389/fpls.2024.1336876" TargetMode="External"/><Relationship Id="rId345" Type="http://schemas.openxmlformats.org/officeDocument/2006/relationships/hyperlink" Target="https://www.sciencedirect.com/science/article/pii/S096014812400171X" TargetMode="External"/><Relationship Id="rId466" Type="http://schemas.openxmlformats.org/officeDocument/2006/relationships/hyperlink" Target="https://www.sciencedirect.com/journal/food-chemistry-x" TargetMode="External"/><Relationship Id="rId587" Type="http://schemas.openxmlformats.org/officeDocument/2006/relationships/hyperlink" Target="https://link.springer.com/journal/12649" TargetMode="External"/><Relationship Id="rId102" Type="http://schemas.openxmlformats.org/officeDocument/2006/relationships/hyperlink" Target="http://../../../../Anca/Downloads/antioxidants-13-00345.pdf" TargetMode="External"/><Relationship Id="rId223" Type="http://schemas.openxmlformats.org/officeDocument/2006/relationships/hyperlink" Target="https://www.scopus.com/record/display.uri?eid=2-s2.0-85211582630&amp;origin=resultslist&amp;sort=plf-f&amp;src=s&amp;sot=cite&amp;sdt=a&amp;s=ref%282-s2.0-85142373225%29&amp;sessionSearchId=cbc7d644410f03704c8e1f2ee8d46fe9&amp;relpos=1" TargetMode="External"/><Relationship Id="rId344" Type="http://schemas.openxmlformats.org/officeDocument/2006/relationships/hyperlink" Target="https://www.sciencedirect.com/science/article/abs/pii/S0016236123033124" TargetMode="External"/><Relationship Id="rId465" Type="http://schemas.openxmlformats.org/officeDocument/2006/relationships/hyperlink" Target="https://www.sciencedirect.com/science/article/pii/S2590157524001202" TargetMode="External"/><Relationship Id="rId586" Type="http://schemas.openxmlformats.org/officeDocument/2006/relationships/hyperlink" Target="https://link.springer.com/article/10.1007/s12649-023-02410-2" TargetMode="External"/><Relationship Id="rId101" Type="http://schemas.openxmlformats.org/officeDocument/2006/relationships/hyperlink" Target="https://www.preprints.org/manuscript/202304.1274/download/final_file" TargetMode="External"/><Relationship Id="rId222" Type="http://schemas.openxmlformats.org/officeDocument/2006/relationships/hyperlink" Target="https://www.webofscience.com/wos/woscc/full-record/WOS:001362139800011" TargetMode="External"/><Relationship Id="rId343" Type="http://schemas.openxmlformats.org/officeDocument/2006/relationships/hyperlink" Target="https://www.sciencedirect.com/science/article/pii/S2772783123000560" TargetMode="External"/><Relationship Id="rId464" Type="http://schemas.openxmlformats.org/officeDocument/2006/relationships/hyperlink" Target="https://www.mdpi.com/journal/plants/stats" TargetMode="External"/><Relationship Id="rId585" Type="http://schemas.openxmlformats.org/officeDocument/2006/relationships/hyperlink" Target="https://www.mdpi.com/journal/molecules/stats" TargetMode="External"/><Relationship Id="rId100" Type="http://schemas.openxmlformats.org/officeDocument/2006/relationships/hyperlink" Target="https://pubmed.ncbi.nlm.nih.gov/40155083/" TargetMode="External"/><Relationship Id="rId221" Type="http://schemas.openxmlformats.org/officeDocument/2006/relationships/hyperlink" Target="https://www.mdpi.com/2304-8158/13/23/3792" TargetMode="External"/><Relationship Id="rId342" Type="http://schemas.openxmlformats.org/officeDocument/2006/relationships/hyperlink" Target="https://link.springer.com/article/10.1134/S1070363224120302" TargetMode="External"/><Relationship Id="rId463" Type="http://schemas.openxmlformats.org/officeDocument/2006/relationships/hyperlink" Target="https://www.mdpi.com/2223-7747/13/7/914" TargetMode="External"/><Relationship Id="rId584" Type="http://schemas.openxmlformats.org/officeDocument/2006/relationships/hyperlink" Target="https://pmc.ncbi.nlm.nih.gov/articles/PMC11597371/" TargetMode="External"/><Relationship Id="rId217" Type="http://schemas.openxmlformats.org/officeDocument/2006/relationships/hyperlink" Target="https://www.sciencedirect.com/science/article/pii/S2352710224006594" TargetMode="External"/><Relationship Id="rId338" Type="http://schemas.openxmlformats.org/officeDocument/2006/relationships/hyperlink" Target="https://www.mdpi.com/2218-1989/14/10/561" TargetMode="External"/><Relationship Id="rId459" Type="http://schemas.openxmlformats.org/officeDocument/2006/relationships/hyperlink" Target="https://dergipark.org.tr/en/pub/flsrt/issue/86744/1413591" TargetMode="External"/><Relationship Id="rId216" Type="http://schemas.openxmlformats.org/officeDocument/2006/relationships/hyperlink" Target="https://www.taylorfrancis.com/chapters/edit/10.1201/9781032708348-71/recyclable-packaging-environmental-assessment-packaging-attributes-leading-greener-future-chauhan-fukey-wilfred" TargetMode="External"/><Relationship Id="rId337" Type="http://schemas.openxmlformats.org/officeDocument/2006/relationships/hyperlink" Target="https://www.mdpi.com/1424-8247/17/9/1166" TargetMode="External"/><Relationship Id="rId458" Type="http://schemas.openxmlformats.org/officeDocument/2006/relationships/hyperlink" Target="https://www.cell.com/heliyon/issue?pii=S2405-8440(23)X0022-X" TargetMode="External"/><Relationship Id="rId579" Type="http://schemas.openxmlformats.org/officeDocument/2006/relationships/hyperlink" Target="https://www.mdpi.com/journal/beverages/stats" TargetMode="External"/><Relationship Id="rId215" Type="http://schemas.openxmlformats.org/officeDocument/2006/relationships/hyperlink" Target="https://link.springer.com/chapter/10.1007/978-3-031-71859-5_6" TargetMode="External"/><Relationship Id="rId336" Type="http://schemas.openxmlformats.org/officeDocument/2006/relationships/hyperlink" Target="https://www.mdpi.com/2079-4983/15/8/220" TargetMode="External"/><Relationship Id="rId457" Type="http://schemas.openxmlformats.org/officeDocument/2006/relationships/hyperlink" Target="https://www.cell.com/heliyon/fulltext/S2405-8440(24)06624-6" TargetMode="External"/><Relationship Id="rId578" Type="http://schemas.openxmlformats.org/officeDocument/2006/relationships/hyperlink" Target="https://www.mdpi.com/2306-5710/10/3/80" TargetMode="External"/><Relationship Id="rId699" Type="http://schemas.openxmlformats.org/officeDocument/2006/relationships/hyperlink" Target="http://../../../Downloads/foods-13-02048-v2%20(1).pdf" TargetMode="External"/><Relationship Id="rId214" Type="http://schemas.openxmlformats.org/officeDocument/2006/relationships/hyperlink" Target="https://www.sciencedirect.com/science/article/pii/S0889157524011670?casa_token=BIQO8NAciKYAAAAA:BEC3nzQrFEDXL936bybY6fz9XdxUCtFPJCZaqz1opxTMgi_64hJI1puWzuziYLehnWZTF36Qk3NZ" TargetMode="External"/><Relationship Id="rId335" Type="http://schemas.openxmlformats.org/officeDocument/2006/relationships/hyperlink" Target="https://www.sciencedirect.com/science/article/pii/S2405844024119482" TargetMode="External"/><Relationship Id="rId456" Type="http://schemas.openxmlformats.org/officeDocument/2006/relationships/hyperlink" Target="https://www.mdpi.com/journal/foods/stats" TargetMode="External"/><Relationship Id="rId577" Type="http://schemas.openxmlformats.org/officeDocument/2006/relationships/hyperlink" Target="https://www.mdpi.com/journal/applsci/stats" TargetMode="External"/><Relationship Id="rId698" Type="http://schemas.openxmlformats.org/officeDocument/2006/relationships/hyperlink" Target="http://../../../Downloads/volume_24_3_2024%20(1).pdf" TargetMode="External"/><Relationship Id="rId219" Type="http://schemas.openxmlformats.org/officeDocument/2006/relationships/hyperlink" Target="https://doi.org/10.1016/j.jenvman.2024.122394" TargetMode="External"/><Relationship Id="rId218" Type="http://schemas.openxmlformats.org/officeDocument/2006/relationships/hyperlink" Target="https://link.springer.com/chapter/10.1007/978-981-97-5165-5_11" TargetMode="External"/><Relationship Id="rId339" Type="http://schemas.openxmlformats.org/officeDocument/2006/relationships/hyperlink" Target="https://www.mdpi.com/2218-1989/14/10/561" TargetMode="External"/><Relationship Id="rId330" Type="http://schemas.openxmlformats.org/officeDocument/2006/relationships/hyperlink" Target="https://www.techscience.com/biocell/online/detail/20533" TargetMode="External"/><Relationship Id="rId451" Type="http://schemas.openxmlformats.org/officeDocument/2006/relationships/hyperlink" Target="https://www.sciencedirect.com/science/article/pii/S2590157524007338" TargetMode="External"/><Relationship Id="rId572" Type="http://schemas.openxmlformats.org/officeDocument/2006/relationships/hyperlink" Target="https://doi.org/10.3390/foods13121795" TargetMode="External"/><Relationship Id="rId693" Type="http://schemas.openxmlformats.org/officeDocument/2006/relationships/hyperlink" Target="https://www.webofscience.com/wos/woscc/full-record/WOS:001391610200006" TargetMode="External"/><Relationship Id="rId450" Type="http://schemas.openxmlformats.org/officeDocument/2006/relationships/hyperlink" Target="https://link.springer.com/journal/13562" TargetMode="External"/><Relationship Id="rId571" Type="http://schemas.openxmlformats.org/officeDocument/2006/relationships/hyperlink" Target="https://www.sciencedirect.com/journal/process-safety-and-environmental-protection" TargetMode="External"/><Relationship Id="rId692" Type="http://schemas.openxmlformats.org/officeDocument/2006/relationships/hyperlink" Target="https://www.sciencedirect.com/science/article/pii/S2666154324003132" TargetMode="External"/><Relationship Id="rId570" Type="http://schemas.openxmlformats.org/officeDocument/2006/relationships/hyperlink" Target="https://doi.org/10.1016/j.psep.2024.06.059" TargetMode="External"/><Relationship Id="rId691" Type="http://schemas.openxmlformats.org/officeDocument/2006/relationships/hyperlink" Target="https://www.webofscience.com/wos/woscc/full-record/WOS:001229070600043" TargetMode="External"/><Relationship Id="rId690" Type="http://schemas.openxmlformats.org/officeDocument/2006/relationships/hyperlink" Target="https://www.mdpi.com/2077-0472/14/11/1917" TargetMode="External"/><Relationship Id="rId213" Type="http://schemas.openxmlformats.org/officeDocument/2006/relationships/hyperlink" Target="https://151091o0m-y-https-www-scopus-com.z.e-nformation.ro/record/display.uri?eid=2-s2.0-85197230114&amp;origin=resultslist&amp;sort=plf-f&amp;src=s&amp;sot=cite&amp;sdt=a&amp;s=ref%282-s2.0-80051514436%29" TargetMode="External"/><Relationship Id="rId334" Type="http://schemas.openxmlformats.org/officeDocument/2006/relationships/hyperlink" Target="https://link.springer.com/article/10.1134/S1068162024040319" TargetMode="External"/><Relationship Id="rId455" Type="http://schemas.openxmlformats.org/officeDocument/2006/relationships/hyperlink" Target="https://pmc.ncbi.nlm.nih.gov/articles/PMC11395094/,%20%20%20doi:%2010.3390/foods13172715" TargetMode="External"/><Relationship Id="rId576" Type="http://schemas.openxmlformats.org/officeDocument/2006/relationships/hyperlink" Target="https://www.mdpi.com/2076-3417/14/16/7313" TargetMode="External"/><Relationship Id="rId697" Type="http://schemas.openxmlformats.org/officeDocument/2006/relationships/hyperlink" Target="https://animalsciencejournal.usamv.ro/index.php/scientific-papers/27-articles-2024-issue-1/1412-technological-advances-and-socio-economic-implications-in-the-poultry-industry-an-analysis-of-current-trends-in-poultry-meat-production-and-consumption" TargetMode="External"/><Relationship Id="rId212" Type="http://schemas.openxmlformats.org/officeDocument/2006/relationships/hyperlink" Target="https://151091o0m-y-https-www-scopus-com.z.e-nformation.ro/record/display.uri?eid=2-s2.0-85197230114&amp;origin=resultslist&amp;sort=plf-f&amp;src=s&amp;sot=cite&amp;sdt=a&amp;s=ref%282-s2.0-80051514436%29" TargetMode="External"/><Relationship Id="rId333" Type="http://schemas.openxmlformats.org/officeDocument/2006/relationships/hyperlink" Target="https://www.mdpi.com/2223-7747/13/15/2073" TargetMode="External"/><Relationship Id="rId454" Type="http://schemas.openxmlformats.org/officeDocument/2006/relationships/hyperlink" Target="https://www.mdpi.com/journal/applsci/stats" TargetMode="External"/><Relationship Id="rId575" Type="http://schemas.openxmlformats.org/officeDocument/2006/relationships/hyperlink" Target="https://www.mdpi.com/journal/life/stats" TargetMode="External"/><Relationship Id="rId696" Type="http://schemas.openxmlformats.org/officeDocument/2006/relationships/hyperlink" Target="https://www.mdpi.com/2304-8158/13/10/1532" TargetMode="External"/><Relationship Id="rId211" Type="http://schemas.openxmlformats.org/officeDocument/2006/relationships/hyperlink" Target="https://151091o0m-y-https-www-scopus-com.z.e-nformation.ro/record/display.uri?eid=2-s2.0-85197230114&amp;origin=resultslist&amp;sort=plf-f&amp;src=s&amp;sot=cite&amp;sdt=a&amp;s=ref%282-s2.0-80051514436%29" TargetMode="External"/><Relationship Id="rId332" Type="http://schemas.openxmlformats.org/officeDocument/2006/relationships/hyperlink" Target="https://pubmed.ncbi.nlm.nih.gov/38923536/" TargetMode="External"/><Relationship Id="rId453" Type="http://schemas.openxmlformats.org/officeDocument/2006/relationships/hyperlink" Target="https://www.mdpi.com/2076-3417/14/11/4552" TargetMode="External"/><Relationship Id="rId574" Type="http://schemas.openxmlformats.org/officeDocument/2006/relationships/hyperlink" Target="https://www.mdpi.com/2075-1729/14/3/414" TargetMode="External"/><Relationship Id="rId695" Type="http://schemas.openxmlformats.org/officeDocument/2006/relationships/hyperlink" Target="https://www.webofscience.com/wos/woscc/full-record/WOS:001229070600064" TargetMode="External"/><Relationship Id="rId210" Type="http://schemas.openxmlformats.org/officeDocument/2006/relationships/hyperlink" Target="https://151091o0m-y-https-www-scopus-com.z.e-nformation.ro/record/display.uri?eid=2-s2.0-85197230114&amp;origin=resultslist&amp;sort=plf-f&amp;src=s&amp;sot=cite&amp;sdt=a&amp;s=ref%282-s2.0-80051514436%29" TargetMode="External"/><Relationship Id="rId331" Type="http://schemas.openxmlformats.org/officeDocument/2006/relationships/hyperlink" Target="https://horizonepublishing.com/journals/index.php/PST/article/view/2873" TargetMode="External"/><Relationship Id="rId452" Type="http://schemas.openxmlformats.org/officeDocument/2006/relationships/hyperlink" Target="https://www.sciencedirect.com/science/article/pii/S2590157524007338" TargetMode="External"/><Relationship Id="rId573" Type="http://schemas.openxmlformats.org/officeDocument/2006/relationships/hyperlink" Target="https://www.mdpi.com/journal/foods/stats" TargetMode="External"/><Relationship Id="rId694" Type="http://schemas.openxmlformats.org/officeDocument/2006/relationships/hyperlink" Target="https://managementjournal.usamv.ro/pdf/vol.24_4/Art97.pdf" TargetMode="External"/><Relationship Id="rId370" Type="http://schemas.openxmlformats.org/officeDocument/2006/relationships/hyperlink" Target="https://www.eurekaselect.com/article/142598" TargetMode="External"/><Relationship Id="rId491" Type="http://schemas.openxmlformats.org/officeDocument/2006/relationships/hyperlink" Target="https://www.mdpi.com/2304-8158/13/24/4164" TargetMode="External"/><Relationship Id="rId490" Type="http://schemas.openxmlformats.org/officeDocument/2006/relationships/hyperlink" Target="https://www.mdpi.com/journal/energies/stats" TargetMode="External"/><Relationship Id="rId129" Type="http://schemas.openxmlformats.org/officeDocument/2006/relationships/hyperlink" Target="https://1510q1t02-y-https-www-webofscience-com.z.e-nformation.ro/wos/woscc/full-record/WOS:001364076800001" TargetMode="External"/><Relationship Id="rId128" Type="http://schemas.openxmlformats.org/officeDocument/2006/relationships/hyperlink" Target="https://1510q1mh5-y-https-www-webofscience-com.z.e-nformation.ro/wos/woscc/full-record/WOS:001344191100001" TargetMode="External"/><Relationship Id="rId249" Type="http://schemas.openxmlformats.org/officeDocument/2006/relationships/hyperlink" Target="https://www.mdpi.com/1996-1073/17/21/5426" TargetMode="External"/><Relationship Id="rId127" Type="http://schemas.openxmlformats.org/officeDocument/2006/relationships/hyperlink" Target="https://www.webofscience.com/wos/alldb/full-record/WOS:001318544200015" TargetMode="External"/><Relationship Id="rId248" Type="http://schemas.openxmlformats.org/officeDocument/2006/relationships/hyperlink" Target="https://www.mdpi.com/2304-8158/13/12/1790" TargetMode="External"/><Relationship Id="rId369" Type="http://schemas.openxmlformats.org/officeDocument/2006/relationships/hyperlink" Target="https://www.sciencedirect.com/science/article/abs/pii/S0308814624028152" TargetMode="External"/><Relationship Id="rId126" Type="http://schemas.openxmlformats.org/officeDocument/2006/relationships/hyperlink" Target="https://www.webofscience.com/wos/alldb/full-record/WOS:001311932500001" TargetMode="External"/><Relationship Id="rId247" Type="http://schemas.openxmlformats.org/officeDocument/2006/relationships/hyperlink" Target="https://www.mdpi.com/2077-0472/14/12/2313" TargetMode="External"/><Relationship Id="rId368" Type="http://schemas.openxmlformats.org/officeDocument/2006/relationships/hyperlink" Target="https://onlinelibrary.wiley.com/doi/10.1002/fsn3.4354" TargetMode="External"/><Relationship Id="rId489" Type="http://schemas.openxmlformats.org/officeDocument/2006/relationships/hyperlink" Target="https://www.mdpi.com/1996-1073/17/21/5426" TargetMode="External"/><Relationship Id="rId121" Type="http://schemas.openxmlformats.org/officeDocument/2006/relationships/hyperlink" Target="https://www.webofscience.com/wos/alldb/full-record/WOS:001144388000001" TargetMode="External"/><Relationship Id="rId242" Type="http://schemas.openxmlformats.org/officeDocument/2006/relationships/hyperlink" Target="https://www.webofscience.com/wos/woscc/full-record/WOS:001305979800049" TargetMode="External"/><Relationship Id="rId363" Type="http://schemas.openxmlformats.org/officeDocument/2006/relationships/hyperlink" Target="https://onlinelibrary.wiley.com/doi/abs/10.1002/anie.202400767" TargetMode="External"/><Relationship Id="rId484" Type="http://schemas.openxmlformats.org/officeDocument/2006/relationships/hyperlink" Target="https://www.mdpi.com/journal/gels/stats" TargetMode="External"/><Relationship Id="rId120" Type="http://schemas.openxmlformats.org/officeDocument/2006/relationships/hyperlink" Target="https://www.webofscience.com/wos/alldb/full-record/WOS:001017257400001" TargetMode="External"/><Relationship Id="rId241" Type="http://schemas.openxmlformats.org/officeDocument/2006/relationships/hyperlink" Target="https://www.webofscience.com/wos/woscc/full-record/WOS:001380533200002" TargetMode="External"/><Relationship Id="rId362" Type="http://schemas.openxmlformats.org/officeDocument/2006/relationships/hyperlink" Target="https://www.sciencedirect.com/science/article/pii/S1872204024000537" TargetMode="External"/><Relationship Id="rId483" Type="http://schemas.openxmlformats.org/officeDocument/2006/relationships/hyperlink" Target="https://www.mdpi.com/2310-2861/10/4/247" TargetMode="External"/><Relationship Id="rId240" Type="http://schemas.openxmlformats.org/officeDocument/2006/relationships/hyperlink" Target="https://www.webofscience.com/wos/woscc/full-record/WOS:001254470500001" TargetMode="External"/><Relationship Id="rId361" Type="http://schemas.openxmlformats.org/officeDocument/2006/relationships/hyperlink" Target="https://www.sciencedirect.com/science/article/abs/pii/S0889157524003764" TargetMode="External"/><Relationship Id="rId482" Type="http://schemas.openxmlformats.org/officeDocument/2006/relationships/hyperlink" Target="https://link.springer.com/referencework/10.1007/978-3-031-43199-9" TargetMode="External"/><Relationship Id="rId360" Type="http://schemas.openxmlformats.org/officeDocument/2006/relationships/hyperlink" Target="https://pubs.rsc.org/en/Content/ArticleLanding/2024/RA/D3RA04149B" TargetMode="External"/><Relationship Id="rId481" Type="http://schemas.openxmlformats.org/officeDocument/2006/relationships/hyperlink" Target="https://link.springer.com/referenceworkentry/10.1007/978-3-031-43199-9_35" TargetMode="External"/><Relationship Id="rId125" Type="http://schemas.openxmlformats.org/officeDocument/2006/relationships/hyperlink" Target="https://www.webofscience.com/wos/alldb/full-record/WOS:001147660400001" TargetMode="External"/><Relationship Id="rId246" Type="http://schemas.openxmlformats.org/officeDocument/2006/relationships/hyperlink" Target="https://managementjournal.usamv.ro/pdf/vol.24_2/Art88.pdf" TargetMode="External"/><Relationship Id="rId367" Type="http://schemas.openxmlformats.org/officeDocument/2006/relationships/hyperlink" Target="https://www.cell.com/heliyon/fulltext/S2405-8440(24)09097-2?_returnURL=https%3A%2F%2Flinkinghub.elsevier.com%2Fretrieve%2Fpii%2FS2405844024090972%3Fshowall%3Dtrue" TargetMode="External"/><Relationship Id="rId488" Type="http://schemas.openxmlformats.org/officeDocument/2006/relationships/hyperlink" Target="https://link.springer.com/journal/11816" TargetMode="External"/><Relationship Id="rId124" Type="http://schemas.openxmlformats.org/officeDocument/2006/relationships/hyperlink" Target="https://www.webofscience.com/wos/alldb/full-record/WOS:001218726300024" TargetMode="External"/><Relationship Id="rId245" Type="http://schemas.openxmlformats.org/officeDocument/2006/relationships/hyperlink" Target="http://../../../../Downloads/fpls-15-1336876%20(1).pdf" TargetMode="External"/><Relationship Id="rId366" Type="http://schemas.openxmlformats.org/officeDocument/2006/relationships/hyperlink" Target="https://www.sciencedirect.com/science/article/abs/pii/S2352507X24000222" TargetMode="External"/><Relationship Id="rId487" Type="http://schemas.openxmlformats.org/officeDocument/2006/relationships/hyperlink" Target="https://link.springer.com/article/10.1007/s11816-023-00825-w" TargetMode="External"/><Relationship Id="rId123" Type="http://schemas.openxmlformats.org/officeDocument/2006/relationships/hyperlink" Target="https://www.webofscience.com/wos/alldb/full-record/WOS:001248404100003" TargetMode="External"/><Relationship Id="rId244" Type="http://schemas.openxmlformats.org/officeDocument/2006/relationships/hyperlink" Target="https://www.sciencedirect.com/science/article/pii/S1878450X24000994?casa_token=OnMVt-ecgGAAAAAA:AebX9zrASfkMmJXjBx3q3f86ppdcAyS6mzSEu5IjRjKkEomqwdGaM3A1hWiS3B_0JLXn9Uc9jQ" TargetMode="External"/><Relationship Id="rId365" Type="http://schemas.openxmlformats.org/officeDocument/2006/relationships/hyperlink" Target="https://chemistry-europe.onlinelibrary.wiley.com/doi/10.1002/chem.202402704" TargetMode="External"/><Relationship Id="rId486" Type="http://schemas.openxmlformats.org/officeDocument/2006/relationships/hyperlink" Target="https://www.sciencedirect.com/journal/international-journal-of-gastronomy-and-food-science" TargetMode="External"/><Relationship Id="rId122" Type="http://schemas.openxmlformats.org/officeDocument/2006/relationships/hyperlink" Target="https://www.webofscience.com/wos/alldb/full-record/WOS:001275281100001" TargetMode="External"/><Relationship Id="rId243" Type="http://schemas.openxmlformats.org/officeDocument/2006/relationships/hyperlink" Target="http://../../../../Downloads/gels-10-00247%20(1).pdf" TargetMode="External"/><Relationship Id="rId364" Type="http://schemas.openxmlformats.org/officeDocument/2006/relationships/hyperlink" Target="https://pubmed.ncbi.nlm.nih.gov/38683695/" TargetMode="External"/><Relationship Id="rId485" Type="http://schemas.openxmlformats.org/officeDocument/2006/relationships/hyperlink" Target="https://doi.org/10.1016/j.ijgfs.2024.100966" TargetMode="External"/><Relationship Id="rId95" Type="http://schemas.openxmlformats.org/officeDocument/2006/relationships/hyperlink" Target="https://www.sciencedirect.com/science/article/abs/pii/S0141813024016118" TargetMode="External"/><Relationship Id="rId94" Type="http://schemas.openxmlformats.org/officeDocument/2006/relationships/hyperlink" Target="https://www.webofscience.com/wos/woscc/full-record/WOS:001187335200001" TargetMode="External"/><Relationship Id="rId97" Type="http://schemas.openxmlformats.org/officeDocument/2006/relationships/hyperlink" Target="https://www.degruyter.com/document/doi/10.1515/chem-2023-0184/html" TargetMode="External"/><Relationship Id="rId96" Type="http://schemas.openxmlformats.org/officeDocument/2006/relationships/hyperlink" Target="https://www.sciencedirect.com/science/article/abs/pii/S0272884224013403" TargetMode="External"/><Relationship Id="rId99" Type="http://schemas.openxmlformats.org/officeDocument/2006/relationships/hyperlink" Target="https://www.sciencedirect.com/science/article/abs/pii/S0272884224033935" TargetMode="External"/><Relationship Id="rId480" Type="http://schemas.openxmlformats.org/officeDocument/2006/relationships/hyperlink" Target="https://link.springer.com/journal/217" TargetMode="External"/><Relationship Id="rId98" Type="http://schemas.openxmlformats.org/officeDocument/2006/relationships/hyperlink" Target="https://link.springer.com/article/10.1007/s12668-024-01359-3" TargetMode="External"/><Relationship Id="rId91" Type="http://schemas.openxmlformats.org/officeDocument/2006/relationships/hyperlink" Target="https://www.webofscience.com/wos/woscc/full-record/WOS:001262084800032" TargetMode="External"/><Relationship Id="rId90" Type="http://schemas.openxmlformats.org/officeDocument/2006/relationships/hyperlink" Target="https://www.webofscience.com/wos/woscc/full-record/WOS:001198094300003" TargetMode="External"/><Relationship Id="rId93" Type="http://schemas.openxmlformats.org/officeDocument/2006/relationships/hyperlink" Target="https://hal.science/hal-04269299/document" TargetMode="External"/><Relationship Id="rId92" Type="http://schemas.openxmlformats.org/officeDocument/2006/relationships/hyperlink" Target="https://www.sciencedirect.com/science/article/pii/S095219762301432X" TargetMode="External"/><Relationship Id="rId118" Type="http://schemas.openxmlformats.org/officeDocument/2006/relationships/hyperlink" Target="https://www.webofscience.com/wos/alldb/full-record/WOS:001017257400001" TargetMode="External"/><Relationship Id="rId239" Type="http://schemas.openxmlformats.org/officeDocument/2006/relationships/hyperlink" Target="https://www.webofscience.com/wos/woscc/full-record/WOS:001323460800001" TargetMode="External"/><Relationship Id="rId117" Type="http://schemas.openxmlformats.org/officeDocument/2006/relationships/hyperlink" Target="https://www.webofscience.com/wos/alldb/full-record/WOS:001229070600057" TargetMode="External"/><Relationship Id="rId238" Type="http://schemas.openxmlformats.org/officeDocument/2006/relationships/hyperlink" Target="https://www.webofscience.com/wos/woscc/full-record/WOS:001362139800011" TargetMode="External"/><Relationship Id="rId359" Type="http://schemas.openxmlformats.org/officeDocument/2006/relationships/hyperlink" Target="https://www.sciencedirect.com/science/article/pii/S221475002400009X" TargetMode="External"/><Relationship Id="rId116" Type="http://schemas.openxmlformats.org/officeDocument/2006/relationships/hyperlink" Target="https://www.webofscience.com/wos/alldb/full-record/WOS:001437484400003" TargetMode="External"/><Relationship Id="rId237" Type="http://schemas.openxmlformats.org/officeDocument/2006/relationships/hyperlink" Target="https://www.webofscience.com/wos/woscc/full-record/WOS:001335561900001" TargetMode="External"/><Relationship Id="rId358" Type="http://schemas.openxmlformats.org/officeDocument/2006/relationships/hyperlink" Target="https://www.sciencedirect.com/science/article/pii/S0963996924011980" TargetMode="External"/><Relationship Id="rId479" Type="http://schemas.openxmlformats.org/officeDocument/2006/relationships/hyperlink" Target="https://link.springer.com/article/10.1007/s00217-023-04408-5" TargetMode="External"/><Relationship Id="rId115" Type="http://schemas.openxmlformats.org/officeDocument/2006/relationships/hyperlink" Target="https://www.webofscience.com/wos/alldb/full-record/WOS:001183001000001" TargetMode="External"/><Relationship Id="rId236" Type="http://schemas.openxmlformats.org/officeDocument/2006/relationships/hyperlink" Target="https://www.webofscience.com/wos/woscc/full-record/WOS:001295836700001" TargetMode="External"/><Relationship Id="rId357" Type="http://schemas.openxmlformats.org/officeDocument/2006/relationships/hyperlink" Target="https://openurl.ebsco.com/EPDB%3Agcd%3A6%3A29609126/detailv2?sid=ebsco%3Aplink%3Ascholar&amp;id=ebsco%3Agcd%3A177071040&amp;crl=c" TargetMode="External"/><Relationship Id="rId478" Type="http://schemas.openxmlformats.org/officeDocument/2006/relationships/hyperlink" Target="https://www.mdpi.com/journal/life/stats" TargetMode="External"/><Relationship Id="rId599" Type="http://schemas.openxmlformats.org/officeDocument/2006/relationships/hyperlink" Target="https://www.webofscience.com/wos/alldb/full-record/WOS:001144388000001" TargetMode="External"/><Relationship Id="rId119" Type="http://schemas.openxmlformats.org/officeDocument/2006/relationships/hyperlink" Target="https://www.webofscience.com/wos/alldb/full-record/WOS:001260297500001" TargetMode="External"/><Relationship Id="rId110" Type="http://schemas.openxmlformats.org/officeDocument/2006/relationships/hyperlink" Target="https://www.researchgate.net/publication/381044895_Extraction_and_investigation_of_the_lipophilic_fraction_from_Norway_spruce_Picea_abies_and_Scots_pine_Pinus_sylvestris_forestry_side-stream_biomass" TargetMode="External"/><Relationship Id="rId231" Type="http://schemas.openxmlformats.org/officeDocument/2006/relationships/hyperlink" Target="https://www.webofscience.com/wos/woscc/full-record/WOS:001147660400001" TargetMode="External"/><Relationship Id="rId352" Type="http://schemas.openxmlformats.org/officeDocument/2006/relationships/hyperlink" Target="https://www.sciencedirect.com/science/article/pii/S245222362400004X" TargetMode="External"/><Relationship Id="rId473" Type="http://schemas.openxmlformats.org/officeDocument/2006/relationships/hyperlink" Target="https://www.sciencedirect.com/science/article/pii/S2666154324001509" TargetMode="External"/><Relationship Id="rId594" Type="http://schemas.openxmlformats.org/officeDocument/2006/relationships/hyperlink" Target="https://mail.spasb.ro/index.php/public_html/article/view/2219" TargetMode="External"/><Relationship Id="rId230" Type="http://schemas.openxmlformats.org/officeDocument/2006/relationships/hyperlink" Target="https://www.webofscience.com/wos/woscc/full-record/WOS:001218726300024" TargetMode="External"/><Relationship Id="rId351" Type="http://schemas.openxmlformats.org/officeDocument/2006/relationships/hyperlink" Target="https://oiccpress.com/ijrowa/article/view/8230" TargetMode="External"/><Relationship Id="rId472" Type="http://schemas.openxmlformats.org/officeDocument/2006/relationships/hyperlink" Target="https://link.springer.com/journal/217" TargetMode="External"/><Relationship Id="rId593" Type="http://schemas.openxmlformats.org/officeDocument/2006/relationships/hyperlink" Target="https://link.springer.com/journal/42250" TargetMode="External"/><Relationship Id="rId350" Type="http://schemas.openxmlformats.org/officeDocument/2006/relationships/hyperlink" Target="https://oiccpress.com/ijrowa/article/view/8230" TargetMode="External"/><Relationship Id="rId471" Type="http://schemas.openxmlformats.org/officeDocument/2006/relationships/hyperlink" Target="https://link.springer.com/article/10.1007/s00217-024-04579-9" TargetMode="External"/><Relationship Id="rId592" Type="http://schemas.openxmlformats.org/officeDocument/2006/relationships/hyperlink" Target="https://link.springer.com/article/10.1007/s42250-023-00800-6" TargetMode="External"/><Relationship Id="rId470" Type="http://schemas.openxmlformats.org/officeDocument/2006/relationships/hyperlink" Target="https://www.sciencedirect.com/journal/food-chemistry" TargetMode="External"/><Relationship Id="rId591" Type="http://schemas.openxmlformats.org/officeDocument/2006/relationships/hyperlink" Target="https://iadns.onlinelibrary.wiley.com/toc/28376846/2024/1/3" TargetMode="External"/><Relationship Id="rId114" Type="http://schemas.openxmlformats.org/officeDocument/2006/relationships/hyperlink" Target="https://www.webofscience.com/wos/alldb/full-record/WOS:001376827000011" TargetMode="External"/><Relationship Id="rId235" Type="http://schemas.openxmlformats.org/officeDocument/2006/relationships/hyperlink" Target="https://www.webofscience.com/wos/woscc/full-record/WOS:001233469300001" TargetMode="External"/><Relationship Id="rId356" Type="http://schemas.openxmlformats.org/officeDocument/2006/relationships/hyperlink" Target="https://link.springer.com/article/10.1007/s11694-023-02296-7" TargetMode="External"/><Relationship Id="rId477" Type="http://schemas.openxmlformats.org/officeDocument/2006/relationships/hyperlink" Target="https://www.mdpi.com/2075-1729/14/12/1556" TargetMode="External"/><Relationship Id="rId598" Type="http://schemas.openxmlformats.org/officeDocument/2006/relationships/hyperlink" Target="https://www.webofscience.com/wos/alldb/full-record/WOS:001017257400001" TargetMode="External"/><Relationship Id="rId113" Type="http://schemas.openxmlformats.org/officeDocument/2006/relationships/hyperlink" Target="https://www.bio-conferences.org/articles/bioconf/pdf/2024/42/bioconf_isotobat2024_02001.pdf" TargetMode="External"/><Relationship Id="rId234" Type="http://schemas.openxmlformats.org/officeDocument/2006/relationships/hyperlink" Target="https://www.webofscience.com/wos/woscc/full-record/WOS:001174231500002" TargetMode="External"/><Relationship Id="rId355" Type="http://schemas.openxmlformats.org/officeDocument/2006/relationships/hyperlink" Target="https://pubs.rsc.org/en/content/articlelanding/2024/cp/d3cp03454b" TargetMode="External"/><Relationship Id="rId476" Type="http://schemas.openxmlformats.org/officeDocument/2006/relationships/hyperlink" Target="https://link.springer.com/journal/11694" TargetMode="External"/><Relationship Id="rId597" Type="http://schemas.openxmlformats.org/officeDocument/2006/relationships/hyperlink" Target="https://www.webofscience.com/wos/alldb/full-record/WOS:001260297500001" TargetMode="External"/><Relationship Id="rId112" Type="http://schemas.openxmlformats.org/officeDocument/2006/relationships/hyperlink" Target="https://www.mdpi.com/2072-6643/16/17/2929" TargetMode="External"/><Relationship Id="rId233" Type="http://schemas.openxmlformats.org/officeDocument/2006/relationships/hyperlink" Target="https://www.webofscience.com/wos/woscc/full-record/WOS:001264962000067" TargetMode="External"/><Relationship Id="rId354" Type="http://schemas.openxmlformats.org/officeDocument/2006/relationships/hyperlink" Target="https://www.mdpi.com/2227-9717/12/11/2495" TargetMode="External"/><Relationship Id="rId475" Type="http://schemas.openxmlformats.org/officeDocument/2006/relationships/hyperlink" Target="https://link.springer.com/article/10.1007/s11694-024-02771-9" TargetMode="External"/><Relationship Id="rId596" Type="http://schemas.openxmlformats.org/officeDocument/2006/relationships/hyperlink" Target="https://www.webofscience.com/wos/alldb/full-record/WOS:001017257400001" TargetMode="External"/><Relationship Id="rId111" Type="http://schemas.openxmlformats.org/officeDocument/2006/relationships/hyperlink" Target="https://www.webofscience.com/wos/alldb/full-record/WOS:001236533200002" TargetMode="External"/><Relationship Id="rId232" Type="http://schemas.openxmlformats.org/officeDocument/2006/relationships/hyperlink" Target="https://www.webofscience.com/wos/woscc/full-record/WOS:001318544200015" TargetMode="External"/><Relationship Id="rId353" Type="http://schemas.openxmlformats.org/officeDocument/2006/relationships/hyperlink" Target="https://www.sciencedirect.com/science/article/abs/pii/S004896972405037X" TargetMode="External"/><Relationship Id="rId474" Type="http://schemas.openxmlformats.org/officeDocument/2006/relationships/hyperlink" Target="https://www.sciencedirect.com/journal/journal-of-agriculture-and-food-research" TargetMode="External"/><Relationship Id="rId595" Type="http://schemas.openxmlformats.org/officeDocument/2006/relationships/hyperlink" Target="https://mail.spasb.ro/index.php/public_html/index" TargetMode="External"/><Relationship Id="rId305" Type="http://schemas.openxmlformats.org/officeDocument/2006/relationships/hyperlink" Target="https://scijournals.onlinelibrary.wiley.com/journal/10970010/journal-metrics" TargetMode="External"/><Relationship Id="rId426" Type="http://schemas.openxmlformats.org/officeDocument/2006/relationships/hyperlink" Target="https://www.sciencedirect.com/science/article/pii/S1026918523001075" TargetMode="External"/><Relationship Id="rId547" Type="http://schemas.openxmlformats.org/officeDocument/2006/relationships/hyperlink" Target="https://www.tandfonline.com/doi/abs/10.1080/10408398.2024.2419534?casa_token=JZPiCoQTKAUAAAAA:aPf5MIOf8tzJjpw46sZI3RZj1TWWRe2Iqo6V7AKhrWbUEZqCRbWdwkNzh94saxP5i2SNCq3jgg" TargetMode="External"/><Relationship Id="rId668" Type="http://schemas.openxmlformats.org/officeDocument/2006/relationships/hyperlink" Target="http://../../../Downloads/energies-17-03237-v2.pdf" TargetMode="External"/><Relationship Id="rId304" Type="http://schemas.openxmlformats.org/officeDocument/2006/relationships/hyperlink" Target="https://www.sciencedirect.com/science/article/abs/pii/S092422442400284X" TargetMode="External"/><Relationship Id="rId425" Type="http://schemas.openxmlformats.org/officeDocument/2006/relationships/hyperlink" Target="https://www.mdpi.com/2071-1050/16/17/7497" TargetMode="External"/><Relationship Id="rId546" Type="http://schemas.openxmlformats.org/officeDocument/2006/relationships/hyperlink" Target="https://link.springer.com/journal/13562" TargetMode="External"/><Relationship Id="rId667" Type="http://schemas.openxmlformats.org/officeDocument/2006/relationships/hyperlink" Target="https://www.sciencedirect.com/science/article/pii/S2352710224011264?casa_token=qxC8yqpZ85sAAAAA:XzCv2MXD-w6yfakoOK_Lr0Ak1UMXAppg3ZlRxZBO9HMpjccQTOhlC6hXcM3YTuOwxXFY7DIQDfQ" TargetMode="External"/><Relationship Id="rId303" Type="http://schemas.openxmlformats.org/officeDocument/2006/relationships/hyperlink" Target="https://ift.onlinelibrary.wiley.com/doi/10.1111/1541-4337.13390" TargetMode="External"/><Relationship Id="rId424" Type="http://schemas.openxmlformats.org/officeDocument/2006/relationships/hyperlink" Target="https://www.scielo.br/j/cagro/a/bVMQpxY8bgJqNQRn5YzJHLw/?lang=en" TargetMode="External"/><Relationship Id="rId545" Type="http://schemas.openxmlformats.org/officeDocument/2006/relationships/hyperlink" Target="https://link.springer.com/article/10.1007/s13562-024-00876-2" TargetMode="External"/><Relationship Id="rId666" Type="http://schemas.openxmlformats.org/officeDocument/2006/relationships/hyperlink" Target="https://www.webofscience.com/wos/woscc/full-record/WOS:001376526800001" TargetMode="External"/><Relationship Id="rId302" Type="http://schemas.openxmlformats.org/officeDocument/2006/relationships/hyperlink" Target="https://www.mdpi.com/1420-3049/29/11/2679" TargetMode="External"/><Relationship Id="rId423" Type="http://schemas.openxmlformats.org/officeDocument/2006/relationships/hyperlink" Target="https://www.sciencedirect.com/science/article/pii/S266592712400145X" TargetMode="External"/><Relationship Id="rId544" Type="http://schemas.openxmlformats.org/officeDocument/2006/relationships/hyperlink" Target="https://www.mdpi.com/journal/antibiotics/stats" TargetMode="External"/><Relationship Id="rId665" Type="http://schemas.openxmlformats.org/officeDocument/2006/relationships/hyperlink" Target="https://www.webofscience.com/wos/woscc/full-record/WOS:001255786500001" TargetMode="External"/><Relationship Id="rId309" Type="http://schemas.openxmlformats.org/officeDocument/2006/relationships/hyperlink" Target="https://www.sciencedirect.com/science/article/abs/pii/S0960308524001263" TargetMode="External"/><Relationship Id="rId308" Type="http://schemas.openxmlformats.org/officeDocument/2006/relationships/hyperlink" Target="https://www.sciencedirect.com/science/article/abs/pii/S0143720824004327" TargetMode="External"/><Relationship Id="rId429" Type="http://schemas.openxmlformats.org/officeDocument/2006/relationships/hyperlink" Target="https://www.mdpi.com/1420-3049/29/18/4425" TargetMode="External"/><Relationship Id="rId307" Type="http://schemas.openxmlformats.org/officeDocument/2006/relationships/hyperlink" Target="https://www.sciencedirect.com/science/article/abs/pii/S0740002024001497?dgcid=rss_sd_all" TargetMode="External"/><Relationship Id="rId428" Type="http://schemas.openxmlformats.org/officeDocument/2006/relationships/hyperlink" Target="https://cea.hal.science/cea-04352658v1/document" TargetMode="External"/><Relationship Id="rId549" Type="http://schemas.openxmlformats.org/officeDocument/2006/relationships/hyperlink" Target="https://doi.org/10.1051/e3sconf/202456303080" TargetMode="External"/><Relationship Id="rId306" Type="http://schemas.openxmlformats.org/officeDocument/2006/relationships/hyperlink" Target="https://www.sciencedirect.com/science/article/pii/S0023643824007497" TargetMode="External"/><Relationship Id="rId427" Type="http://schemas.openxmlformats.org/officeDocument/2006/relationships/hyperlink" Target="https://www.mdpi.com/2304-8158/13/17/2747" TargetMode="External"/><Relationship Id="rId548" Type="http://schemas.openxmlformats.org/officeDocument/2006/relationships/hyperlink" Target="https://www.tandfonline.com/journals/bfsn20" TargetMode="External"/><Relationship Id="rId669" Type="http://schemas.openxmlformats.org/officeDocument/2006/relationships/hyperlink" Target="https://www.webofscience.com/wos/woscc/full-record/WOS:001229070600003" TargetMode="External"/><Relationship Id="rId660" Type="http://schemas.openxmlformats.org/officeDocument/2006/relationships/hyperlink" Target="https://www.webofscience.com/wos/woscc/full-record/WOS:001264962000067" TargetMode="External"/><Relationship Id="rId301" Type="http://schemas.openxmlformats.org/officeDocument/2006/relationships/hyperlink" Target="https://www.tandfonline.com/doi/full/10.1080/07373937.2024.2362822?src=" TargetMode="External"/><Relationship Id="rId422" Type="http://schemas.openxmlformats.org/officeDocument/2006/relationships/hyperlink" Target="https://www.scielo.br/j/cagro/a/bVMQpxY8bgJqNQRn5YzJHLw/?lang=en" TargetMode="External"/><Relationship Id="rId543" Type="http://schemas.openxmlformats.org/officeDocument/2006/relationships/hyperlink" Target="https://www.mdpi.com/2079-6382/13/2/181" TargetMode="External"/><Relationship Id="rId664" Type="http://schemas.openxmlformats.org/officeDocument/2006/relationships/hyperlink" Target="https://www.webofscience.com/wos/woscc/full-record/WOS:001270212800001" TargetMode="External"/><Relationship Id="rId300" Type="http://schemas.openxmlformats.org/officeDocument/2006/relationships/hyperlink" Target="https://www.sciencedirect.com/science/article/pii/S0023643824004043" TargetMode="External"/><Relationship Id="rId421" Type="http://schemas.openxmlformats.org/officeDocument/2006/relationships/hyperlink" Target="https://www.mdpi.com/2304-8158/13/20/3245" TargetMode="External"/><Relationship Id="rId542" Type="http://schemas.openxmlformats.org/officeDocument/2006/relationships/hyperlink" Target="https://www.mdpi.com/journal/antioxidants/stats" TargetMode="External"/><Relationship Id="rId663" Type="http://schemas.openxmlformats.org/officeDocument/2006/relationships/hyperlink" Target="https://www.researchgate.net/publication/380620566_Insights_into_Grain_Milling_and_Fractionation_Practices_for_Improved_Food_Sustainability_with_Emphasis_on_Wheat_and_Peas" TargetMode="External"/><Relationship Id="rId420" Type="http://schemas.openxmlformats.org/officeDocument/2006/relationships/hyperlink" Target="https://www.sciencedirect.com/science/article/pii/S2212429224015967" TargetMode="External"/><Relationship Id="rId541" Type="http://schemas.openxmlformats.org/officeDocument/2006/relationships/hyperlink" Target="https://www.mdpi.com/2076-3921/13/2/250" TargetMode="External"/><Relationship Id="rId662" Type="http://schemas.openxmlformats.org/officeDocument/2006/relationships/hyperlink" Target="http://../../../Downloads/sustainability-16-02431-v2.pdf" TargetMode="External"/><Relationship Id="rId540" Type="http://schemas.openxmlformats.org/officeDocument/2006/relationships/hyperlink" Target="https://www.mdpi.com/journal/biomolecules/stats" TargetMode="External"/><Relationship Id="rId661" Type="http://schemas.openxmlformats.org/officeDocument/2006/relationships/hyperlink" Target="https://peerj.com/articles/16900.pdf" TargetMode="External"/><Relationship Id="rId415" Type="http://schemas.openxmlformats.org/officeDocument/2006/relationships/hyperlink" Target="https://pubmed.ncbi.nlm.nih.gov/38860343/" TargetMode="External"/><Relationship Id="rId536" Type="http://schemas.openxmlformats.org/officeDocument/2006/relationships/hyperlink" Target="https://onlinelibrary.wiley.com/journal/15213935" TargetMode="External"/><Relationship Id="rId657" Type="http://schemas.openxmlformats.org/officeDocument/2006/relationships/hyperlink" Target="https://www.taylorfrancis.com/chapters/edit/10.4324/9781003388593-7/highlights-food-waste-consumer-behaviour-households-food-services-sector-adrian-stancu-corina-ene" TargetMode="External"/><Relationship Id="rId414" Type="http://schemas.openxmlformats.org/officeDocument/2006/relationships/hyperlink" Target="https://www.sciencedirect.com/science/article/abs/pii/S0924224424002693" TargetMode="External"/><Relationship Id="rId535" Type="http://schemas.openxmlformats.org/officeDocument/2006/relationships/hyperlink" Target="https://onlinelibrary.wiley.com/doi/abs/10.1002/macp.202400123" TargetMode="External"/><Relationship Id="rId656" Type="http://schemas.openxmlformats.org/officeDocument/2006/relationships/hyperlink" Target="https://www.webofscience.com/wos/woscc/full-record/WOS:001376827000011" TargetMode="External"/><Relationship Id="rId413" Type="http://schemas.openxmlformats.org/officeDocument/2006/relationships/hyperlink" Target="https://www.mdpi.com/2304-8158/13/12/1791" TargetMode="External"/><Relationship Id="rId534" Type="http://schemas.openxmlformats.org/officeDocument/2006/relationships/hyperlink" Target="https://www.mdpi.com/journal/gels/stats" TargetMode="External"/><Relationship Id="rId655" Type="http://schemas.openxmlformats.org/officeDocument/2006/relationships/hyperlink" Target="https://www.mdpi.com/2071-1050/16/5/1804" TargetMode="External"/><Relationship Id="rId412" Type="http://schemas.openxmlformats.org/officeDocument/2006/relationships/hyperlink" Target="https://www.iieta.org/journals/ijht/paper/10.18280/ijht.420615" TargetMode="External"/><Relationship Id="rId533" Type="http://schemas.openxmlformats.org/officeDocument/2006/relationships/hyperlink" Target="https://www.mdpi.com/2310-2861/10/1/71" TargetMode="External"/><Relationship Id="rId654" Type="http://schemas.openxmlformats.org/officeDocument/2006/relationships/hyperlink" Target="https://managementjournal.usamv.ro/pdf/vol.24_4/Art4.pdf" TargetMode="External"/><Relationship Id="rId419" Type="http://schemas.openxmlformats.org/officeDocument/2006/relationships/hyperlink" Target="https://www.sciencedirect.com/science/article/pii/S266592712400145X" TargetMode="External"/><Relationship Id="rId418" Type="http://schemas.openxmlformats.org/officeDocument/2006/relationships/hyperlink" Target="https://www.sciencedirect.com/science/article/pii/S2590157524004899" TargetMode="External"/><Relationship Id="rId539" Type="http://schemas.openxmlformats.org/officeDocument/2006/relationships/hyperlink" Target="https://www.mdpi.com/2218-273X/14/9/1102" TargetMode="External"/><Relationship Id="rId417" Type="http://schemas.openxmlformats.org/officeDocument/2006/relationships/hyperlink" Target="https://onlinelibrary.wiley.com/doi/10.1002/anie.202405924" TargetMode="External"/><Relationship Id="rId538" Type="http://schemas.openxmlformats.org/officeDocument/2006/relationships/hyperlink" Target="https://www.mdpi.com/journal/polymers/stats" TargetMode="External"/><Relationship Id="rId659" Type="http://schemas.openxmlformats.org/officeDocument/2006/relationships/hyperlink" Target="https://www.sciencedirect.com/science/article/abs/pii/B9780443138423000174?via%3Dihub" TargetMode="External"/><Relationship Id="rId416" Type="http://schemas.openxmlformats.org/officeDocument/2006/relationships/hyperlink" Target="https://www.mdpi.com/2077-0472/14/7/1167" TargetMode="External"/><Relationship Id="rId537" Type="http://schemas.openxmlformats.org/officeDocument/2006/relationships/hyperlink" Target="https://www.mdpi.com/2073-4360/17/1/18" TargetMode="External"/><Relationship Id="rId658" Type="http://schemas.openxmlformats.org/officeDocument/2006/relationships/hyperlink" Target="https://ouci.dntb.gov.ua/en/works/l1QrDmPl/" TargetMode="External"/><Relationship Id="rId411" Type="http://schemas.openxmlformats.org/officeDocument/2006/relationships/hyperlink" Target="https://eemj.eu/index.php/EEMJ/article/view/4873" TargetMode="External"/><Relationship Id="rId532" Type="http://schemas.openxmlformats.org/officeDocument/2006/relationships/hyperlink" Target="https://jbiochemtech.com/" TargetMode="External"/><Relationship Id="rId653" Type="http://schemas.openxmlformats.org/officeDocument/2006/relationships/hyperlink" Target="https://link.springer.com/chapter/10.1007/978-3-031-55952-5_8" TargetMode="External"/><Relationship Id="rId410" Type="http://schemas.openxmlformats.org/officeDocument/2006/relationships/hyperlink" Target="https://www.mdpi.com/1999-4907/15/9/1533" TargetMode="External"/><Relationship Id="rId531" Type="http://schemas.openxmlformats.org/officeDocument/2006/relationships/hyperlink" Target="https://jbiochemtech.com/article/ocimum-basilicum-l-a-systematic-review-on-pharmacological-actions-and-molecular-docking-stu-bydxwitzxfdl5sj" TargetMode="External"/><Relationship Id="rId652" Type="http://schemas.openxmlformats.org/officeDocument/2006/relationships/hyperlink" Target="https://www.sciencedirect.com/science/article/pii/S0048969724064003" TargetMode="External"/><Relationship Id="rId530" Type="http://schemas.openxmlformats.org/officeDocument/2006/relationships/hyperlink" Target="https://www.tandfonline.com/journals/wcsc20" TargetMode="External"/><Relationship Id="rId651" Type="http://schemas.openxmlformats.org/officeDocument/2006/relationships/hyperlink" Target="https://www.sciencedirect.com/science/article/pii/S1389934123001983?casa_token=E7FbN58hlaEAAAAA:LPLoevhJrQX7QRD64P6D1NMljcEVSBGl0cHxKCduM3GqxfEZRJOHrQx_JWtmjlJLz56otJ-hkGM" TargetMode="External"/><Relationship Id="rId650" Type="http://schemas.openxmlformats.org/officeDocument/2006/relationships/hyperlink" Target="https://www.webofscience.com/wos/woscc/full-record/WOS:001318544200015" TargetMode="External"/><Relationship Id="rId206" Type="http://schemas.openxmlformats.org/officeDocument/2006/relationships/hyperlink" Target="https://151091o0m-y-https-www-scopus-com.z.e-nformation.ro/record/display.uri?eid=2-s2.0-85199029436&amp;origin=resultslist&amp;sort=plf-f&amp;src=s&amp;sot=cite&amp;sdt=a&amp;s=ref%282-s2.0-85104171809%29&amp;sessionSearchId=bc369b34f6e3c0396e15bd03006aa69a&amp;relpos=15" TargetMode="External"/><Relationship Id="rId327" Type="http://schemas.openxmlformats.org/officeDocument/2006/relationships/hyperlink" Target="https://www.sciencedirect.com/science/article/abs/pii/S0141813024020440" TargetMode="External"/><Relationship Id="rId448" Type="http://schemas.openxmlformats.org/officeDocument/2006/relationships/hyperlink" Target="https://link.springer.com/article/10.1007/s13562-024-00876-2" TargetMode="External"/><Relationship Id="rId569" Type="http://schemas.openxmlformats.org/officeDocument/2006/relationships/hyperlink" Target="https://www.mdpi.com/journal/beverages/stats" TargetMode="External"/><Relationship Id="rId205" Type="http://schemas.openxmlformats.org/officeDocument/2006/relationships/hyperlink" Target="https://151091o0m-y-https-www-scopus-com.z.e-nformation.ro/record/display.uri?eid=2-s2.0-85199033136&amp;origin=resultslist&amp;sort=plf-f&amp;src=s&amp;sot=cite&amp;sdt=a&amp;s=ref%282-s2.0-85104171809%29&amp;sessionSearchId=bc369b34f6e3c0396e15bd03006aa69a&amp;relpos=14" TargetMode="External"/><Relationship Id="rId326" Type="http://schemas.openxmlformats.org/officeDocument/2006/relationships/hyperlink" Target="https://www.mdpi.com/2073-4360/16/5/649" TargetMode="External"/><Relationship Id="rId447" Type="http://schemas.openxmlformats.org/officeDocument/2006/relationships/hyperlink" Target="https://www.sciencedirect.com/journal/food-research-international" TargetMode="External"/><Relationship Id="rId568" Type="http://schemas.openxmlformats.org/officeDocument/2006/relationships/hyperlink" Target="https://doi.org/10.3390/beverages10020045" TargetMode="External"/><Relationship Id="rId689" Type="http://schemas.openxmlformats.org/officeDocument/2006/relationships/hyperlink" Target="https://www.webofscience.com/wos/woscc/full-record/WOS:001269157300001" TargetMode="External"/><Relationship Id="rId204" Type="http://schemas.openxmlformats.org/officeDocument/2006/relationships/hyperlink" Target="https://151091o0m-y-https-www-scopus-com.z.e-nformation.ro/record/display.uri?eid=2-s2.0-85202897406&amp;origin=resultslist&amp;sort=plf-f&amp;src=s&amp;sot=cite&amp;sdt=a&amp;s=ref%282-s2.0-85104171809%29&amp;sessionSearchId=bc369b34f6e3c0396e15bd03006aa69a&amp;relpos=13" TargetMode="External"/><Relationship Id="rId325" Type="http://schemas.openxmlformats.org/officeDocument/2006/relationships/hyperlink" Target="https://www.pnfs.or.kr/journal/view.html?uid=1633&amp;vmd=Full" TargetMode="External"/><Relationship Id="rId446" Type="http://schemas.openxmlformats.org/officeDocument/2006/relationships/hyperlink" Target="https://doi.org/10.1016/j.foodres.2024.115157" TargetMode="External"/><Relationship Id="rId567" Type="http://schemas.openxmlformats.org/officeDocument/2006/relationships/hyperlink" Target="https://doi.org/10.3390/antiox13091131" TargetMode="External"/><Relationship Id="rId688" Type="http://schemas.openxmlformats.org/officeDocument/2006/relationships/hyperlink" Target="https://www.webofscience.com/wos/woscc/full-record/WOS:001229070600018" TargetMode="External"/><Relationship Id="rId203" Type="http://schemas.openxmlformats.org/officeDocument/2006/relationships/hyperlink" Target="https://151091o0m-y-https-www-scopus-com.z.e-nformation.ro/record/display.uri?eid=2-s2.0-85212895886&amp;origin=resultslist&amp;sort=plf-f&amp;src=s&amp;sot=cite&amp;sdt=a&amp;s=ref%282-s2.0-85104171809%29&amp;sessionSearchId=bc369b34f6e3c0396e15bd03006aa69a&amp;relpos=12" TargetMode="External"/><Relationship Id="rId324" Type="http://schemas.openxmlformats.org/officeDocument/2006/relationships/hyperlink" Target="https://www.sciencedirect.com/science/article/pii/S0308814624042985" TargetMode="External"/><Relationship Id="rId445" Type="http://schemas.openxmlformats.org/officeDocument/2006/relationships/hyperlink" Target="https://doi.org/10.3390/antibiotics13020181" TargetMode="External"/><Relationship Id="rId566" Type="http://schemas.openxmlformats.org/officeDocument/2006/relationships/hyperlink" Target="https://doi.org/10.3390/antiox13091131" TargetMode="External"/><Relationship Id="rId687" Type="http://schemas.openxmlformats.org/officeDocument/2006/relationships/hyperlink" Target="https://www.webofscience.com/wos/woscc/full-record/WOS:001277143900012" TargetMode="External"/><Relationship Id="rId209" Type="http://schemas.openxmlformats.org/officeDocument/2006/relationships/hyperlink" Target="https://151091o0m-y-https-www-scopus-com.z.e-nformation.ro/record/display.uri?eid=2-s2.0-85205277505&amp;origin=resultslist&amp;sort=plf-f&amp;src=s&amp;sot=cite&amp;sdt=a&amp;s=ref%282-s2.0-85102458218%29" TargetMode="External"/><Relationship Id="rId208" Type="http://schemas.openxmlformats.org/officeDocument/2006/relationships/hyperlink" Target="https://151091o0m-y-https-www-scopus-com.z.e-nformation.ro/record/display.uri?eid=2-s2.0-85169361531&amp;origin=resultslist&amp;sort=plf-f&amp;src=s&amp;sot=cite&amp;sdt=a&amp;s=ref%282-s2.0-85093843105%29&amp;relpos=3" TargetMode="External"/><Relationship Id="rId329" Type="http://schemas.openxmlformats.org/officeDocument/2006/relationships/hyperlink" Target="https://pubmed.ncbi.nlm.nih.gov/38565123/" TargetMode="External"/><Relationship Id="rId207" Type="http://schemas.openxmlformats.org/officeDocument/2006/relationships/hyperlink" Target="https://151091o0m-y-https-www-scopus-com.z.e-nformation.ro/record/display.uri?eid=2-s2.0-85188734161&amp;origin=resultslist&amp;sort=plf-f&amp;src=s&amp;sot=cite&amp;sdt=a&amp;s=ref%282-s2.0-85094815613%29&amp;sessionSearchId=b5092f4a99d347514bc602c6b7133b4b&amp;relpos=7" TargetMode="External"/><Relationship Id="rId328" Type="http://schemas.openxmlformats.org/officeDocument/2006/relationships/hyperlink" Target="https://pubs.acs.org/doi/10.1021/acsomega.4c00091" TargetMode="External"/><Relationship Id="rId449" Type="http://schemas.openxmlformats.org/officeDocument/2006/relationships/hyperlink" Target="https://link.springer.com/article/10.1007/s13562-024-00876-2" TargetMode="External"/><Relationship Id="rId440" Type="http://schemas.openxmlformats.org/officeDocument/2006/relationships/hyperlink" Target="https://link.springer.com/article/10.1007/s12034-024-03351-9" TargetMode="External"/><Relationship Id="rId561" Type="http://schemas.openxmlformats.org/officeDocument/2006/relationships/hyperlink" Target="https://www.mdpi.com/journal/plants/stats" TargetMode="External"/><Relationship Id="rId682" Type="http://schemas.openxmlformats.org/officeDocument/2006/relationships/hyperlink" Target="https://www.webofscience.com/wos/woscc/full-record/WOS:001264962000025" TargetMode="External"/><Relationship Id="rId560" Type="http://schemas.openxmlformats.org/officeDocument/2006/relationships/hyperlink" Target="https://www.mdpi.com/2223-7747/13/22/3233" TargetMode="External"/><Relationship Id="rId681" Type="http://schemas.openxmlformats.org/officeDocument/2006/relationships/hyperlink" Target="https://www.webofscience.com/wos/woscc/full-record/WOS:001264962000024" TargetMode="External"/><Relationship Id="rId680" Type="http://schemas.openxmlformats.org/officeDocument/2006/relationships/hyperlink" Target="https://www.webofscience.com/wos/woscc/full-record/WOS:001229070600053" TargetMode="External"/><Relationship Id="rId202" Type="http://schemas.openxmlformats.org/officeDocument/2006/relationships/hyperlink" Target="https://151091o0m-y-https-www-scopus-com.z.e-nformation.ro/record/display.uri?eid=2-s2.0-85201825811&amp;origin=resultslist&amp;sort=plf-f&amp;src=s&amp;sot=cite&amp;sdt=a&amp;s=ref%282-s2.0-85104171809%29&amp;sessionSearchId=bc369b34f6e3c0396e15bd03006aa69a&amp;relpos=7" TargetMode="External"/><Relationship Id="rId323" Type="http://schemas.openxmlformats.org/officeDocument/2006/relationships/hyperlink" Target="https://www.mdpi.com/2072-6643/16/23/4078" TargetMode="External"/><Relationship Id="rId444" Type="http://schemas.openxmlformats.org/officeDocument/2006/relationships/hyperlink" Target="https://www.sciencedirect.com/science/article/abs/pii/S1043452624000020" TargetMode="External"/><Relationship Id="rId565" Type="http://schemas.openxmlformats.org/officeDocument/2006/relationships/hyperlink" Target="https://brill.com/view/journals/wmj/17/3-4/article-p205_5.xml" TargetMode="External"/><Relationship Id="rId686" Type="http://schemas.openxmlformats.org/officeDocument/2006/relationships/hyperlink" Target="https://www.webofscience.com/wos/woscc/full-record/WOS:001302209100001" TargetMode="External"/><Relationship Id="rId201" Type="http://schemas.openxmlformats.org/officeDocument/2006/relationships/hyperlink" Target="https://1510q1mxt-y-https-www-webofscience-com.z.e-nformation.ro/wos/woscc/full-record/WOS:001219863700001" TargetMode="External"/><Relationship Id="rId322" Type="http://schemas.openxmlformats.org/officeDocument/2006/relationships/hyperlink" Target="https://pubmed.ncbi.nlm.nih.gov/39610208/" TargetMode="External"/><Relationship Id="rId443" Type="http://schemas.openxmlformats.org/officeDocument/2006/relationships/hyperlink" Target="https://doi.org/10.1016/bs.afnr.2024.01.002" TargetMode="External"/><Relationship Id="rId564" Type="http://schemas.openxmlformats.org/officeDocument/2006/relationships/hyperlink" Target="https://brill.com/view/journals/wmj/17/3-4/article-p205_5.xml" TargetMode="External"/><Relationship Id="rId685" Type="http://schemas.openxmlformats.org/officeDocument/2006/relationships/hyperlink" Target="https://www.webofscience.com/wos/woscc/full-record/WOS:001264962000044" TargetMode="External"/><Relationship Id="rId200" Type="http://schemas.openxmlformats.org/officeDocument/2006/relationships/hyperlink" Target="https://1510q1mxt-y-https-www-webofscience-com.z.e-nformation.ro/wos/woscc/full-record/WOS:001271377500001" TargetMode="External"/><Relationship Id="rId321" Type="http://schemas.openxmlformats.org/officeDocument/2006/relationships/hyperlink" Target="https://www.mdpi.com/2304-8158/13/22/3628" TargetMode="External"/><Relationship Id="rId442" Type="http://schemas.openxmlformats.org/officeDocument/2006/relationships/hyperlink" Target="https://www.mdpi.com/journal/antioxidants" TargetMode="External"/><Relationship Id="rId563" Type="http://schemas.openxmlformats.org/officeDocument/2006/relationships/hyperlink" Target="https://www.cell.com/heliyon/fulltext/S2405-8440(24)10091-6" TargetMode="External"/><Relationship Id="rId684" Type="http://schemas.openxmlformats.org/officeDocument/2006/relationships/hyperlink" Target="https://www.webofscience.com/wos/woscc/full-record/WOS:001264962000042" TargetMode="External"/><Relationship Id="rId320" Type="http://schemas.openxmlformats.org/officeDocument/2006/relationships/hyperlink" Target="https://pubmed.ncbi.nlm.nih.gov/39568233/" TargetMode="External"/><Relationship Id="rId441" Type="http://schemas.openxmlformats.org/officeDocument/2006/relationships/hyperlink" Target="https://link.springer.com/article/10.1007/s12034-024-03351-9" TargetMode="External"/><Relationship Id="rId562" Type="http://schemas.openxmlformats.org/officeDocument/2006/relationships/hyperlink" Target="https://www.cell.com/heliyon/fulltext/S2405-8440(24)10091-6" TargetMode="External"/><Relationship Id="rId683" Type="http://schemas.openxmlformats.org/officeDocument/2006/relationships/hyperlink" Target="https://www.webofscience.com/wos/woscc/full-record/WOS:001390217300010" TargetMode="External"/><Relationship Id="rId316" Type="http://schemas.openxmlformats.org/officeDocument/2006/relationships/hyperlink" Target="https://www.mdpi.com/2223-7747/13/20/2931" TargetMode="External"/><Relationship Id="rId437" Type="http://schemas.openxmlformats.org/officeDocument/2006/relationships/hyperlink" Target="https://link.springer.com/article/10.1007/s10570-024-05838-4" TargetMode="External"/><Relationship Id="rId558" Type="http://schemas.openxmlformats.org/officeDocument/2006/relationships/hyperlink" Target="https://www.mdpi.com/2076-3417/14/22/10239" TargetMode="External"/><Relationship Id="rId679" Type="http://schemas.openxmlformats.org/officeDocument/2006/relationships/hyperlink" Target="https://www.webofscience.com/wos/woscc/full-record/WOS:001229070600024" TargetMode="External"/><Relationship Id="rId315" Type="http://schemas.openxmlformats.org/officeDocument/2006/relationships/hyperlink" Target="https://www.mdpi.com/1422-0067/25/20/11032" TargetMode="External"/><Relationship Id="rId436" Type="http://schemas.openxmlformats.org/officeDocument/2006/relationships/hyperlink" Target="https://www.mdpi.com/journal/jcs/stats" TargetMode="External"/><Relationship Id="rId557" Type="http://schemas.openxmlformats.org/officeDocument/2006/relationships/hyperlink" Target="https://www.ncbi.nlm.nih.gov/" TargetMode="External"/><Relationship Id="rId678" Type="http://schemas.openxmlformats.org/officeDocument/2006/relationships/hyperlink" Target="https://www.webofscience.com/wos/woscc/full-record/WOS:001229070600017" TargetMode="External"/><Relationship Id="rId314" Type="http://schemas.openxmlformats.org/officeDocument/2006/relationships/hyperlink" Target="https://www.sciencedirect.com/science/article/abs/pii/S0889157524009207" TargetMode="External"/><Relationship Id="rId435" Type="http://schemas.openxmlformats.org/officeDocument/2006/relationships/hyperlink" Target="https://www.mdpi.com/1420-3049/30/1/90" TargetMode="External"/><Relationship Id="rId556" Type="http://schemas.openxmlformats.org/officeDocument/2006/relationships/hyperlink" Target="https://pmc.ncbi.nlm.nih.gov/articles/PMC11338611/" TargetMode="External"/><Relationship Id="rId677" Type="http://schemas.openxmlformats.org/officeDocument/2006/relationships/hyperlink" Target="https://www.mdpi.com/2071-1050/16/19/8296" TargetMode="External"/><Relationship Id="rId313" Type="http://schemas.openxmlformats.org/officeDocument/2006/relationships/hyperlink" Target="https://pubmed.ncbi.nlm.nih.gov/39351626/" TargetMode="External"/><Relationship Id="rId434" Type="http://schemas.openxmlformats.org/officeDocument/2006/relationships/hyperlink" Target="https://www.mdpi.com/2073-4441/16/23/3511" TargetMode="External"/><Relationship Id="rId555" Type="http://schemas.openxmlformats.org/officeDocument/2006/relationships/hyperlink" Target="https://pmc.ncbi.nlm.nih.gov/articles/PMC11338611/" TargetMode="External"/><Relationship Id="rId676" Type="http://schemas.openxmlformats.org/officeDocument/2006/relationships/hyperlink" Target="https://www.webofscience.com/wos/woscc/full-record/WOS:001351985000001" TargetMode="External"/><Relationship Id="rId319" Type="http://schemas.openxmlformats.org/officeDocument/2006/relationships/hyperlink" Target="https://www.sciencedirect.com/science/article/pii/S0960308524002402" TargetMode="External"/><Relationship Id="rId318" Type="http://schemas.openxmlformats.org/officeDocument/2006/relationships/hyperlink" Target="https://onlinelibrary.wiley.com/doi/10.1111/cote.12798?af=R" TargetMode="External"/><Relationship Id="rId439" Type="http://schemas.openxmlformats.org/officeDocument/2006/relationships/hyperlink" Target="https://link.springer.com/article/10.1007/s13399-023-04658-z" TargetMode="External"/><Relationship Id="rId317" Type="http://schemas.openxmlformats.org/officeDocument/2006/relationships/hyperlink" Target="https://www.mdpi.com/2073-4360/16/20/2886" TargetMode="External"/><Relationship Id="rId438" Type="http://schemas.openxmlformats.org/officeDocument/2006/relationships/hyperlink" Target="https://link.springer.com/article/10.1007/s10570-024-05838-4" TargetMode="External"/><Relationship Id="rId559" Type="http://schemas.openxmlformats.org/officeDocument/2006/relationships/hyperlink" Target="https://www.mdpi.com/journal/applsci/stats" TargetMode="External"/><Relationship Id="rId550" Type="http://schemas.openxmlformats.org/officeDocument/2006/relationships/hyperlink" Target="https://www.e3s-conferences.org/articles/e3sconf/abs/2024/93/e3sconf_iceste2024_03080/e3sconf_iceste2024_03080.html" TargetMode="External"/><Relationship Id="rId671" Type="http://schemas.openxmlformats.org/officeDocument/2006/relationships/hyperlink" Target="https://www.webofscience.com/wos/woscc/full-record/WOS:001229070600075" TargetMode="External"/><Relationship Id="rId670" Type="http://schemas.openxmlformats.org/officeDocument/2006/relationships/hyperlink" Target="https://www.webofscience.com/wos/woscc/full-record/WOS:001229070600010" TargetMode="External"/><Relationship Id="rId312" Type="http://schemas.openxmlformats.org/officeDocument/2006/relationships/hyperlink" Target="https://scijournals.onlinelibrary.wiley.com/doi/10.1002/jsfa.13835?af=R" TargetMode="External"/><Relationship Id="rId433" Type="http://schemas.openxmlformats.org/officeDocument/2006/relationships/hyperlink" Target="https://www.mdpi.com/1424-8247/17/12/1738" TargetMode="External"/><Relationship Id="rId554" Type="http://schemas.openxmlformats.org/officeDocument/2006/relationships/hyperlink" Target="https://www.proquest.com/openview/c30e0f639141bcb8083b364150c7f32a/1?cbl=1536338&amp;pq-origsite=gscholar" TargetMode="External"/><Relationship Id="rId675" Type="http://schemas.openxmlformats.org/officeDocument/2006/relationships/hyperlink" Target="https://www.mdpi.com/2077-0472/14/11/1917" TargetMode="External"/><Relationship Id="rId311" Type="http://schemas.openxmlformats.org/officeDocument/2006/relationships/hyperlink" Target="https://link.springer.com/article/10.1007/s40495-024-00353-3" TargetMode="External"/><Relationship Id="rId432" Type="http://schemas.openxmlformats.org/officeDocument/2006/relationships/hyperlink" Target="https://www.mdpi.com/2079-4983/15/11/315" TargetMode="External"/><Relationship Id="rId553" Type="http://schemas.openxmlformats.org/officeDocument/2006/relationships/hyperlink" Target="https://www.proquest.com/openview/c30e0f639141bcb8083b364150c7f32a/1?cbl=1536338&amp;pq-origsite=gscholar" TargetMode="External"/><Relationship Id="rId674" Type="http://schemas.openxmlformats.org/officeDocument/2006/relationships/hyperlink" Target="https://www.webofscience.com/wos/woscc/full-record/WOS:001390219300027" TargetMode="External"/><Relationship Id="rId310" Type="http://schemas.openxmlformats.org/officeDocument/2006/relationships/hyperlink" Target="https://www.sciencedirect.com/science/article/pii/S2405844024095355" TargetMode="External"/><Relationship Id="rId431" Type="http://schemas.openxmlformats.org/officeDocument/2006/relationships/hyperlink" Target="https://www.sciencedirect.com/science/article/pii/S002197972402407X" TargetMode="External"/><Relationship Id="rId552" Type="http://schemas.openxmlformats.org/officeDocument/2006/relationships/hyperlink" Target="https://www.mdpi.com/journal/sustainability/stats" TargetMode="External"/><Relationship Id="rId673" Type="http://schemas.openxmlformats.org/officeDocument/2006/relationships/hyperlink" Target="https://www.webofscience.com/wos/woscc/full-record/WOS:001390217300016" TargetMode="External"/><Relationship Id="rId430" Type="http://schemas.openxmlformats.org/officeDocument/2006/relationships/hyperlink" Target="https://www.sciencedirect.com/science/article/abs/pii/S0167732224023730" TargetMode="External"/><Relationship Id="rId551" Type="http://schemas.openxmlformats.org/officeDocument/2006/relationships/hyperlink" Target="https://www.mdpi.com/2071-1050/16/20/8944" TargetMode="External"/><Relationship Id="rId672" Type="http://schemas.openxmlformats.org/officeDocument/2006/relationships/hyperlink" Target="https://www.webofscience.com/wos/woscc/full-record/WOS:001390219300039"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4.0" topLeftCell="A5" activePane="bottomLeft" state="frozen"/>
      <selection activeCell="B6" sqref="B6" pane="bottomLeft"/>
    </sheetView>
  </sheetViews>
  <sheetFormatPr customHeight="1" defaultColWidth="14.43" defaultRowHeight="15.0"/>
  <cols>
    <col customWidth="1" min="1" max="1" width="12.14"/>
    <col customWidth="1" min="2" max="2" width="42.14"/>
    <col customWidth="1" min="3" max="3" width="17.14"/>
    <col customWidth="1" min="4" max="4" width="19.71"/>
    <col customWidth="1" min="5" max="5" width="13.43"/>
    <col customWidth="1" min="6" max="6" width="10.71"/>
    <col customWidth="1" min="7" max="7" width="7.86"/>
    <col customWidth="1" min="8" max="8" width="9.71"/>
    <col customWidth="1" min="9" max="9" width="11.14"/>
    <col customWidth="1" min="10" max="13" width="7.86"/>
    <col customWidth="1" min="14" max="14" width="8.86"/>
    <col customWidth="1" min="15" max="15" width="9.0"/>
    <col customWidth="1" min="16" max="16" width="7.86"/>
    <col customWidth="1" min="17" max="17" width="10.43"/>
    <col customWidth="1" min="18" max="18" width="12.57"/>
    <col customWidth="1" min="19" max="20" width="10.43"/>
    <col customWidth="1" min="21" max="29" width="7.86"/>
    <col customWidth="1" min="30" max="30" width="11.0"/>
    <col customWidth="1" min="31" max="31" width="11.43"/>
    <col customWidth="1" min="32" max="32" width="9.57"/>
    <col customWidth="1" min="33" max="34" width="10.29"/>
    <col customWidth="1" min="35" max="35" width="9.57"/>
    <col customWidth="1" min="36" max="36" width="10.29"/>
    <col customWidth="1" min="37" max="37" width="9.29"/>
    <col customWidth="1" min="38" max="38" width="10.29"/>
    <col customWidth="1" min="39" max="39" width="10.43"/>
    <col customWidth="1" min="40" max="40" width="11.0"/>
    <col customWidth="1" min="41" max="41" width="12.14"/>
    <col customWidth="1" min="42" max="43" width="13.0"/>
    <col customWidth="1" min="44" max="45" width="14.14"/>
  </cols>
  <sheetData>
    <row r="1">
      <c r="A1" s="1"/>
      <c r="B1" s="1"/>
      <c r="C1" s="1"/>
      <c r="D1" s="1"/>
      <c r="E1" s="1"/>
      <c r="F1" s="2"/>
      <c r="G1" s="1"/>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row>
    <row r="2" ht="24.75" customHeight="1">
      <c r="A2" s="4" t="s">
        <v>0</v>
      </c>
      <c r="B2" s="5" t="s">
        <v>1</v>
      </c>
      <c r="C2" s="6"/>
      <c r="D2" s="1"/>
      <c r="E2" s="1"/>
      <c r="F2" s="2"/>
      <c r="G2" s="1"/>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row>
    <row r="3" ht="34.5" customHeight="1">
      <c r="A3" s="1"/>
      <c r="B3" s="1"/>
      <c r="C3" s="1"/>
      <c r="D3" s="7"/>
      <c r="E3" s="7" t="s">
        <v>2</v>
      </c>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3"/>
      <c r="AP3" s="3"/>
      <c r="AQ3" s="3"/>
      <c r="AR3" s="9" t="s">
        <v>3</v>
      </c>
      <c r="AS3" s="9" t="s">
        <v>4</v>
      </c>
    </row>
    <row r="4" ht="86.25" customHeight="1">
      <c r="A4" s="10" t="s">
        <v>5</v>
      </c>
      <c r="B4" s="11" t="s">
        <v>6</v>
      </c>
      <c r="C4" s="11" t="s">
        <v>7</v>
      </c>
      <c r="D4" s="11" t="s">
        <v>8</v>
      </c>
      <c r="E4" s="11" t="s">
        <v>9</v>
      </c>
      <c r="F4" s="11" t="s">
        <v>10</v>
      </c>
      <c r="G4" s="11" t="s">
        <v>11</v>
      </c>
      <c r="H4" s="11" t="s">
        <v>12</v>
      </c>
      <c r="I4" s="11" t="s">
        <v>13</v>
      </c>
      <c r="J4" s="11" t="s">
        <v>14</v>
      </c>
      <c r="K4" s="11" t="s">
        <v>15</v>
      </c>
      <c r="L4" s="11" t="s">
        <v>16</v>
      </c>
      <c r="M4" s="11" t="s">
        <v>17</v>
      </c>
      <c r="N4" s="11" t="s">
        <v>18</v>
      </c>
      <c r="O4" s="11" t="s">
        <v>19</v>
      </c>
      <c r="P4" s="11" t="s">
        <v>20</v>
      </c>
      <c r="Q4" s="11" t="s">
        <v>21</v>
      </c>
      <c r="R4" s="11" t="s">
        <v>22</v>
      </c>
      <c r="S4" s="11" t="s">
        <v>23</v>
      </c>
      <c r="T4" s="11" t="s">
        <v>24</v>
      </c>
      <c r="U4" s="11" t="s">
        <v>25</v>
      </c>
      <c r="V4" s="11" t="s">
        <v>26</v>
      </c>
      <c r="W4" s="12" t="s">
        <v>27</v>
      </c>
      <c r="X4" s="12" t="s">
        <v>28</v>
      </c>
      <c r="Y4" s="12" t="s">
        <v>29</v>
      </c>
      <c r="Z4" s="12" t="s">
        <v>30</v>
      </c>
      <c r="AA4" s="12" t="s">
        <v>31</v>
      </c>
      <c r="AB4" s="12" t="s">
        <v>32</v>
      </c>
      <c r="AC4" s="12" t="s">
        <v>33</v>
      </c>
      <c r="AD4" s="12" t="s">
        <v>34</v>
      </c>
      <c r="AE4" s="12" t="s">
        <v>35</v>
      </c>
      <c r="AF4" s="12" t="s">
        <v>36</v>
      </c>
      <c r="AG4" s="12" t="s">
        <v>37</v>
      </c>
      <c r="AH4" s="12" t="s">
        <v>38</v>
      </c>
      <c r="AI4" s="12" t="s">
        <v>39</v>
      </c>
      <c r="AJ4" s="12" t="s">
        <v>40</v>
      </c>
      <c r="AK4" s="12" t="s">
        <v>41</v>
      </c>
      <c r="AL4" s="12" t="s">
        <v>42</v>
      </c>
      <c r="AM4" s="12" t="s">
        <v>43</v>
      </c>
      <c r="AN4" s="12" t="s">
        <v>44</v>
      </c>
      <c r="AO4" s="13" t="s">
        <v>45</v>
      </c>
      <c r="AP4" s="10" t="s">
        <v>46</v>
      </c>
      <c r="AQ4" s="10" t="s">
        <v>47</v>
      </c>
      <c r="AR4" s="14" t="s">
        <v>48</v>
      </c>
      <c r="AS4" s="14" t="s">
        <v>49</v>
      </c>
    </row>
    <row r="5">
      <c r="A5" s="15">
        <v>1.0</v>
      </c>
      <c r="B5" s="16" t="s">
        <v>50</v>
      </c>
      <c r="C5" s="16" t="s">
        <v>51</v>
      </c>
      <c r="D5" s="17" t="s">
        <v>52</v>
      </c>
      <c r="E5" s="17">
        <v>1600.0</v>
      </c>
      <c r="F5" s="18">
        <v>833.34</v>
      </c>
      <c r="G5" s="18"/>
      <c r="H5" s="18"/>
      <c r="I5" s="18">
        <v>763.75</v>
      </c>
      <c r="J5" s="18"/>
      <c r="K5" s="18"/>
      <c r="L5" s="18"/>
      <c r="M5" s="18"/>
      <c r="N5" s="18"/>
      <c r="O5" s="18"/>
      <c r="P5" s="18"/>
      <c r="Q5" s="18">
        <v>101.0</v>
      </c>
      <c r="R5" s="18">
        <v>900.0</v>
      </c>
      <c r="S5" s="18">
        <v>1465.0</v>
      </c>
      <c r="T5" s="18"/>
      <c r="U5" s="18"/>
      <c r="V5" s="18"/>
      <c r="W5" s="18"/>
      <c r="X5" s="18">
        <v>150.0</v>
      </c>
      <c r="Y5" s="18">
        <v>600.0</v>
      </c>
      <c r="Z5" s="18"/>
      <c r="AA5" s="18"/>
      <c r="AB5" s="18"/>
      <c r="AC5" s="18"/>
      <c r="AD5" s="18">
        <v>252.0</v>
      </c>
      <c r="AE5" s="18">
        <v>504.0</v>
      </c>
      <c r="AF5" s="18">
        <v>97.66</v>
      </c>
      <c r="AG5" s="18">
        <v>90.0</v>
      </c>
      <c r="AH5" s="18">
        <v>160.0</v>
      </c>
      <c r="AI5" s="18">
        <v>200.0</v>
      </c>
      <c r="AJ5" s="18">
        <v>30.0</v>
      </c>
      <c r="AK5" s="18"/>
      <c r="AL5" s="18"/>
      <c r="AM5" s="18"/>
      <c r="AN5" s="18">
        <v>144.0</v>
      </c>
      <c r="AO5" s="19">
        <v>6290.75</v>
      </c>
      <c r="AP5" s="20">
        <v>6290.75</v>
      </c>
      <c r="AQ5" s="20">
        <v>6290.75</v>
      </c>
      <c r="AR5" s="21">
        <f t="shared" ref="AR5:AR42" si="1">AO5-AP5</f>
        <v>0</v>
      </c>
      <c r="AS5" s="21">
        <f t="shared" ref="AS5:AS42" si="2">AO5-AQ5</f>
        <v>0</v>
      </c>
    </row>
    <row r="6">
      <c r="A6" s="15">
        <v>2.0</v>
      </c>
      <c r="B6" s="16" t="s">
        <v>53</v>
      </c>
      <c r="C6" s="16" t="s">
        <v>51</v>
      </c>
      <c r="D6" s="17" t="s">
        <v>54</v>
      </c>
      <c r="E6" s="17">
        <v>1600.0</v>
      </c>
      <c r="F6" s="18">
        <v>787.5</v>
      </c>
      <c r="G6" s="18"/>
      <c r="H6" s="22"/>
      <c r="I6" s="22">
        <v>186.97</v>
      </c>
      <c r="J6" s="22"/>
      <c r="K6" s="22"/>
      <c r="L6" s="22"/>
      <c r="M6" s="22"/>
      <c r="N6" s="22"/>
      <c r="O6" s="22"/>
      <c r="P6" s="22"/>
      <c r="Q6" s="22">
        <v>13.33</v>
      </c>
      <c r="R6" s="22"/>
      <c r="S6" s="22">
        <v>80.0</v>
      </c>
      <c r="T6" s="22"/>
      <c r="U6" s="22"/>
      <c r="V6" s="22"/>
      <c r="W6" s="22"/>
      <c r="X6" s="22"/>
      <c r="Y6" s="22"/>
      <c r="Z6" s="22"/>
      <c r="AA6" s="22"/>
      <c r="AB6" s="22"/>
      <c r="AC6" s="22"/>
      <c r="AD6" s="22">
        <v>336.0</v>
      </c>
      <c r="AE6" s="22">
        <v>672.0</v>
      </c>
      <c r="AF6" s="22">
        <v>129.34</v>
      </c>
      <c r="AG6" s="22">
        <v>45.0</v>
      </c>
      <c r="AH6" s="22">
        <v>60.0</v>
      </c>
      <c r="AI6" s="22">
        <v>218.0</v>
      </c>
      <c r="AJ6" s="22">
        <v>130.0</v>
      </c>
      <c r="AK6" s="22"/>
      <c r="AL6" s="22"/>
      <c r="AM6" s="22"/>
      <c r="AN6" s="22">
        <v>56.0</v>
      </c>
      <c r="AO6" s="19">
        <v>2764.14</v>
      </c>
      <c r="AP6" s="20">
        <v>2764.14</v>
      </c>
      <c r="AQ6" s="20">
        <v>2764.14</v>
      </c>
      <c r="AR6" s="21">
        <f t="shared" si="1"/>
        <v>0</v>
      </c>
      <c r="AS6" s="21">
        <f t="shared" si="2"/>
        <v>0</v>
      </c>
    </row>
    <row r="7">
      <c r="A7" s="15">
        <v>3.0</v>
      </c>
      <c r="B7" s="16" t="s">
        <v>55</v>
      </c>
      <c r="C7" s="16" t="s">
        <v>51</v>
      </c>
      <c r="D7" s="17" t="s">
        <v>54</v>
      </c>
      <c r="E7" s="17">
        <v>1600.0</v>
      </c>
      <c r="F7" s="18"/>
      <c r="G7" s="18"/>
      <c r="H7" s="22"/>
      <c r="I7" s="22"/>
      <c r="J7" s="22"/>
      <c r="K7" s="22"/>
      <c r="L7" s="22"/>
      <c r="M7" s="22"/>
      <c r="N7" s="22"/>
      <c r="O7" s="22"/>
      <c r="P7" s="22"/>
      <c r="Q7" s="22"/>
      <c r="R7" s="22"/>
      <c r="S7" s="22">
        <v>20.0</v>
      </c>
      <c r="T7" s="22"/>
      <c r="U7" s="22"/>
      <c r="V7" s="22"/>
      <c r="W7" s="22"/>
      <c r="X7" s="22"/>
      <c r="Y7" s="22"/>
      <c r="Z7" s="22"/>
      <c r="AA7" s="22"/>
      <c r="AB7" s="22"/>
      <c r="AC7" s="22"/>
      <c r="AD7" s="22">
        <v>336.0</v>
      </c>
      <c r="AE7" s="22">
        <v>672.0</v>
      </c>
      <c r="AF7" s="22">
        <v>66.98</v>
      </c>
      <c r="AG7" s="22">
        <v>50.0</v>
      </c>
      <c r="AH7" s="22"/>
      <c r="AI7" s="22">
        <v>200.0</v>
      </c>
      <c r="AJ7" s="22">
        <v>80.0</v>
      </c>
      <c r="AK7" s="22">
        <v>50.0</v>
      </c>
      <c r="AL7" s="22"/>
      <c r="AM7" s="22"/>
      <c r="AN7" s="22">
        <v>130.0</v>
      </c>
      <c r="AO7" s="19">
        <v>1604.98</v>
      </c>
      <c r="AP7" s="20">
        <v>1604.98</v>
      </c>
      <c r="AQ7" s="20">
        <v>1604.98</v>
      </c>
      <c r="AR7" s="21">
        <f t="shared" si="1"/>
        <v>0</v>
      </c>
      <c r="AS7" s="21">
        <f t="shared" si="2"/>
        <v>0</v>
      </c>
    </row>
    <row r="8">
      <c r="A8" s="15">
        <v>4.0</v>
      </c>
      <c r="B8" s="16" t="s">
        <v>56</v>
      </c>
      <c r="C8" s="16" t="s">
        <v>51</v>
      </c>
      <c r="D8" s="17" t="s">
        <v>57</v>
      </c>
      <c r="E8" s="17">
        <v>1600.0</v>
      </c>
      <c r="F8" s="18">
        <v>300.0</v>
      </c>
      <c r="G8" s="18"/>
      <c r="H8" s="22"/>
      <c r="I8" s="22">
        <v>261.34</v>
      </c>
      <c r="J8" s="22"/>
      <c r="K8" s="22"/>
      <c r="L8" s="22"/>
      <c r="M8" s="22"/>
      <c r="N8" s="22"/>
      <c r="O8" s="22"/>
      <c r="P8" s="22"/>
      <c r="Q8" s="22"/>
      <c r="R8" s="22">
        <v>300.0</v>
      </c>
      <c r="S8" s="22"/>
      <c r="T8" s="22"/>
      <c r="U8" s="22"/>
      <c r="V8" s="22"/>
      <c r="W8" s="22"/>
      <c r="X8" s="22"/>
      <c r="Y8" s="22"/>
      <c r="Z8" s="22"/>
      <c r="AA8" s="22"/>
      <c r="AB8" s="22"/>
      <c r="AC8" s="22"/>
      <c r="AD8" s="22">
        <v>294.0</v>
      </c>
      <c r="AE8" s="22">
        <v>588.0</v>
      </c>
      <c r="AF8" s="22">
        <v>112.43</v>
      </c>
      <c r="AG8" s="22">
        <v>120.0</v>
      </c>
      <c r="AH8" s="22">
        <v>100.0</v>
      </c>
      <c r="AI8" s="22">
        <v>200.0</v>
      </c>
      <c r="AJ8" s="22">
        <v>30.0</v>
      </c>
      <c r="AK8" s="22"/>
      <c r="AL8" s="22"/>
      <c r="AM8" s="22"/>
      <c r="AN8" s="22">
        <v>56.0</v>
      </c>
      <c r="AO8" s="19">
        <v>2351.77</v>
      </c>
      <c r="AP8" s="23">
        <v>2351.77</v>
      </c>
      <c r="AQ8" s="20">
        <v>2351.77</v>
      </c>
      <c r="AR8" s="21">
        <f t="shared" si="1"/>
        <v>0</v>
      </c>
      <c r="AS8" s="21">
        <f t="shared" si="2"/>
        <v>0</v>
      </c>
    </row>
    <row r="9">
      <c r="A9" s="15">
        <v>5.0</v>
      </c>
      <c r="B9" s="16" t="s">
        <v>58</v>
      </c>
      <c r="C9" s="16" t="s">
        <v>51</v>
      </c>
      <c r="D9" s="17" t="s">
        <v>54</v>
      </c>
      <c r="E9" s="17">
        <v>1600.0</v>
      </c>
      <c r="F9" s="18">
        <v>666.67</v>
      </c>
      <c r="G9" s="18"/>
      <c r="H9" s="22"/>
      <c r="I9" s="22">
        <v>63.34</v>
      </c>
      <c r="J9" s="22"/>
      <c r="K9" s="22"/>
      <c r="L9" s="22"/>
      <c r="M9" s="22"/>
      <c r="N9" s="22"/>
      <c r="O9" s="22"/>
      <c r="P9" s="22">
        <v>50.0</v>
      </c>
      <c r="Q9" s="22">
        <v>6.67</v>
      </c>
      <c r="R9" s="22"/>
      <c r="S9" s="22">
        <v>20.0</v>
      </c>
      <c r="T9" s="22"/>
      <c r="U9" s="22"/>
      <c r="V9" s="22"/>
      <c r="W9" s="22"/>
      <c r="X9" s="22"/>
      <c r="Y9" s="22"/>
      <c r="Z9" s="22"/>
      <c r="AA9" s="22"/>
      <c r="AB9" s="22"/>
      <c r="AC9" s="22"/>
      <c r="AD9" s="22">
        <v>336.0</v>
      </c>
      <c r="AE9" s="22">
        <v>672.0</v>
      </c>
      <c r="AF9" s="22">
        <v>157.0</v>
      </c>
      <c r="AG9" s="22">
        <v>20.0</v>
      </c>
      <c r="AH9" s="22">
        <v>360.0</v>
      </c>
      <c r="AI9" s="22">
        <v>116.0</v>
      </c>
      <c r="AJ9" s="22">
        <v>160.0</v>
      </c>
      <c r="AK9" s="22"/>
      <c r="AL9" s="22">
        <v>50.0</v>
      </c>
      <c r="AM9" s="22"/>
      <c r="AN9" s="22">
        <v>400.0</v>
      </c>
      <c r="AO9" s="19">
        <v>3077.68</v>
      </c>
      <c r="AP9" s="20">
        <v>3077.68</v>
      </c>
      <c r="AQ9" s="20">
        <v>3077.68</v>
      </c>
      <c r="AR9" s="21">
        <f t="shared" si="1"/>
        <v>0</v>
      </c>
      <c r="AS9" s="21">
        <f t="shared" si="2"/>
        <v>0</v>
      </c>
    </row>
    <row r="10">
      <c r="A10" s="15">
        <v>6.0</v>
      </c>
      <c r="B10" s="16" t="s">
        <v>59</v>
      </c>
      <c r="C10" s="16" t="s">
        <v>51</v>
      </c>
      <c r="D10" s="17" t="s">
        <v>60</v>
      </c>
      <c r="E10" s="17">
        <v>1600.0</v>
      </c>
      <c r="F10" s="18">
        <v>1075.0</v>
      </c>
      <c r="G10" s="18"/>
      <c r="H10" s="22"/>
      <c r="I10" s="22">
        <v>153.28</v>
      </c>
      <c r="J10" s="22"/>
      <c r="K10" s="22"/>
      <c r="L10" s="22"/>
      <c r="M10" s="22"/>
      <c r="N10" s="22"/>
      <c r="O10" s="22"/>
      <c r="P10" s="22"/>
      <c r="Q10" s="22">
        <v>23.98</v>
      </c>
      <c r="R10" s="22">
        <v>110.0</v>
      </c>
      <c r="S10" s="22">
        <v>20.0</v>
      </c>
      <c r="T10" s="22"/>
      <c r="U10" s="22"/>
      <c r="V10" s="22"/>
      <c r="W10" s="22"/>
      <c r="X10" s="22"/>
      <c r="Y10" s="22"/>
      <c r="Z10" s="22"/>
      <c r="AA10" s="22"/>
      <c r="AB10" s="22"/>
      <c r="AC10" s="22"/>
      <c r="AD10" s="22">
        <v>364.0</v>
      </c>
      <c r="AE10" s="22">
        <v>728.0</v>
      </c>
      <c r="AF10" s="22">
        <v>91.75</v>
      </c>
      <c r="AG10" s="22">
        <v>470.0</v>
      </c>
      <c r="AH10" s="22">
        <v>40.0</v>
      </c>
      <c r="AI10" s="22">
        <v>256.0</v>
      </c>
      <c r="AJ10" s="22">
        <v>150.0</v>
      </c>
      <c r="AK10" s="22"/>
      <c r="AL10" s="22">
        <v>50.0</v>
      </c>
      <c r="AM10" s="22"/>
      <c r="AN10" s="22">
        <v>230.0</v>
      </c>
      <c r="AO10" s="19">
        <v>3762.01</v>
      </c>
      <c r="AP10" s="20">
        <v>3762.01</v>
      </c>
      <c r="AQ10" s="20">
        <v>3762.01</v>
      </c>
      <c r="AR10" s="21">
        <f t="shared" si="1"/>
        <v>0</v>
      </c>
      <c r="AS10" s="21">
        <f t="shared" si="2"/>
        <v>0</v>
      </c>
    </row>
    <row r="11">
      <c r="A11" s="15">
        <v>7.0</v>
      </c>
      <c r="B11" s="16" t="s">
        <v>61</v>
      </c>
      <c r="C11" s="16" t="s">
        <v>51</v>
      </c>
      <c r="D11" s="17" t="s">
        <v>62</v>
      </c>
      <c r="E11" s="17">
        <v>1600.0</v>
      </c>
      <c r="F11" s="18"/>
      <c r="G11" s="18"/>
      <c r="H11" s="22"/>
      <c r="I11" s="22">
        <v>83.3</v>
      </c>
      <c r="J11" s="22"/>
      <c r="K11" s="22"/>
      <c r="L11" s="22"/>
      <c r="M11" s="22"/>
      <c r="N11" s="22"/>
      <c r="O11" s="22">
        <v>150.0</v>
      </c>
      <c r="P11" s="22"/>
      <c r="Q11" s="22">
        <v>6.66</v>
      </c>
      <c r="R11" s="22">
        <v>60.0</v>
      </c>
      <c r="S11" s="22">
        <v>132.5</v>
      </c>
      <c r="T11" s="22"/>
      <c r="U11" s="22"/>
      <c r="V11" s="22"/>
      <c r="W11" s="22"/>
      <c r="X11" s="22"/>
      <c r="Y11" s="22"/>
      <c r="Z11" s="22"/>
      <c r="AA11" s="22"/>
      <c r="AB11" s="22"/>
      <c r="AC11" s="22"/>
      <c r="AD11" s="22">
        <v>280.0</v>
      </c>
      <c r="AE11" s="22">
        <v>560.0</v>
      </c>
      <c r="AF11" s="22">
        <v>105.95</v>
      </c>
      <c r="AG11" s="22"/>
      <c r="AH11" s="22"/>
      <c r="AI11" s="22">
        <v>256.0</v>
      </c>
      <c r="AJ11" s="22"/>
      <c r="AK11" s="22"/>
      <c r="AL11" s="22"/>
      <c r="AM11" s="22"/>
      <c r="AN11" s="22">
        <v>44.0</v>
      </c>
      <c r="AO11" s="19">
        <v>1678.41</v>
      </c>
      <c r="AP11" s="20">
        <v>1678.41</v>
      </c>
      <c r="AQ11" s="20">
        <v>1678.41</v>
      </c>
      <c r="AR11" s="21">
        <f t="shared" si="1"/>
        <v>0</v>
      </c>
      <c r="AS11" s="21">
        <f t="shared" si="2"/>
        <v>0</v>
      </c>
    </row>
    <row r="12">
      <c r="A12" s="15">
        <v>8.0</v>
      </c>
      <c r="B12" s="16" t="s">
        <v>63</v>
      </c>
      <c r="C12" s="16" t="s">
        <v>51</v>
      </c>
      <c r="D12" s="17" t="s">
        <v>57</v>
      </c>
      <c r="E12" s="17">
        <v>1600.0</v>
      </c>
      <c r="F12" s="18">
        <v>611.11</v>
      </c>
      <c r="G12" s="18"/>
      <c r="H12" s="22"/>
      <c r="I12" s="22">
        <v>111.07</v>
      </c>
      <c r="J12" s="22"/>
      <c r="K12" s="22"/>
      <c r="L12" s="22"/>
      <c r="M12" s="22"/>
      <c r="N12" s="22">
        <v>50.0</v>
      </c>
      <c r="O12" s="22"/>
      <c r="P12" s="22"/>
      <c r="Q12" s="22">
        <v>6.66</v>
      </c>
      <c r="R12" s="22">
        <v>50.0</v>
      </c>
      <c r="S12" s="22">
        <v>20.0</v>
      </c>
      <c r="T12" s="22"/>
      <c r="U12" s="22"/>
      <c r="V12" s="22"/>
      <c r="W12" s="22"/>
      <c r="X12" s="22"/>
      <c r="Y12" s="22"/>
      <c r="Z12" s="22"/>
      <c r="AA12" s="22"/>
      <c r="AB12" s="22"/>
      <c r="AC12" s="22"/>
      <c r="AD12" s="22">
        <v>350.0</v>
      </c>
      <c r="AE12" s="22">
        <v>700.0</v>
      </c>
      <c r="AF12" s="22">
        <v>131.98</v>
      </c>
      <c r="AG12" s="22"/>
      <c r="AH12" s="22"/>
      <c r="AI12" s="22">
        <v>200.0</v>
      </c>
      <c r="AJ12" s="22">
        <v>150.0</v>
      </c>
      <c r="AK12" s="22"/>
      <c r="AL12" s="22">
        <v>100.0</v>
      </c>
      <c r="AM12" s="22"/>
      <c r="AN12" s="22">
        <v>24.0</v>
      </c>
      <c r="AO12" s="19">
        <v>2504.82</v>
      </c>
      <c r="AP12" s="20">
        <v>2504.82</v>
      </c>
      <c r="AQ12" s="20">
        <v>2504.82</v>
      </c>
      <c r="AR12" s="21">
        <f t="shared" si="1"/>
        <v>0</v>
      </c>
      <c r="AS12" s="21">
        <f t="shared" si="2"/>
        <v>0</v>
      </c>
    </row>
    <row r="13">
      <c r="A13" s="15">
        <v>9.0</v>
      </c>
      <c r="B13" s="16" t="s">
        <v>64</v>
      </c>
      <c r="C13" s="16" t="s">
        <v>51</v>
      </c>
      <c r="D13" s="17" t="s">
        <v>57</v>
      </c>
      <c r="E13" s="17">
        <v>1600.0</v>
      </c>
      <c r="F13" s="18">
        <v>447.5</v>
      </c>
      <c r="G13" s="18"/>
      <c r="H13" s="22"/>
      <c r="I13" s="22">
        <v>38.56</v>
      </c>
      <c r="J13" s="22"/>
      <c r="K13" s="22"/>
      <c r="L13" s="22"/>
      <c r="M13" s="22"/>
      <c r="N13" s="22"/>
      <c r="O13" s="22"/>
      <c r="P13" s="22"/>
      <c r="Q13" s="22"/>
      <c r="R13" s="22">
        <v>10.0</v>
      </c>
      <c r="S13" s="22"/>
      <c r="T13" s="22"/>
      <c r="U13" s="22"/>
      <c r="V13" s="22"/>
      <c r="W13" s="22"/>
      <c r="X13" s="22"/>
      <c r="Y13" s="22"/>
      <c r="Z13" s="22"/>
      <c r="AA13" s="22"/>
      <c r="AB13" s="22"/>
      <c r="AC13" s="22"/>
      <c r="AD13" s="22">
        <v>336.0</v>
      </c>
      <c r="AE13" s="22">
        <v>672.0</v>
      </c>
      <c r="AF13" s="22">
        <v>128.31</v>
      </c>
      <c r="AG13" s="22">
        <v>120.0</v>
      </c>
      <c r="AH13" s="22">
        <v>60.0</v>
      </c>
      <c r="AI13" s="22">
        <v>346.0</v>
      </c>
      <c r="AJ13" s="22"/>
      <c r="AK13" s="22"/>
      <c r="AL13" s="22"/>
      <c r="AM13" s="22"/>
      <c r="AN13" s="22">
        <v>74.0</v>
      </c>
      <c r="AO13" s="19">
        <v>2232.37</v>
      </c>
      <c r="AP13" s="20">
        <v>2232.37</v>
      </c>
      <c r="AQ13" s="20">
        <v>2232.37</v>
      </c>
      <c r="AR13" s="21">
        <f t="shared" si="1"/>
        <v>0</v>
      </c>
      <c r="AS13" s="21">
        <f t="shared" si="2"/>
        <v>0</v>
      </c>
    </row>
    <row r="14">
      <c r="A14" s="15">
        <v>10.0</v>
      </c>
      <c r="B14" s="16" t="s">
        <v>65</v>
      </c>
      <c r="C14" s="16" t="s">
        <v>51</v>
      </c>
      <c r="D14" s="17" t="s">
        <v>54</v>
      </c>
      <c r="E14" s="17">
        <v>1600.0</v>
      </c>
      <c r="F14" s="18">
        <v>1266.67</v>
      </c>
      <c r="G14" s="18"/>
      <c r="H14" s="22"/>
      <c r="I14" s="22">
        <v>500.83</v>
      </c>
      <c r="J14" s="22"/>
      <c r="K14" s="22"/>
      <c r="L14" s="22"/>
      <c r="M14" s="22"/>
      <c r="N14" s="22"/>
      <c r="O14" s="22"/>
      <c r="P14" s="22"/>
      <c r="Q14" s="22">
        <v>55.18</v>
      </c>
      <c r="R14" s="22">
        <v>730.0</v>
      </c>
      <c r="S14" s="22">
        <v>40.0</v>
      </c>
      <c r="T14" s="22"/>
      <c r="U14" s="22"/>
      <c r="V14" s="22"/>
      <c r="W14" s="22"/>
      <c r="X14" s="22"/>
      <c r="Y14" s="22"/>
      <c r="Z14" s="22"/>
      <c r="AA14" s="22"/>
      <c r="AB14" s="22"/>
      <c r="AC14" s="22"/>
      <c r="AD14" s="22">
        <v>336.0</v>
      </c>
      <c r="AE14" s="22">
        <v>672.0</v>
      </c>
      <c r="AF14" s="22">
        <v>175.17</v>
      </c>
      <c r="AG14" s="22">
        <v>220.0</v>
      </c>
      <c r="AH14" s="22">
        <v>20.0</v>
      </c>
      <c r="AI14" s="22">
        <v>330.0</v>
      </c>
      <c r="AJ14" s="22">
        <v>120.0</v>
      </c>
      <c r="AK14" s="22"/>
      <c r="AL14" s="22"/>
      <c r="AM14" s="22"/>
      <c r="AN14" s="22">
        <v>96.0</v>
      </c>
      <c r="AO14" s="19">
        <v>4561.85</v>
      </c>
      <c r="AP14" s="20">
        <v>4561.85</v>
      </c>
      <c r="AQ14" s="20">
        <v>4561.85</v>
      </c>
      <c r="AR14" s="21">
        <f t="shared" si="1"/>
        <v>0</v>
      </c>
      <c r="AS14" s="21">
        <f t="shared" si="2"/>
        <v>0</v>
      </c>
    </row>
    <row r="15">
      <c r="A15" s="15">
        <v>11.0</v>
      </c>
      <c r="B15" s="16" t="s">
        <v>66</v>
      </c>
      <c r="C15" s="16" t="s">
        <v>51</v>
      </c>
      <c r="D15" s="17" t="s">
        <v>67</v>
      </c>
      <c r="E15" s="17">
        <v>1600.0</v>
      </c>
      <c r="F15" s="18">
        <v>100.0</v>
      </c>
      <c r="G15" s="18"/>
      <c r="H15" s="22"/>
      <c r="I15" s="22"/>
      <c r="J15" s="22"/>
      <c r="K15" s="22"/>
      <c r="L15" s="22"/>
      <c r="M15" s="22"/>
      <c r="N15" s="22">
        <v>33.3</v>
      </c>
      <c r="O15" s="22"/>
      <c r="P15" s="22"/>
      <c r="Q15" s="22"/>
      <c r="R15" s="22"/>
      <c r="S15" s="22">
        <v>40.0</v>
      </c>
      <c r="T15" s="22"/>
      <c r="U15" s="22"/>
      <c r="V15" s="22"/>
      <c r="W15" s="22"/>
      <c r="X15" s="22"/>
      <c r="Y15" s="22"/>
      <c r="Z15" s="22"/>
      <c r="AA15" s="22"/>
      <c r="AB15" s="22"/>
      <c r="AC15" s="22"/>
      <c r="AD15" s="22">
        <v>322.0</v>
      </c>
      <c r="AE15" s="22">
        <v>644.0</v>
      </c>
      <c r="AF15" s="22">
        <v>132.51</v>
      </c>
      <c r="AG15" s="22"/>
      <c r="AH15" s="22"/>
      <c r="AI15" s="22">
        <v>320.0</v>
      </c>
      <c r="AJ15" s="22"/>
      <c r="AK15" s="22"/>
      <c r="AL15" s="22"/>
      <c r="AM15" s="22"/>
      <c r="AN15" s="22">
        <v>254.0</v>
      </c>
      <c r="AO15" s="19">
        <v>1845.81</v>
      </c>
      <c r="AP15" s="20">
        <v>1845.81</v>
      </c>
      <c r="AQ15" s="20">
        <v>1845.81</v>
      </c>
      <c r="AR15" s="21">
        <f t="shared" si="1"/>
        <v>0</v>
      </c>
      <c r="AS15" s="21">
        <f t="shared" si="2"/>
        <v>0</v>
      </c>
    </row>
    <row r="16">
      <c r="A16" s="15">
        <v>12.0</v>
      </c>
      <c r="B16" s="16" t="s">
        <v>68</v>
      </c>
      <c r="C16" s="16" t="s">
        <v>51</v>
      </c>
      <c r="D16" s="17" t="s">
        <v>57</v>
      </c>
      <c r="E16" s="17">
        <v>1600.0</v>
      </c>
      <c r="F16" s="18">
        <v>200.0</v>
      </c>
      <c r="G16" s="18"/>
      <c r="H16" s="22"/>
      <c r="I16" s="22">
        <v>108.88</v>
      </c>
      <c r="J16" s="22"/>
      <c r="K16" s="22"/>
      <c r="L16" s="22"/>
      <c r="M16" s="22"/>
      <c r="N16" s="22"/>
      <c r="O16" s="22"/>
      <c r="P16" s="22"/>
      <c r="Q16" s="22">
        <v>24.0</v>
      </c>
      <c r="R16" s="22"/>
      <c r="S16" s="22">
        <v>40.0</v>
      </c>
      <c r="T16" s="22"/>
      <c r="U16" s="22"/>
      <c r="V16" s="22"/>
      <c r="W16" s="22"/>
      <c r="X16" s="22"/>
      <c r="Y16" s="22"/>
      <c r="Z16" s="22"/>
      <c r="AA16" s="22"/>
      <c r="AB16" s="22"/>
      <c r="AC16" s="22"/>
      <c r="AD16" s="22">
        <v>280.0</v>
      </c>
      <c r="AE16" s="22">
        <v>560.0</v>
      </c>
      <c r="AF16" s="22">
        <v>71.64</v>
      </c>
      <c r="AG16" s="22">
        <v>25.0</v>
      </c>
      <c r="AH16" s="22"/>
      <c r="AI16" s="22">
        <v>200.0</v>
      </c>
      <c r="AJ16" s="22">
        <v>30.0</v>
      </c>
      <c r="AK16" s="22"/>
      <c r="AL16" s="22"/>
      <c r="AM16" s="22"/>
      <c r="AN16" s="22">
        <v>112.0</v>
      </c>
      <c r="AO16" s="19">
        <v>1651.52</v>
      </c>
      <c r="AP16" s="20">
        <v>1651.52</v>
      </c>
      <c r="AQ16" s="20">
        <v>1651.52</v>
      </c>
      <c r="AR16" s="21">
        <f t="shared" si="1"/>
        <v>0</v>
      </c>
      <c r="AS16" s="21">
        <f t="shared" si="2"/>
        <v>0</v>
      </c>
    </row>
    <row r="17">
      <c r="A17" s="15">
        <v>13.0</v>
      </c>
      <c r="B17" s="16" t="s">
        <v>69</v>
      </c>
      <c r="C17" s="16" t="s">
        <v>51</v>
      </c>
      <c r="D17" s="17" t="s">
        <v>62</v>
      </c>
      <c r="E17" s="17">
        <v>1600.0</v>
      </c>
      <c r="F17" s="18">
        <v>219.69</v>
      </c>
      <c r="G17" s="18"/>
      <c r="H17" s="22">
        <v>400.0</v>
      </c>
      <c r="I17" s="24">
        <v>1795.11</v>
      </c>
      <c r="J17" s="22"/>
      <c r="K17" s="22"/>
      <c r="L17" s="22"/>
      <c r="M17" s="22"/>
      <c r="N17" s="22"/>
      <c r="O17" s="22"/>
      <c r="P17" s="22"/>
      <c r="Q17" s="22">
        <v>87.6</v>
      </c>
      <c r="R17" s="22">
        <v>710.0</v>
      </c>
      <c r="S17" s="22">
        <v>94.0</v>
      </c>
      <c r="T17" s="22"/>
      <c r="U17" s="22"/>
      <c r="V17" s="22"/>
      <c r="W17" s="22"/>
      <c r="X17" s="22"/>
      <c r="Y17" s="22"/>
      <c r="Z17" s="22"/>
      <c r="AA17" s="22"/>
      <c r="AB17" s="22"/>
      <c r="AC17" s="22"/>
      <c r="AD17" s="22">
        <v>273.0</v>
      </c>
      <c r="AE17" s="22">
        <v>546.0</v>
      </c>
      <c r="AF17" s="22">
        <v>103.31</v>
      </c>
      <c r="AG17" s="22">
        <v>150.0</v>
      </c>
      <c r="AH17" s="22">
        <v>200.0</v>
      </c>
      <c r="AI17" s="22">
        <v>256.0</v>
      </c>
      <c r="AJ17" s="22">
        <v>15.0</v>
      </c>
      <c r="AK17" s="22"/>
      <c r="AL17" s="22">
        <v>50.0</v>
      </c>
      <c r="AM17" s="22"/>
      <c r="AN17" s="22">
        <v>178.0</v>
      </c>
      <c r="AO17" s="19">
        <v>5077.71</v>
      </c>
      <c r="AP17" s="20">
        <v>5077.71</v>
      </c>
      <c r="AQ17" s="20">
        <v>5077.71</v>
      </c>
      <c r="AR17" s="21">
        <f t="shared" si="1"/>
        <v>0</v>
      </c>
      <c r="AS17" s="21">
        <f t="shared" si="2"/>
        <v>0</v>
      </c>
    </row>
    <row r="18">
      <c r="A18" s="15">
        <v>14.0</v>
      </c>
      <c r="B18" s="16" t="s">
        <v>70</v>
      </c>
      <c r="C18" s="16" t="s">
        <v>51</v>
      </c>
      <c r="D18" s="17" t="s">
        <v>57</v>
      </c>
      <c r="E18" s="17">
        <v>1600.0</v>
      </c>
      <c r="F18" s="18">
        <v>250.0</v>
      </c>
      <c r="G18" s="18"/>
      <c r="H18" s="22">
        <v>550.0</v>
      </c>
      <c r="I18" s="22">
        <v>176.68</v>
      </c>
      <c r="J18" s="22"/>
      <c r="K18" s="22">
        <v>28.57</v>
      </c>
      <c r="L18" s="22"/>
      <c r="M18" s="22"/>
      <c r="N18" s="22"/>
      <c r="O18" s="22"/>
      <c r="P18" s="22"/>
      <c r="Q18" s="22">
        <v>92.51</v>
      </c>
      <c r="R18" s="22">
        <v>60.0</v>
      </c>
      <c r="S18" s="22">
        <v>50.0</v>
      </c>
      <c r="T18" s="22"/>
      <c r="U18" s="22"/>
      <c r="V18" s="22"/>
      <c r="W18" s="22"/>
      <c r="X18" s="22"/>
      <c r="Y18" s="22"/>
      <c r="Z18" s="22"/>
      <c r="AA18" s="22"/>
      <c r="AB18" s="22"/>
      <c r="AC18" s="22"/>
      <c r="AD18" s="22">
        <v>280.0</v>
      </c>
      <c r="AE18" s="22">
        <v>560.0</v>
      </c>
      <c r="AF18" s="22">
        <v>88.34</v>
      </c>
      <c r="AG18" s="22">
        <v>150.0</v>
      </c>
      <c r="AH18" s="22">
        <v>100.0</v>
      </c>
      <c r="AI18" s="22">
        <v>256.0</v>
      </c>
      <c r="AJ18" s="22">
        <v>46.0</v>
      </c>
      <c r="AK18" s="22"/>
      <c r="AL18" s="22"/>
      <c r="AM18" s="22"/>
      <c r="AN18" s="22">
        <v>56.0</v>
      </c>
      <c r="AO18" s="19">
        <v>2744.09</v>
      </c>
      <c r="AP18" s="20">
        <v>2744.09</v>
      </c>
      <c r="AQ18" s="20">
        <v>2744.09</v>
      </c>
      <c r="AR18" s="21">
        <f t="shared" si="1"/>
        <v>0</v>
      </c>
      <c r="AS18" s="21">
        <f t="shared" si="2"/>
        <v>0</v>
      </c>
    </row>
    <row r="19">
      <c r="A19" s="15">
        <v>15.0</v>
      </c>
      <c r="B19" s="16" t="s">
        <v>71</v>
      </c>
      <c r="C19" s="16" t="s">
        <v>51</v>
      </c>
      <c r="D19" s="17" t="s">
        <v>72</v>
      </c>
      <c r="E19" s="17">
        <v>1600.0</v>
      </c>
      <c r="F19" s="18">
        <v>416.67</v>
      </c>
      <c r="G19" s="18"/>
      <c r="H19" s="22"/>
      <c r="I19" s="22">
        <v>172.24</v>
      </c>
      <c r="J19" s="22"/>
      <c r="K19" s="22">
        <v>28.57</v>
      </c>
      <c r="L19" s="22"/>
      <c r="M19" s="22"/>
      <c r="N19" s="22"/>
      <c r="O19" s="22"/>
      <c r="P19" s="22"/>
      <c r="Q19" s="22">
        <v>132.51</v>
      </c>
      <c r="R19" s="22">
        <v>190.0</v>
      </c>
      <c r="S19" s="22">
        <v>50.0</v>
      </c>
      <c r="T19" s="22"/>
      <c r="U19" s="22"/>
      <c r="V19" s="22"/>
      <c r="W19" s="22"/>
      <c r="X19" s="22"/>
      <c r="Y19" s="22"/>
      <c r="Z19" s="22"/>
      <c r="AA19" s="22"/>
      <c r="AB19" s="22"/>
      <c r="AC19" s="22"/>
      <c r="AD19" s="22">
        <v>252.0</v>
      </c>
      <c r="AE19" s="22">
        <v>504.0</v>
      </c>
      <c r="AF19" s="22">
        <v>119.34</v>
      </c>
      <c r="AG19" s="22">
        <v>412.0</v>
      </c>
      <c r="AH19" s="22">
        <v>160.0</v>
      </c>
      <c r="AI19" s="22">
        <v>256.0</v>
      </c>
      <c r="AJ19" s="22">
        <v>36.0</v>
      </c>
      <c r="AK19" s="22">
        <v>450.0</v>
      </c>
      <c r="AL19" s="22"/>
      <c r="AM19" s="22"/>
      <c r="AN19" s="22">
        <v>88.0</v>
      </c>
      <c r="AO19" s="19">
        <v>3267.33</v>
      </c>
      <c r="AP19" s="20">
        <v>3267.33</v>
      </c>
      <c r="AQ19" s="20">
        <v>3267.33</v>
      </c>
      <c r="AR19" s="21">
        <f t="shared" si="1"/>
        <v>0</v>
      </c>
      <c r="AS19" s="21">
        <f t="shared" si="2"/>
        <v>0</v>
      </c>
    </row>
    <row r="20">
      <c r="A20" s="15">
        <v>16.0</v>
      </c>
      <c r="B20" s="16" t="s">
        <v>73</v>
      </c>
      <c r="C20" s="16" t="s">
        <v>51</v>
      </c>
      <c r="D20" s="17" t="s">
        <v>54</v>
      </c>
      <c r="E20" s="17">
        <v>1600.0</v>
      </c>
      <c r="F20" s="18">
        <v>191.67</v>
      </c>
      <c r="G20" s="18"/>
      <c r="H20" s="22"/>
      <c r="I20" s="22">
        <v>62.5</v>
      </c>
      <c r="J20" s="22"/>
      <c r="K20" s="22"/>
      <c r="L20" s="22"/>
      <c r="M20" s="22"/>
      <c r="N20" s="22">
        <v>33.33</v>
      </c>
      <c r="O20" s="22">
        <v>380.0</v>
      </c>
      <c r="P20" s="22"/>
      <c r="Q20" s="22">
        <v>20.0</v>
      </c>
      <c r="R20" s="22">
        <v>50.0</v>
      </c>
      <c r="S20" s="22">
        <v>35.0</v>
      </c>
      <c r="T20" s="22"/>
      <c r="U20" s="22"/>
      <c r="V20" s="22"/>
      <c r="W20" s="22"/>
      <c r="X20" s="22"/>
      <c r="Y20" s="22"/>
      <c r="Z20" s="22"/>
      <c r="AA20" s="22"/>
      <c r="AB20" s="22"/>
      <c r="AC20" s="22"/>
      <c r="AD20" s="22">
        <v>336.0</v>
      </c>
      <c r="AE20" s="22">
        <v>672.0</v>
      </c>
      <c r="AF20" s="22">
        <v>105.81</v>
      </c>
      <c r="AG20" s="22">
        <v>100.0</v>
      </c>
      <c r="AH20" s="22">
        <v>45.0</v>
      </c>
      <c r="AI20" s="22">
        <v>256.0</v>
      </c>
      <c r="AJ20" s="22">
        <v>100.0</v>
      </c>
      <c r="AK20" s="22"/>
      <c r="AL20" s="22"/>
      <c r="AM20" s="22"/>
      <c r="AN20" s="22">
        <v>66.0</v>
      </c>
      <c r="AO20" s="19">
        <v>2453.31</v>
      </c>
      <c r="AP20" s="20">
        <v>2453.31</v>
      </c>
      <c r="AQ20" s="20">
        <v>2453.31</v>
      </c>
      <c r="AR20" s="21">
        <f t="shared" si="1"/>
        <v>0</v>
      </c>
      <c r="AS20" s="21">
        <f t="shared" si="2"/>
        <v>0</v>
      </c>
    </row>
    <row r="21" ht="15.75" customHeight="1">
      <c r="A21" s="15">
        <v>17.0</v>
      </c>
      <c r="B21" s="16" t="s">
        <v>74</v>
      </c>
      <c r="C21" s="16" t="s">
        <v>51</v>
      </c>
      <c r="D21" s="17" t="s">
        <v>54</v>
      </c>
      <c r="E21" s="17">
        <v>1600.0</v>
      </c>
      <c r="F21" s="18">
        <v>250.0</v>
      </c>
      <c r="G21" s="18"/>
      <c r="H21" s="22"/>
      <c r="I21" s="22">
        <v>275.01</v>
      </c>
      <c r="J21" s="22"/>
      <c r="K21" s="22"/>
      <c r="L21" s="22"/>
      <c r="M21" s="22"/>
      <c r="N21" s="22"/>
      <c r="O21" s="22"/>
      <c r="P21" s="22"/>
      <c r="Q21" s="22">
        <v>49.16</v>
      </c>
      <c r="R21" s="22">
        <v>150.0</v>
      </c>
      <c r="S21" s="22">
        <v>60.0</v>
      </c>
      <c r="T21" s="22"/>
      <c r="U21" s="22"/>
      <c r="V21" s="22"/>
      <c r="W21" s="22"/>
      <c r="X21" s="22"/>
      <c r="Y21" s="22"/>
      <c r="Z21" s="22"/>
      <c r="AA21" s="22"/>
      <c r="AB21" s="22"/>
      <c r="AC21" s="22"/>
      <c r="AD21" s="22">
        <v>336.0</v>
      </c>
      <c r="AE21" s="22">
        <v>672.0</v>
      </c>
      <c r="AF21" s="22">
        <v>47.0</v>
      </c>
      <c r="AG21" s="22"/>
      <c r="AH21" s="22"/>
      <c r="AI21" s="22">
        <v>77.0</v>
      </c>
      <c r="AJ21" s="22">
        <v>5.0</v>
      </c>
      <c r="AK21" s="22"/>
      <c r="AL21" s="22"/>
      <c r="AM21" s="22"/>
      <c r="AN21" s="22">
        <v>100.0</v>
      </c>
      <c r="AO21" s="19">
        <v>2021.17</v>
      </c>
      <c r="AP21" s="20">
        <v>2021.17</v>
      </c>
      <c r="AQ21" s="20">
        <v>2021.17</v>
      </c>
      <c r="AR21" s="21">
        <f t="shared" si="1"/>
        <v>0</v>
      </c>
      <c r="AS21" s="21">
        <f t="shared" si="2"/>
        <v>0</v>
      </c>
    </row>
    <row r="22" ht="15.75" customHeight="1">
      <c r="A22" s="15">
        <v>18.0</v>
      </c>
      <c r="B22" s="16" t="s">
        <v>75</v>
      </c>
      <c r="C22" s="16" t="s">
        <v>51</v>
      </c>
      <c r="D22" s="17" t="s">
        <v>62</v>
      </c>
      <c r="E22" s="17">
        <v>1600.0</v>
      </c>
      <c r="F22" s="18">
        <v>200.0</v>
      </c>
      <c r="G22" s="18"/>
      <c r="H22" s="22"/>
      <c r="I22" s="22">
        <v>393.35</v>
      </c>
      <c r="J22" s="22"/>
      <c r="K22" s="22"/>
      <c r="L22" s="22"/>
      <c r="M22" s="22"/>
      <c r="N22" s="22"/>
      <c r="O22" s="22"/>
      <c r="P22" s="22"/>
      <c r="Q22" s="22">
        <v>18.0</v>
      </c>
      <c r="R22" s="22">
        <v>260.0</v>
      </c>
      <c r="S22" s="22">
        <v>52.5</v>
      </c>
      <c r="T22" s="22"/>
      <c r="U22" s="22"/>
      <c r="V22" s="22"/>
      <c r="W22" s="22"/>
      <c r="X22" s="22"/>
      <c r="Y22" s="22">
        <v>100.0</v>
      </c>
      <c r="Z22" s="22"/>
      <c r="AA22" s="22"/>
      <c r="AB22" s="22"/>
      <c r="AC22" s="22">
        <v>30.0</v>
      </c>
      <c r="AD22" s="22">
        <v>280.0</v>
      </c>
      <c r="AE22" s="22">
        <v>560.0</v>
      </c>
      <c r="AF22" s="22">
        <v>164.31</v>
      </c>
      <c r="AG22" s="22">
        <v>30.0</v>
      </c>
      <c r="AH22" s="22">
        <v>140.0</v>
      </c>
      <c r="AI22" s="22">
        <v>256.0</v>
      </c>
      <c r="AJ22" s="22">
        <v>38.33</v>
      </c>
      <c r="AK22" s="22">
        <v>300.0</v>
      </c>
      <c r="AL22" s="22">
        <v>200.0</v>
      </c>
      <c r="AM22" s="22"/>
      <c r="AN22" s="22">
        <v>100.0</v>
      </c>
      <c r="AO22" s="19">
        <v>3122.52</v>
      </c>
      <c r="AP22" s="20">
        <v>3122.52</v>
      </c>
      <c r="AQ22" s="20">
        <v>3122.52</v>
      </c>
      <c r="AR22" s="21">
        <f t="shared" si="1"/>
        <v>0</v>
      </c>
      <c r="AS22" s="21">
        <f t="shared" si="2"/>
        <v>0</v>
      </c>
    </row>
    <row r="23" ht="15.75" customHeight="1">
      <c r="A23" s="15">
        <v>19.0</v>
      </c>
      <c r="B23" s="16" t="s">
        <v>76</v>
      </c>
      <c r="C23" s="16" t="s">
        <v>51</v>
      </c>
      <c r="D23" s="17" t="s">
        <v>62</v>
      </c>
      <c r="E23" s="17">
        <v>1600.0</v>
      </c>
      <c r="F23" s="18">
        <v>7500.0</v>
      </c>
      <c r="G23" s="18"/>
      <c r="H23" s="22">
        <v>400.0</v>
      </c>
      <c r="I23" s="22">
        <v>3175.58</v>
      </c>
      <c r="J23" s="22"/>
      <c r="K23" s="22"/>
      <c r="L23" s="22"/>
      <c r="M23" s="22"/>
      <c r="N23" s="22"/>
      <c r="O23" s="22"/>
      <c r="P23" s="22"/>
      <c r="Q23" s="22">
        <v>17.49</v>
      </c>
      <c r="R23" s="22">
        <v>1050.0</v>
      </c>
      <c r="S23" s="22">
        <v>62.5</v>
      </c>
      <c r="T23" s="22"/>
      <c r="U23" s="22"/>
      <c r="V23" s="22"/>
      <c r="W23" s="22"/>
      <c r="X23" s="22"/>
      <c r="Y23" s="22"/>
      <c r="Z23" s="22"/>
      <c r="AA23" s="22"/>
      <c r="AB23" s="22"/>
      <c r="AC23" s="22">
        <v>30.0</v>
      </c>
      <c r="AD23" s="22">
        <v>280.0</v>
      </c>
      <c r="AE23" s="22">
        <v>560.0</v>
      </c>
      <c r="AF23" s="22">
        <v>127.58</v>
      </c>
      <c r="AG23" s="22">
        <v>515.0</v>
      </c>
      <c r="AH23" s="22">
        <v>200.0</v>
      </c>
      <c r="AI23" s="22">
        <v>256.0</v>
      </c>
      <c r="AJ23" s="22">
        <v>151.33</v>
      </c>
      <c r="AK23" s="22"/>
      <c r="AL23" s="22">
        <v>150.0</v>
      </c>
      <c r="AM23" s="22"/>
      <c r="AN23" s="22">
        <v>132.0</v>
      </c>
      <c r="AO23" s="19">
        <v>14607.48</v>
      </c>
      <c r="AP23" s="20">
        <v>14607.48</v>
      </c>
      <c r="AQ23" s="20">
        <v>14607.48</v>
      </c>
      <c r="AR23" s="21">
        <f t="shared" si="1"/>
        <v>0</v>
      </c>
      <c r="AS23" s="21">
        <f t="shared" si="2"/>
        <v>0</v>
      </c>
    </row>
    <row r="24" ht="15.75" customHeight="1">
      <c r="A24" s="15">
        <v>20.0</v>
      </c>
      <c r="B24" s="16" t="s">
        <v>77</v>
      </c>
      <c r="C24" s="16" t="s">
        <v>51</v>
      </c>
      <c r="D24" s="17" t="s">
        <v>57</v>
      </c>
      <c r="E24" s="17">
        <v>1600.0</v>
      </c>
      <c r="F24" s="18"/>
      <c r="G24" s="18"/>
      <c r="H24" s="22"/>
      <c r="I24" s="22">
        <v>96.16</v>
      </c>
      <c r="J24" s="22"/>
      <c r="K24" s="22"/>
      <c r="L24" s="22"/>
      <c r="M24" s="22"/>
      <c r="N24" s="22"/>
      <c r="O24" s="22"/>
      <c r="P24" s="22"/>
      <c r="Q24" s="22">
        <v>54.3</v>
      </c>
      <c r="R24" s="22"/>
      <c r="S24" s="22">
        <v>20.0</v>
      </c>
      <c r="T24" s="22"/>
      <c r="U24" s="22"/>
      <c r="V24" s="22"/>
      <c r="W24" s="22"/>
      <c r="X24" s="22"/>
      <c r="Y24" s="22"/>
      <c r="Z24" s="22"/>
      <c r="AA24" s="22"/>
      <c r="AB24" s="22"/>
      <c r="AC24" s="22"/>
      <c r="AD24" s="22">
        <v>280.0</v>
      </c>
      <c r="AE24" s="22">
        <v>560.0</v>
      </c>
      <c r="AF24" s="22">
        <v>198.0</v>
      </c>
      <c r="AG24" s="22">
        <v>40.0</v>
      </c>
      <c r="AH24" s="22">
        <v>140.0</v>
      </c>
      <c r="AI24" s="22">
        <v>56.0</v>
      </c>
      <c r="AJ24" s="22">
        <v>20.0</v>
      </c>
      <c r="AK24" s="22"/>
      <c r="AL24" s="22"/>
      <c r="AM24" s="22"/>
      <c r="AN24" s="22">
        <v>80.0</v>
      </c>
      <c r="AO24" s="19">
        <v>1544.46</v>
      </c>
      <c r="AP24" s="20">
        <v>1400.16</v>
      </c>
      <c r="AQ24" s="20">
        <v>1544.46</v>
      </c>
      <c r="AR24" s="21">
        <f t="shared" si="1"/>
        <v>144.3</v>
      </c>
      <c r="AS24" s="21">
        <f t="shared" si="2"/>
        <v>0</v>
      </c>
    </row>
    <row r="25" ht="15.75" customHeight="1">
      <c r="A25" s="15">
        <v>21.0</v>
      </c>
      <c r="B25" s="16" t="s">
        <v>78</v>
      </c>
      <c r="C25" s="16" t="s">
        <v>51</v>
      </c>
      <c r="D25" s="17" t="s">
        <v>54</v>
      </c>
      <c r="E25" s="17">
        <v>1600.0</v>
      </c>
      <c r="F25" s="18">
        <v>450.0</v>
      </c>
      <c r="G25" s="18">
        <v>406.0</v>
      </c>
      <c r="H25" s="22"/>
      <c r="I25" s="22">
        <v>145.0</v>
      </c>
      <c r="J25" s="22"/>
      <c r="K25" s="22"/>
      <c r="L25" s="22"/>
      <c r="M25" s="22"/>
      <c r="N25" s="22">
        <v>300.0</v>
      </c>
      <c r="O25" s="22"/>
      <c r="P25" s="22"/>
      <c r="Q25" s="22">
        <v>20.0</v>
      </c>
      <c r="R25" s="22">
        <v>1550.0</v>
      </c>
      <c r="S25" s="22">
        <v>125.0</v>
      </c>
      <c r="T25" s="22"/>
      <c r="U25" s="22"/>
      <c r="V25" s="22"/>
      <c r="W25" s="22"/>
      <c r="X25" s="22"/>
      <c r="Y25" s="22">
        <v>100.0</v>
      </c>
      <c r="Z25" s="22">
        <v>15.0</v>
      </c>
      <c r="AA25" s="22"/>
      <c r="AB25" s="22"/>
      <c r="AC25" s="22"/>
      <c r="AD25" s="22">
        <v>336.0</v>
      </c>
      <c r="AE25" s="22">
        <v>672.0</v>
      </c>
      <c r="AF25" s="22">
        <v>54.67</v>
      </c>
      <c r="AG25" s="22">
        <v>226.66</v>
      </c>
      <c r="AH25" s="22"/>
      <c r="AI25" s="22">
        <v>56.0</v>
      </c>
      <c r="AJ25" s="22">
        <v>20.0</v>
      </c>
      <c r="AK25" s="22"/>
      <c r="AL25" s="22"/>
      <c r="AM25" s="22"/>
      <c r="AN25" s="22"/>
      <c r="AO25" s="19">
        <v>4476.31</v>
      </c>
      <c r="AP25" s="20">
        <v>4476.31</v>
      </c>
      <c r="AQ25" s="20">
        <v>4476.31</v>
      </c>
      <c r="AR25" s="21">
        <f t="shared" si="1"/>
        <v>0</v>
      </c>
      <c r="AS25" s="21">
        <f t="shared" si="2"/>
        <v>0</v>
      </c>
    </row>
    <row r="26" ht="15.75" customHeight="1">
      <c r="A26" s="15">
        <v>22.0</v>
      </c>
      <c r="B26" s="16" t="s">
        <v>79</v>
      </c>
      <c r="C26" s="16" t="s">
        <v>51</v>
      </c>
      <c r="D26" s="17" t="s">
        <v>80</v>
      </c>
      <c r="E26" s="17">
        <v>1600.0</v>
      </c>
      <c r="F26" s="18">
        <v>2188.82</v>
      </c>
      <c r="G26" s="18"/>
      <c r="H26" s="22">
        <v>600.0</v>
      </c>
      <c r="I26" s="24">
        <v>4515.52</v>
      </c>
      <c r="J26" s="22"/>
      <c r="K26" s="22">
        <v>50.0</v>
      </c>
      <c r="L26" s="22"/>
      <c r="M26" s="22"/>
      <c r="N26" s="22">
        <v>103.33</v>
      </c>
      <c r="O26" s="22"/>
      <c r="P26" s="22"/>
      <c r="Q26" s="22">
        <v>195.67</v>
      </c>
      <c r="R26" s="22">
        <v>175.0</v>
      </c>
      <c r="S26" s="22"/>
      <c r="T26" s="22"/>
      <c r="U26" s="22"/>
      <c r="V26" s="22"/>
      <c r="W26" s="22"/>
      <c r="X26" s="22"/>
      <c r="Y26" s="22">
        <v>100.0</v>
      </c>
      <c r="Z26" s="22"/>
      <c r="AA26" s="22"/>
      <c r="AB26" s="22"/>
      <c r="AC26" s="22"/>
      <c r="AD26" s="22">
        <v>196.0</v>
      </c>
      <c r="AE26" s="22">
        <v>392.0</v>
      </c>
      <c r="AF26" s="22">
        <v>158.25</v>
      </c>
      <c r="AG26" s="22">
        <v>100.0</v>
      </c>
      <c r="AH26" s="22">
        <v>200.0</v>
      </c>
      <c r="AI26" s="22">
        <v>56.0</v>
      </c>
      <c r="AJ26" s="22">
        <v>150.0</v>
      </c>
      <c r="AK26" s="22"/>
      <c r="AL26" s="22">
        <v>50.0</v>
      </c>
      <c r="AM26" s="22"/>
      <c r="AN26" s="22">
        <v>160.0</v>
      </c>
      <c r="AO26" s="19">
        <v>9390.59</v>
      </c>
      <c r="AP26" s="20">
        <v>9390.59</v>
      </c>
      <c r="AQ26" s="20">
        <v>9390.59</v>
      </c>
      <c r="AR26" s="21">
        <f t="shared" si="1"/>
        <v>0</v>
      </c>
      <c r="AS26" s="21">
        <f t="shared" si="2"/>
        <v>0</v>
      </c>
    </row>
    <row r="27" ht="15.75" customHeight="1">
      <c r="A27" s="15">
        <v>23.0</v>
      </c>
      <c r="B27" s="16" t="s">
        <v>81</v>
      </c>
      <c r="C27" s="16" t="s">
        <v>51</v>
      </c>
      <c r="D27" s="17" t="s">
        <v>54</v>
      </c>
      <c r="E27" s="17">
        <v>1600.0</v>
      </c>
      <c r="F27" s="18"/>
      <c r="G27" s="18"/>
      <c r="H27" s="22"/>
      <c r="I27" s="22">
        <v>225.0</v>
      </c>
      <c r="J27" s="22"/>
      <c r="K27" s="22"/>
      <c r="L27" s="22"/>
      <c r="M27" s="22"/>
      <c r="N27" s="22">
        <v>100.0</v>
      </c>
      <c r="O27" s="22"/>
      <c r="P27" s="22"/>
      <c r="Q27" s="22">
        <v>70.0</v>
      </c>
      <c r="R27" s="22"/>
      <c r="S27" s="22">
        <v>65.0</v>
      </c>
      <c r="T27" s="22"/>
      <c r="U27" s="22"/>
      <c r="V27" s="22"/>
      <c r="W27" s="22"/>
      <c r="X27" s="22"/>
      <c r="Y27" s="22"/>
      <c r="Z27" s="22"/>
      <c r="AA27" s="22"/>
      <c r="AB27" s="22"/>
      <c r="AC27" s="22"/>
      <c r="AD27" s="22">
        <v>336.0</v>
      </c>
      <c r="AE27" s="22">
        <v>672.0</v>
      </c>
      <c r="AF27" s="22">
        <v>126.33</v>
      </c>
      <c r="AG27" s="22">
        <v>13.34</v>
      </c>
      <c r="AH27" s="22"/>
      <c r="AI27" s="22">
        <v>200.0</v>
      </c>
      <c r="AJ27" s="22">
        <v>15.0</v>
      </c>
      <c r="AK27" s="22"/>
      <c r="AL27" s="22">
        <v>150.0</v>
      </c>
      <c r="AM27" s="22"/>
      <c r="AN27" s="22">
        <v>80.0</v>
      </c>
      <c r="AO27" s="19">
        <v>2052.67</v>
      </c>
      <c r="AP27" s="20">
        <v>2052.67</v>
      </c>
      <c r="AQ27" s="20">
        <v>2052.67</v>
      </c>
      <c r="AR27" s="21">
        <f t="shared" si="1"/>
        <v>0</v>
      </c>
      <c r="AS27" s="21">
        <f t="shared" si="2"/>
        <v>0</v>
      </c>
    </row>
    <row r="28" ht="15.75" customHeight="1">
      <c r="A28" s="15">
        <v>24.0</v>
      </c>
      <c r="B28" s="16" t="s">
        <v>82</v>
      </c>
      <c r="C28" s="16" t="s">
        <v>51</v>
      </c>
      <c r="D28" s="17" t="s">
        <v>54</v>
      </c>
      <c r="E28" s="17">
        <v>1600.0</v>
      </c>
      <c r="F28" s="18"/>
      <c r="G28" s="18"/>
      <c r="H28" s="22"/>
      <c r="I28" s="22">
        <v>187.5</v>
      </c>
      <c r="J28" s="22"/>
      <c r="K28" s="22"/>
      <c r="L28" s="22"/>
      <c r="M28" s="22"/>
      <c r="N28" s="22">
        <v>100.0</v>
      </c>
      <c r="O28" s="22"/>
      <c r="P28" s="22"/>
      <c r="Q28" s="22">
        <v>50.0</v>
      </c>
      <c r="R28" s="22">
        <v>230.0</v>
      </c>
      <c r="S28" s="22">
        <v>165.0</v>
      </c>
      <c r="T28" s="22"/>
      <c r="U28" s="22"/>
      <c r="V28" s="22"/>
      <c r="W28" s="22"/>
      <c r="X28" s="22"/>
      <c r="Y28" s="22">
        <v>100.0</v>
      </c>
      <c r="Z28" s="22"/>
      <c r="AA28" s="22"/>
      <c r="AB28" s="22"/>
      <c r="AC28" s="22"/>
      <c r="AD28" s="22">
        <v>336.0</v>
      </c>
      <c r="AE28" s="22">
        <v>672.0</v>
      </c>
      <c r="AF28" s="22">
        <v>112.99</v>
      </c>
      <c r="AG28" s="22">
        <v>126.67</v>
      </c>
      <c r="AH28" s="22">
        <v>60.0</v>
      </c>
      <c r="AI28" s="22">
        <v>200.0</v>
      </c>
      <c r="AJ28" s="22">
        <v>18.33</v>
      </c>
      <c r="AK28" s="22"/>
      <c r="AL28" s="22">
        <v>150.0</v>
      </c>
      <c r="AM28" s="22"/>
      <c r="AN28" s="22">
        <v>306.0</v>
      </c>
      <c r="AO28" s="19">
        <v>2814.49</v>
      </c>
      <c r="AP28" s="20">
        <v>2814.49</v>
      </c>
      <c r="AQ28" s="20">
        <v>2814.49</v>
      </c>
      <c r="AR28" s="21">
        <f t="shared" si="1"/>
        <v>0</v>
      </c>
      <c r="AS28" s="21">
        <f t="shared" si="2"/>
        <v>0</v>
      </c>
    </row>
    <row r="29" ht="15.75" customHeight="1">
      <c r="A29" s="15">
        <v>25.0</v>
      </c>
      <c r="B29" s="16" t="s">
        <v>83</v>
      </c>
      <c r="C29" s="16" t="s">
        <v>51</v>
      </c>
      <c r="D29" s="17" t="s">
        <v>54</v>
      </c>
      <c r="E29" s="17">
        <v>1600.0</v>
      </c>
      <c r="F29" s="18">
        <v>666.67</v>
      </c>
      <c r="G29" s="18"/>
      <c r="H29" s="22"/>
      <c r="I29" s="22">
        <v>29.17</v>
      </c>
      <c r="J29" s="22"/>
      <c r="K29" s="22">
        <v>90.0</v>
      </c>
      <c r="L29" s="22"/>
      <c r="M29" s="22"/>
      <c r="N29" s="22"/>
      <c r="O29" s="22"/>
      <c r="P29" s="22">
        <v>150.0</v>
      </c>
      <c r="Q29" s="22">
        <v>2.5</v>
      </c>
      <c r="R29" s="22">
        <v>70.0</v>
      </c>
      <c r="S29" s="22">
        <v>80.0</v>
      </c>
      <c r="T29" s="22"/>
      <c r="U29" s="22"/>
      <c r="V29" s="22"/>
      <c r="W29" s="22"/>
      <c r="X29" s="22"/>
      <c r="Y29" s="22"/>
      <c r="Z29" s="22"/>
      <c r="AA29" s="22"/>
      <c r="AB29" s="22"/>
      <c r="AC29" s="22"/>
      <c r="AD29" s="22">
        <v>336.0</v>
      </c>
      <c r="AE29" s="22">
        <v>672.0</v>
      </c>
      <c r="AF29" s="22">
        <v>151.34</v>
      </c>
      <c r="AG29" s="22">
        <v>50.0</v>
      </c>
      <c r="AH29" s="22">
        <v>40.0</v>
      </c>
      <c r="AI29" s="22">
        <v>270.0</v>
      </c>
      <c r="AJ29" s="22">
        <v>110.0</v>
      </c>
      <c r="AK29" s="22"/>
      <c r="AL29" s="22">
        <v>50.0</v>
      </c>
      <c r="AM29" s="22"/>
      <c r="AN29" s="22">
        <v>44.0</v>
      </c>
      <c r="AO29" s="19">
        <v>2811.68</v>
      </c>
      <c r="AP29" s="20">
        <v>2811.68</v>
      </c>
      <c r="AQ29" s="20">
        <v>2811.68</v>
      </c>
      <c r="AR29" s="21">
        <f t="shared" si="1"/>
        <v>0</v>
      </c>
      <c r="AS29" s="21">
        <f t="shared" si="2"/>
        <v>0</v>
      </c>
    </row>
    <row r="30" ht="15.75" customHeight="1">
      <c r="A30" s="15">
        <v>26.0</v>
      </c>
      <c r="B30" s="16" t="s">
        <v>84</v>
      </c>
      <c r="C30" s="16" t="s">
        <v>51</v>
      </c>
      <c r="D30" s="17" t="s">
        <v>54</v>
      </c>
      <c r="E30" s="17">
        <v>1600.0</v>
      </c>
      <c r="F30" s="18"/>
      <c r="G30" s="18"/>
      <c r="H30" s="22"/>
      <c r="I30" s="22"/>
      <c r="J30" s="22"/>
      <c r="K30" s="22"/>
      <c r="L30" s="22"/>
      <c r="M30" s="22"/>
      <c r="N30" s="22"/>
      <c r="O30" s="22"/>
      <c r="P30" s="22"/>
      <c r="Q30" s="22"/>
      <c r="R30" s="22"/>
      <c r="S30" s="22"/>
      <c r="T30" s="22"/>
      <c r="U30" s="22"/>
      <c r="V30" s="22"/>
      <c r="W30" s="22"/>
      <c r="X30" s="22"/>
      <c r="Y30" s="22"/>
      <c r="Z30" s="22"/>
      <c r="AA30" s="22"/>
      <c r="AB30" s="22"/>
      <c r="AC30" s="22"/>
      <c r="AD30" s="22">
        <v>371.0</v>
      </c>
      <c r="AE30" s="22">
        <v>742.0</v>
      </c>
      <c r="AF30" s="22">
        <v>130.0</v>
      </c>
      <c r="AG30" s="22"/>
      <c r="AH30" s="22">
        <v>20.0</v>
      </c>
      <c r="AI30" s="22">
        <v>30.0</v>
      </c>
      <c r="AJ30" s="22">
        <v>30.0</v>
      </c>
      <c r="AK30" s="22">
        <v>20.0</v>
      </c>
      <c r="AL30" s="22"/>
      <c r="AM30" s="22"/>
      <c r="AN30" s="22">
        <v>278.0</v>
      </c>
      <c r="AO30" s="19">
        <v>1621.0</v>
      </c>
      <c r="AP30" s="20">
        <v>1621.0</v>
      </c>
      <c r="AQ30" s="20">
        <v>1621.0</v>
      </c>
      <c r="AR30" s="21">
        <f t="shared" si="1"/>
        <v>0</v>
      </c>
      <c r="AS30" s="21">
        <f t="shared" si="2"/>
        <v>0</v>
      </c>
    </row>
    <row r="31" ht="15.75" customHeight="1">
      <c r="A31" s="15">
        <v>27.0</v>
      </c>
      <c r="B31" s="16" t="s">
        <v>85</v>
      </c>
      <c r="C31" s="16" t="s">
        <v>51</v>
      </c>
      <c r="D31" s="17" t="s">
        <v>54</v>
      </c>
      <c r="E31" s="17">
        <v>1600.0</v>
      </c>
      <c r="F31" s="18"/>
      <c r="G31" s="18"/>
      <c r="H31" s="22"/>
      <c r="I31" s="22">
        <v>37.5</v>
      </c>
      <c r="J31" s="22"/>
      <c r="K31" s="22"/>
      <c r="L31" s="22"/>
      <c r="M31" s="22"/>
      <c r="N31" s="22"/>
      <c r="O31" s="22"/>
      <c r="P31" s="22"/>
      <c r="Q31" s="22"/>
      <c r="R31" s="22"/>
      <c r="S31" s="22"/>
      <c r="T31" s="22"/>
      <c r="U31" s="22"/>
      <c r="V31" s="22"/>
      <c r="W31" s="22"/>
      <c r="X31" s="22"/>
      <c r="Y31" s="22"/>
      <c r="Z31" s="22"/>
      <c r="AA31" s="22"/>
      <c r="AB31" s="22"/>
      <c r="AC31" s="22"/>
      <c r="AD31" s="22">
        <v>336.0</v>
      </c>
      <c r="AE31" s="22">
        <v>672.0</v>
      </c>
      <c r="AF31" s="22">
        <v>160.83</v>
      </c>
      <c r="AG31" s="22">
        <v>20.0</v>
      </c>
      <c r="AH31" s="22">
        <v>20.0</v>
      </c>
      <c r="AI31" s="22">
        <v>274.0</v>
      </c>
      <c r="AJ31" s="22">
        <v>170.0</v>
      </c>
      <c r="AK31" s="22"/>
      <c r="AL31" s="22"/>
      <c r="AM31" s="22"/>
      <c r="AN31" s="22">
        <v>16.0</v>
      </c>
      <c r="AO31" s="19">
        <v>1706.33</v>
      </c>
      <c r="AP31" s="20">
        <v>1706.33</v>
      </c>
      <c r="AQ31" s="20">
        <v>1706.33</v>
      </c>
      <c r="AR31" s="21">
        <f t="shared" si="1"/>
        <v>0</v>
      </c>
      <c r="AS31" s="21">
        <f t="shared" si="2"/>
        <v>0</v>
      </c>
    </row>
    <row r="32" ht="15.75" customHeight="1">
      <c r="A32" s="15">
        <v>28.0</v>
      </c>
      <c r="B32" s="16" t="s">
        <v>86</v>
      </c>
      <c r="C32" s="16" t="s">
        <v>51</v>
      </c>
      <c r="D32" s="17" t="s">
        <v>87</v>
      </c>
      <c r="E32" s="17">
        <v>1600.0</v>
      </c>
      <c r="F32" s="18">
        <v>283.0</v>
      </c>
      <c r="G32" s="18"/>
      <c r="H32" s="22"/>
      <c r="I32" s="22">
        <v>22.0</v>
      </c>
      <c r="J32" s="22"/>
      <c r="K32" s="22"/>
      <c r="L32" s="22"/>
      <c r="M32" s="22"/>
      <c r="N32" s="22"/>
      <c r="O32" s="22"/>
      <c r="P32" s="22"/>
      <c r="Q32" s="22">
        <v>16.0</v>
      </c>
      <c r="R32" s="22"/>
      <c r="S32" s="22"/>
      <c r="T32" s="22"/>
      <c r="U32" s="22"/>
      <c r="V32" s="22"/>
      <c r="W32" s="22"/>
      <c r="X32" s="22"/>
      <c r="Y32" s="22"/>
      <c r="Z32" s="22"/>
      <c r="AA32" s="22"/>
      <c r="AB32" s="22"/>
      <c r="AC32" s="22"/>
      <c r="AD32" s="22">
        <v>392.0</v>
      </c>
      <c r="AE32" s="22">
        <v>784.0</v>
      </c>
      <c r="AF32" s="22">
        <v>83.66</v>
      </c>
      <c r="AG32" s="22"/>
      <c r="AH32" s="22"/>
      <c r="AI32" s="22">
        <v>256.0</v>
      </c>
      <c r="AJ32" s="22"/>
      <c r="AK32" s="22"/>
      <c r="AL32" s="22"/>
      <c r="AM32" s="22"/>
      <c r="AN32" s="22">
        <v>44.0</v>
      </c>
      <c r="AO32" s="19">
        <v>1880.66</v>
      </c>
      <c r="AP32" s="20">
        <v>1880.66</v>
      </c>
      <c r="AQ32" s="20">
        <v>1880.66</v>
      </c>
      <c r="AR32" s="21">
        <f t="shared" si="1"/>
        <v>0</v>
      </c>
      <c r="AS32" s="21">
        <f t="shared" si="2"/>
        <v>0</v>
      </c>
    </row>
    <row r="33" ht="15.75" customHeight="1">
      <c r="A33" s="15">
        <v>29.0</v>
      </c>
      <c r="B33" s="16" t="s">
        <v>88</v>
      </c>
      <c r="C33" s="16" t="s">
        <v>51</v>
      </c>
      <c r="D33" s="17" t="s">
        <v>72</v>
      </c>
      <c r="E33" s="17">
        <v>1600.0</v>
      </c>
      <c r="F33" s="18">
        <v>997.5</v>
      </c>
      <c r="G33" s="18"/>
      <c r="H33" s="22"/>
      <c r="I33" s="22">
        <v>325.55</v>
      </c>
      <c r="J33" s="22"/>
      <c r="K33" s="22"/>
      <c r="L33" s="22"/>
      <c r="M33" s="22"/>
      <c r="N33" s="22">
        <v>33.3</v>
      </c>
      <c r="O33" s="22"/>
      <c r="P33" s="22"/>
      <c r="Q33" s="22">
        <v>230.0</v>
      </c>
      <c r="R33" s="22">
        <v>100.0</v>
      </c>
      <c r="S33" s="22">
        <v>20.0</v>
      </c>
      <c r="T33" s="22"/>
      <c r="U33" s="22"/>
      <c r="V33" s="22"/>
      <c r="W33" s="22"/>
      <c r="X33" s="22"/>
      <c r="Y33" s="22">
        <v>100.0</v>
      </c>
      <c r="Z33" s="22"/>
      <c r="AA33" s="22"/>
      <c r="AB33" s="22">
        <v>200.0</v>
      </c>
      <c r="AC33" s="22"/>
      <c r="AD33" s="22">
        <v>224.0</v>
      </c>
      <c r="AE33" s="22">
        <v>448.0</v>
      </c>
      <c r="AF33" s="22">
        <v>114.33</v>
      </c>
      <c r="AG33" s="22">
        <v>175.0</v>
      </c>
      <c r="AH33" s="22">
        <v>380.0</v>
      </c>
      <c r="AI33" s="22">
        <v>200.0</v>
      </c>
      <c r="AJ33" s="22">
        <v>60.0</v>
      </c>
      <c r="AK33" s="22">
        <v>50.0</v>
      </c>
      <c r="AL33" s="22"/>
      <c r="AM33" s="22"/>
      <c r="AN33" s="22">
        <v>224.0</v>
      </c>
      <c r="AO33" s="19">
        <v>3881.68</v>
      </c>
      <c r="AP33" s="20">
        <v>3881.68</v>
      </c>
      <c r="AQ33" s="20">
        <v>3881.68</v>
      </c>
      <c r="AR33" s="21">
        <f t="shared" si="1"/>
        <v>0</v>
      </c>
      <c r="AS33" s="21">
        <f t="shared" si="2"/>
        <v>0</v>
      </c>
    </row>
    <row r="34" ht="15.75" customHeight="1">
      <c r="A34" s="15">
        <v>30.0</v>
      </c>
      <c r="B34" s="16" t="s">
        <v>89</v>
      </c>
      <c r="C34" s="16" t="s">
        <v>51</v>
      </c>
      <c r="D34" s="17" t="s">
        <v>80</v>
      </c>
      <c r="E34" s="17">
        <v>1600.0</v>
      </c>
      <c r="F34" s="18">
        <v>566.67</v>
      </c>
      <c r="G34" s="18"/>
      <c r="H34" s="22">
        <v>200.0</v>
      </c>
      <c r="I34" s="22">
        <v>350.03</v>
      </c>
      <c r="J34" s="22"/>
      <c r="K34" s="22"/>
      <c r="L34" s="22"/>
      <c r="M34" s="22"/>
      <c r="N34" s="22"/>
      <c r="O34" s="22"/>
      <c r="P34" s="22"/>
      <c r="Q34" s="22">
        <v>93.34</v>
      </c>
      <c r="R34" s="22">
        <v>350.0</v>
      </c>
      <c r="S34" s="22">
        <v>60.0</v>
      </c>
      <c r="T34" s="22"/>
      <c r="U34" s="22"/>
      <c r="V34" s="22"/>
      <c r="W34" s="22"/>
      <c r="X34" s="22"/>
      <c r="Y34" s="22">
        <v>100.0</v>
      </c>
      <c r="Z34" s="22"/>
      <c r="AA34" s="22"/>
      <c r="AB34" s="22">
        <v>400.0</v>
      </c>
      <c r="AC34" s="22">
        <v>40.0</v>
      </c>
      <c r="AD34" s="22">
        <v>196.0</v>
      </c>
      <c r="AE34" s="22">
        <v>392.0</v>
      </c>
      <c r="AF34" s="22">
        <v>83.0</v>
      </c>
      <c r="AG34" s="22">
        <v>90.0</v>
      </c>
      <c r="AH34" s="22">
        <v>560.0</v>
      </c>
      <c r="AI34" s="22">
        <v>346.0</v>
      </c>
      <c r="AJ34" s="22">
        <v>118.0</v>
      </c>
      <c r="AK34" s="22"/>
      <c r="AL34" s="22">
        <v>50.0</v>
      </c>
      <c r="AM34" s="22"/>
      <c r="AN34" s="22"/>
      <c r="AO34" s="19">
        <v>3995.04</v>
      </c>
      <c r="AP34" s="20">
        <v>3995.04</v>
      </c>
      <c r="AQ34" s="20">
        <v>3995.04</v>
      </c>
      <c r="AR34" s="21">
        <f t="shared" si="1"/>
        <v>0</v>
      </c>
      <c r="AS34" s="21">
        <f t="shared" si="2"/>
        <v>0</v>
      </c>
    </row>
    <row r="35" ht="15.75" customHeight="1">
      <c r="A35" s="15">
        <v>31.0</v>
      </c>
      <c r="B35" s="16" t="s">
        <v>90</v>
      </c>
      <c r="C35" s="16" t="s">
        <v>51</v>
      </c>
      <c r="D35" s="17" t="s">
        <v>54</v>
      </c>
      <c r="E35" s="17">
        <v>1600.0</v>
      </c>
      <c r="F35" s="18"/>
      <c r="G35" s="18"/>
      <c r="H35" s="22"/>
      <c r="I35" s="22">
        <v>300.0</v>
      </c>
      <c r="J35" s="22"/>
      <c r="K35" s="22"/>
      <c r="L35" s="22"/>
      <c r="M35" s="22"/>
      <c r="N35" s="22"/>
      <c r="O35" s="22"/>
      <c r="P35" s="22"/>
      <c r="Q35" s="22">
        <v>26.66</v>
      </c>
      <c r="R35" s="22">
        <v>250.0</v>
      </c>
      <c r="S35" s="22"/>
      <c r="T35" s="22"/>
      <c r="U35" s="22"/>
      <c r="V35" s="22"/>
      <c r="W35" s="22"/>
      <c r="X35" s="22"/>
      <c r="Y35" s="22"/>
      <c r="Z35" s="22"/>
      <c r="AA35" s="22"/>
      <c r="AB35" s="22"/>
      <c r="AC35" s="22"/>
      <c r="AD35" s="22">
        <v>336.0</v>
      </c>
      <c r="AE35" s="22">
        <v>672.0</v>
      </c>
      <c r="AF35" s="22">
        <v>127.67</v>
      </c>
      <c r="AG35" s="22">
        <v>430.0</v>
      </c>
      <c r="AH35" s="22"/>
      <c r="AI35" s="22"/>
      <c r="AJ35" s="22">
        <v>16.0</v>
      </c>
      <c r="AK35" s="22"/>
      <c r="AL35" s="22"/>
      <c r="AM35" s="22"/>
      <c r="AN35" s="22"/>
      <c r="AO35" s="19">
        <v>2158.31</v>
      </c>
      <c r="AP35" s="20">
        <v>2158.31</v>
      </c>
      <c r="AQ35" s="20">
        <v>2158.31</v>
      </c>
      <c r="AR35" s="21">
        <f t="shared" si="1"/>
        <v>0</v>
      </c>
      <c r="AS35" s="21">
        <f t="shared" si="2"/>
        <v>0</v>
      </c>
    </row>
    <row r="36" ht="15.75" customHeight="1">
      <c r="A36" s="15">
        <v>32.0</v>
      </c>
      <c r="B36" s="16" t="s">
        <v>91</v>
      </c>
      <c r="C36" s="16" t="s">
        <v>51</v>
      </c>
      <c r="D36" s="17" t="s">
        <v>52</v>
      </c>
      <c r="E36" s="17">
        <v>1600.0</v>
      </c>
      <c r="F36" s="18">
        <v>1343.36</v>
      </c>
      <c r="G36" s="18"/>
      <c r="H36" s="22">
        <v>300.0</v>
      </c>
      <c r="I36" s="22">
        <v>1481.52</v>
      </c>
      <c r="J36" s="22"/>
      <c r="K36" s="22"/>
      <c r="L36" s="22"/>
      <c r="M36" s="22"/>
      <c r="N36" s="22">
        <v>25.0</v>
      </c>
      <c r="O36" s="22"/>
      <c r="P36" s="22"/>
      <c r="Q36" s="22">
        <v>236.79</v>
      </c>
      <c r="R36" s="22">
        <v>500.0</v>
      </c>
      <c r="S36" s="22">
        <v>226.67</v>
      </c>
      <c r="T36" s="22"/>
      <c r="U36" s="22"/>
      <c r="V36" s="22"/>
      <c r="W36" s="22"/>
      <c r="X36" s="22"/>
      <c r="Y36" s="22">
        <v>100.0</v>
      </c>
      <c r="Z36" s="22"/>
      <c r="AA36" s="22"/>
      <c r="AB36" s="22"/>
      <c r="AC36" s="22"/>
      <c r="AD36" s="22">
        <v>252.0</v>
      </c>
      <c r="AE36" s="22">
        <v>504.0</v>
      </c>
      <c r="AF36" s="22">
        <v>122.67</v>
      </c>
      <c r="AG36" s="22">
        <v>240.0</v>
      </c>
      <c r="AH36" s="22">
        <v>290.0</v>
      </c>
      <c r="AI36" s="22">
        <v>212.0</v>
      </c>
      <c r="AJ36" s="22">
        <v>88.0</v>
      </c>
      <c r="AK36" s="22">
        <v>100.0</v>
      </c>
      <c r="AL36" s="22"/>
      <c r="AM36" s="22"/>
      <c r="AN36" s="22">
        <v>292.0</v>
      </c>
      <c r="AO36" s="19">
        <v>6314.01</v>
      </c>
      <c r="AP36" s="20">
        <v>6314.01</v>
      </c>
      <c r="AQ36" s="20">
        <v>6314.01</v>
      </c>
      <c r="AR36" s="21">
        <f t="shared" si="1"/>
        <v>0</v>
      </c>
      <c r="AS36" s="21">
        <f t="shared" si="2"/>
        <v>0</v>
      </c>
    </row>
    <row r="37" ht="15.75" customHeight="1">
      <c r="A37" s="15">
        <v>33.0</v>
      </c>
      <c r="B37" s="16" t="s">
        <v>92</v>
      </c>
      <c r="C37" s="16" t="s">
        <v>51</v>
      </c>
      <c r="D37" s="17" t="s">
        <v>80</v>
      </c>
      <c r="E37" s="17">
        <v>1600.0</v>
      </c>
      <c r="F37" s="18">
        <v>1190.0</v>
      </c>
      <c r="G37" s="18"/>
      <c r="H37" s="22"/>
      <c r="I37" s="20">
        <v>448.4</v>
      </c>
      <c r="J37" s="22"/>
      <c r="K37" s="22"/>
      <c r="L37" s="22"/>
      <c r="M37" s="22"/>
      <c r="N37" s="22">
        <v>33.33</v>
      </c>
      <c r="O37" s="22"/>
      <c r="P37" s="22"/>
      <c r="Q37" s="22">
        <v>42.15</v>
      </c>
      <c r="R37" s="22">
        <v>320.0</v>
      </c>
      <c r="S37" s="22"/>
      <c r="T37" s="22"/>
      <c r="U37" s="22"/>
      <c r="V37" s="22"/>
      <c r="W37" s="22"/>
      <c r="X37" s="22"/>
      <c r="Y37" s="22">
        <v>100.0</v>
      </c>
      <c r="Z37" s="22"/>
      <c r="AA37" s="22"/>
      <c r="AB37" s="22"/>
      <c r="AC37" s="22"/>
      <c r="AD37" s="22">
        <v>196.0</v>
      </c>
      <c r="AE37" s="22">
        <v>392.0</v>
      </c>
      <c r="AF37" s="22">
        <v>39.3</v>
      </c>
      <c r="AG37" s="22">
        <v>590.0</v>
      </c>
      <c r="AH37" s="22">
        <v>60.0</v>
      </c>
      <c r="AI37" s="22">
        <v>84.0</v>
      </c>
      <c r="AJ37" s="22">
        <v>130.0</v>
      </c>
      <c r="AK37" s="22"/>
      <c r="AL37" s="22"/>
      <c r="AM37" s="22"/>
      <c r="AN37" s="22">
        <v>98.0</v>
      </c>
      <c r="AO37" s="19">
        <v>3723.18</v>
      </c>
      <c r="AP37" s="20">
        <v>3723.18</v>
      </c>
      <c r="AQ37" s="20">
        <v>3723.18</v>
      </c>
      <c r="AR37" s="21">
        <f t="shared" si="1"/>
        <v>0</v>
      </c>
      <c r="AS37" s="21">
        <f t="shared" si="2"/>
        <v>0</v>
      </c>
    </row>
    <row r="38" ht="15.75" customHeight="1">
      <c r="A38" s="15">
        <v>34.0</v>
      </c>
      <c r="B38" s="16" t="s">
        <v>93</v>
      </c>
      <c r="C38" s="16" t="s">
        <v>51</v>
      </c>
      <c r="D38" s="17" t="s">
        <v>80</v>
      </c>
      <c r="E38" s="17">
        <v>1600.0</v>
      </c>
      <c r="F38" s="18">
        <v>1706.66</v>
      </c>
      <c r="G38" s="18"/>
      <c r="H38" s="22">
        <v>200.0</v>
      </c>
      <c r="I38" s="20">
        <v>905.88</v>
      </c>
      <c r="J38" s="22"/>
      <c r="K38" s="22"/>
      <c r="L38" s="22"/>
      <c r="M38" s="22"/>
      <c r="N38" s="22">
        <v>216.66</v>
      </c>
      <c r="O38" s="22"/>
      <c r="P38" s="22"/>
      <c r="Q38" s="22">
        <v>154.87</v>
      </c>
      <c r="R38" s="22">
        <v>3955.0</v>
      </c>
      <c r="S38" s="22"/>
      <c r="T38" s="22"/>
      <c r="U38" s="22"/>
      <c r="V38" s="22"/>
      <c r="W38" s="22"/>
      <c r="X38" s="22"/>
      <c r="Y38" s="22"/>
      <c r="Z38" s="22"/>
      <c r="AA38" s="22"/>
      <c r="AB38" s="22"/>
      <c r="AC38" s="22"/>
      <c r="AD38" s="22">
        <v>196.0</v>
      </c>
      <c r="AE38" s="22">
        <v>392.0</v>
      </c>
      <c r="AF38" s="22">
        <v>158.63</v>
      </c>
      <c r="AG38" s="22">
        <v>370.0</v>
      </c>
      <c r="AH38" s="22">
        <v>420.0</v>
      </c>
      <c r="AI38" s="22">
        <v>70.0</v>
      </c>
      <c r="AJ38" s="22">
        <v>100.0</v>
      </c>
      <c r="AK38" s="22"/>
      <c r="AL38" s="22"/>
      <c r="AM38" s="22"/>
      <c r="AN38" s="22">
        <v>180.0</v>
      </c>
      <c r="AO38" s="19">
        <v>9025.7</v>
      </c>
      <c r="AP38" s="20">
        <v>9025.7</v>
      </c>
      <c r="AQ38" s="20">
        <v>9025.7</v>
      </c>
      <c r="AR38" s="21">
        <f t="shared" si="1"/>
        <v>0</v>
      </c>
      <c r="AS38" s="21">
        <f t="shared" si="2"/>
        <v>0</v>
      </c>
    </row>
    <row r="39" ht="15.75" customHeight="1">
      <c r="A39" s="15">
        <v>35.0</v>
      </c>
      <c r="B39" s="16" t="s">
        <v>94</v>
      </c>
      <c r="C39" s="16" t="s">
        <v>51</v>
      </c>
      <c r="D39" s="17" t="s">
        <v>57</v>
      </c>
      <c r="E39" s="17">
        <v>1600.0</v>
      </c>
      <c r="F39" s="18">
        <v>547.5</v>
      </c>
      <c r="G39" s="18"/>
      <c r="H39" s="22"/>
      <c r="I39" s="22">
        <v>13.39</v>
      </c>
      <c r="J39" s="22"/>
      <c r="K39" s="22"/>
      <c r="L39" s="22"/>
      <c r="M39" s="22"/>
      <c r="N39" s="22">
        <v>7.14</v>
      </c>
      <c r="O39" s="22"/>
      <c r="P39" s="22"/>
      <c r="Q39" s="22"/>
      <c r="R39" s="22"/>
      <c r="S39" s="22">
        <v>40.0</v>
      </c>
      <c r="T39" s="22"/>
      <c r="U39" s="22"/>
      <c r="V39" s="22"/>
      <c r="W39" s="22"/>
      <c r="X39" s="22"/>
      <c r="Y39" s="22"/>
      <c r="Z39" s="22"/>
      <c r="AA39" s="22"/>
      <c r="AB39" s="22"/>
      <c r="AC39" s="22"/>
      <c r="AD39" s="22">
        <v>357.0</v>
      </c>
      <c r="AE39" s="22">
        <v>714.0</v>
      </c>
      <c r="AF39" s="22">
        <v>78.5</v>
      </c>
      <c r="AG39" s="22"/>
      <c r="AH39" s="22">
        <v>40.0</v>
      </c>
      <c r="AI39" s="22">
        <v>376.0</v>
      </c>
      <c r="AJ39" s="22">
        <v>140.0</v>
      </c>
      <c r="AK39" s="22"/>
      <c r="AL39" s="22"/>
      <c r="AM39" s="22"/>
      <c r="AN39" s="22">
        <v>196.0</v>
      </c>
      <c r="AO39" s="19">
        <v>2509.53</v>
      </c>
      <c r="AP39" s="20">
        <v>2509.53</v>
      </c>
      <c r="AQ39" s="20">
        <v>2509.53</v>
      </c>
      <c r="AR39" s="21">
        <f t="shared" si="1"/>
        <v>0</v>
      </c>
      <c r="AS39" s="21">
        <f t="shared" si="2"/>
        <v>0</v>
      </c>
    </row>
    <row r="40" ht="15.75" customHeight="1">
      <c r="A40" s="15">
        <v>36.0</v>
      </c>
      <c r="B40" s="16" t="s">
        <v>95</v>
      </c>
      <c r="C40" s="16" t="s">
        <v>51</v>
      </c>
      <c r="D40" s="17" t="s">
        <v>62</v>
      </c>
      <c r="E40" s="17">
        <v>1600.0</v>
      </c>
      <c r="F40" s="18"/>
      <c r="G40" s="18"/>
      <c r="H40" s="22"/>
      <c r="I40" s="22"/>
      <c r="J40" s="22"/>
      <c r="K40" s="22"/>
      <c r="L40" s="22"/>
      <c r="M40" s="22"/>
      <c r="N40" s="22"/>
      <c r="O40" s="22"/>
      <c r="P40" s="22"/>
      <c r="Q40" s="22">
        <v>6.66</v>
      </c>
      <c r="R40" s="22"/>
      <c r="S40" s="22"/>
      <c r="T40" s="22"/>
      <c r="U40" s="22"/>
      <c r="V40" s="22"/>
      <c r="W40" s="22"/>
      <c r="X40" s="22"/>
      <c r="Y40" s="22"/>
      <c r="Z40" s="22"/>
      <c r="AA40" s="22"/>
      <c r="AB40" s="22"/>
      <c r="AC40" s="22"/>
      <c r="AD40" s="22">
        <v>430.0</v>
      </c>
      <c r="AE40" s="22">
        <v>860.0</v>
      </c>
      <c r="AF40" s="22">
        <v>296.57</v>
      </c>
      <c r="AG40" s="22"/>
      <c r="AH40" s="22"/>
      <c r="AI40" s="22"/>
      <c r="AJ40" s="22"/>
      <c r="AK40" s="22"/>
      <c r="AL40" s="22"/>
      <c r="AM40" s="22"/>
      <c r="AN40" s="22"/>
      <c r="AO40" s="19">
        <v>1649.23</v>
      </c>
      <c r="AP40" s="20">
        <v>1649.23</v>
      </c>
      <c r="AQ40" s="20">
        <v>1649.23</v>
      </c>
      <c r="AR40" s="21">
        <f t="shared" si="1"/>
        <v>0</v>
      </c>
      <c r="AS40" s="21">
        <f t="shared" si="2"/>
        <v>0</v>
      </c>
    </row>
    <row r="41" ht="15.75" customHeight="1">
      <c r="A41" s="15">
        <v>37.0</v>
      </c>
      <c r="B41" s="16" t="s">
        <v>96</v>
      </c>
      <c r="C41" s="16" t="s">
        <v>51</v>
      </c>
      <c r="D41" s="17" t="s">
        <v>54</v>
      </c>
      <c r="E41" s="17">
        <v>1600.0</v>
      </c>
      <c r="F41" s="18"/>
      <c r="G41" s="18"/>
      <c r="H41" s="22"/>
      <c r="I41" s="22"/>
      <c r="J41" s="22"/>
      <c r="K41" s="22"/>
      <c r="L41" s="22"/>
      <c r="M41" s="22"/>
      <c r="N41" s="22"/>
      <c r="O41" s="22"/>
      <c r="P41" s="22"/>
      <c r="Q41" s="22"/>
      <c r="R41" s="22"/>
      <c r="S41" s="22"/>
      <c r="T41" s="22"/>
      <c r="U41" s="22"/>
      <c r="V41" s="22"/>
      <c r="W41" s="22"/>
      <c r="X41" s="22"/>
      <c r="Y41" s="22"/>
      <c r="Z41" s="22"/>
      <c r="AA41" s="22"/>
      <c r="AB41" s="22"/>
      <c r="AC41" s="22"/>
      <c r="AD41" s="22">
        <v>336.0</v>
      </c>
      <c r="AE41" s="22">
        <v>672.0</v>
      </c>
      <c r="AF41" s="22">
        <v>163.0</v>
      </c>
      <c r="AG41" s="22"/>
      <c r="AH41" s="22"/>
      <c r="AI41" s="22">
        <v>346.0</v>
      </c>
      <c r="AJ41" s="22"/>
      <c r="AK41" s="22"/>
      <c r="AL41" s="22">
        <v>50.0</v>
      </c>
      <c r="AM41" s="22"/>
      <c r="AN41" s="22">
        <v>50.0</v>
      </c>
      <c r="AO41" s="19">
        <v>1617.0</v>
      </c>
      <c r="AP41" s="20">
        <v>1617.0</v>
      </c>
      <c r="AQ41" s="20">
        <v>1617.0</v>
      </c>
      <c r="AR41" s="21">
        <f t="shared" si="1"/>
        <v>0</v>
      </c>
      <c r="AS41" s="21">
        <f t="shared" si="2"/>
        <v>0</v>
      </c>
    </row>
    <row r="42" ht="15.75" customHeight="1">
      <c r="A42" s="15">
        <v>38.0</v>
      </c>
      <c r="B42" s="16" t="s">
        <v>97</v>
      </c>
      <c r="C42" s="16" t="s">
        <v>51</v>
      </c>
      <c r="D42" s="17" t="s">
        <v>54</v>
      </c>
      <c r="E42" s="17">
        <v>1600.0</v>
      </c>
      <c r="F42" s="18"/>
      <c r="G42" s="18"/>
      <c r="H42" s="22"/>
      <c r="I42" s="22">
        <v>446.71</v>
      </c>
      <c r="J42" s="22"/>
      <c r="K42" s="22"/>
      <c r="L42" s="22"/>
      <c r="M42" s="22"/>
      <c r="N42" s="22">
        <v>16.67</v>
      </c>
      <c r="O42" s="22"/>
      <c r="P42" s="22"/>
      <c r="Q42" s="22">
        <v>25.34</v>
      </c>
      <c r="R42" s="22"/>
      <c r="S42" s="22">
        <v>20.0</v>
      </c>
      <c r="T42" s="22"/>
      <c r="U42" s="22"/>
      <c r="V42" s="22"/>
      <c r="W42" s="22"/>
      <c r="X42" s="22">
        <v>30.0</v>
      </c>
      <c r="Y42" s="22"/>
      <c r="Z42" s="22"/>
      <c r="AA42" s="22"/>
      <c r="AB42" s="22"/>
      <c r="AC42" s="22">
        <v>20.0</v>
      </c>
      <c r="AD42" s="22">
        <v>336.0</v>
      </c>
      <c r="AE42" s="22">
        <v>672.0</v>
      </c>
      <c r="AF42" s="22">
        <v>46.17</v>
      </c>
      <c r="AG42" s="22">
        <v>220.0</v>
      </c>
      <c r="AH42" s="22"/>
      <c r="AI42" s="22">
        <v>266.0</v>
      </c>
      <c r="AJ42" s="22">
        <v>131.0</v>
      </c>
      <c r="AK42" s="22"/>
      <c r="AL42" s="22"/>
      <c r="AM42" s="22"/>
      <c r="AN42" s="22">
        <v>214.0</v>
      </c>
      <c r="AO42" s="19">
        <v>2443.89</v>
      </c>
      <c r="AP42" s="20">
        <v>2443.89</v>
      </c>
      <c r="AQ42" s="20">
        <v>2443.89</v>
      </c>
      <c r="AR42" s="21">
        <f t="shared" si="1"/>
        <v>0</v>
      </c>
      <c r="AS42" s="21">
        <f t="shared" si="2"/>
        <v>0</v>
      </c>
    </row>
    <row r="43" ht="45.0" customHeight="1">
      <c r="A43" s="25" t="s">
        <v>98</v>
      </c>
      <c r="B43" s="26"/>
      <c r="C43" s="26"/>
      <c r="D43" s="26"/>
      <c r="E43" s="27">
        <f t="shared" ref="E43:AN43" si="3">SUM(E5:E42)</f>
        <v>60800</v>
      </c>
      <c r="F43" s="28">
        <f t="shared" si="3"/>
        <v>25256</v>
      </c>
      <c r="G43" s="28">
        <f t="shared" si="3"/>
        <v>406</v>
      </c>
      <c r="H43" s="28">
        <f t="shared" si="3"/>
        <v>2650</v>
      </c>
      <c r="I43" s="28">
        <f t="shared" si="3"/>
        <v>17851.12</v>
      </c>
      <c r="J43" s="28">
        <f t="shared" si="3"/>
        <v>0</v>
      </c>
      <c r="K43" s="28">
        <f t="shared" si="3"/>
        <v>197.14</v>
      </c>
      <c r="L43" s="28">
        <f t="shared" si="3"/>
        <v>0</v>
      </c>
      <c r="M43" s="28">
        <f t="shared" si="3"/>
        <v>0</v>
      </c>
      <c r="N43" s="28">
        <f t="shared" si="3"/>
        <v>1052.06</v>
      </c>
      <c r="O43" s="28">
        <f t="shared" si="3"/>
        <v>530</v>
      </c>
      <c r="P43" s="28">
        <f t="shared" si="3"/>
        <v>200</v>
      </c>
      <c r="Q43" s="28">
        <f t="shared" si="3"/>
        <v>1879.03</v>
      </c>
      <c r="R43" s="28">
        <f t="shared" si="3"/>
        <v>12130</v>
      </c>
      <c r="S43" s="28">
        <f t="shared" si="3"/>
        <v>3103.17</v>
      </c>
      <c r="T43" s="28">
        <f t="shared" si="3"/>
        <v>0</v>
      </c>
      <c r="U43" s="28">
        <f t="shared" si="3"/>
        <v>0</v>
      </c>
      <c r="V43" s="28">
        <f t="shared" si="3"/>
        <v>0</v>
      </c>
      <c r="W43" s="28">
        <f t="shared" si="3"/>
        <v>0</v>
      </c>
      <c r="X43" s="28">
        <f t="shared" si="3"/>
        <v>180</v>
      </c>
      <c r="Y43" s="28">
        <f t="shared" si="3"/>
        <v>1400</v>
      </c>
      <c r="Z43" s="28">
        <f t="shared" si="3"/>
        <v>15</v>
      </c>
      <c r="AA43" s="28">
        <f t="shared" si="3"/>
        <v>0</v>
      </c>
      <c r="AB43" s="28">
        <f t="shared" si="3"/>
        <v>600</v>
      </c>
      <c r="AC43" s="28">
        <f t="shared" si="3"/>
        <v>120</v>
      </c>
      <c r="AD43" s="28">
        <f t="shared" si="3"/>
        <v>11637</v>
      </c>
      <c r="AE43" s="28">
        <f t="shared" si="3"/>
        <v>23274</v>
      </c>
      <c r="AF43" s="28">
        <f t="shared" si="3"/>
        <v>4562.32</v>
      </c>
      <c r="AG43" s="28">
        <f t="shared" si="3"/>
        <v>5208.67</v>
      </c>
      <c r="AH43" s="28">
        <f t="shared" si="3"/>
        <v>3875</v>
      </c>
      <c r="AI43" s="28">
        <f t="shared" si="3"/>
        <v>7753</v>
      </c>
      <c r="AJ43" s="28">
        <f t="shared" si="3"/>
        <v>2587.99</v>
      </c>
      <c r="AK43" s="28">
        <f t="shared" si="3"/>
        <v>970</v>
      </c>
      <c r="AL43" s="28">
        <f t="shared" si="3"/>
        <v>1100</v>
      </c>
      <c r="AM43" s="28">
        <f t="shared" si="3"/>
        <v>0</v>
      </c>
      <c r="AN43" s="28">
        <f t="shared" si="3"/>
        <v>4602</v>
      </c>
      <c r="AO43" s="19">
        <f t="shared" ref="AO43:AO45" si="4">SUM(F43:AN43)</f>
        <v>133139.5</v>
      </c>
      <c r="AP43" s="29"/>
      <c r="AQ43" s="29"/>
      <c r="AR43" s="29"/>
      <c r="AS43" s="29"/>
    </row>
    <row r="44" ht="45.0" customHeight="1">
      <c r="A44" s="25" t="s">
        <v>99</v>
      </c>
      <c r="B44" s="26"/>
      <c r="C44" s="26"/>
      <c r="D44" s="26"/>
      <c r="E44" s="26"/>
      <c r="F44" s="28">
        <f>'IC01'!V122</f>
        <v>25256</v>
      </c>
      <c r="G44" s="28">
        <f>'IC02'!L18</f>
        <v>406</v>
      </c>
      <c r="H44" s="28">
        <f>'IC03'!L47</f>
        <v>2650</v>
      </c>
      <c r="I44" s="28">
        <f>'IC04'!K958</f>
        <v>17851.12</v>
      </c>
      <c r="J44" s="28">
        <f>'IC05'!L21</f>
        <v>0</v>
      </c>
      <c r="K44" s="28">
        <f>'IC06'!I17</f>
        <v>197.14</v>
      </c>
      <c r="L44" s="28" t="str">
        <f>'IC07'!H17</f>
        <v/>
      </c>
      <c r="M44" s="28">
        <f>'IC08'!I23</f>
        <v>0</v>
      </c>
      <c r="N44" s="28">
        <f>'IC09'!N60</f>
        <v>1052.06</v>
      </c>
      <c r="O44" s="28">
        <f>'IC10'!M39</f>
        <v>530</v>
      </c>
      <c r="P44" s="28">
        <f>'IC11'!J29</f>
        <v>200</v>
      </c>
      <c r="Q44" s="28">
        <f>'IC12'!K316</f>
        <v>1879.03</v>
      </c>
      <c r="R44" s="28">
        <f>'IC13'!I332</f>
        <v>12130</v>
      </c>
      <c r="S44" s="28">
        <f>'IC14'!O199</f>
        <v>3103.17</v>
      </c>
      <c r="T44" s="28">
        <f>'IC15'!I17</f>
        <v>0</v>
      </c>
      <c r="U44" s="28">
        <f>'IC16'!H17</f>
        <v>0</v>
      </c>
      <c r="V44" s="28">
        <f>'IC17'!I22</f>
        <v>0</v>
      </c>
      <c r="W44" s="28">
        <f>'ID01'!M19</f>
        <v>0</v>
      </c>
      <c r="X44" s="28">
        <f>'ID02'!L17</f>
        <v>180</v>
      </c>
      <c r="Y44" s="28">
        <f>'ID03'!H24</f>
        <v>1400</v>
      </c>
      <c r="Z44" s="28">
        <f>'ID04'!H46</f>
        <v>15</v>
      </c>
      <c r="AA44" s="28">
        <f>'ID05'!H20</f>
        <v>0</v>
      </c>
      <c r="AB44" s="28">
        <f>'ID06'!F18</f>
        <v>600</v>
      </c>
      <c r="AC44" s="28">
        <f>'ID07'!F18</f>
        <v>120</v>
      </c>
      <c r="AD44" s="28">
        <f>'ID08'!E52</f>
        <v>11637</v>
      </c>
      <c r="AE44" s="28">
        <f>'ID09'!E60</f>
        <v>23274</v>
      </c>
      <c r="AF44" s="28">
        <f>'ID10'!F488</f>
        <v>4562.32</v>
      </c>
      <c r="AG44" s="28">
        <f>'ID11'!E280</f>
        <v>5208.67</v>
      </c>
      <c r="AH44" s="28">
        <f>'ID12'!E117</f>
        <v>3875</v>
      </c>
      <c r="AI44" s="28">
        <f>'ID13'!E153</f>
        <v>7753</v>
      </c>
      <c r="AJ44" s="28">
        <f>'ID14'!E189</f>
        <v>2587.99</v>
      </c>
      <c r="AK44" s="28">
        <f>'ID15'!L42</f>
        <v>970</v>
      </c>
      <c r="AL44" s="28">
        <f>'ID16'!E69</f>
        <v>1100</v>
      </c>
      <c r="AM44" s="28">
        <f>'ID17'!M20</f>
        <v>0</v>
      </c>
      <c r="AN44" s="28">
        <f>'ID18'!E329</f>
        <v>4602</v>
      </c>
      <c r="AO44" s="19">
        <f t="shared" si="4"/>
        <v>133139.5</v>
      </c>
      <c r="AP44" s="29"/>
      <c r="AQ44" s="29"/>
      <c r="AR44" s="29"/>
      <c r="AS44" s="29"/>
    </row>
    <row r="45" ht="45.0" customHeight="1">
      <c r="A45" s="30" t="s">
        <v>100</v>
      </c>
      <c r="B45" s="31"/>
      <c r="C45" s="31"/>
      <c r="D45" s="31"/>
      <c r="E45" s="31"/>
      <c r="F45" s="32">
        <f t="shared" ref="F45:AN45" si="5">F43-F44</f>
        <v>0</v>
      </c>
      <c r="G45" s="32">
        <f t="shared" si="5"/>
        <v>0</v>
      </c>
      <c r="H45" s="32">
        <f t="shared" si="5"/>
        <v>0</v>
      </c>
      <c r="I45" s="32">
        <f t="shared" si="5"/>
        <v>0</v>
      </c>
      <c r="J45" s="32">
        <f t="shared" si="5"/>
        <v>0</v>
      </c>
      <c r="K45" s="32">
        <f t="shared" si="5"/>
        <v>0</v>
      </c>
      <c r="L45" s="32">
        <f t="shared" si="5"/>
        <v>0</v>
      </c>
      <c r="M45" s="32">
        <f t="shared" si="5"/>
        <v>0</v>
      </c>
      <c r="N45" s="32">
        <f t="shared" si="5"/>
        <v>0</v>
      </c>
      <c r="O45" s="32">
        <f t="shared" si="5"/>
        <v>0</v>
      </c>
      <c r="P45" s="32">
        <f t="shared" si="5"/>
        <v>0</v>
      </c>
      <c r="Q45" s="32">
        <f t="shared" si="5"/>
        <v>0</v>
      </c>
      <c r="R45" s="32">
        <f t="shared" si="5"/>
        <v>0</v>
      </c>
      <c r="S45" s="32">
        <f t="shared" si="5"/>
        <v>0</v>
      </c>
      <c r="T45" s="32">
        <f t="shared" si="5"/>
        <v>0</v>
      </c>
      <c r="U45" s="32">
        <f t="shared" si="5"/>
        <v>0</v>
      </c>
      <c r="V45" s="32">
        <f t="shared" si="5"/>
        <v>0</v>
      </c>
      <c r="W45" s="32">
        <f t="shared" si="5"/>
        <v>0</v>
      </c>
      <c r="X45" s="32">
        <f t="shared" si="5"/>
        <v>0</v>
      </c>
      <c r="Y45" s="32">
        <f t="shared" si="5"/>
        <v>0</v>
      </c>
      <c r="Z45" s="32">
        <f t="shared" si="5"/>
        <v>0</v>
      </c>
      <c r="AA45" s="32">
        <f t="shared" si="5"/>
        <v>0</v>
      </c>
      <c r="AB45" s="32">
        <f t="shared" si="5"/>
        <v>0</v>
      </c>
      <c r="AC45" s="32">
        <f t="shared" si="5"/>
        <v>0</v>
      </c>
      <c r="AD45" s="32">
        <f t="shared" si="5"/>
        <v>0</v>
      </c>
      <c r="AE45" s="32">
        <f t="shared" si="5"/>
        <v>0</v>
      </c>
      <c r="AF45" s="32">
        <f t="shared" si="5"/>
        <v>0</v>
      </c>
      <c r="AG45" s="32">
        <f t="shared" si="5"/>
        <v>0</v>
      </c>
      <c r="AH45" s="32">
        <f t="shared" si="5"/>
        <v>0</v>
      </c>
      <c r="AI45" s="32">
        <f t="shared" si="5"/>
        <v>0</v>
      </c>
      <c r="AJ45" s="32">
        <f t="shared" si="5"/>
        <v>0</v>
      </c>
      <c r="AK45" s="32">
        <f t="shared" si="5"/>
        <v>0</v>
      </c>
      <c r="AL45" s="32">
        <f t="shared" si="5"/>
        <v>0</v>
      </c>
      <c r="AM45" s="32">
        <f t="shared" si="5"/>
        <v>0</v>
      </c>
      <c r="AN45" s="32">
        <f t="shared" si="5"/>
        <v>0</v>
      </c>
      <c r="AO45" s="32">
        <f t="shared" si="4"/>
        <v>0</v>
      </c>
      <c r="AP45" s="33" t="s">
        <v>101</v>
      </c>
      <c r="AQ45" s="34"/>
      <c r="AR45" s="34"/>
      <c r="AS45" s="34"/>
    </row>
    <row r="46" ht="15.75" customHeight="1">
      <c r="A46" s="1"/>
      <c r="B46" s="1"/>
      <c r="C46" s="1"/>
      <c r="D46" s="1"/>
      <c r="E46" s="1"/>
      <c r="F46" s="2"/>
      <c r="G46" s="1"/>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row>
    <row r="47" ht="53.25" customHeight="1">
      <c r="A47" s="1"/>
      <c r="B47" s="35" t="s">
        <v>102</v>
      </c>
      <c r="C47" s="35"/>
      <c r="D47" s="36">
        <v>38.0</v>
      </c>
      <c r="E47" s="1"/>
      <c r="F47" s="2"/>
      <c r="G47" s="1"/>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row>
    <row r="48" ht="53.25" customHeight="1">
      <c r="A48" s="1"/>
      <c r="B48" s="37" t="s">
        <v>103</v>
      </c>
      <c r="C48" s="37"/>
      <c r="D48" s="26">
        <f>COUNTA(D5:D42)</f>
        <v>38</v>
      </c>
      <c r="E48" s="1"/>
      <c r="F48" s="2"/>
      <c r="G48" s="1"/>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row>
    <row r="49" ht="53.25" customHeight="1">
      <c r="A49" s="1"/>
      <c r="B49" s="38" t="s">
        <v>104</v>
      </c>
      <c r="C49" s="38"/>
      <c r="D49" s="39">
        <f>D47-D48</f>
        <v>0</v>
      </c>
      <c r="E49" s="9" t="s">
        <v>105</v>
      </c>
      <c r="F49" s="2"/>
      <c r="G49" s="1"/>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row>
    <row r="50" ht="15.75" customHeight="1">
      <c r="A50" s="1"/>
      <c r="B50" s="1"/>
      <c r="C50" s="1"/>
      <c r="D50" s="1"/>
      <c r="E50" s="1"/>
      <c r="F50" s="2"/>
      <c r="G50" s="1"/>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row>
    <row r="51" ht="15.75" customHeight="1">
      <c r="A51" s="1"/>
      <c r="B51" s="1"/>
      <c r="C51" s="1"/>
      <c r="D51" s="1"/>
      <c r="E51" s="1"/>
      <c r="F51" s="2"/>
      <c r="G51" s="1"/>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row>
    <row r="52" ht="15.75" customHeight="1">
      <c r="A52" s="1"/>
      <c r="B52" s="1" t="s">
        <v>106</v>
      </c>
      <c r="C52" s="1"/>
      <c r="D52" s="1"/>
      <c r="E52" s="1"/>
      <c r="F52" s="2"/>
      <c r="G52" s="1"/>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row>
    <row r="53" ht="15.75" customHeight="1">
      <c r="A53" s="1"/>
      <c r="B53" s="1" t="s">
        <v>107</v>
      </c>
      <c r="C53" s="1"/>
      <c r="D53" s="1"/>
      <c r="E53" s="1"/>
      <c r="F53" s="2"/>
      <c r="G53" s="1"/>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row>
    <row r="54" ht="15.75" customHeight="1">
      <c r="A54" s="1"/>
      <c r="B54" s="1" t="s">
        <v>108</v>
      </c>
      <c r="C54" s="1"/>
      <c r="D54" s="1"/>
      <c r="E54" s="1"/>
      <c r="F54" s="2"/>
      <c r="G54" s="1"/>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row>
    <row r="55" ht="15.75" customHeight="1">
      <c r="A55" s="1"/>
      <c r="B55" s="1" t="s">
        <v>109</v>
      </c>
      <c r="C55" s="1"/>
      <c r="D55" s="1"/>
      <c r="E55" s="1"/>
      <c r="F55" s="2"/>
      <c r="G55" s="1"/>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row>
    <row r="56" ht="15.75" customHeight="1">
      <c r="A56" s="1"/>
      <c r="B56" s="1" t="s">
        <v>67</v>
      </c>
      <c r="C56" s="1"/>
      <c r="D56" s="1"/>
      <c r="E56" s="1"/>
      <c r="F56" s="2"/>
      <c r="G56" s="1"/>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row>
    <row r="57" ht="15.75" customHeight="1">
      <c r="A57" s="1"/>
      <c r="B57" s="1" t="s">
        <v>60</v>
      </c>
      <c r="C57" s="1"/>
      <c r="D57" s="1"/>
      <c r="E57" s="1"/>
      <c r="F57" s="2"/>
      <c r="G57" s="1"/>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row>
    <row r="58" ht="15.75" customHeight="1">
      <c r="A58" s="1"/>
      <c r="B58" s="1" t="s">
        <v>57</v>
      </c>
      <c r="C58" s="1"/>
      <c r="D58" s="1"/>
      <c r="E58" s="1"/>
      <c r="F58" s="2"/>
      <c r="G58" s="1"/>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row>
    <row r="59" ht="15.75" customHeight="1">
      <c r="A59" s="1"/>
      <c r="B59" s="1" t="s">
        <v>52</v>
      </c>
      <c r="C59" s="1"/>
      <c r="D59" s="1"/>
      <c r="E59" s="1"/>
      <c r="F59" s="2"/>
      <c r="G59" s="1"/>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row>
    <row r="60" ht="15.75" customHeight="1">
      <c r="A60" s="1"/>
      <c r="B60" s="1" t="s">
        <v>110</v>
      </c>
      <c r="C60" s="1"/>
      <c r="D60" s="1"/>
      <c r="E60" s="1"/>
      <c r="F60" s="2"/>
      <c r="G60" s="1"/>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row>
    <row r="61" ht="15.75" customHeight="1">
      <c r="A61" s="1"/>
      <c r="B61" s="1"/>
      <c r="C61" s="1"/>
      <c r="D61" s="1"/>
      <c r="E61" s="1"/>
      <c r="F61" s="2"/>
      <c r="G61" s="1"/>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row>
    <row r="62" ht="15.75" customHeight="1">
      <c r="A62" s="1"/>
      <c r="B62" s="1"/>
      <c r="C62" s="1"/>
      <c r="D62" s="1"/>
      <c r="E62" s="1"/>
      <c r="F62" s="2"/>
      <c r="G62" s="1"/>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row>
    <row r="63" ht="15.75" customHeight="1">
      <c r="A63" s="1"/>
      <c r="B63" s="1"/>
      <c r="C63" s="1"/>
      <c r="D63" s="1"/>
      <c r="E63" s="1"/>
      <c r="F63" s="2"/>
      <c r="G63" s="1"/>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row>
    <row r="64" ht="15.75" customHeight="1">
      <c r="A64" s="1"/>
      <c r="B64" s="1"/>
      <c r="C64" s="1"/>
      <c r="D64" s="1"/>
      <c r="E64" s="1"/>
      <c r="F64" s="2"/>
      <c r="G64" s="1"/>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row>
    <row r="65" ht="15.75" customHeight="1">
      <c r="A65" s="1"/>
      <c r="B65" s="1"/>
      <c r="C65" s="1"/>
      <c r="D65" s="1"/>
      <c r="E65" s="1"/>
      <c r="F65" s="2"/>
      <c r="G65" s="1"/>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row>
    <row r="66" ht="15.75" customHeight="1">
      <c r="A66" s="1"/>
      <c r="B66" s="1"/>
      <c r="C66" s="1"/>
      <c r="D66" s="1"/>
      <c r="E66" s="1"/>
      <c r="F66" s="2"/>
      <c r="G66" s="1"/>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row>
    <row r="67" ht="15.75" customHeight="1">
      <c r="A67" s="1"/>
      <c r="B67" s="1"/>
      <c r="C67" s="1"/>
      <c r="D67" s="1"/>
      <c r="E67" s="1"/>
      <c r="F67" s="2"/>
      <c r="G67" s="1"/>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row>
    <row r="68" ht="15.75" customHeight="1">
      <c r="A68" s="1"/>
      <c r="B68" s="1"/>
      <c r="C68" s="1"/>
      <c r="D68" s="1"/>
      <c r="E68" s="1"/>
      <c r="F68" s="2"/>
      <c r="G68" s="1"/>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row>
    <row r="69" ht="15.75" customHeight="1">
      <c r="A69" s="1"/>
      <c r="B69" s="1"/>
      <c r="C69" s="1"/>
      <c r="D69" s="1"/>
      <c r="E69" s="1"/>
      <c r="F69" s="2"/>
      <c r="G69" s="1"/>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row>
    <row r="70" ht="15.75" customHeight="1">
      <c r="A70" s="1"/>
      <c r="B70" s="1"/>
      <c r="C70" s="1"/>
      <c r="D70" s="1"/>
      <c r="E70" s="1"/>
      <c r="F70" s="2"/>
      <c r="G70" s="1"/>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row>
    <row r="71" ht="15.75" customHeight="1">
      <c r="A71" s="1"/>
      <c r="B71" s="1"/>
      <c r="C71" s="1"/>
      <c r="D71" s="1"/>
      <c r="E71" s="1"/>
      <c r="F71" s="2"/>
      <c r="G71" s="1"/>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row>
    <row r="72" ht="15.75" customHeight="1">
      <c r="A72" s="1"/>
      <c r="B72" s="1"/>
      <c r="C72" s="1"/>
      <c r="D72" s="1"/>
      <c r="E72" s="1"/>
      <c r="F72" s="2"/>
      <c r="G72" s="1"/>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row>
    <row r="73" ht="15.75" customHeight="1">
      <c r="A73" s="1"/>
      <c r="B73" s="1"/>
      <c r="C73" s="1"/>
      <c r="D73" s="1"/>
      <c r="E73" s="1"/>
      <c r="F73" s="2"/>
      <c r="G73" s="1"/>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row>
    <row r="74" ht="15.75" customHeight="1">
      <c r="A74" s="1"/>
      <c r="B74" s="1"/>
      <c r="C74" s="1"/>
      <c r="D74" s="1"/>
      <c r="E74" s="1"/>
      <c r="F74" s="2"/>
      <c r="G74" s="1"/>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row>
    <row r="75" ht="15.75" customHeight="1">
      <c r="A75" s="1"/>
      <c r="B75" s="1"/>
      <c r="C75" s="1"/>
      <c r="D75" s="1"/>
      <c r="E75" s="1"/>
      <c r="F75" s="2"/>
      <c r="G75" s="1"/>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row>
    <row r="76" ht="15.75" customHeight="1">
      <c r="A76" s="1"/>
      <c r="B76" s="1"/>
      <c r="C76" s="1"/>
      <c r="D76" s="1"/>
      <c r="E76" s="1"/>
      <c r="F76" s="2"/>
      <c r="G76" s="1"/>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row>
    <row r="77" ht="15.75" customHeight="1">
      <c r="A77" s="1"/>
      <c r="B77" s="1"/>
      <c r="C77" s="1"/>
      <c r="D77" s="1"/>
      <c r="E77" s="1"/>
      <c r="F77" s="2"/>
      <c r="G77" s="1"/>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row>
    <row r="78" ht="15.75" customHeight="1">
      <c r="A78" s="1"/>
      <c r="B78" s="1"/>
      <c r="C78" s="1"/>
      <c r="D78" s="1"/>
      <c r="E78" s="1"/>
      <c r="F78" s="2"/>
      <c r="G78" s="1"/>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row>
    <row r="79" ht="15.75" customHeight="1">
      <c r="A79" s="1"/>
      <c r="B79" s="1"/>
      <c r="C79" s="1"/>
      <c r="D79" s="1"/>
      <c r="E79" s="1"/>
      <c r="F79" s="2"/>
      <c r="G79" s="1"/>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row>
    <row r="80" ht="15.75" customHeight="1">
      <c r="A80" s="1"/>
      <c r="B80" s="1"/>
      <c r="C80" s="1"/>
      <c r="D80" s="1"/>
      <c r="E80" s="1"/>
      <c r="F80" s="2"/>
      <c r="G80" s="1"/>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row>
    <row r="81" ht="15.75" customHeight="1">
      <c r="A81" s="1"/>
      <c r="B81" s="1"/>
      <c r="C81" s="1"/>
      <c r="D81" s="1"/>
      <c r="E81" s="1"/>
      <c r="F81" s="2"/>
      <c r="G81" s="1"/>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row>
    <row r="82" ht="15.75" customHeight="1">
      <c r="A82" s="1"/>
      <c r="B82" s="1"/>
      <c r="C82" s="1"/>
      <c r="D82" s="1"/>
      <c r="E82" s="1"/>
      <c r="F82" s="2"/>
      <c r="G82" s="1"/>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row>
    <row r="83" ht="15.75" customHeight="1">
      <c r="A83" s="1"/>
      <c r="B83" s="1"/>
      <c r="C83" s="1"/>
      <c r="D83" s="1"/>
      <c r="E83" s="1"/>
      <c r="F83" s="2"/>
      <c r="G83" s="1"/>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row>
    <row r="84" ht="15.75" customHeight="1">
      <c r="A84" s="1"/>
      <c r="B84" s="1"/>
      <c r="C84" s="1"/>
      <c r="D84" s="1"/>
      <c r="E84" s="1"/>
      <c r="F84" s="2"/>
      <c r="G84" s="1"/>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row>
    <row r="85" ht="15.75" customHeight="1">
      <c r="A85" s="1"/>
      <c r="B85" s="1"/>
      <c r="C85" s="1"/>
      <c r="D85" s="1"/>
      <c r="E85" s="1"/>
      <c r="F85" s="2"/>
      <c r="G85" s="1"/>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row>
    <row r="86" ht="15.75" customHeight="1">
      <c r="A86" s="1"/>
      <c r="B86" s="1"/>
      <c r="C86" s="1"/>
      <c r="D86" s="1"/>
      <c r="E86" s="1"/>
      <c r="F86" s="2"/>
      <c r="G86" s="1"/>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row>
    <row r="87" ht="15.75" customHeight="1">
      <c r="A87" s="1"/>
      <c r="B87" s="1"/>
      <c r="C87" s="1"/>
      <c r="D87" s="1"/>
      <c r="E87" s="1"/>
      <c r="F87" s="2"/>
      <c r="G87" s="1"/>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row>
    <row r="88" ht="15.75" customHeight="1">
      <c r="A88" s="1"/>
      <c r="B88" s="1"/>
      <c r="C88" s="1"/>
      <c r="D88" s="1"/>
      <c r="E88" s="1"/>
      <c r="F88" s="2"/>
      <c r="G88" s="1"/>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row>
    <row r="89" ht="15.75" customHeight="1">
      <c r="A89" s="1"/>
      <c r="B89" s="1"/>
      <c r="C89" s="1"/>
      <c r="D89" s="1"/>
      <c r="E89" s="1"/>
      <c r="F89" s="2"/>
      <c r="G89" s="1"/>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row>
    <row r="90" ht="15.75" customHeight="1">
      <c r="A90" s="1"/>
      <c r="B90" s="1"/>
      <c r="C90" s="1"/>
      <c r="D90" s="1"/>
      <c r="E90" s="1"/>
      <c r="F90" s="2"/>
      <c r="G90" s="1"/>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row>
    <row r="91" ht="15.75" customHeight="1">
      <c r="A91" s="1"/>
      <c r="B91" s="1"/>
      <c r="C91" s="1"/>
      <c r="D91" s="1"/>
      <c r="E91" s="1"/>
      <c r="F91" s="2"/>
      <c r="G91" s="1"/>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row>
    <row r="92" ht="15.75" customHeight="1">
      <c r="A92" s="1"/>
      <c r="B92" s="1"/>
      <c r="C92" s="1"/>
      <c r="D92" s="1"/>
      <c r="E92" s="1"/>
      <c r="F92" s="2"/>
      <c r="G92" s="1"/>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row>
    <row r="93" ht="15.75" customHeight="1">
      <c r="A93" s="1"/>
      <c r="B93" s="1"/>
      <c r="C93" s="1"/>
      <c r="D93" s="1"/>
      <c r="E93" s="1"/>
      <c r="F93" s="2"/>
      <c r="G93" s="1"/>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row>
    <row r="94" ht="15.75" customHeight="1">
      <c r="A94" s="1"/>
      <c r="B94" s="1"/>
      <c r="C94" s="1"/>
      <c r="D94" s="1"/>
      <c r="E94" s="1"/>
      <c r="F94" s="2"/>
      <c r="G94" s="1"/>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row>
    <row r="95" ht="15.75" customHeight="1">
      <c r="A95" s="1"/>
      <c r="B95" s="1"/>
      <c r="C95" s="1"/>
      <c r="D95" s="1"/>
      <c r="E95" s="1"/>
      <c r="F95" s="2"/>
      <c r="G95" s="1"/>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row>
    <row r="96" ht="15.75" customHeight="1">
      <c r="A96" s="1"/>
      <c r="B96" s="1"/>
      <c r="C96" s="1"/>
      <c r="D96" s="1"/>
      <c r="E96" s="1"/>
      <c r="F96" s="2"/>
      <c r="G96" s="1"/>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row>
    <row r="97" ht="15.75" customHeight="1">
      <c r="A97" s="1"/>
      <c r="B97" s="1"/>
      <c r="C97" s="1"/>
      <c r="D97" s="1"/>
      <c r="E97" s="1"/>
      <c r="F97" s="2"/>
      <c r="G97" s="1"/>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row>
    <row r="98" ht="15.75" customHeight="1">
      <c r="A98" s="1"/>
      <c r="B98" s="1"/>
      <c r="C98" s="1"/>
      <c r="D98" s="1"/>
      <c r="E98" s="1"/>
      <c r="F98" s="2"/>
      <c r="G98" s="1"/>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row>
    <row r="99" ht="15.75" customHeight="1">
      <c r="A99" s="1"/>
      <c r="B99" s="1"/>
      <c r="C99" s="1"/>
      <c r="D99" s="1"/>
      <c r="E99" s="1"/>
      <c r="F99" s="2"/>
      <c r="G99" s="1"/>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row>
    <row r="100" ht="15.75" customHeight="1">
      <c r="A100" s="1"/>
      <c r="B100" s="1"/>
      <c r="C100" s="1"/>
      <c r="D100" s="1"/>
      <c r="E100" s="1"/>
      <c r="F100" s="2"/>
      <c r="G100" s="1"/>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row>
    <row r="101" ht="15.75" customHeight="1">
      <c r="A101" s="1"/>
      <c r="B101" s="1"/>
      <c r="C101" s="1"/>
      <c r="D101" s="1"/>
      <c r="E101" s="1"/>
      <c r="F101" s="2"/>
      <c r="G101" s="1"/>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row>
    <row r="102" ht="15.75" customHeight="1">
      <c r="A102" s="1"/>
      <c r="B102" s="1"/>
      <c r="C102" s="1"/>
      <c r="D102" s="1"/>
      <c r="E102" s="1"/>
      <c r="F102" s="2"/>
      <c r="G102" s="1"/>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row>
    <row r="103" ht="15.75" customHeight="1">
      <c r="A103" s="1"/>
      <c r="B103" s="1"/>
      <c r="C103" s="1"/>
      <c r="D103" s="1"/>
      <c r="E103" s="1"/>
      <c r="F103" s="2"/>
      <c r="G103" s="1"/>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row>
    <row r="104" ht="15.75" customHeight="1">
      <c r="A104" s="1"/>
      <c r="B104" s="1"/>
      <c r="C104" s="1"/>
      <c r="D104" s="1"/>
      <c r="E104" s="1"/>
      <c r="F104" s="2"/>
      <c r="G104" s="1"/>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row>
    <row r="105" ht="15.75" customHeight="1">
      <c r="A105" s="1"/>
      <c r="B105" s="1"/>
      <c r="C105" s="1"/>
      <c r="D105" s="1"/>
      <c r="E105" s="1"/>
      <c r="F105" s="2"/>
      <c r="G105" s="1"/>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row>
    <row r="106" ht="15.75" customHeight="1">
      <c r="A106" s="1"/>
      <c r="B106" s="1"/>
      <c r="C106" s="1"/>
      <c r="D106" s="1"/>
      <c r="E106" s="1"/>
      <c r="F106" s="2"/>
      <c r="G106" s="1"/>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row>
    <row r="107" ht="15.75" customHeight="1">
      <c r="A107" s="1"/>
      <c r="B107" s="1"/>
      <c r="C107" s="1"/>
      <c r="D107" s="1"/>
      <c r="E107" s="1"/>
      <c r="F107" s="2"/>
      <c r="G107" s="1"/>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row>
    <row r="108" ht="15.75" customHeight="1">
      <c r="A108" s="1"/>
      <c r="B108" s="1"/>
      <c r="C108" s="1"/>
      <c r="D108" s="1"/>
      <c r="E108" s="1"/>
      <c r="F108" s="2"/>
      <c r="G108" s="1"/>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row>
    <row r="109" ht="15.75" customHeight="1">
      <c r="A109" s="1"/>
      <c r="B109" s="1"/>
      <c r="C109" s="1"/>
      <c r="D109" s="1"/>
      <c r="E109" s="1"/>
      <c r="F109" s="2"/>
      <c r="G109" s="1"/>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row>
    <row r="110" ht="15.75" customHeight="1">
      <c r="A110" s="1"/>
      <c r="B110" s="1"/>
      <c r="C110" s="1"/>
      <c r="D110" s="1"/>
      <c r="E110" s="1"/>
      <c r="F110" s="2"/>
      <c r="G110" s="1"/>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row>
    <row r="111" ht="15.75" customHeight="1">
      <c r="A111" s="1"/>
      <c r="B111" s="1"/>
      <c r="C111" s="1"/>
      <c r="D111" s="1"/>
      <c r="E111" s="1"/>
      <c r="F111" s="2"/>
      <c r="G111" s="1"/>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row>
    <row r="112" ht="15.75" customHeight="1">
      <c r="A112" s="1"/>
      <c r="B112" s="1"/>
      <c r="C112" s="1"/>
      <c r="D112" s="1"/>
      <c r="E112" s="1"/>
      <c r="F112" s="2"/>
      <c r="G112" s="1"/>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row>
    <row r="113" ht="15.75" customHeight="1">
      <c r="A113" s="1"/>
      <c r="B113" s="1"/>
      <c r="C113" s="1"/>
      <c r="D113" s="1"/>
      <c r="E113" s="1"/>
      <c r="F113" s="2"/>
      <c r="G113" s="1"/>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row>
    <row r="114" ht="15.75" customHeight="1">
      <c r="A114" s="1"/>
      <c r="B114" s="1"/>
      <c r="C114" s="1"/>
      <c r="D114" s="1"/>
      <c r="E114" s="1"/>
      <c r="F114" s="2"/>
      <c r="G114" s="1"/>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row>
    <row r="115" ht="15.75" customHeight="1">
      <c r="A115" s="1"/>
      <c r="B115" s="1"/>
      <c r="C115" s="1"/>
      <c r="D115" s="1"/>
      <c r="E115" s="1"/>
      <c r="F115" s="2"/>
      <c r="G115" s="1"/>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row>
    <row r="116" ht="15.75" customHeight="1">
      <c r="A116" s="1"/>
      <c r="B116" s="1"/>
      <c r="C116" s="1"/>
      <c r="D116" s="1"/>
      <c r="E116" s="1"/>
      <c r="F116" s="2"/>
      <c r="G116" s="1"/>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row>
    <row r="117" ht="15.75" customHeight="1">
      <c r="A117" s="1"/>
      <c r="B117" s="1"/>
      <c r="C117" s="1"/>
      <c r="D117" s="1"/>
      <c r="E117" s="1"/>
      <c r="F117" s="2"/>
      <c r="G117" s="1"/>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row>
    <row r="118" ht="15.75" customHeight="1">
      <c r="A118" s="1"/>
      <c r="B118" s="1"/>
      <c r="C118" s="1"/>
      <c r="D118" s="1"/>
      <c r="E118" s="1"/>
      <c r="F118" s="2"/>
      <c r="G118" s="1"/>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row>
    <row r="119" ht="15.75" customHeight="1">
      <c r="A119" s="1"/>
      <c r="B119" s="1"/>
      <c r="C119" s="1"/>
      <c r="D119" s="1"/>
      <c r="E119" s="1"/>
      <c r="F119" s="2"/>
      <c r="G119" s="1"/>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row>
    <row r="120" ht="15.75" customHeight="1">
      <c r="A120" s="1"/>
      <c r="B120" s="1"/>
      <c r="C120" s="1"/>
      <c r="D120" s="1"/>
      <c r="E120" s="1"/>
      <c r="F120" s="2"/>
      <c r="G120" s="1"/>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row>
    <row r="121" ht="15.75" customHeight="1">
      <c r="A121" s="1"/>
      <c r="B121" s="1"/>
      <c r="C121" s="1"/>
      <c r="D121" s="1"/>
      <c r="E121" s="1"/>
      <c r="F121" s="2"/>
      <c r="G121" s="1"/>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row>
    <row r="122" ht="15.75" customHeight="1">
      <c r="A122" s="1"/>
      <c r="B122" s="1"/>
      <c r="C122" s="1"/>
      <c r="D122" s="1"/>
      <c r="E122" s="1"/>
      <c r="F122" s="2"/>
      <c r="G122" s="1"/>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row>
    <row r="123" ht="15.75" customHeight="1">
      <c r="A123" s="1"/>
      <c r="B123" s="1"/>
      <c r="C123" s="1"/>
      <c r="D123" s="1"/>
      <c r="E123" s="1"/>
      <c r="F123" s="2"/>
      <c r="G123" s="1"/>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row>
    <row r="124" ht="15.75" customHeight="1">
      <c r="A124" s="1"/>
      <c r="B124" s="1"/>
      <c r="C124" s="1"/>
      <c r="D124" s="1"/>
      <c r="E124" s="1"/>
      <c r="F124" s="2"/>
      <c r="G124" s="1"/>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row>
    <row r="125" ht="15.75" customHeight="1">
      <c r="A125" s="1"/>
      <c r="B125" s="1"/>
      <c r="C125" s="1"/>
      <c r="D125" s="1"/>
      <c r="E125" s="1"/>
      <c r="F125" s="2"/>
      <c r="G125" s="1"/>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row>
    <row r="126" ht="15.75" customHeight="1">
      <c r="A126" s="1"/>
      <c r="B126" s="1"/>
      <c r="C126" s="1"/>
      <c r="D126" s="1"/>
      <c r="E126" s="1"/>
      <c r="F126" s="2"/>
      <c r="G126" s="1"/>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row>
    <row r="127" ht="15.75" customHeight="1">
      <c r="A127" s="1"/>
      <c r="B127" s="1"/>
      <c r="C127" s="1"/>
      <c r="D127" s="1"/>
      <c r="E127" s="1"/>
      <c r="F127" s="2"/>
      <c r="G127" s="1"/>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row>
    <row r="128" ht="15.75" customHeight="1">
      <c r="A128" s="1"/>
      <c r="B128" s="1"/>
      <c r="C128" s="1"/>
      <c r="D128" s="1"/>
      <c r="E128" s="1"/>
      <c r="F128" s="2"/>
      <c r="G128" s="1"/>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row>
    <row r="129" ht="15.75" customHeight="1">
      <c r="A129" s="1"/>
      <c r="B129" s="1"/>
      <c r="C129" s="1"/>
      <c r="D129" s="1"/>
      <c r="E129" s="1"/>
      <c r="F129" s="2"/>
      <c r="G129" s="1"/>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row>
    <row r="130" ht="15.75" customHeight="1">
      <c r="A130" s="1"/>
      <c r="B130" s="1"/>
      <c r="C130" s="1"/>
      <c r="D130" s="1"/>
      <c r="E130" s="1"/>
      <c r="F130" s="2"/>
      <c r="G130" s="1"/>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row>
    <row r="131" ht="15.75" customHeight="1">
      <c r="A131" s="1"/>
      <c r="B131" s="1"/>
      <c r="C131" s="1"/>
      <c r="D131" s="1"/>
      <c r="E131" s="1"/>
      <c r="F131" s="2"/>
      <c r="G131" s="1"/>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row>
    <row r="132" ht="15.75" customHeight="1">
      <c r="A132" s="1"/>
      <c r="B132" s="1"/>
      <c r="C132" s="1"/>
      <c r="D132" s="1"/>
      <c r="E132" s="1"/>
      <c r="F132" s="2"/>
      <c r="G132" s="1"/>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row>
    <row r="133" ht="15.75" customHeight="1">
      <c r="A133" s="1"/>
      <c r="B133" s="1"/>
      <c r="C133" s="1"/>
      <c r="D133" s="1"/>
      <c r="E133" s="1"/>
      <c r="F133" s="2"/>
      <c r="G133" s="1"/>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row>
    <row r="134" ht="15.75" customHeight="1">
      <c r="A134" s="1"/>
      <c r="B134" s="1"/>
      <c r="C134" s="1"/>
      <c r="D134" s="1"/>
      <c r="E134" s="1"/>
      <c r="F134" s="2"/>
      <c r="G134" s="1"/>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row>
    <row r="135" ht="15.75" customHeight="1">
      <c r="A135" s="1"/>
      <c r="B135" s="1"/>
      <c r="C135" s="1"/>
      <c r="D135" s="1"/>
      <c r="E135" s="1"/>
      <c r="F135" s="2"/>
      <c r="G135" s="1"/>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row>
    <row r="136" ht="15.75" customHeight="1">
      <c r="A136" s="1"/>
      <c r="B136" s="1"/>
      <c r="C136" s="1"/>
      <c r="D136" s="1"/>
      <c r="E136" s="1"/>
      <c r="F136" s="2"/>
      <c r="G136" s="1"/>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row>
    <row r="137" ht="15.75" customHeight="1">
      <c r="A137" s="1"/>
      <c r="B137" s="1"/>
      <c r="C137" s="1"/>
      <c r="D137" s="1"/>
      <c r="E137" s="1"/>
      <c r="F137" s="2"/>
      <c r="G137" s="1"/>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row>
    <row r="138" ht="15.75" customHeight="1">
      <c r="A138" s="1"/>
      <c r="B138" s="1"/>
      <c r="C138" s="1"/>
      <c r="D138" s="1"/>
      <c r="E138" s="1"/>
      <c r="F138" s="2"/>
      <c r="G138" s="1"/>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row>
    <row r="139" ht="15.75" customHeight="1">
      <c r="A139" s="1"/>
      <c r="B139" s="1"/>
      <c r="C139" s="1"/>
      <c r="D139" s="1"/>
      <c r="E139" s="1"/>
      <c r="F139" s="2"/>
      <c r="G139" s="1"/>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row>
    <row r="140" ht="15.75" customHeight="1">
      <c r="A140" s="1"/>
      <c r="B140" s="1"/>
      <c r="C140" s="1"/>
      <c r="D140" s="1"/>
      <c r="E140" s="1"/>
      <c r="F140" s="2"/>
      <c r="G140" s="1"/>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row>
    <row r="141" ht="15.75" customHeight="1">
      <c r="A141" s="1"/>
      <c r="B141" s="1"/>
      <c r="C141" s="1"/>
      <c r="D141" s="1"/>
      <c r="E141" s="1"/>
      <c r="F141" s="2"/>
      <c r="G141" s="1"/>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row>
    <row r="142" ht="15.75" customHeight="1">
      <c r="A142" s="1"/>
      <c r="B142" s="1"/>
      <c r="C142" s="1"/>
      <c r="D142" s="1"/>
      <c r="E142" s="1"/>
      <c r="F142" s="2"/>
      <c r="G142" s="1"/>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row>
    <row r="143" ht="15.75" customHeight="1">
      <c r="A143" s="1"/>
      <c r="B143" s="1"/>
      <c r="C143" s="1"/>
      <c r="D143" s="1"/>
      <c r="E143" s="1"/>
      <c r="F143" s="2"/>
      <c r="G143" s="1"/>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row>
    <row r="144" ht="15.75" customHeight="1">
      <c r="A144" s="1"/>
      <c r="B144" s="1"/>
      <c r="C144" s="1"/>
      <c r="D144" s="1"/>
      <c r="E144" s="1"/>
      <c r="F144" s="2"/>
      <c r="G144" s="1"/>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row>
    <row r="145" ht="15.75" customHeight="1">
      <c r="A145" s="1"/>
      <c r="B145" s="1"/>
      <c r="C145" s="1"/>
      <c r="D145" s="1"/>
      <c r="E145" s="1"/>
      <c r="F145" s="2"/>
      <c r="G145" s="1"/>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row>
    <row r="146" ht="15.75" customHeight="1">
      <c r="A146" s="1"/>
      <c r="B146" s="1"/>
      <c r="C146" s="1"/>
      <c r="D146" s="1"/>
      <c r="E146" s="1"/>
      <c r="F146" s="2"/>
      <c r="G146" s="1"/>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row>
    <row r="147" ht="15.75" customHeight="1">
      <c r="A147" s="1"/>
      <c r="B147" s="1"/>
      <c r="C147" s="1"/>
      <c r="D147" s="1"/>
      <c r="E147" s="1"/>
      <c r="F147" s="2"/>
      <c r="G147" s="1"/>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row>
    <row r="148" ht="15.75" customHeight="1">
      <c r="A148" s="1"/>
      <c r="B148" s="1"/>
      <c r="C148" s="1"/>
      <c r="D148" s="1"/>
      <c r="E148" s="1"/>
      <c r="F148" s="2"/>
      <c r="G148" s="1"/>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row>
    <row r="149" ht="15.75" customHeight="1">
      <c r="A149" s="1"/>
      <c r="B149" s="1"/>
      <c r="C149" s="1"/>
      <c r="D149" s="1"/>
      <c r="E149" s="1"/>
      <c r="F149" s="2"/>
      <c r="G149" s="1"/>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row>
    <row r="150" ht="15.75" customHeight="1">
      <c r="A150" s="1"/>
      <c r="B150" s="1"/>
      <c r="C150" s="1"/>
      <c r="D150" s="1"/>
      <c r="E150" s="1"/>
      <c r="F150" s="2"/>
      <c r="G150" s="1"/>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row>
    <row r="151" ht="15.75" customHeight="1">
      <c r="A151" s="1"/>
      <c r="B151" s="1"/>
      <c r="C151" s="1"/>
      <c r="D151" s="1"/>
      <c r="E151" s="1"/>
      <c r="F151" s="2"/>
      <c r="G151" s="1"/>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row>
    <row r="152" ht="15.75" customHeight="1">
      <c r="A152" s="1"/>
      <c r="B152" s="1"/>
      <c r="C152" s="1"/>
      <c r="D152" s="1"/>
      <c r="E152" s="1"/>
      <c r="F152" s="2"/>
      <c r="G152" s="1"/>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row>
    <row r="153" ht="15.75" customHeight="1">
      <c r="A153" s="1"/>
      <c r="B153" s="1"/>
      <c r="C153" s="1"/>
      <c r="D153" s="1"/>
      <c r="E153" s="1"/>
      <c r="F153" s="2"/>
      <c r="G153" s="1"/>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row>
    <row r="154" ht="15.75" customHeight="1">
      <c r="A154" s="1"/>
      <c r="B154" s="1"/>
      <c r="C154" s="1"/>
      <c r="D154" s="1"/>
      <c r="E154" s="1"/>
      <c r="F154" s="2"/>
      <c r="G154" s="1"/>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row>
    <row r="155" ht="15.75" customHeight="1">
      <c r="A155" s="1"/>
      <c r="B155" s="1"/>
      <c r="C155" s="1"/>
      <c r="D155" s="1"/>
      <c r="E155" s="1"/>
      <c r="F155" s="2"/>
      <c r="G155" s="1"/>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row>
    <row r="156" ht="15.75" customHeight="1">
      <c r="A156" s="1"/>
      <c r="B156" s="1"/>
      <c r="C156" s="1"/>
      <c r="D156" s="1"/>
      <c r="E156" s="1"/>
      <c r="F156" s="2"/>
      <c r="G156" s="1"/>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row>
    <row r="157" ht="15.75" customHeight="1">
      <c r="A157" s="1"/>
      <c r="B157" s="1"/>
      <c r="C157" s="1"/>
      <c r="D157" s="1"/>
      <c r="E157" s="1"/>
      <c r="F157" s="2"/>
      <c r="G157" s="1"/>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row>
    <row r="158" ht="15.75" customHeight="1">
      <c r="A158" s="1"/>
      <c r="B158" s="1"/>
      <c r="C158" s="1"/>
      <c r="D158" s="1"/>
      <c r="E158" s="1"/>
      <c r="F158" s="2"/>
      <c r="G158" s="1"/>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row>
    <row r="159" ht="15.75" customHeight="1">
      <c r="A159" s="1"/>
      <c r="B159" s="1"/>
      <c r="C159" s="1"/>
      <c r="D159" s="1"/>
      <c r="E159" s="1"/>
      <c r="F159" s="2"/>
      <c r="G159" s="1"/>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row>
    <row r="160" ht="15.75" customHeight="1">
      <c r="A160" s="1"/>
      <c r="B160" s="1"/>
      <c r="C160" s="1"/>
      <c r="D160" s="1"/>
      <c r="E160" s="1"/>
      <c r="F160" s="2"/>
      <c r="G160" s="1"/>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row>
    <row r="161" ht="15.75" customHeight="1">
      <c r="A161" s="1"/>
      <c r="B161" s="1"/>
      <c r="C161" s="1"/>
      <c r="D161" s="1"/>
      <c r="E161" s="1"/>
      <c r="F161" s="2"/>
      <c r="G161" s="1"/>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row>
    <row r="162" ht="15.75" customHeight="1">
      <c r="A162" s="1"/>
      <c r="B162" s="1"/>
      <c r="C162" s="1"/>
      <c r="D162" s="1"/>
      <c r="E162" s="1"/>
      <c r="F162" s="2"/>
      <c r="G162" s="1"/>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row>
    <row r="163" ht="15.75" customHeight="1">
      <c r="A163" s="1"/>
      <c r="B163" s="1"/>
      <c r="C163" s="1"/>
      <c r="D163" s="1"/>
      <c r="E163" s="1"/>
      <c r="F163" s="2"/>
      <c r="G163" s="1"/>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row>
    <row r="164" ht="15.75" customHeight="1">
      <c r="A164" s="1"/>
      <c r="B164" s="1"/>
      <c r="C164" s="1"/>
      <c r="D164" s="1"/>
      <c r="E164" s="1"/>
      <c r="F164" s="2"/>
      <c r="G164" s="1"/>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row>
    <row r="165" ht="15.75" customHeight="1">
      <c r="A165" s="1"/>
      <c r="B165" s="1"/>
      <c r="C165" s="1"/>
      <c r="D165" s="1"/>
      <c r="E165" s="1"/>
      <c r="F165" s="2"/>
      <c r="G165" s="1"/>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row>
    <row r="166" ht="15.75" customHeight="1">
      <c r="A166" s="1"/>
      <c r="B166" s="1"/>
      <c r="C166" s="1"/>
      <c r="D166" s="1"/>
      <c r="E166" s="1"/>
      <c r="F166" s="2"/>
      <c r="G166" s="1"/>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row>
    <row r="167" ht="15.75" customHeight="1">
      <c r="A167" s="1"/>
      <c r="B167" s="1"/>
      <c r="C167" s="1"/>
      <c r="D167" s="1"/>
      <c r="E167" s="1"/>
      <c r="F167" s="2"/>
      <c r="G167" s="1"/>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row>
    <row r="168" ht="15.75" customHeight="1">
      <c r="A168" s="1"/>
      <c r="B168" s="1"/>
      <c r="C168" s="1"/>
      <c r="D168" s="1"/>
      <c r="E168" s="1"/>
      <c r="F168" s="2"/>
      <c r="G168" s="1"/>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row>
    <row r="169" ht="15.75" customHeight="1">
      <c r="A169" s="1"/>
      <c r="B169" s="1"/>
      <c r="C169" s="1"/>
      <c r="D169" s="1"/>
      <c r="E169" s="1"/>
      <c r="F169" s="2"/>
      <c r="G169" s="1"/>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row>
    <row r="170" ht="15.75" customHeight="1">
      <c r="A170" s="1"/>
      <c r="B170" s="1"/>
      <c r="C170" s="1"/>
      <c r="D170" s="1"/>
      <c r="E170" s="1"/>
      <c r="F170" s="2"/>
      <c r="G170" s="1"/>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row>
    <row r="171" ht="15.75" customHeight="1">
      <c r="A171" s="1"/>
      <c r="B171" s="1"/>
      <c r="C171" s="1"/>
      <c r="D171" s="1"/>
      <c r="E171" s="1"/>
      <c r="F171" s="2"/>
      <c r="G171" s="1"/>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row>
    <row r="172" ht="15.75" customHeight="1">
      <c r="A172" s="1"/>
      <c r="B172" s="1"/>
      <c r="C172" s="1"/>
      <c r="D172" s="1"/>
      <c r="E172" s="1"/>
      <c r="F172" s="2"/>
      <c r="G172" s="1"/>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row>
    <row r="173" ht="15.75" customHeight="1">
      <c r="A173" s="1"/>
      <c r="B173" s="1"/>
      <c r="C173" s="1"/>
      <c r="D173" s="1"/>
      <c r="E173" s="1"/>
      <c r="F173" s="2"/>
      <c r="G173" s="1"/>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row>
    <row r="174" ht="15.75" customHeight="1">
      <c r="A174" s="1"/>
      <c r="B174" s="1"/>
      <c r="C174" s="1"/>
      <c r="D174" s="1"/>
      <c r="E174" s="1"/>
      <c r="F174" s="2"/>
      <c r="G174" s="1"/>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row>
    <row r="175" ht="15.75" customHeight="1">
      <c r="A175" s="1"/>
      <c r="B175" s="1"/>
      <c r="C175" s="1"/>
      <c r="D175" s="1"/>
      <c r="E175" s="1"/>
      <c r="F175" s="2"/>
      <c r="G175" s="1"/>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row>
    <row r="176" ht="15.75" customHeight="1">
      <c r="A176" s="1"/>
      <c r="B176" s="1"/>
      <c r="C176" s="1"/>
      <c r="D176" s="1"/>
      <c r="E176" s="1"/>
      <c r="F176" s="2"/>
      <c r="G176" s="1"/>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row>
    <row r="177" ht="15.75" customHeight="1">
      <c r="A177" s="1"/>
      <c r="B177" s="1"/>
      <c r="C177" s="1"/>
      <c r="D177" s="1"/>
      <c r="E177" s="1"/>
      <c r="F177" s="2"/>
      <c r="G177" s="1"/>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row>
    <row r="178" ht="15.75" customHeight="1">
      <c r="A178" s="1"/>
      <c r="B178" s="1"/>
      <c r="C178" s="1"/>
      <c r="D178" s="1"/>
      <c r="E178" s="1"/>
      <c r="F178" s="2"/>
      <c r="G178" s="1"/>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row>
    <row r="179" ht="15.75" customHeight="1">
      <c r="A179" s="1"/>
      <c r="B179" s="1"/>
      <c r="C179" s="1"/>
      <c r="D179" s="1"/>
      <c r="E179" s="1"/>
      <c r="F179" s="2"/>
      <c r="G179" s="1"/>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row>
    <row r="180" ht="15.75" customHeight="1">
      <c r="A180" s="1"/>
      <c r="B180" s="1"/>
      <c r="C180" s="1"/>
      <c r="D180" s="1"/>
      <c r="E180" s="1"/>
      <c r="F180" s="2"/>
      <c r="G180" s="1"/>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row>
    <row r="181" ht="15.75" customHeight="1">
      <c r="A181" s="1"/>
      <c r="B181" s="1"/>
      <c r="C181" s="1"/>
      <c r="D181" s="1"/>
      <c r="E181" s="1"/>
      <c r="F181" s="2"/>
      <c r="G181" s="1"/>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row>
    <row r="182" ht="15.75" customHeight="1">
      <c r="A182" s="1"/>
      <c r="B182" s="1"/>
      <c r="C182" s="1"/>
      <c r="D182" s="1"/>
      <c r="E182" s="1"/>
      <c r="F182" s="2"/>
      <c r="G182" s="1"/>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row>
    <row r="183" ht="15.75" customHeight="1">
      <c r="A183" s="1"/>
      <c r="B183" s="1"/>
      <c r="C183" s="1"/>
      <c r="D183" s="1"/>
      <c r="E183" s="1"/>
      <c r="F183" s="2"/>
      <c r="G183" s="1"/>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row>
    <row r="184" ht="15.75" customHeight="1">
      <c r="A184" s="1"/>
      <c r="B184" s="1"/>
      <c r="C184" s="1"/>
      <c r="D184" s="1"/>
      <c r="E184" s="1"/>
      <c r="F184" s="2"/>
      <c r="G184" s="1"/>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row>
    <row r="185" ht="15.75" customHeight="1">
      <c r="A185" s="1"/>
      <c r="B185" s="1"/>
      <c r="C185" s="1"/>
      <c r="D185" s="1"/>
      <c r="E185" s="1"/>
      <c r="F185" s="2"/>
      <c r="G185" s="1"/>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row>
    <row r="186" ht="15.75" customHeight="1">
      <c r="A186" s="1"/>
      <c r="B186" s="1"/>
      <c r="C186" s="1"/>
      <c r="D186" s="1"/>
      <c r="E186" s="1"/>
      <c r="F186" s="2"/>
      <c r="G186" s="1"/>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row>
    <row r="187" ht="15.75" customHeight="1">
      <c r="A187" s="1"/>
      <c r="B187" s="1"/>
      <c r="C187" s="1"/>
      <c r="D187" s="1"/>
      <c r="E187" s="1"/>
      <c r="F187" s="2"/>
      <c r="G187" s="1"/>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row>
    <row r="188" ht="15.75" customHeight="1">
      <c r="A188" s="1"/>
      <c r="B188" s="1"/>
      <c r="C188" s="1"/>
      <c r="D188" s="1"/>
      <c r="E188" s="1"/>
      <c r="F188" s="2"/>
      <c r="G188" s="1"/>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row>
    <row r="189" ht="15.75" customHeight="1">
      <c r="A189" s="1"/>
      <c r="B189" s="1"/>
      <c r="C189" s="1"/>
      <c r="D189" s="1"/>
      <c r="E189" s="1"/>
      <c r="F189" s="2"/>
      <c r="G189" s="1"/>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row>
    <row r="190" ht="15.75" customHeight="1">
      <c r="A190" s="1"/>
      <c r="B190" s="1"/>
      <c r="C190" s="1"/>
      <c r="D190" s="1"/>
      <c r="E190" s="1"/>
      <c r="F190" s="2"/>
      <c r="G190" s="1"/>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row>
    <row r="191" ht="15.75" customHeight="1">
      <c r="A191" s="1"/>
      <c r="B191" s="1"/>
      <c r="C191" s="1"/>
      <c r="D191" s="1"/>
      <c r="E191" s="1"/>
      <c r="F191" s="2"/>
      <c r="G191" s="1"/>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row>
    <row r="192" ht="15.75" customHeight="1">
      <c r="A192" s="1"/>
      <c r="B192" s="1"/>
      <c r="C192" s="1"/>
      <c r="D192" s="1"/>
      <c r="E192" s="1"/>
      <c r="F192" s="2"/>
      <c r="G192" s="1"/>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row>
    <row r="193" ht="15.75" customHeight="1">
      <c r="A193" s="1"/>
      <c r="B193" s="1"/>
      <c r="C193" s="1"/>
      <c r="D193" s="1"/>
      <c r="E193" s="1"/>
      <c r="F193" s="2"/>
      <c r="G193" s="1"/>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row>
    <row r="194" ht="15.75" customHeight="1">
      <c r="A194" s="1"/>
      <c r="B194" s="1"/>
      <c r="C194" s="1"/>
      <c r="D194" s="1"/>
      <c r="E194" s="1"/>
      <c r="F194" s="2"/>
      <c r="G194" s="1"/>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row>
    <row r="195" ht="15.75" customHeight="1">
      <c r="A195" s="1"/>
      <c r="B195" s="1"/>
      <c r="C195" s="1"/>
      <c r="D195" s="1"/>
      <c r="E195" s="1"/>
      <c r="F195" s="2"/>
      <c r="G195" s="1"/>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row>
    <row r="196" ht="15.75" customHeight="1">
      <c r="A196" s="1"/>
      <c r="B196" s="1"/>
      <c r="C196" s="1"/>
      <c r="D196" s="1"/>
      <c r="E196" s="1"/>
      <c r="F196" s="2"/>
      <c r="G196" s="1"/>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row>
    <row r="197" ht="15.75" customHeight="1">
      <c r="A197" s="1"/>
      <c r="B197" s="1"/>
      <c r="C197" s="1"/>
      <c r="D197" s="1"/>
      <c r="E197" s="1"/>
      <c r="F197" s="2"/>
      <c r="G197" s="1"/>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row>
    <row r="198" ht="15.75" customHeight="1">
      <c r="A198" s="1"/>
      <c r="B198" s="1"/>
      <c r="C198" s="1"/>
      <c r="D198" s="1"/>
      <c r="E198" s="1"/>
      <c r="F198" s="2"/>
      <c r="G198" s="1"/>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row>
    <row r="199" ht="15.75" customHeight="1">
      <c r="A199" s="1"/>
      <c r="B199" s="1"/>
      <c r="C199" s="1"/>
      <c r="D199" s="1"/>
      <c r="E199" s="1"/>
      <c r="F199" s="2"/>
      <c r="G199" s="1"/>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row>
    <row r="200" ht="15.75" customHeight="1">
      <c r="A200" s="1"/>
      <c r="B200" s="1"/>
      <c r="C200" s="1"/>
      <c r="D200" s="1"/>
      <c r="E200" s="1"/>
      <c r="F200" s="2"/>
      <c r="G200" s="1"/>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row>
    <row r="201" ht="15.75" customHeight="1">
      <c r="A201" s="1"/>
      <c r="B201" s="1"/>
      <c r="C201" s="1"/>
      <c r="D201" s="1"/>
      <c r="E201" s="1"/>
      <c r="F201" s="2"/>
      <c r="G201" s="1"/>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row>
    <row r="202" ht="15.75" customHeight="1">
      <c r="A202" s="1"/>
      <c r="B202" s="1"/>
      <c r="C202" s="1"/>
      <c r="D202" s="1"/>
      <c r="E202" s="1"/>
      <c r="F202" s="2"/>
      <c r="G202" s="1"/>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row>
    <row r="203" ht="15.75" customHeight="1">
      <c r="A203" s="1"/>
      <c r="B203" s="1"/>
      <c r="C203" s="1"/>
      <c r="D203" s="1"/>
      <c r="E203" s="1"/>
      <c r="F203" s="2"/>
      <c r="G203" s="1"/>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row>
    <row r="204" ht="15.75" customHeight="1">
      <c r="A204" s="1"/>
      <c r="B204" s="1"/>
      <c r="C204" s="1"/>
      <c r="D204" s="1"/>
      <c r="E204" s="1"/>
      <c r="F204" s="2"/>
      <c r="G204" s="1"/>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row>
    <row r="205" ht="15.75" customHeight="1">
      <c r="A205" s="1"/>
      <c r="B205" s="1"/>
      <c r="C205" s="1"/>
      <c r="D205" s="1"/>
      <c r="E205" s="1"/>
      <c r="F205" s="2"/>
      <c r="G205" s="1"/>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row>
    <row r="206" ht="15.75" customHeight="1">
      <c r="A206" s="1"/>
      <c r="B206" s="1"/>
      <c r="C206" s="1"/>
      <c r="D206" s="1"/>
      <c r="E206" s="1"/>
      <c r="F206" s="2"/>
      <c r="G206" s="1"/>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row>
    <row r="207" ht="15.75" customHeight="1">
      <c r="A207" s="1"/>
      <c r="B207" s="1"/>
      <c r="C207" s="1"/>
      <c r="D207" s="1"/>
      <c r="E207" s="1"/>
      <c r="F207" s="2"/>
      <c r="G207" s="1"/>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row>
    <row r="208" ht="15.75" customHeight="1">
      <c r="A208" s="1"/>
      <c r="B208" s="1"/>
      <c r="C208" s="1"/>
      <c r="D208" s="1"/>
      <c r="E208" s="1"/>
      <c r="F208" s="2"/>
      <c r="G208" s="1"/>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row>
    <row r="209" ht="15.75" customHeight="1">
      <c r="A209" s="1"/>
      <c r="B209" s="1"/>
      <c r="C209" s="1"/>
      <c r="D209" s="1"/>
      <c r="E209" s="1"/>
      <c r="F209" s="2"/>
      <c r="G209" s="1"/>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row>
    <row r="210" ht="15.75" customHeight="1">
      <c r="A210" s="1"/>
      <c r="B210" s="1"/>
      <c r="C210" s="1"/>
      <c r="D210" s="1"/>
      <c r="E210" s="1"/>
      <c r="F210" s="2"/>
      <c r="G210" s="1"/>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row>
    <row r="211" ht="15.75" customHeight="1">
      <c r="A211" s="1"/>
      <c r="B211" s="1"/>
      <c r="C211" s="1"/>
      <c r="D211" s="1"/>
      <c r="E211" s="1"/>
      <c r="F211" s="2"/>
      <c r="G211" s="1"/>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row>
    <row r="212" ht="15.75" customHeight="1">
      <c r="A212" s="1"/>
      <c r="B212" s="1"/>
      <c r="C212" s="1"/>
      <c r="D212" s="1"/>
      <c r="E212" s="1"/>
      <c r="F212" s="2"/>
      <c r="G212" s="1"/>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row>
    <row r="213" ht="15.75" customHeight="1">
      <c r="A213" s="1"/>
      <c r="B213" s="1"/>
      <c r="C213" s="1"/>
      <c r="D213" s="1"/>
      <c r="E213" s="1"/>
      <c r="F213" s="2"/>
      <c r="G213" s="1"/>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row>
    <row r="214" ht="15.75" customHeight="1">
      <c r="A214" s="1"/>
      <c r="B214" s="1"/>
      <c r="C214" s="1"/>
      <c r="D214" s="1"/>
      <c r="E214" s="1"/>
      <c r="F214" s="2"/>
      <c r="G214" s="1"/>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row>
    <row r="215" ht="15.75" customHeight="1">
      <c r="A215" s="1"/>
      <c r="B215" s="1"/>
      <c r="C215" s="1"/>
      <c r="D215" s="1"/>
      <c r="E215" s="1"/>
      <c r="F215" s="2"/>
      <c r="G215" s="1"/>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row>
    <row r="216" ht="15.75" customHeight="1">
      <c r="A216" s="1"/>
      <c r="B216" s="1"/>
      <c r="C216" s="1"/>
      <c r="D216" s="1"/>
      <c r="E216" s="1"/>
      <c r="F216" s="2"/>
      <c r="G216" s="1"/>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row>
    <row r="217" ht="15.75" customHeight="1">
      <c r="A217" s="1"/>
      <c r="B217" s="1"/>
      <c r="C217" s="1"/>
      <c r="D217" s="1"/>
      <c r="E217" s="1"/>
      <c r="F217" s="2"/>
      <c r="G217" s="1"/>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row>
    <row r="218" ht="15.75" customHeight="1">
      <c r="A218" s="1"/>
      <c r="B218" s="1"/>
      <c r="C218" s="1"/>
      <c r="D218" s="1"/>
      <c r="E218" s="1"/>
      <c r="F218" s="2"/>
      <c r="G218" s="1"/>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row>
    <row r="219" ht="15.75" customHeight="1">
      <c r="A219" s="1"/>
      <c r="B219" s="1"/>
      <c r="C219" s="1"/>
      <c r="D219" s="1"/>
      <c r="E219" s="1"/>
      <c r="F219" s="2"/>
      <c r="G219" s="1"/>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row>
    <row r="220" ht="15.75" customHeight="1">
      <c r="A220" s="1"/>
      <c r="B220" s="1"/>
      <c r="C220" s="1"/>
      <c r="D220" s="1"/>
      <c r="E220" s="1"/>
      <c r="F220" s="2"/>
      <c r="G220" s="1"/>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row>
    <row r="221" ht="15.75" customHeight="1">
      <c r="A221" s="1"/>
      <c r="B221" s="1"/>
      <c r="C221" s="1"/>
      <c r="D221" s="1"/>
      <c r="E221" s="1"/>
      <c r="F221" s="2"/>
      <c r="G221" s="1"/>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row>
    <row r="222" ht="15.75" customHeight="1">
      <c r="A222" s="1"/>
      <c r="B222" s="1"/>
      <c r="C222" s="1"/>
      <c r="D222" s="1"/>
      <c r="E222" s="1"/>
      <c r="F222" s="2"/>
      <c r="G222" s="1"/>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row>
    <row r="223" ht="15.75" customHeight="1">
      <c r="A223" s="1"/>
      <c r="B223" s="1"/>
      <c r="C223" s="1"/>
      <c r="D223" s="1"/>
      <c r="E223" s="1"/>
      <c r="F223" s="2"/>
      <c r="G223" s="1"/>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row>
    <row r="224" ht="15.75" customHeight="1">
      <c r="A224" s="1"/>
      <c r="B224" s="1"/>
      <c r="C224" s="1"/>
      <c r="D224" s="1"/>
      <c r="E224" s="1"/>
      <c r="F224" s="2"/>
      <c r="G224" s="1"/>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row>
    <row r="225" ht="15.75" customHeight="1">
      <c r="A225" s="1"/>
      <c r="B225" s="1"/>
      <c r="C225" s="1"/>
      <c r="D225" s="1"/>
      <c r="E225" s="1"/>
      <c r="F225" s="2"/>
      <c r="G225" s="1"/>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row>
    <row r="226" ht="15.75" customHeight="1">
      <c r="A226" s="1"/>
      <c r="B226" s="1"/>
      <c r="C226" s="1"/>
      <c r="D226" s="1"/>
      <c r="E226" s="1"/>
      <c r="F226" s="2"/>
      <c r="G226" s="1"/>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row>
    <row r="227" ht="15.75" customHeight="1">
      <c r="A227" s="1"/>
      <c r="B227" s="1"/>
      <c r="C227" s="1"/>
      <c r="D227" s="1"/>
      <c r="E227" s="1"/>
      <c r="F227" s="2"/>
      <c r="G227" s="1"/>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row>
    <row r="228" ht="15.75" customHeight="1">
      <c r="A228" s="1"/>
      <c r="B228" s="1"/>
      <c r="C228" s="1"/>
      <c r="D228" s="1"/>
      <c r="E228" s="1"/>
      <c r="F228" s="2"/>
      <c r="G228" s="1"/>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row>
    <row r="229" ht="15.75" customHeight="1">
      <c r="A229" s="1"/>
      <c r="B229" s="1"/>
      <c r="C229" s="1"/>
      <c r="D229" s="1"/>
      <c r="E229" s="1"/>
      <c r="F229" s="2"/>
      <c r="G229" s="1"/>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row>
    <row r="230" ht="15.75" customHeight="1">
      <c r="A230" s="1"/>
      <c r="B230" s="1"/>
      <c r="C230" s="1"/>
      <c r="D230" s="1"/>
      <c r="E230" s="1"/>
      <c r="F230" s="2"/>
      <c r="G230" s="1"/>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row>
    <row r="231" ht="15.75" customHeight="1">
      <c r="A231" s="1"/>
      <c r="B231" s="1"/>
      <c r="C231" s="1"/>
      <c r="D231" s="1"/>
      <c r="E231" s="1"/>
      <c r="F231" s="2"/>
      <c r="G231" s="1"/>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row>
    <row r="232" ht="15.75" customHeight="1">
      <c r="A232" s="1"/>
      <c r="B232" s="1"/>
      <c r="C232" s="1"/>
      <c r="D232" s="1"/>
      <c r="E232" s="1"/>
      <c r="F232" s="2"/>
      <c r="G232" s="1"/>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row>
    <row r="233" ht="15.75" customHeight="1">
      <c r="A233" s="1"/>
      <c r="B233" s="1"/>
      <c r="C233" s="1"/>
      <c r="D233" s="1"/>
      <c r="E233" s="1"/>
      <c r="F233" s="2"/>
      <c r="G233" s="1"/>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row>
    <row r="234" ht="15.75" customHeight="1">
      <c r="A234" s="1"/>
      <c r="B234" s="1"/>
      <c r="C234" s="1"/>
      <c r="D234" s="1"/>
      <c r="E234" s="1"/>
      <c r="F234" s="2"/>
      <c r="G234" s="1"/>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row>
    <row r="235" ht="15.75" customHeight="1">
      <c r="A235" s="1"/>
      <c r="B235" s="1"/>
      <c r="C235" s="1"/>
      <c r="D235" s="1"/>
      <c r="E235" s="1"/>
      <c r="F235" s="2"/>
      <c r="G235" s="1"/>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row>
    <row r="236" ht="15.75" customHeight="1">
      <c r="A236" s="1"/>
      <c r="B236" s="1"/>
      <c r="C236" s="1"/>
      <c r="D236" s="1"/>
      <c r="E236" s="1"/>
      <c r="F236" s="2"/>
      <c r="G236" s="1"/>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row>
    <row r="237" ht="15.75" customHeight="1">
      <c r="A237" s="1"/>
      <c r="B237" s="1"/>
      <c r="C237" s="1"/>
      <c r="D237" s="1"/>
      <c r="E237" s="1"/>
      <c r="F237" s="2"/>
      <c r="G237" s="1"/>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row>
    <row r="238" ht="15.75" customHeight="1">
      <c r="A238" s="1"/>
      <c r="B238" s="1"/>
      <c r="C238" s="1"/>
      <c r="D238" s="1"/>
      <c r="E238" s="1"/>
      <c r="F238" s="2"/>
      <c r="G238" s="1"/>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row>
    <row r="239" ht="15.75" customHeight="1">
      <c r="A239" s="1"/>
      <c r="B239" s="1"/>
      <c r="C239" s="1"/>
      <c r="D239" s="1"/>
      <c r="E239" s="1"/>
      <c r="F239" s="2"/>
      <c r="G239" s="1"/>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row>
    <row r="240" ht="15.75" customHeight="1">
      <c r="A240" s="1"/>
      <c r="B240" s="1"/>
      <c r="C240" s="1"/>
      <c r="D240" s="1"/>
      <c r="E240" s="1"/>
      <c r="F240" s="2"/>
      <c r="G240" s="1"/>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row>
    <row r="241" ht="15.75" customHeight="1">
      <c r="A241" s="1"/>
      <c r="B241" s="1"/>
      <c r="C241" s="1"/>
      <c r="D241" s="1"/>
      <c r="E241" s="1"/>
      <c r="F241" s="2"/>
      <c r="G241" s="1"/>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row>
    <row r="242" ht="15.75" customHeight="1">
      <c r="A242" s="1"/>
      <c r="B242" s="1"/>
      <c r="C242" s="1"/>
      <c r="D242" s="1"/>
      <c r="E242" s="1"/>
      <c r="F242" s="2"/>
      <c r="G242" s="1"/>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row>
    <row r="243" ht="15.75" customHeight="1">
      <c r="A243" s="1"/>
      <c r="B243" s="1"/>
      <c r="C243" s="1"/>
      <c r="D243" s="1"/>
      <c r="E243" s="1"/>
      <c r="F243" s="2"/>
      <c r="G243" s="1"/>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row>
    <row r="244" ht="15.75" customHeight="1">
      <c r="A244" s="1"/>
      <c r="B244" s="1"/>
      <c r="C244" s="1"/>
      <c r="D244" s="1"/>
      <c r="E244" s="1"/>
      <c r="F244" s="2"/>
      <c r="G244" s="1"/>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row>
    <row r="245" ht="15.75" customHeight="1">
      <c r="A245" s="1"/>
      <c r="B245" s="1"/>
      <c r="C245" s="1"/>
      <c r="D245" s="1"/>
      <c r="E245" s="1"/>
      <c r="F245" s="2"/>
      <c r="G245" s="1"/>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row>
    <row r="246" ht="15.75" customHeight="1">
      <c r="A246" s="1"/>
      <c r="B246" s="1"/>
      <c r="C246" s="1"/>
      <c r="D246" s="1"/>
      <c r="E246" s="1"/>
      <c r="F246" s="2"/>
      <c r="G246" s="1"/>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row>
    <row r="247" ht="15.75" customHeight="1">
      <c r="A247" s="1"/>
      <c r="B247" s="1"/>
      <c r="C247" s="1"/>
      <c r="D247" s="1"/>
      <c r="E247" s="1"/>
      <c r="F247" s="2"/>
      <c r="G247" s="1"/>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row>
    <row r="248" ht="15.75" customHeight="1">
      <c r="A248" s="1"/>
      <c r="B248" s="1"/>
      <c r="C248" s="1"/>
      <c r="D248" s="1"/>
      <c r="E248" s="1"/>
      <c r="F248" s="2"/>
      <c r="G248" s="1"/>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row>
    <row r="249" ht="15.75" customHeight="1">
      <c r="A249" s="1"/>
      <c r="B249" s="1"/>
      <c r="C249" s="1"/>
      <c r="D249" s="1"/>
      <c r="E249" s="1"/>
      <c r="F249" s="2"/>
      <c r="G249" s="1"/>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row>
    <row r="250" ht="15.75" customHeight="1">
      <c r="A250" s="1"/>
      <c r="B250" s="1"/>
      <c r="C250" s="1"/>
      <c r="D250" s="1"/>
      <c r="E250" s="1"/>
      <c r="F250" s="2"/>
      <c r="G250" s="1"/>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row>
    <row r="251" ht="15.75" customHeight="1">
      <c r="A251" s="1"/>
      <c r="B251" s="1"/>
      <c r="C251" s="1"/>
      <c r="D251" s="1"/>
      <c r="E251" s="1"/>
      <c r="F251" s="2"/>
      <c r="G251" s="1"/>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row>
    <row r="252" ht="15.75" customHeight="1">
      <c r="A252" s="1"/>
      <c r="B252" s="1"/>
      <c r="C252" s="1"/>
      <c r="D252" s="1"/>
      <c r="E252" s="1"/>
      <c r="F252" s="2"/>
      <c r="G252" s="1"/>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row>
    <row r="253" ht="15.75" customHeight="1">
      <c r="A253" s="1"/>
      <c r="B253" s="1"/>
      <c r="C253" s="1"/>
      <c r="D253" s="1"/>
      <c r="E253" s="1"/>
      <c r="F253" s="2"/>
      <c r="G253" s="1"/>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row>
    <row r="254" ht="15.75" customHeight="1">
      <c r="A254" s="1"/>
      <c r="B254" s="1"/>
      <c r="C254" s="1"/>
      <c r="D254" s="1"/>
      <c r="E254" s="1"/>
      <c r="F254" s="2"/>
      <c r="G254" s="1"/>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row>
    <row r="255" ht="15.75" customHeight="1">
      <c r="A255" s="1"/>
      <c r="B255" s="1"/>
      <c r="C255" s="1"/>
      <c r="D255" s="1"/>
      <c r="E255" s="1"/>
      <c r="F255" s="2"/>
      <c r="G255" s="1"/>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row>
    <row r="256" ht="15.75" customHeight="1">
      <c r="A256" s="1"/>
      <c r="B256" s="1"/>
      <c r="C256" s="1"/>
      <c r="D256" s="1"/>
      <c r="E256" s="1"/>
      <c r="F256" s="2"/>
      <c r="G256" s="1"/>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row>
    <row r="257" ht="15.75" customHeight="1">
      <c r="A257" s="1"/>
      <c r="B257" s="1"/>
      <c r="C257" s="1"/>
      <c r="D257" s="1"/>
      <c r="E257" s="1"/>
      <c r="F257" s="2"/>
      <c r="G257" s="1"/>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row>
    <row r="258" ht="15.75" customHeight="1">
      <c r="A258" s="1"/>
      <c r="B258" s="1"/>
      <c r="C258" s="1"/>
      <c r="D258" s="1"/>
      <c r="E258" s="1"/>
      <c r="F258" s="2"/>
      <c r="G258" s="1"/>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row>
    <row r="259" ht="15.75" customHeight="1">
      <c r="A259" s="1"/>
      <c r="B259" s="1"/>
      <c r="C259" s="1"/>
      <c r="D259" s="1"/>
      <c r="E259" s="1"/>
      <c r="F259" s="2"/>
      <c r="G259" s="1"/>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row>
    <row r="260" ht="15.75" customHeight="1">
      <c r="A260" s="1"/>
      <c r="B260" s="1"/>
      <c r="C260" s="1"/>
      <c r="D260" s="1"/>
      <c r="E260" s="1"/>
      <c r="F260" s="2"/>
      <c r="G260" s="1"/>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row>
    <row r="261" ht="15.75" customHeight="1">
      <c r="A261" s="1"/>
      <c r="B261" s="1"/>
      <c r="C261" s="1"/>
      <c r="D261" s="1"/>
      <c r="E261" s="1"/>
      <c r="F261" s="2"/>
      <c r="G261" s="1"/>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row>
    <row r="262" ht="15.75" customHeight="1">
      <c r="A262" s="1"/>
      <c r="B262" s="1"/>
      <c r="C262" s="1"/>
      <c r="D262" s="1"/>
      <c r="E262" s="1"/>
      <c r="F262" s="2"/>
      <c r="G262" s="1"/>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row>
    <row r="263" ht="15.75" customHeight="1">
      <c r="A263" s="1"/>
      <c r="B263" s="1"/>
      <c r="C263" s="1"/>
      <c r="D263" s="1"/>
      <c r="E263" s="1"/>
      <c r="F263" s="2"/>
      <c r="G263" s="1"/>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row>
    <row r="264" ht="15.75" customHeight="1">
      <c r="A264" s="1"/>
      <c r="B264" s="1"/>
      <c r="C264" s="1"/>
      <c r="D264" s="1"/>
      <c r="E264" s="1"/>
      <c r="F264" s="2"/>
      <c r="G264" s="1"/>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row>
    <row r="265" ht="15.75" customHeight="1">
      <c r="A265" s="1"/>
      <c r="B265" s="1"/>
      <c r="C265" s="1"/>
      <c r="D265" s="1"/>
      <c r="E265" s="1"/>
      <c r="F265" s="2"/>
      <c r="G265" s="1"/>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row>
    <row r="266" ht="15.75" customHeight="1">
      <c r="A266" s="1"/>
      <c r="B266" s="1"/>
      <c r="C266" s="1"/>
      <c r="D266" s="1"/>
      <c r="E266" s="1"/>
      <c r="F266" s="2"/>
      <c r="G266" s="1"/>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row>
    <row r="267" ht="15.75" customHeight="1">
      <c r="A267" s="1"/>
      <c r="B267" s="1"/>
      <c r="C267" s="1"/>
      <c r="D267" s="1"/>
      <c r="E267" s="1"/>
      <c r="F267" s="2"/>
      <c r="G267" s="1"/>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row>
    <row r="268" ht="15.75" customHeight="1">
      <c r="A268" s="1"/>
      <c r="B268" s="1"/>
      <c r="C268" s="1"/>
      <c r="D268" s="1"/>
      <c r="E268" s="1"/>
      <c r="F268" s="2"/>
      <c r="G268" s="1"/>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row>
    <row r="269" ht="15.75" customHeight="1">
      <c r="A269" s="1"/>
      <c r="B269" s="1"/>
      <c r="C269" s="1"/>
      <c r="D269" s="1"/>
      <c r="E269" s="1"/>
      <c r="F269" s="2"/>
      <c r="G269" s="1"/>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row>
    <row r="270" ht="15.75" customHeight="1">
      <c r="A270" s="1"/>
      <c r="B270" s="1"/>
      <c r="C270" s="1"/>
      <c r="D270" s="1"/>
      <c r="E270" s="1"/>
      <c r="F270" s="2"/>
      <c r="G270" s="1"/>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row>
    <row r="271" ht="15.75" customHeight="1">
      <c r="A271" s="1"/>
      <c r="B271" s="1"/>
      <c r="C271" s="1"/>
      <c r="D271" s="1"/>
      <c r="E271" s="1"/>
      <c r="F271" s="2"/>
      <c r="G271" s="1"/>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row>
    <row r="272" ht="15.75" customHeight="1">
      <c r="A272" s="1"/>
      <c r="B272" s="1"/>
      <c r="C272" s="1"/>
      <c r="D272" s="1"/>
      <c r="E272" s="1"/>
      <c r="F272" s="2"/>
      <c r="G272" s="1"/>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row>
    <row r="273" ht="15.75" customHeight="1">
      <c r="A273" s="1"/>
      <c r="B273" s="1"/>
      <c r="C273" s="1"/>
      <c r="D273" s="1"/>
      <c r="E273" s="1"/>
      <c r="F273" s="2"/>
      <c r="G273" s="1"/>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row>
    <row r="274" ht="15.75" customHeight="1">
      <c r="A274" s="1"/>
      <c r="B274" s="1"/>
      <c r="C274" s="1"/>
      <c r="D274" s="1"/>
      <c r="E274" s="1"/>
      <c r="F274" s="2"/>
      <c r="G274" s="1"/>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row>
    <row r="275" ht="15.75" customHeight="1">
      <c r="A275" s="1"/>
      <c r="B275" s="1"/>
      <c r="C275" s="1"/>
      <c r="D275" s="1"/>
      <c r="E275" s="1"/>
      <c r="F275" s="2"/>
      <c r="G275" s="1"/>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row>
    <row r="276" ht="15.75" customHeight="1">
      <c r="A276" s="1"/>
      <c r="B276" s="1"/>
      <c r="C276" s="1"/>
      <c r="D276" s="1"/>
      <c r="E276" s="1"/>
      <c r="F276" s="2"/>
      <c r="G276" s="1"/>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row>
    <row r="277" ht="15.75" customHeight="1">
      <c r="A277" s="1"/>
      <c r="B277" s="1"/>
      <c r="C277" s="1"/>
      <c r="D277" s="1"/>
      <c r="E277" s="1"/>
      <c r="F277" s="2"/>
      <c r="G277" s="1"/>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row>
    <row r="278" ht="15.75" customHeight="1">
      <c r="A278" s="1"/>
      <c r="B278" s="1"/>
      <c r="C278" s="1"/>
      <c r="D278" s="1"/>
      <c r="E278" s="1"/>
      <c r="F278" s="2"/>
      <c r="G278" s="1"/>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row>
    <row r="279" ht="15.75" customHeight="1">
      <c r="A279" s="1"/>
      <c r="B279" s="1"/>
      <c r="C279" s="1"/>
      <c r="D279" s="1"/>
      <c r="E279" s="1"/>
      <c r="F279" s="2"/>
      <c r="G279" s="1"/>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row>
    <row r="280" ht="15.75" customHeight="1">
      <c r="A280" s="1"/>
      <c r="B280" s="1"/>
      <c r="C280" s="1"/>
      <c r="D280" s="1"/>
      <c r="E280" s="1"/>
      <c r="F280" s="2"/>
      <c r="G280" s="1"/>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row>
    <row r="281" ht="15.75" customHeight="1">
      <c r="A281" s="1"/>
      <c r="B281" s="1"/>
      <c r="C281" s="1"/>
      <c r="D281" s="1"/>
      <c r="E281" s="1"/>
      <c r="F281" s="2"/>
      <c r="G281" s="1"/>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row>
    <row r="282" ht="15.75" customHeight="1">
      <c r="A282" s="1"/>
      <c r="B282" s="1"/>
      <c r="C282" s="1"/>
      <c r="D282" s="1"/>
      <c r="E282" s="1"/>
      <c r="F282" s="2"/>
      <c r="G282" s="1"/>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row>
    <row r="283" ht="15.75" customHeight="1">
      <c r="A283" s="1"/>
      <c r="B283" s="1"/>
      <c r="C283" s="1"/>
      <c r="D283" s="1"/>
      <c r="E283" s="1"/>
      <c r="F283" s="2"/>
      <c r="G283" s="1"/>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row>
    <row r="284" ht="15.75" customHeight="1">
      <c r="A284" s="1"/>
      <c r="B284" s="1"/>
      <c r="C284" s="1"/>
      <c r="D284" s="1"/>
      <c r="E284" s="1"/>
      <c r="F284" s="2"/>
      <c r="G284" s="1"/>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row>
    <row r="285" ht="15.75" customHeight="1">
      <c r="A285" s="1"/>
      <c r="B285" s="1"/>
      <c r="C285" s="1"/>
      <c r="D285" s="1"/>
      <c r="E285" s="1"/>
      <c r="F285" s="2"/>
      <c r="G285" s="1"/>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row>
    <row r="286" ht="15.75" customHeight="1">
      <c r="A286" s="1"/>
      <c r="B286" s="1"/>
      <c r="C286" s="1"/>
      <c r="D286" s="1"/>
      <c r="E286" s="1"/>
      <c r="F286" s="2"/>
      <c r="G286" s="1"/>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row>
    <row r="287" ht="15.75" customHeight="1">
      <c r="A287" s="1"/>
      <c r="B287" s="1"/>
      <c r="C287" s="1"/>
      <c r="D287" s="1"/>
      <c r="E287" s="1"/>
      <c r="F287" s="2"/>
      <c r="G287" s="1"/>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row>
    <row r="288" ht="15.75" customHeight="1">
      <c r="A288" s="1"/>
      <c r="B288" s="1"/>
      <c r="C288" s="1"/>
      <c r="D288" s="1"/>
      <c r="E288" s="1"/>
      <c r="F288" s="2"/>
      <c r="G288" s="1"/>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row>
    <row r="289" ht="15.75" customHeight="1">
      <c r="A289" s="1"/>
      <c r="B289" s="1"/>
      <c r="C289" s="1"/>
      <c r="D289" s="1"/>
      <c r="E289" s="1"/>
      <c r="F289" s="2"/>
      <c r="G289" s="1"/>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row>
    <row r="290" ht="15.75" customHeight="1">
      <c r="A290" s="1"/>
      <c r="B290" s="1"/>
      <c r="C290" s="1"/>
      <c r="D290" s="1"/>
      <c r="E290" s="1"/>
      <c r="F290" s="2"/>
      <c r="G290" s="1"/>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row>
    <row r="291" ht="15.75" customHeight="1">
      <c r="A291" s="1"/>
      <c r="B291" s="1"/>
      <c r="C291" s="1"/>
      <c r="D291" s="1"/>
      <c r="E291" s="1"/>
      <c r="F291" s="2"/>
      <c r="G291" s="1"/>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row>
    <row r="292" ht="15.75" customHeight="1">
      <c r="A292" s="1"/>
      <c r="B292" s="1"/>
      <c r="C292" s="1"/>
      <c r="D292" s="1"/>
      <c r="E292" s="1"/>
      <c r="F292" s="2"/>
      <c r="G292" s="1"/>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row>
    <row r="293" ht="15.75" customHeight="1">
      <c r="A293" s="1"/>
      <c r="B293" s="1"/>
      <c r="C293" s="1"/>
      <c r="D293" s="1"/>
      <c r="E293" s="1"/>
      <c r="F293" s="2"/>
      <c r="G293" s="1"/>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row>
    <row r="294" ht="15.75" customHeight="1">
      <c r="A294" s="1"/>
      <c r="B294" s="1"/>
      <c r="C294" s="1"/>
      <c r="D294" s="1"/>
      <c r="E294" s="1"/>
      <c r="F294" s="2"/>
      <c r="G294" s="1"/>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row>
    <row r="295" ht="15.75" customHeight="1">
      <c r="A295" s="1"/>
      <c r="B295" s="1"/>
      <c r="C295" s="1"/>
      <c r="D295" s="1"/>
      <c r="E295" s="1"/>
      <c r="F295" s="2"/>
      <c r="G295" s="1"/>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row>
    <row r="296" ht="15.75" customHeight="1">
      <c r="A296" s="1"/>
      <c r="B296" s="1"/>
      <c r="C296" s="1"/>
      <c r="D296" s="1"/>
      <c r="E296" s="1"/>
      <c r="F296" s="2"/>
      <c r="G296" s="1"/>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row>
    <row r="297" ht="15.75" customHeight="1">
      <c r="A297" s="1"/>
      <c r="B297" s="1"/>
      <c r="C297" s="1"/>
      <c r="D297" s="1"/>
      <c r="E297" s="1"/>
      <c r="F297" s="2"/>
      <c r="G297" s="1"/>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row>
    <row r="298" ht="15.75" customHeight="1">
      <c r="A298" s="1"/>
      <c r="B298" s="1"/>
      <c r="C298" s="1"/>
      <c r="D298" s="1"/>
      <c r="E298" s="1"/>
      <c r="F298" s="2"/>
      <c r="G298" s="1"/>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row>
    <row r="299" ht="15.75" customHeight="1">
      <c r="A299" s="1"/>
      <c r="B299" s="1"/>
      <c r="C299" s="1"/>
      <c r="D299" s="1"/>
      <c r="E299" s="1"/>
      <c r="F299" s="2"/>
      <c r="G299" s="1"/>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row>
    <row r="300" ht="15.75" customHeight="1">
      <c r="A300" s="1"/>
      <c r="B300" s="1"/>
      <c r="C300" s="1"/>
      <c r="D300" s="1"/>
      <c r="E300" s="1"/>
      <c r="F300" s="2"/>
      <c r="G300" s="1"/>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row>
    <row r="301" ht="15.75" customHeight="1">
      <c r="A301" s="1"/>
      <c r="B301" s="1"/>
      <c r="C301" s="1"/>
      <c r="D301" s="1"/>
      <c r="E301" s="1"/>
      <c r="F301" s="2"/>
      <c r="G301" s="1"/>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row>
    <row r="302" ht="15.75" customHeight="1">
      <c r="A302" s="1"/>
      <c r="B302" s="1"/>
      <c r="C302" s="1"/>
      <c r="D302" s="1"/>
      <c r="E302" s="1"/>
      <c r="F302" s="2"/>
      <c r="G302" s="1"/>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row>
    <row r="303" ht="15.75" customHeight="1">
      <c r="A303" s="1"/>
      <c r="B303" s="1"/>
      <c r="C303" s="1"/>
      <c r="D303" s="1"/>
      <c r="E303" s="1"/>
      <c r="F303" s="2"/>
      <c r="G303" s="1"/>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row>
    <row r="304" ht="15.75" customHeight="1">
      <c r="A304" s="1"/>
      <c r="B304" s="1"/>
      <c r="C304" s="1"/>
      <c r="D304" s="1"/>
      <c r="E304" s="1"/>
      <c r="F304" s="2"/>
      <c r="G304" s="1"/>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row>
    <row r="305" ht="15.75" customHeight="1">
      <c r="A305" s="1"/>
      <c r="B305" s="1"/>
      <c r="C305" s="1"/>
      <c r="D305" s="1"/>
      <c r="E305" s="1"/>
      <c r="F305" s="2"/>
      <c r="G305" s="1"/>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row>
    <row r="306" ht="15.75" customHeight="1">
      <c r="A306" s="1"/>
      <c r="B306" s="1"/>
      <c r="C306" s="1"/>
      <c r="D306" s="1"/>
      <c r="E306" s="1"/>
      <c r="F306" s="2"/>
      <c r="G306" s="1"/>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row>
    <row r="307" ht="15.75" customHeight="1">
      <c r="A307" s="1"/>
      <c r="B307" s="1"/>
      <c r="C307" s="1"/>
      <c r="D307" s="1"/>
      <c r="E307" s="1"/>
      <c r="F307" s="2"/>
      <c r="G307" s="1"/>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row>
    <row r="308" ht="15.75" customHeight="1">
      <c r="A308" s="1"/>
      <c r="B308" s="1"/>
      <c r="C308" s="1"/>
      <c r="D308" s="1"/>
      <c r="E308" s="1"/>
      <c r="F308" s="2"/>
      <c r="G308" s="1"/>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row>
    <row r="309" ht="15.75" customHeight="1">
      <c r="A309" s="1"/>
      <c r="B309" s="1"/>
      <c r="C309" s="1"/>
      <c r="D309" s="1"/>
      <c r="E309" s="1"/>
      <c r="F309" s="2"/>
      <c r="G309" s="1"/>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row>
    <row r="310" ht="15.75" customHeight="1">
      <c r="A310" s="1"/>
      <c r="B310" s="1"/>
      <c r="C310" s="1"/>
      <c r="D310" s="1"/>
      <c r="E310" s="1"/>
      <c r="F310" s="2"/>
      <c r="G310" s="1"/>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row>
    <row r="311" ht="15.75" customHeight="1">
      <c r="A311" s="1"/>
      <c r="B311" s="1"/>
      <c r="C311" s="1"/>
      <c r="D311" s="1"/>
      <c r="E311" s="1"/>
      <c r="F311" s="2"/>
      <c r="G311" s="1"/>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row>
    <row r="312" ht="15.75" customHeight="1">
      <c r="A312" s="1"/>
      <c r="B312" s="1"/>
      <c r="C312" s="1"/>
      <c r="D312" s="1"/>
      <c r="E312" s="1"/>
      <c r="F312" s="2"/>
      <c r="G312" s="1"/>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row>
    <row r="313" ht="15.75" customHeight="1">
      <c r="A313" s="1"/>
      <c r="B313" s="1"/>
      <c r="C313" s="1"/>
      <c r="D313" s="1"/>
      <c r="E313" s="1"/>
      <c r="F313" s="2"/>
      <c r="G313" s="1"/>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row>
    <row r="314" ht="15.75" customHeight="1">
      <c r="A314" s="1"/>
      <c r="B314" s="1"/>
      <c r="C314" s="1"/>
      <c r="D314" s="1"/>
      <c r="E314" s="1"/>
      <c r="F314" s="2"/>
      <c r="G314" s="1"/>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row>
    <row r="315" ht="15.75" customHeight="1">
      <c r="A315" s="1"/>
      <c r="B315" s="1"/>
      <c r="C315" s="1"/>
      <c r="D315" s="1"/>
      <c r="E315" s="1"/>
      <c r="F315" s="2"/>
      <c r="G315" s="1"/>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row>
    <row r="316" ht="15.75" customHeight="1">
      <c r="A316" s="1"/>
      <c r="B316" s="1"/>
      <c r="C316" s="1"/>
      <c r="D316" s="1"/>
      <c r="E316" s="1"/>
      <c r="F316" s="2"/>
      <c r="G316" s="1"/>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row>
    <row r="317" ht="15.75" customHeight="1">
      <c r="A317" s="1"/>
      <c r="B317" s="1"/>
      <c r="C317" s="1"/>
      <c r="D317" s="1"/>
      <c r="E317" s="1"/>
      <c r="F317" s="2"/>
      <c r="G317" s="1"/>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row>
    <row r="318" ht="15.75" customHeight="1">
      <c r="A318" s="1"/>
      <c r="B318" s="1"/>
      <c r="C318" s="1"/>
      <c r="D318" s="1"/>
      <c r="E318" s="1"/>
      <c r="F318" s="2"/>
      <c r="G318" s="1"/>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row>
    <row r="319" ht="15.75" customHeight="1">
      <c r="A319" s="1"/>
      <c r="B319" s="1"/>
      <c r="C319" s="1"/>
      <c r="D319" s="1"/>
      <c r="E319" s="1"/>
      <c r="F319" s="2"/>
      <c r="G319" s="1"/>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row>
    <row r="320" ht="15.75" customHeight="1">
      <c r="A320" s="1"/>
      <c r="B320" s="1"/>
      <c r="C320" s="1"/>
      <c r="D320" s="1"/>
      <c r="E320" s="1"/>
      <c r="F320" s="2"/>
      <c r="G320" s="1"/>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row>
    <row r="321" ht="15.75" customHeight="1">
      <c r="A321" s="1"/>
      <c r="B321" s="1"/>
      <c r="C321" s="1"/>
      <c r="D321" s="1"/>
      <c r="E321" s="1"/>
      <c r="F321" s="2"/>
      <c r="G321" s="1"/>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row>
    <row r="322" ht="15.75" customHeight="1">
      <c r="A322" s="1"/>
      <c r="B322" s="1"/>
      <c r="C322" s="1"/>
      <c r="D322" s="1"/>
      <c r="E322" s="1"/>
      <c r="F322" s="2"/>
      <c r="G322" s="1"/>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row>
    <row r="323" ht="15.75" customHeight="1">
      <c r="A323" s="1"/>
      <c r="B323" s="1"/>
      <c r="C323" s="1"/>
      <c r="D323" s="1"/>
      <c r="E323" s="1"/>
      <c r="F323" s="2"/>
      <c r="G323" s="1"/>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row>
    <row r="324" ht="15.75" customHeight="1">
      <c r="A324" s="1"/>
      <c r="B324" s="1"/>
      <c r="C324" s="1"/>
      <c r="D324" s="1"/>
      <c r="E324" s="1"/>
      <c r="F324" s="2"/>
      <c r="G324" s="1"/>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row>
    <row r="325" ht="15.75" customHeight="1">
      <c r="A325" s="1"/>
      <c r="B325" s="1"/>
      <c r="C325" s="1"/>
      <c r="D325" s="1"/>
      <c r="E325" s="1"/>
      <c r="F325" s="2"/>
      <c r="G325" s="1"/>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row>
    <row r="326" ht="15.75" customHeight="1">
      <c r="A326" s="1"/>
      <c r="B326" s="1"/>
      <c r="C326" s="1"/>
      <c r="D326" s="1"/>
      <c r="E326" s="1"/>
      <c r="F326" s="2"/>
      <c r="G326" s="1"/>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row>
    <row r="327" ht="15.75" customHeight="1">
      <c r="A327" s="1"/>
      <c r="B327" s="1"/>
      <c r="C327" s="1"/>
      <c r="D327" s="1"/>
      <c r="E327" s="1"/>
      <c r="F327" s="2"/>
      <c r="G327" s="1"/>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row>
    <row r="328" ht="15.75" customHeight="1">
      <c r="A328" s="1"/>
      <c r="B328" s="1"/>
      <c r="C328" s="1"/>
      <c r="D328" s="1"/>
      <c r="E328" s="1"/>
      <c r="F328" s="2"/>
      <c r="G328" s="1"/>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row>
    <row r="329" ht="15.75" customHeight="1">
      <c r="A329" s="1"/>
      <c r="B329" s="1"/>
      <c r="C329" s="1"/>
      <c r="D329" s="1"/>
      <c r="E329" s="1"/>
      <c r="F329" s="2"/>
      <c r="G329" s="1"/>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row>
    <row r="330" ht="15.75" customHeight="1">
      <c r="A330" s="1"/>
      <c r="B330" s="1"/>
      <c r="C330" s="1"/>
      <c r="D330" s="1"/>
      <c r="E330" s="1"/>
      <c r="F330" s="2"/>
      <c r="G330" s="1"/>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row>
    <row r="331" ht="15.75" customHeight="1">
      <c r="A331" s="1"/>
      <c r="B331" s="1"/>
      <c r="C331" s="1"/>
      <c r="D331" s="1"/>
      <c r="E331" s="1"/>
      <c r="F331" s="2"/>
      <c r="G331" s="1"/>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row>
    <row r="332" ht="15.75" customHeight="1">
      <c r="A332" s="1"/>
      <c r="B332" s="1"/>
      <c r="C332" s="1"/>
      <c r="D332" s="1"/>
      <c r="E332" s="1"/>
      <c r="F332" s="2"/>
      <c r="G332" s="1"/>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row>
    <row r="333" ht="15.75" customHeight="1">
      <c r="A333" s="1"/>
      <c r="B333" s="1"/>
      <c r="C333" s="1"/>
      <c r="D333" s="1"/>
      <c r="E333" s="1"/>
      <c r="F333" s="2"/>
      <c r="G333" s="1"/>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row>
    <row r="334" ht="15.75" customHeight="1">
      <c r="A334" s="1"/>
      <c r="B334" s="1"/>
      <c r="C334" s="1"/>
      <c r="D334" s="1"/>
      <c r="E334" s="1"/>
      <c r="F334" s="2"/>
      <c r="G334" s="1"/>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row>
    <row r="335" ht="15.75" customHeight="1">
      <c r="A335" s="1"/>
      <c r="B335" s="1"/>
      <c r="C335" s="1"/>
      <c r="D335" s="1"/>
      <c r="E335" s="1"/>
      <c r="F335" s="2"/>
      <c r="G335" s="1"/>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row>
    <row r="336" ht="15.75" customHeight="1">
      <c r="A336" s="1"/>
      <c r="B336" s="1"/>
      <c r="C336" s="1"/>
      <c r="D336" s="1"/>
      <c r="E336" s="1"/>
      <c r="F336" s="2"/>
      <c r="G336" s="1"/>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row>
    <row r="337" ht="15.75" customHeight="1">
      <c r="A337" s="1"/>
      <c r="B337" s="1"/>
      <c r="C337" s="1"/>
      <c r="D337" s="1"/>
      <c r="E337" s="1"/>
      <c r="F337" s="2"/>
      <c r="G337" s="1"/>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row>
    <row r="338" ht="15.75" customHeight="1">
      <c r="A338" s="1"/>
      <c r="B338" s="1"/>
      <c r="C338" s="1"/>
      <c r="D338" s="1"/>
      <c r="E338" s="1"/>
      <c r="F338" s="2"/>
      <c r="G338" s="1"/>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row>
    <row r="339" ht="15.75" customHeight="1">
      <c r="A339" s="1"/>
      <c r="B339" s="1"/>
      <c r="C339" s="1"/>
      <c r="D339" s="1"/>
      <c r="E339" s="1"/>
      <c r="F339" s="2"/>
      <c r="G339" s="1"/>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row>
    <row r="340" ht="15.75" customHeight="1">
      <c r="A340" s="1"/>
      <c r="B340" s="1"/>
      <c r="C340" s="1"/>
      <c r="D340" s="1"/>
      <c r="E340" s="1"/>
      <c r="F340" s="2"/>
      <c r="G340" s="1"/>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row>
    <row r="341" ht="15.75" customHeight="1">
      <c r="A341" s="1"/>
      <c r="B341" s="1"/>
      <c r="C341" s="1"/>
      <c r="D341" s="1"/>
      <c r="E341" s="1"/>
      <c r="F341" s="2"/>
      <c r="G341" s="1"/>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row>
    <row r="342" ht="15.75" customHeight="1">
      <c r="A342" s="1"/>
      <c r="B342" s="1"/>
      <c r="C342" s="1"/>
      <c r="D342" s="1"/>
      <c r="E342" s="1"/>
      <c r="F342" s="2"/>
      <c r="G342" s="1"/>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row>
    <row r="343" ht="15.75" customHeight="1">
      <c r="A343" s="1"/>
      <c r="B343" s="1"/>
      <c r="C343" s="1"/>
      <c r="D343" s="1"/>
      <c r="E343" s="1"/>
      <c r="F343" s="2"/>
      <c r="G343" s="1"/>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row>
    <row r="344" ht="15.75" customHeight="1">
      <c r="A344" s="1"/>
      <c r="B344" s="1"/>
      <c r="C344" s="1"/>
      <c r="D344" s="1"/>
      <c r="E344" s="1"/>
      <c r="F344" s="2"/>
      <c r="G344" s="1"/>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row>
    <row r="345" ht="15.75" customHeight="1">
      <c r="A345" s="1"/>
      <c r="B345" s="1"/>
      <c r="C345" s="1"/>
      <c r="D345" s="1"/>
      <c r="E345" s="1"/>
      <c r="F345" s="2"/>
      <c r="G345" s="1"/>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row>
    <row r="346" ht="15.75" customHeight="1">
      <c r="A346" s="1"/>
      <c r="B346" s="1"/>
      <c r="C346" s="1"/>
      <c r="D346" s="1"/>
      <c r="E346" s="1"/>
      <c r="F346" s="2"/>
      <c r="G346" s="1"/>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row>
    <row r="347" ht="15.75" customHeight="1">
      <c r="A347" s="1"/>
      <c r="B347" s="1"/>
      <c r="C347" s="1"/>
      <c r="D347" s="1"/>
      <c r="E347" s="1"/>
      <c r="F347" s="2"/>
      <c r="G347" s="1"/>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row>
    <row r="348" ht="15.75" customHeight="1">
      <c r="A348" s="1"/>
      <c r="B348" s="1"/>
      <c r="C348" s="1"/>
      <c r="D348" s="1"/>
      <c r="E348" s="1"/>
      <c r="F348" s="2"/>
      <c r="G348" s="1"/>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row>
    <row r="349" ht="15.75" customHeight="1">
      <c r="A349" s="1"/>
      <c r="B349" s="1"/>
      <c r="C349" s="1"/>
      <c r="D349" s="1"/>
      <c r="E349" s="1"/>
      <c r="F349" s="2"/>
      <c r="G349" s="1"/>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row>
    <row r="350" ht="15.75" customHeight="1">
      <c r="A350" s="1"/>
      <c r="B350" s="1"/>
      <c r="C350" s="1"/>
      <c r="D350" s="1"/>
      <c r="E350" s="1"/>
      <c r="F350" s="2"/>
      <c r="G350" s="1"/>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row>
    <row r="351" ht="15.75" customHeight="1">
      <c r="A351" s="1"/>
      <c r="B351" s="1"/>
      <c r="C351" s="1"/>
      <c r="D351" s="1"/>
      <c r="E351" s="1"/>
      <c r="F351" s="2"/>
      <c r="G351" s="1"/>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row>
    <row r="352" ht="15.75" customHeight="1">
      <c r="A352" s="1"/>
      <c r="B352" s="1"/>
      <c r="C352" s="1"/>
      <c r="D352" s="1"/>
      <c r="E352" s="1"/>
      <c r="F352" s="2"/>
      <c r="G352" s="1"/>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row>
    <row r="353" ht="15.75" customHeight="1">
      <c r="A353" s="1"/>
      <c r="B353" s="1"/>
      <c r="C353" s="1"/>
      <c r="D353" s="1"/>
      <c r="E353" s="1"/>
      <c r="F353" s="2"/>
      <c r="G353" s="1"/>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row>
    <row r="354" ht="15.75" customHeight="1">
      <c r="A354" s="1"/>
      <c r="B354" s="1"/>
      <c r="C354" s="1"/>
      <c r="D354" s="1"/>
      <c r="E354" s="1"/>
      <c r="F354" s="2"/>
      <c r="G354" s="1"/>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row>
    <row r="355" ht="15.75" customHeight="1">
      <c r="A355" s="1"/>
      <c r="B355" s="1"/>
      <c r="C355" s="1"/>
      <c r="D355" s="1"/>
      <c r="E355" s="1"/>
      <c r="F355" s="2"/>
      <c r="G355" s="1"/>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row>
    <row r="356" ht="15.75" customHeight="1">
      <c r="A356" s="1"/>
      <c r="B356" s="1"/>
      <c r="C356" s="1"/>
      <c r="D356" s="1"/>
      <c r="E356" s="1"/>
      <c r="F356" s="2"/>
      <c r="G356" s="1"/>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row>
    <row r="357" ht="15.75" customHeight="1">
      <c r="A357" s="1"/>
      <c r="B357" s="1"/>
      <c r="C357" s="1"/>
      <c r="D357" s="1"/>
      <c r="E357" s="1"/>
      <c r="F357" s="2"/>
      <c r="G357" s="1"/>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row>
    <row r="358" ht="15.75" customHeight="1">
      <c r="A358" s="1"/>
      <c r="B358" s="1"/>
      <c r="C358" s="1"/>
      <c r="D358" s="1"/>
      <c r="E358" s="1"/>
      <c r="F358" s="2"/>
      <c r="G358" s="1"/>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row>
    <row r="359" ht="15.75" customHeight="1">
      <c r="A359" s="1"/>
      <c r="B359" s="1"/>
      <c r="C359" s="1"/>
      <c r="D359" s="1"/>
      <c r="E359" s="1"/>
      <c r="F359" s="2"/>
      <c r="G359" s="1"/>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row>
    <row r="360" ht="15.75" customHeight="1">
      <c r="A360" s="1"/>
      <c r="B360" s="1"/>
      <c r="C360" s="1"/>
      <c r="D360" s="1"/>
      <c r="E360" s="1"/>
      <c r="F360" s="2"/>
      <c r="G360" s="1"/>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row>
    <row r="361" ht="15.75" customHeight="1">
      <c r="A361" s="1"/>
      <c r="B361" s="1"/>
      <c r="C361" s="1"/>
      <c r="D361" s="1"/>
      <c r="E361" s="1"/>
      <c r="F361" s="2"/>
      <c r="G361" s="1"/>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row>
    <row r="362" ht="15.75" customHeight="1">
      <c r="A362" s="1"/>
      <c r="B362" s="1"/>
      <c r="C362" s="1"/>
      <c r="D362" s="1"/>
      <c r="E362" s="1"/>
      <c r="F362" s="2"/>
      <c r="G362" s="1"/>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row>
    <row r="363" ht="15.75" customHeight="1">
      <c r="A363" s="1"/>
      <c r="B363" s="1"/>
      <c r="C363" s="1"/>
      <c r="D363" s="1"/>
      <c r="E363" s="1"/>
      <c r="F363" s="2"/>
      <c r="G363" s="1"/>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row>
    <row r="364" ht="15.75" customHeight="1">
      <c r="A364" s="1"/>
      <c r="B364" s="1"/>
      <c r="C364" s="1"/>
      <c r="D364" s="1"/>
      <c r="E364" s="1"/>
      <c r="F364" s="2"/>
      <c r="G364" s="1"/>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row>
    <row r="365" ht="15.75" customHeight="1">
      <c r="A365" s="1"/>
      <c r="B365" s="1"/>
      <c r="C365" s="1"/>
      <c r="D365" s="1"/>
      <c r="E365" s="1"/>
      <c r="F365" s="2"/>
      <c r="G365" s="1"/>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row>
    <row r="366" ht="15.75" customHeight="1">
      <c r="A366" s="1"/>
      <c r="B366" s="1"/>
      <c r="C366" s="1"/>
      <c r="D366" s="1"/>
      <c r="E366" s="1"/>
      <c r="F366" s="2"/>
      <c r="G366" s="1"/>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row>
    <row r="367" ht="15.75" customHeight="1">
      <c r="A367" s="1"/>
      <c r="B367" s="1"/>
      <c r="C367" s="1"/>
      <c r="D367" s="1"/>
      <c r="E367" s="1"/>
      <c r="F367" s="2"/>
      <c r="G367" s="1"/>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row>
    <row r="368" ht="15.75" customHeight="1">
      <c r="A368" s="1"/>
      <c r="B368" s="1"/>
      <c r="C368" s="1"/>
      <c r="D368" s="1"/>
      <c r="E368" s="1"/>
      <c r="F368" s="2"/>
      <c r="G368" s="1"/>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row>
    <row r="369" ht="15.75" customHeight="1">
      <c r="A369" s="1"/>
      <c r="B369" s="1"/>
      <c r="C369" s="1"/>
      <c r="D369" s="1"/>
      <c r="E369" s="1"/>
      <c r="F369" s="2"/>
      <c r="G369" s="1"/>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row>
    <row r="370" ht="15.75" customHeight="1">
      <c r="A370" s="1"/>
      <c r="B370" s="1"/>
      <c r="C370" s="1"/>
      <c r="D370" s="1"/>
      <c r="E370" s="1"/>
      <c r="F370" s="2"/>
      <c r="G370" s="1"/>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row>
    <row r="371" ht="15.75" customHeight="1">
      <c r="A371" s="1"/>
      <c r="B371" s="1"/>
      <c r="C371" s="1"/>
      <c r="D371" s="1"/>
      <c r="E371" s="1"/>
      <c r="F371" s="2"/>
      <c r="G371" s="1"/>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row>
    <row r="372" ht="15.75" customHeight="1">
      <c r="A372" s="1"/>
      <c r="B372" s="1"/>
      <c r="C372" s="1"/>
      <c r="D372" s="1"/>
      <c r="E372" s="1"/>
      <c r="F372" s="2"/>
      <c r="G372" s="1"/>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row>
    <row r="373" ht="15.75" customHeight="1">
      <c r="A373" s="1"/>
      <c r="B373" s="1"/>
      <c r="C373" s="1"/>
      <c r="D373" s="1"/>
      <c r="E373" s="1"/>
      <c r="F373" s="2"/>
      <c r="G373" s="1"/>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row>
    <row r="374" ht="15.75" customHeight="1">
      <c r="A374" s="1"/>
      <c r="B374" s="1"/>
      <c r="C374" s="1"/>
      <c r="D374" s="1"/>
      <c r="E374" s="1"/>
      <c r="F374" s="2"/>
      <c r="G374" s="1"/>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row>
    <row r="375" ht="15.75" customHeight="1">
      <c r="A375" s="1"/>
      <c r="B375" s="1"/>
      <c r="C375" s="1"/>
      <c r="D375" s="1"/>
      <c r="E375" s="1"/>
      <c r="F375" s="2"/>
      <c r="G375" s="1"/>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row>
    <row r="376" ht="15.75" customHeight="1">
      <c r="A376" s="1"/>
      <c r="B376" s="1"/>
      <c r="C376" s="1"/>
      <c r="D376" s="1"/>
      <c r="E376" s="1"/>
      <c r="F376" s="2"/>
      <c r="G376" s="1"/>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row>
    <row r="377" ht="15.75" customHeight="1">
      <c r="A377" s="1"/>
      <c r="B377" s="1"/>
      <c r="C377" s="1"/>
      <c r="D377" s="1"/>
      <c r="E377" s="1"/>
      <c r="F377" s="2"/>
      <c r="G377" s="1"/>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row>
    <row r="378" ht="15.75" customHeight="1">
      <c r="A378" s="1"/>
      <c r="B378" s="1"/>
      <c r="C378" s="1"/>
      <c r="D378" s="1"/>
      <c r="E378" s="1"/>
      <c r="F378" s="2"/>
      <c r="G378" s="1"/>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row>
    <row r="379" ht="15.75" customHeight="1">
      <c r="A379" s="1"/>
      <c r="B379" s="1"/>
      <c r="C379" s="1"/>
      <c r="D379" s="1"/>
      <c r="E379" s="1"/>
      <c r="F379" s="2"/>
      <c r="G379" s="1"/>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row>
    <row r="380" ht="15.75" customHeight="1">
      <c r="A380" s="1"/>
      <c r="B380" s="1"/>
      <c r="C380" s="1"/>
      <c r="D380" s="1"/>
      <c r="E380" s="1"/>
      <c r="F380" s="2"/>
      <c r="G380" s="1"/>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row>
    <row r="381" ht="15.75" customHeight="1">
      <c r="A381" s="1"/>
      <c r="B381" s="1"/>
      <c r="C381" s="1"/>
      <c r="D381" s="1"/>
      <c r="E381" s="1"/>
      <c r="F381" s="2"/>
      <c r="G381" s="1"/>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row>
    <row r="382" ht="15.75" customHeight="1">
      <c r="A382" s="1"/>
      <c r="B382" s="1"/>
      <c r="C382" s="1"/>
      <c r="D382" s="1"/>
      <c r="E382" s="1"/>
      <c r="F382" s="2"/>
      <c r="G382" s="1"/>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row>
    <row r="383" ht="15.75" customHeight="1">
      <c r="A383" s="1"/>
      <c r="B383" s="1"/>
      <c r="C383" s="1"/>
      <c r="D383" s="1"/>
      <c r="E383" s="1"/>
      <c r="F383" s="2"/>
      <c r="G383" s="1"/>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row>
    <row r="384" ht="15.75" customHeight="1">
      <c r="A384" s="1"/>
      <c r="B384" s="1"/>
      <c r="C384" s="1"/>
      <c r="D384" s="1"/>
      <c r="E384" s="1"/>
      <c r="F384" s="2"/>
      <c r="G384" s="1"/>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row>
    <row r="385" ht="15.75" customHeight="1">
      <c r="A385" s="1"/>
      <c r="B385" s="1"/>
      <c r="C385" s="1"/>
      <c r="D385" s="1"/>
      <c r="E385" s="1"/>
      <c r="F385" s="2"/>
      <c r="G385" s="1"/>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row>
    <row r="386" ht="15.75" customHeight="1">
      <c r="A386" s="1"/>
      <c r="B386" s="1"/>
      <c r="C386" s="1"/>
      <c r="D386" s="1"/>
      <c r="E386" s="1"/>
      <c r="F386" s="2"/>
      <c r="G386" s="1"/>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row>
    <row r="387" ht="15.75" customHeight="1">
      <c r="A387" s="1"/>
      <c r="B387" s="1"/>
      <c r="C387" s="1"/>
      <c r="D387" s="1"/>
      <c r="E387" s="1"/>
      <c r="F387" s="2"/>
      <c r="G387" s="1"/>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row>
    <row r="388" ht="15.75" customHeight="1">
      <c r="A388" s="1"/>
      <c r="B388" s="1"/>
      <c r="C388" s="1"/>
      <c r="D388" s="1"/>
      <c r="E388" s="1"/>
      <c r="F388" s="2"/>
      <c r="G388" s="1"/>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row>
    <row r="389" ht="15.75" customHeight="1">
      <c r="A389" s="1"/>
      <c r="B389" s="1"/>
      <c r="C389" s="1"/>
      <c r="D389" s="1"/>
      <c r="E389" s="1"/>
      <c r="F389" s="2"/>
      <c r="G389" s="1"/>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row>
    <row r="390" ht="15.75" customHeight="1">
      <c r="A390" s="1"/>
      <c r="B390" s="1"/>
      <c r="C390" s="1"/>
      <c r="D390" s="1"/>
      <c r="E390" s="1"/>
      <c r="F390" s="2"/>
      <c r="G390" s="1"/>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row>
    <row r="391" ht="15.75" customHeight="1">
      <c r="A391" s="1"/>
      <c r="B391" s="1"/>
      <c r="C391" s="1"/>
      <c r="D391" s="1"/>
      <c r="E391" s="1"/>
      <c r="F391" s="2"/>
      <c r="G391" s="1"/>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row>
    <row r="392" ht="15.75" customHeight="1">
      <c r="A392" s="1"/>
      <c r="B392" s="1"/>
      <c r="C392" s="1"/>
      <c r="D392" s="1"/>
      <c r="E392" s="1"/>
      <c r="F392" s="2"/>
      <c r="G392" s="1"/>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row>
    <row r="393" ht="15.75" customHeight="1">
      <c r="A393" s="1"/>
      <c r="B393" s="1"/>
      <c r="C393" s="1"/>
      <c r="D393" s="1"/>
      <c r="E393" s="1"/>
      <c r="F393" s="2"/>
      <c r="G393" s="1"/>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row>
    <row r="394" ht="15.75" customHeight="1">
      <c r="A394" s="1"/>
      <c r="B394" s="1"/>
      <c r="C394" s="1"/>
      <c r="D394" s="1"/>
      <c r="E394" s="1"/>
      <c r="F394" s="2"/>
      <c r="G394" s="1"/>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row>
    <row r="395" ht="15.75" customHeight="1">
      <c r="A395" s="1"/>
      <c r="B395" s="1"/>
      <c r="C395" s="1"/>
      <c r="D395" s="1"/>
      <c r="E395" s="1"/>
      <c r="F395" s="2"/>
      <c r="G395" s="1"/>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row>
    <row r="396" ht="15.75" customHeight="1">
      <c r="A396" s="1"/>
      <c r="B396" s="1"/>
      <c r="C396" s="1"/>
      <c r="D396" s="1"/>
      <c r="E396" s="1"/>
      <c r="F396" s="2"/>
      <c r="G396" s="1"/>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row>
    <row r="397" ht="15.75" customHeight="1">
      <c r="A397" s="1"/>
      <c r="B397" s="1"/>
      <c r="C397" s="1"/>
      <c r="D397" s="1"/>
      <c r="E397" s="1"/>
      <c r="F397" s="2"/>
      <c r="G397" s="1"/>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row>
    <row r="398" ht="15.75" customHeight="1">
      <c r="A398" s="1"/>
      <c r="B398" s="1"/>
      <c r="C398" s="1"/>
      <c r="D398" s="1"/>
      <c r="E398" s="1"/>
      <c r="F398" s="2"/>
      <c r="G398" s="1"/>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row>
    <row r="399" ht="15.75" customHeight="1">
      <c r="A399" s="1"/>
      <c r="B399" s="1"/>
      <c r="C399" s="1"/>
      <c r="D399" s="1"/>
      <c r="E399" s="1"/>
      <c r="F399" s="2"/>
      <c r="G399" s="1"/>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row>
    <row r="400" ht="15.75" customHeight="1">
      <c r="A400" s="1"/>
      <c r="B400" s="1"/>
      <c r="C400" s="1"/>
      <c r="D400" s="1"/>
      <c r="E400" s="1"/>
      <c r="F400" s="2"/>
      <c r="G400" s="1"/>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row>
    <row r="401" ht="15.75" customHeight="1">
      <c r="A401" s="1"/>
      <c r="B401" s="1"/>
      <c r="C401" s="1"/>
      <c r="D401" s="1"/>
      <c r="E401" s="1"/>
      <c r="F401" s="2"/>
      <c r="G401" s="1"/>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row>
    <row r="402" ht="15.75" customHeight="1">
      <c r="A402" s="1"/>
      <c r="B402" s="1"/>
      <c r="C402" s="1"/>
      <c r="D402" s="1"/>
      <c r="E402" s="1"/>
      <c r="F402" s="2"/>
      <c r="G402" s="1"/>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row>
    <row r="403" ht="15.75" customHeight="1">
      <c r="A403" s="1"/>
      <c r="B403" s="1"/>
      <c r="C403" s="1"/>
      <c r="D403" s="1"/>
      <c r="E403" s="1"/>
      <c r="F403" s="2"/>
      <c r="G403" s="1"/>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row>
    <row r="404" ht="15.75" customHeight="1">
      <c r="A404" s="1"/>
      <c r="B404" s="1"/>
      <c r="C404" s="1"/>
      <c r="D404" s="1"/>
      <c r="E404" s="1"/>
      <c r="F404" s="2"/>
      <c r="G404" s="1"/>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row>
    <row r="405" ht="15.75" customHeight="1">
      <c r="A405" s="1"/>
      <c r="B405" s="1"/>
      <c r="C405" s="1"/>
      <c r="D405" s="1"/>
      <c r="E405" s="1"/>
      <c r="F405" s="2"/>
      <c r="G405" s="1"/>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row>
    <row r="406" ht="15.75" customHeight="1">
      <c r="A406" s="1"/>
      <c r="B406" s="1"/>
      <c r="C406" s="1"/>
      <c r="D406" s="1"/>
      <c r="E406" s="1"/>
      <c r="F406" s="2"/>
      <c r="G406" s="1"/>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row>
    <row r="407" ht="15.75" customHeight="1">
      <c r="A407" s="1"/>
      <c r="B407" s="1"/>
      <c r="C407" s="1"/>
      <c r="D407" s="1"/>
      <c r="E407" s="1"/>
      <c r="F407" s="2"/>
      <c r="G407" s="1"/>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row>
    <row r="408" ht="15.75" customHeight="1">
      <c r="A408" s="1"/>
      <c r="B408" s="1"/>
      <c r="C408" s="1"/>
      <c r="D408" s="1"/>
      <c r="E408" s="1"/>
      <c r="F408" s="2"/>
      <c r="G408" s="1"/>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row>
    <row r="409" ht="15.75" customHeight="1">
      <c r="A409" s="1"/>
      <c r="B409" s="1"/>
      <c r="C409" s="1"/>
      <c r="D409" s="1"/>
      <c r="E409" s="1"/>
      <c r="F409" s="2"/>
      <c r="G409" s="1"/>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row>
    <row r="410" ht="15.75" customHeight="1">
      <c r="A410" s="1"/>
      <c r="B410" s="1"/>
      <c r="C410" s="1"/>
      <c r="D410" s="1"/>
      <c r="E410" s="1"/>
      <c r="F410" s="2"/>
      <c r="G410" s="1"/>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row>
    <row r="411" ht="15.75" customHeight="1">
      <c r="A411" s="1"/>
      <c r="B411" s="1"/>
      <c r="C411" s="1"/>
      <c r="D411" s="1"/>
      <c r="E411" s="1"/>
      <c r="F411" s="2"/>
      <c r="G411" s="1"/>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row>
    <row r="412" ht="15.75" customHeight="1">
      <c r="A412" s="1"/>
      <c r="B412" s="1"/>
      <c r="C412" s="1"/>
      <c r="D412" s="1"/>
      <c r="E412" s="1"/>
      <c r="F412" s="2"/>
      <c r="G412" s="1"/>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row>
    <row r="413" ht="15.75" customHeight="1">
      <c r="A413" s="1"/>
      <c r="B413" s="1"/>
      <c r="C413" s="1"/>
      <c r="D413" s="1"/>
      <c r="E413" s="1"/>
      <c r="F413" s="2"/>
      <c r="G413" s="1"/>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row>
    <row r="414" ht="15.75" customHeight="1">
      <c r="A414" s="1"/>
      <c r="B414" s="1"/>
      <c r="C414" s="1"/>
      <c r="D414" s="1"/>
      <c r="E414" s="1"/>
      <c r="F414" s="2"/>
      <c r="G414" s="1"/>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row>
    <row r="415" ht="15.75" customHeight="1">
      <c r="A415" s="1"/>
      <c r="B415" s="1"/>
      <c r="C415" s="1"/>
      <c r="D415" s="1"/>
      <c r="E415" s="1"/>
      <c r="F415" s="2"/>
      <c r="G415" s="1"/>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row>
    <row r="416" ht="15.75" customHeight="1">
      <c r="A416" s="1"/>
      <c r="B416" s="1"/>
      <c r="C416" s="1"/>
      <c r="D416" s="1"/>
      <c r="E416" s="1"/>
      <c r="F416" s="2"/>
      <c r="G416" s="1"/>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row>
    <row r="417" ht="15.75" customHeight="1">
      <c r="A417" s="1"/>
      <c r="B417" s="1"/>
      <c r="C417" s="1"/>
      <c r="D417" s="1"/>
      <c r="E417" s="1"/>
      <c r="F417" s="2"/>
      <c r="G417" s="1"/>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row>
    <row r="418" ht="15.75" customHeight="1">
      <c r="A418" s="1"/>
      <c r="B418" s="1"/>
      <c r="C418" s="1"/>
      <c r="D418" s="1"/>
      <c r="E418" s="1"/>
      <c r="F418" s="2"/>
      <c r="G418" s="1"/>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row>
    <row r="419" ht="15.75" customHeight="1">
      <c r="A419" s="1"/>
      <c r="B419" s="1"/>
      <c r="C419" s="1"/>
      <c r="D419" s="1"/>
      <c r="E419" s="1"/>
      <c r="F419" s="2"/>
      <c r="G419" s="1"/>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row>
    <row r="420" ht="15.75" customHeight="1">
      <c r="A420" s="1"/>
      <c r="B420" s="1"/>
      <c r="C420" s="1"/>
      <c r="D420" s="1"/>
      <c r="E420" s="1"/>
      <c r="F420" s="2"/>
      <c r="G420" s="1"/>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row>
    <row r="421" ht="15.75" customHeight="1">
      <c r="A421" s="1"/>
      <c r="B421" s="1"/>
      <c r="C421" s="1"/>
      <c r="D421" s="1"/>
      <c r="E421" s="1"/>
      <c r="F421" s="2"/>
      <c r="G421" s="1"/>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row>
    <row r="422" ht="15.75" customHeight="1">
      <c r="A422" s="1"/>
      <c r="B422" s="1"/>
      <c r="C422" s="1"/>
      <c r="D422" s="1"/>
      <c r="E422" s="1"/>
      <c r="F422" s="2"/>
      <c r="G422" s="1"/>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row>
    <row r="423" ht="15.75" customHeight="1">
      <c r="A423" s="1"/>
      <c r="B423" s="1"/>
      <c r="C423" s="1"/>
      <c r="D423" s="1"/>
      <c r="E423" s="1"/>
      <c r="F423" s="2"/>
      <c r="G423" s="1"/>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row>
    <row r="424" ht="15.75" customHeight="1">
      <c r="A424" s="1"/>
      <c r="B424" s="1"/>
      <c r="C424" s="1"/>
      <c r="D424" s="1"/>
      <c r="E424" s="1"/>
      <c r="F424" s="2"/>
      <c r="G424" s="1"/>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row>
    <row r="425" ht="15.75" customHeight="1">
      <c r="A425" s="1"/>
      <c r="B425" s="1"/>
      <c r="C425" s="1"/>
      <c r="D425" s="1"/>
      <c r="E425" s="1"/>
      <c r="F425" s="2"/>
      <c r="G425" s="1"/>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row>
    <row r="426" ht="15.75" customHeight="1">
      <c r="A426" s="1"/>
      <c r="B426" s="1"/>
      <c r="C426" s="1"/>
      <c r="D426" s="1"/>
      <c r="E426" s="1"/>
      <c r="F426" s="2"/>
      <c r="G426" s="1"/>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row>
    <row r="427" ht="15.75" customHeight="1">
      <c r="A427" s="1"/>
      <c r="B427" s="1"/>
      <c r="C427" s="1"/>
      <c r="D427" s="1"/>
      <c r="E427" s="1"/>
      <c r="F427" s="2"/>
      <c r="G427" s="1"/>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row>
    <row r="428" ht="15.75" customHeight="1">
      <c r="A428" s="1"/>
      <c r="B428" s="1"/>
      <c r="C428" s="1"/>
      <c r="D428" s="1"/>
      <c r="E428" s="1"/>
      <c r="F428" s="2"/>
      <c r="G428" s="1"/>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row>
    <row r="429" ht="15.75" customHeight="1">
      <c r="A429" s="1"/>
      <c r="B429" s="1"/>
      <c r="C429" s="1"/>
      <c r="D429" s="1"/>
      <c r="E429" s="1"/>
      <c r="F429" s="2"/>
      <c r="G429" s="1"/>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row>
    <row r="430" ht="15.75" customHeight="1">
      <c r="A430" s="1"/>
      <c r="B430" s="1"/>
      <c r="C430" s="1"/>
      <c r="D430" s="1"/>
      <c r="E430" s="1"/>
      <c r="F430" s="2"/>
      <c r="G430" s="1"/>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row>
    <row r="431" ht="15.75" customHeight="1">
      <c r="A431" s="1"/>
      <c r="B431" s="1"/>
      <c r="C431" s="1"/>
      <c r="D431" s="1"/>
      <c r="E431" s="1"/>
      <c r="F431" s="2"/>
      <c r="G431" s="1"/>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row>
    <row r="432" ht="15.75" customHeight="1">
      <c r="A432" s="1"/>
      <c r="B432" s="1"/>
      <c r="C432" s="1"/>
      <c r="D432" s="1"/>
      <c r="E432" s="1"/>
      <c r="F432" s="2"/>
      <c r="G432" s="1"/>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row>
    <row r="433" ht="15.75" customHeight="1">
      <c r="A433" s="1"/>
      <c r="B433" s="1"/>
      <c r="C433" s="1"/>
      <c r="D433" s="1"/>
      <c r="E433" s="1"/>
      <c r="F433" s="2"/>
      <c r="G433" s="1"/>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row>
    <row r="434" ht="15.75" customHeight="1">
      <c r="A434" s="1"/>
      <c r="B434" s="1"/>
      <c r="C434" s="1"/>
      <c r="D434" s="1"/>
      <c r="E434" s="1"/>
      <c r="F434" s="2"/>
      <c r="G434" s="1"/>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row>
    <row r="435" ht="15.75" customHeight="1">
      <c r="A435" s="1"/>
      <c r="B435" s="1"/>
      <c r="C435" s="1"/>
      <c r="D435" s="1"/>
      <c r="E435" s="1"/>
      <c r="F435" s="2"/>
      <c r="G435" s="1"/>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row>
    <row r="436" ht="15.75" customHeight="1">
      <c r="A436" s="1"/>
      <c r="B436" s="1"/>
      <c r="C436" s="1"/>
      <c r="D436" s="1"/>
      <c r="E436" s="1"/>
      <c r="F436" s="2"/>
      <c r="G436" s="1"/>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row>
    <row r="437" ht="15.75" customHeight="1">
      <c r="A437" s="1"/>
      <c r="B437" s="1"/>
      <c r="C437" s="1"/>
      <c r="D437" s="1"/>
      <c r="E437" s="1"/>
      <c r="F437" s="2"/>
      <c r="G437" s="1"/>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row>
    <row r="438" ht="15.75" customHeight="1">
      <c r="A438" s="1"/>
      <c r="B438" s="1"/>
      <c r="C438" s="1"/>
      <c r="D438" s="1"/>
      <c r="E438" s="1"/>
      <c r="F438" s="2"/>
      <c r="G438" s="1"/>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row>
    <row r="439" ht="15.75" customHeight="1">
      <c r="A439" s="1"/>
      <c r="B439" s="1"/>
      <c r="C439" s="1"/>
      <c r="D439" s="1"/>
      <c r="E439" s="1"/>
      <c r="F439" s="2"/>
      <c r="G439" s="1"/>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row>
    <row r="440" ht="15.75" customHeight="1">
      <c r="A440" s="1"/>
      <c r="B440" s="1"/>
      <c r="C440" s="1"/>
      <c r="D440" s="1"/>
      <c r="E440" s="1"/>
      <c r="F440" s="2"/>
      <c r="G440" s="1"/>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row>
    <row r="441" ht="15.75" customHeight="1">
      <c r="A441" s="1"/>
      <c r="B441" s="1"/>
      <c r="C441" s="1"/>
      <c r="D441" s="1"/>
      <c r="E441" s="1"/>
      <c r="F441" s="2"/>
      <c r="G441" s="1"/>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row>
    <row r="442" ht="15.75" customHeight="1">
      <c r="A442" s="1"/>
      <c r="B442" s="1"/>
      <c r="C442" s="1"/>
      <c r="D442" s="1"/>
      <c r="E442" s="1"/>
      <c r="F442" s="2"/>
      <c r="G442" s="1"/>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row>
    <row r="443" ht="15.75" customHeight="1">
      <c r="A443" s="1"/>
      <c r="B443" s="1"/>
      <c r="C443" s="1"/>
      <c r="D443" s="1"/>
      <c r="E443" s="1"/>
      <c r="F443" s="2"/>
      <c r="G443" s="1"/>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row>
    <row r="444" ht="15.75" customHeight="1">
      <c r="A444" s="1"/>
      <c r="B444" s="1"/>
      <c r="C444" s="1"/>
      <c r="D444" s="1"/>
      <c r="E444" s="1"/>
      <c r="F444" s="2"/>
      <c r="G444" s="1"/>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row>
    <row r="445" ht="15.75" customHeight="1">
      <c r="A445" s="1"/>
      <c r="B445" s="1"/>
      <c r="C445" s="1"/>
      <c r="D445" s="1"/>
      <c r="E445" s="1"/>
      <c r="F445" s="2"/>
      <c r="G445" s="1"/>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row>
    <row r="446" ht="15.75" customHeight="1">
      <c r="A446" s="1"/>
      <c r="B446" s="1"/>
      <c r="C446" s="1"/>
      <c r="D446" s="1"/>
      <c r="E446" s="1"/>
      <c r="F446" s="2"/>
      <c r="G446" s="1"/>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row>
    <row r="447" ht="15.75" customHeight="1">
      <c r="A447" s="1"/>
      <c r="B447" s="1"/>
      <c r="C447" s="1"/>
      <c r="D447" s="1"/>
      <c r="E447" s="1"/>
      <c r="F447" s="2"/>
      <c r="G447" s="1"/>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row>
    <row r="448" ht="15.75" customHeight="1">
      <c r="A448" s="1"/>
      <c r="B448" s="1"/>
      <c r="C448" s="1"/>
      <c r="D448" s="1"/>
      <c r="E448" s="1"/>
      <c r="F448" s="2"/>
      <c r="G448" s="1"/>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row>
    <row r="449" ht="15.75" customHeight="1">
      <c r="A449" s="1"/>
      <c r="B449" s="1"/>
      <c r="C449" s="1"/>
      <c r="D449" s="1"/>
      <c r="E449" s="1"/>
      <c r="F449" s="2"/>
      <c r="G449" s="1"/>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row>
    <row r="450" ht="15.75" customHeight="1">
      <c r="A450" s="1"/>
      <c r="B450" s="1"/>
      <c r="C450" s="1"/>
      <c r="D450" s="1"/>
      <c r="E450" s="1"/>
      <c r="F450" s="2"/>
      <c r="G450" s="1"/>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row>
    <row r="451" ht="15.75" customHeight="1">
      <c r="A451" s="1"/>
      <c r="B451" s="1"/>
      <c r="C451" s="1"/>
      <c r="D451" s="1"/>
      <c r="E451" s="1"/>
      <c r="F451" s="2"/>
      <c r="G451" s="1"/>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row>
    <row r="452" ht="15.75" customHeight="1">
      <c r="A452" s="1"/>
      <c r="B452" s="1"/>
      <c r="C452" s="1"/>
      <c r="D452" s="1"/>
      <c r="E452" s="1"/>
      <c r="F452" s="2"/>
      <c r="G452" s="1"/>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row>
    <row r="453" ht="15.75" customHeight="1">
      <c r="A453" s="1"/>
      <c r="B453" s="1"/>
      <c r="C453" s="1"/>
      <c r="D453" s="1"/>
      <c r="E453" s="1"/>
      <c r="F453" s="2"/>
      <c r="G453" s="1"/>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row>
    <row r="454" ht="15.75" customHeight="1">
      <c r="A454" s="1"/>
      <c r="B454" s="1"/>
      <c r="C454" s="1"/>
      <c r="D454" s="1"/>
      <c r="E454" s="1"/>
      <c r="F454" s="2"/>
      <c r="G454" s="1"/>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row>
    <row r="455" ht="15.75" customHeight="1">
      <c r="A455" s="1"/>
      <c r="B455" s="1"/>
      <c r="C455" s="1"/>
      <c r="D455" s="1"/>
      <c r="E455" s="1"/>
      <c r="F455" s="2"/>
      <c r="G455" s="1"/>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row>
    <row r="456" ht="15.75" customHeight="1">
      <c r="A456" s="1"/>
      <c r="B456" s="1"/>
      <c r="C456" s="1"/>
      <c r="D456" s="1"/>
      <c r="E456" s="1"/>
      <c r="F456" s="2"/>
      <c r="G456" s="1"/>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row>
    <row r="457" ht="15.75" customHeight="1">
      <c r="A457" s="1"/>
      <c r="B457" s="1"/>
      <c r="C457" s="1"/>
      <c r="D457" s="1"/>
      <c r="E457" s="1"/>
      <c r="F457" s="2"/>
      <c r="G457" s="1"/>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row>
    <row r="458" ht="15.75" customHeight="1">
      <c r="A458" s="1"/>
      <c r="B458" s="1"/>
      <c r="C458" s="1"/>
      <c r="D458" s="1"/>
      <c r="E458" s="1"/>
      <c r="F458" s="2"/>
      <c r="G458" s="1"/>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row>
    <row r="459" ht="15.75" customHeight="1">
      <c r="A459" s="1"/>
      <c r="B459" s="1"/>
      <c r="C459" s="1"/>
      <c r="D459" s="1"/>
      <c r="E459" s="1"/>
      <c r="F459" s="2"/>
      <c r="G459" s="1"/>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row>
    <row r="460" ht="15.75" customHeight="1">
      <c r="A460" s="1"/>
      <c r="B460" s="1"/>
      <c r="C460" s="1"/>
      <c r="D460" s="1"/>
      <c r="E460" s="1"/>
      <c r="F460" s="2"/>
      <c r="G460" s="1"/>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row>
    <row r="461" ht="15.75" customHeight="1">
      <c r="A461" s="1"/>
      <c r="B461" s="1"/>
      <c r="C461" s="1"/>
      <c r="D461" s="1"/>
      <c r="E461" s="1"/>
      <c r="F461" s="2"/>
      <c r="G461" s="1"/>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row>
    <row r="462" ht="15.75" customHeight="1">
      <c r="A462" s="1"/>
      <c r="B462" s="1"/>
      <c r="C462" s="1"/>
      <c r="D462" s="1"/>
      <c r="E462" s="1"/>
      <c r="F462" s="2"/>
      <c r="G462" s="1"/>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row>
    <row r="463" ht="15.75" customHeight="1">
      <c r="A463" s="1"/>
      <c r="B463" s="1"/>
      <c r="C463" s="1"/>
      <c r="D463" s="1"/>
      <c r="E463" s="1"/>
      <c r="F463" s="2"/>
      <c r="G463" s="1"/>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row>
    <row r="464" ht="15.75" customHeight="1">
      <c r="A464" s="1"/>
      <c r="B464" s="1"/>
      <c r="C464" s="1"/>
      <c r="D464" s="1"/>
      <c r="E464" s="1"/>
      <c r="F464" s="2"/>
      <c r="G464" s="1"/>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row>
    <row r="465" ht="15.75" customHeight="1">
      <c r="A465" s="1"/>
      <c r="B465" s="1"/>
      <c r="C465" s="1"/>
      <c r="D465" s="1"/>
      <c r="E465" s="1"/>
      <c r="F465" s="2"/>
      <c r="G465" s="1"/>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row>
    <row r="466" ht="15.75" customHeight="1">
      <c r="A466" s="1"/>
      <c r="B466" s="1"/>
      <c r="C466" s="1"/>
      <c r="D466" s="1"/>
      <c r="E466" s="1"/>
      <c r="F466" s="2"/>
      <c r="G466" s="1"/>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row>
    <row r="467" ht="15.75" customHeight="1">
      <c r="A467" s="1"/>
      <c r="B467" s="1"/>
      <c r="C467" s="1"/>
      <c r="D467" s="1"/>
      <c r="E467" s="1"/>
      <c r="F467" s="2"/>
      <c r="G467" s="1"/>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row>
    <row r="468" ht="15.75" customHeight="1">
      <c r="A468" s="1"/>
      <c r="B468" s="1"/>
      <c r="C468" s="1"/>
      <c r="D468" s="1"/>
      <c r="E468" s="1"/>
      <c r="F468" s="2"/>
      <c r="G468" s="1"/>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row>
    <row r="469" ht="15.75" customHeight="1">
      <c r="A469" s="1"/>
      <c r="B469" s="1"/>
      <c r="C469" s="1"/>
      <c r="D469" s="1"/>
      <c r="E469" s="1"/>
      <c r="F469" s="2"/>
      <c r="G469" s="1"/>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row>
    <row r="470" ht="15.75" customHeight="1">
      <c r="A470" s="1"/>
      <c r="B470" s="1"/>
      <c r="C470" s="1"/>
      <c r="D470" s="1"/>
      <c r="E470" s="1"/>
      <c r="F470" s="2"/>
      <c r="G470" s="1"/>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row>
    <row r="471" ht="15.75" customHeight="1">
      <c r="A471" s="1"/>
      <c r="B471" s="1"/>
      <c r="C471" s="1"/>
      <c r="D471" s="1"/>
      <c r="E471" s="1"/>
      <c r="F471" s="2"/>
      <c r="G471" s="1"/>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row>
    <row r="472" ht="15.75" customHeight="1">
      <c r="A472" s="1"/>
      <c r="B472" s="1"/>
      <c r="C472" s="1"/>
      <c r="D472" s="1"/>
      <c r="E472" s="1"/>
      <c r="F472" s="2"/>
      <c r="G472" s="1"/>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row>
    <row r="473" ht="15.75" customHeight="1">
      <c r="A473" s="1"/>
      <c r="B473" s="1"/>
      <c r="C473" s="1"/>
      <c r="D473" s="1"/>
      <c r="E473" s="1"/>
      <c r="F473" s="2"/>
      <c r="G473" s="1"/>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row>
    <row r="474" ht="15.75" customHeight="1">
      <c r="A474" s="1"/>
      <c r="B474" s="1"/>
      <c r="C474" s="1"/>
      <c r="D474" s="1"/>
      <c r="E474" s="1"/>
      <c r="F474" s="2"/>
      <c r="G474" s="1"/>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row>
    <row r="475" ht="15.75" customHeight="1">
      <c r="A475" s="1"/>
      <c r="B475" s="1"/>
      <c r="C475" s="1"/>
      <c r="D475" s="1"/>
      <c r="E475" s="1"/>
      <c r="F475" s="2"/>
      <c r="G475" s="1"/>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row>
    <row r="476" ht="15.75" customHeight="1">
      <c r="A476" s="1"/>
      <c r="B476" s="1"/>
      <c r="C476" s="1"/>
      <c r="D476" s="1"/>
      <c r="E476" s="1"/>
      <c r="F476" s="2"/>
      <c r="G476" s="1"/>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row>
    <row r="477" ht="15.75" customHeight="1">
      <c r="A477" s="1"/>
      <c r="B477" s="1"/>
      <c r="C477" s="1"/>
      <c r="D477" s="1"/>
      <c r="E477" s="1"/>
      <c r="F477" s="2"/>
      <c r="G477" s="1"/>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row>
    <row r="478" ht="15.75" customHeight="1">
      <c r="A478" s="1"/>
      <c r="B478" s="1"/>
      <c r="C478" s="1"/>
      <c r="D478" s="1"/>
      <c r="E478" s="1"/>
      <c r="F478" s="2"/>
      <c r="G478" s="1"/>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row>
    <row r="479" ht="15.75" customHeight="1">
      <c r="A479" s="1"/>
      <c r="B479" s="1"/>
      <c r="C479" s="1"/>
      <c r="D479" s="1"/>
      <c r="E479" s="1"/>
      <c r="F479" s="2"/>
      <c r="G479" s="1"/>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row>
    <row r="480" ht="15.75" customHeight="1">
      <c r="A480" s="1"/>
      <c r="B480" s="1"/>
      <c r="C480" s="1"/>
      <c r="D480" s="1"/>
      <c r="E480" s="1"/>
      <c r="F480" s="2"/>
      <c r="G480" s="1"/>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row>
    <row r="481" ht="15.75" customHeight="1">
      <c r="A481" s="1"/>
      <c r="B481" s="1"/>
      <c r="C481" s="1"/>
      <c r="D481" s="1"/>
      <c r="E481" s="1"/>
      <c r="F481" s="2"/>
      <c r="G481" s="1"/>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row>
    <row r="482" ht="15.75" customHeight="1">
      <c r="A482" s="1"/>
      <c r="B482" s="1"/>
      <c r="C482" s="1"/>
      <c r="D482" s="1"/>
      <c r="E482" s="1"/>
      <c r="F482" s="2"/>
      <c r="G482" s="1"/>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row>
    <row r="483" ht="15.75" customHeight="1">
      <c r="A483" s="1"/>
      <c r="B483" s="1"/>
      <c r="C483" s="1"/>
      <c r="D483" s="1"/>
      <c r="E483" s="1"/>
      <c r="F483" s="2"/>
      <c r="G483" s="1"/>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row>
    <row r="484" ht="15.75" customHeight="1">
      <c r="A484" s="1"/>
      <c r="B484" s="1"/>
      <c r="C484" s="1"/>
      <c r="D484" s="1"/>
      <c r="E484" s="1"/>
      <c r="F484" s="2"/>
      <c r="G484" s="1"/>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row>
    <row r="485" ht="15.75" customHeight="1">
      <c r="A485" s="1"/>
      <c r="B485" s="1"/>
      <c r="C485" s="1"/>
      <c r="D485" s="1"/>
      <c r="E485" s="1"/>
      <c r="F485" s="2"/>
      <c r="G485" s="1"/>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row>
    <row r="486" ht="15.75" customHeight="1">
      <c r="A486" s="1"/>
      <c r="B486" s="1"/>
      <c r="C486" s="1"/>
      <c r="D486" s="1"/>
      <c r="E486" s="1"/>
      <c r="F486" s="2"/>
      <c r="G486" s="1"/>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row>
    <row r="487" ht="15.75" customHeight="1">
      <c r="A487" s="1"/>
      <c r="B487" s="1"/>
      <c r="C487" s="1"/>
      <c r="D487" s="1"/>
      <c r="E487" s="1"/>
      <c r="F487" s="2"/>
      <c r="G487" s="1"/>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row>
    <row r="488" ht="15.75" customHeight="1">
      <c r="A488" s="1"/>
      <c r="B488" s="1"/>
      <c r="C488" s="1"/>
      <c r="D488" s="1"/>
      <c r="E488" s="1"/>
      <c r="F488" s="2"/>
      <c r="G488" s="1"/>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row>
    <row r="489" ht="15.75" customHeight="1">
      <c r="A489" s="1"/>
      <c r="B489" s="1"/>
      <c r="C489" s="1"/>
      <c r="D489" s="1"/>
      <c r="E489" s="1"/>
      <c r="F489" s="2"/>
      <c r="G489" s="1"/>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row>
    <row r="490" ht="15.75" customHeight="1">
      <c r="A490" s="1"/>
      <c r="B490" s="1"/>
      <c r="C490" s="1"/>
      <c r="D490" s="1"/>
      <c r="E490" s="1"/>
      <c r="F490" s="2"/>
      <c r="G490" s="1"/>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row>
    <row r="491" ht="15.75" customHeight="1">
      <c r="A491" s="1"/>
      <c r="B491" s="1"/>
      <c r="C491" s="1"/>
      <c r="D491" s="1"/>
      <c r="E491" s="1"/>
      <c r="F491" s="2"/>
      <c r="G491" s="1"/>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row>
    <row r="492" ht="15.75" customHeight="1">
      <c r="A492" s="1"/>
      <c r="B492" s="1"/>
      <c r="C492" s="1"/>
      <c r="D492" s="1"/>
      <c r="E492" s="1"/>
      <c r="F492" s="2"/>
      <c r="G492" s="1"/>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row>
    <row r="493" ht="15.75" customHeight="1">
      <c r="A493" s="1"/>
      <c r="B493" s="1"/>
      <c r="C493" s="1"/>
      <c r="D493" s="1"/>
      <c r="E493" s="1"/>
      <c r="F493" s="2"/>
      <c r="G493" s="1"/>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row>
    <row r="494" ht="15.75" customHeight="1">
      <c r="A494" s="1"/>
      <c r="B494" s="1"/>
      <c r="C494" s="1"/>
      <c r="D494" s="1"/>
      <c r="E494" s="1"/>
      <c r="F494" s="2"/>
      <c r="G494" s="1"/>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row>
    <row r="495" ht="15.75" customHeight="1">
      <c r="A495" s="1"/>
      <c r="B495" s="1"/>
      <c r="C495" s="1"/>
      <c r="D495" s="1"/>
      <c r="E495" s="1"/>
      <c r="F495" s="2"/>
      <c r="G495" s="1"/>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row>
    <row r="496" ht="15.75" customHeight="1">
      <c r="A496" s="1"/>
      <c r="B496" s="1"/>
      <c r="C496" s="1"/>
      <c r="D496" s="1"/>
      <c r="E496" s="1"/>
      <c r="F496" s="2"/>
      <c r="G496" s="1"/>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row>
    <row r="497" ht="15.75" customHeight="1">
      <c r="A497" s="1"/>
      <c r="B497" s="1"/>
      <c r="C497" s="1"/>
      <c r="D497" s="1"/>
      <c r="E497" s="1"/>
      <c r="F497" s="2"/>
      <c r="G497" s="1"/>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row>
    <row r="498" ht="15.75" customHeight="1">
      <c r="A498" s="1"/>
      <c r="B498" s="1"/>
      <c r="C498" s="1"/>
      <c r="D498" s="1"/>
      <c r="E498" s="1"/>
      <c r="F498" s="2"/>
      <c r="G498" s="1"/>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row>
    <row r="499" ht="15.75" customHeight="1">
      <c r="A499" s="1"/>
      <c r="B499" s="1"/>
      <c r="C499" s="1"/>
      <c r="D499" s="1"/>
      <c r="E499" s="1"/>
      <c r="F499" s="2"/>
      <c r="G499" s="1"/>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row>
    <row r="500" ht="15.75" customHeight="1">
      <c r="A500" s="1"/>
      <c r="B500" s="1"/>
      <c r="C500" s="1"/>
      <c r="D500" s="1"/>
      <c r="E500" s="1"/>
      <c r="F500" s="2"/>
      <c r="G500" s="1"/>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row>
    <row r="501" ht="15.75" customHeight="1">
      <c r="A501" s="1"/>
      <c r="B501" s="1"/>
      <c r="C501" s="1"/>
      <c r="D501" s="1"/>
      <c r="E501" s="1"/>
      <c r="F501" s="2"/>
      <c r="G501" s="1"/>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row>
    <row r="502" ht="15.75" customHeight="1">
      <c r="A502" s="1"/>
      <c r="B502" s="1"/>
      <c r="C502" s="1"/>
      <c r="D502" s="1"/>
      <c r="E502" s="1"/>
      <c r="F502" s="2"/>
      <c r="G502" s="1"/>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row>
    <row r="503" ht="15.75" customHeight="1">
      <c r="A503" s="1"/>
      <c r="B503" s="1"/>
      <c r="C503" s="1"/>
      <c r="D503" s="1"/>
      <c r="E503" s="1"/>
      <c r="F503" s="2"/>
      <c r="G503" s="1"/>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row>
    <row r="504" ht="15.75" customHeight="1">
      <c r="A504" s="1"/>
      <c r="B504" s="1"/>
      <c r="C504" s="1"/>
      <c r="D504" s="1"/>
      <c r="E504" s="1"/>
      <c r="F504" s="2"/>
      <c r="G504" s="1"/>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row>
    <row r="505" ht="15.75" customHeight="1">
      <c r="A505" s="1"/>
      <c r="B505" s="1"/>
      <c r="C505" s="1"/>
      <c r="D505" s="1"/>
      <c r="E505" s="1"/>
      <c r="F505" s="2"/>
      <c r="G505" s="1"/>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row>
    <row r="506" ht="15.75" customHeight="1">
      <c r="A506" s="1"/>
      <c r="B506" s="1"/>
      <c r="C506" s="1"/>
      <c r="D506" s="1"/>
      <c r="E506" s="1"/>
      <c r="F506" s="2"/>
      <c r="G506" s="1"/>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row>
    <row r="507" ht="15.75" customHeight="1">
      <c r="A507" s="1"/>
      <c r="B507" s="1"/>
      <c r="C507" s="1"/>
      <c r="D507" s="1"/>
      <c r="E507" s="1"/>
      <c r="F507" s="2"/>
      <c r="G507" s="1"/>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row>
    <row r="508" ht="15.75" customHeight="1">
      <c r="A508" s="1"/>
      <c r="B508" s="1"/>
      <c r="C508" s="1"/>
      <c r="D508" s="1"/>
      <c r="E508" s="1"/>
      <c r="F508" s="2"/>
      <c r="G508" s="1"/>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row>
    <row r="509" ht="15.75" customHeight="1">
      <c r="A509" s="1"/>
      <c r="B509" s="1"/>
      <c r="C509" s="1"/>
      <c r="D509" s="1"/>
      <c r="E509" s="1"/>
      <c r="F509" s="2"/>
      <c r="G509" s="1"/>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row>
    <row r="510" ht="15.75" customHeight="1">
      <c r="A510" s="1"/>
      <c r="B510" s="1"/>
      <c r="C510" s="1"/>
      <c r="D510" s="1"/>
      <c r="E510" s="1"/>
      <c r="F510" s="2"/>
      <c r="G510" s="1"/>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row>
    <row r="511" ht="15.75" customHeight="1">
      <c r="A511" s="1"/>
      <c r="B511" s="1"/>
      <c r="C511" s="1"/>
      <c r="D511" s="1"/>
      <c r="E511" s="1"/>
      <c r="F511" s="2"/>
      <c r="G511" s="1"/>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row>
    <row r="512" ht="15.75" customHeight="1">
      <c r="A512" s="1"/>
      <c r="B512" s="1"/>
      <c r="C512" s="1"/>
      <c r="D512" s="1"/>
      <c r="E512" s="1"/>
      <c r="F512" s="2"/>
      <c r="G512" s="1"/>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row>
    <row r="513" ht="15.75" customHeight="1">
      <c r="A513" s="1"/>
      <c r="B513" s="1"/>
      <c r="C513" s="1"/>
      <c r="D513" s="1"/>
      <c r="E513" s="1"/>
      <c r="F513" s="2"/>
      <c r="G513" s="1"/>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row>
    <row r="514" ht="15.75" customHeight="1">
      <c r="A514" s="1"/>
      <c r="B514" s="1"/>
      <c r="C514" s="1"/>
      <c r="D514" s="1"/>
      <c r="E514" s="1"/>
      <c r="F514" s="2"/>
      <c r="G514" s="1"/>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row>
    <row r="515" ht="15.75" customHeight="1">
      <c r="A515" s="1"/>
      <c r="B515" s="1"/>
      <c r="C515" s="1"/>
      <c r="D515" s="1"/>
      <c r="E515" s="1"/>
      <c r="F515" s="2"/>
      <c r="G515" s="1"/>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row>
    <row r="516" ht="15.75" customHeight="1">
      <c r="A516" s="1"/>
      <c r="B516" s="1"/>
      <c r="C516" s="1"/>
      <c r="D516" s="1"/>
      <c r="E516" s="1"/>
      <c r="F516" s="2"/>
      <c r="G516" s="1"/>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row>
    <row r="517" ht="15.75" customHeight="1">
      <c r="A517" s="1"/>
      <c r="B517" s="1"/>
      <c r="C517" s="1"/>
      <c r="D517" s="1"/>
      <c r="E517" s="1"/>
      <c r="F517" s="2"/>
      <c r="G517" s="1"/>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row>
    <row r="518" ht="15.75" customHeight="1">
      <c r="A518" s="1"/>
      <c r="B518" s="1"/>
      <c r="C518" s="1"/>
      <c r="D518" s="1"/>
      <c r="E518" s="1"/>
      <c r="F518" s="2"/>
      <c r="G518" s="1"/>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row>
    <row r="519" ht="15.75" customHeight="1">
      <c r="A519" s="1"/>
      <c r="B519" s="1"/>
      <c r="C519" s="1"/>
      <c r="D519" s="1"/>
      <c r="E519" s="1"/>
      <c r="F519" s="2"/>
      <c r="G519" s="1"/>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row>
    <row r="520" ht="15.75" customHeight="1">
      <c r="A520" s="1"/>
      <c r="B520" s="1"/>
      <c r="C520" s="1"/>
      <c r="D520" s="1"/>
      <c r="E520" s="1"/>
      <c r="F520" s="2"/>
      <c r="G520" s="1"/>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row>
    <row r="521" ht="15.75" customHeight="1">
      <c r="A521" s="1"/>
      <c r="B521" s="1"/>
      <c r="C521" s="1"/>
      <c r="D521" s="1"/>
      <c r="E521" s="1"/>
      <c r="F521" s="2"/>
      <c r="G521" s="1"/>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row>
    <row r="522" ht="15.75" customHeight="1">
      <c r="A522" s="1"/>
      <c r="B522" s="1"/>
      <c r="C522" s="1"/>
      <c r="D522" s="1"/>
      <c r="E522" s="1"/>
      <c r="F522" s="2"/>
      <c r="G522" s="1"/>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row>
    <row r="523" ht="15.75" customHeight="1">
      <c r="A523" s="1"/>
      <c r="B523" s="1"/>
      <c r="C523" s="1"/>
      <c r="D523" s="1"/>
      <c r="E523" s="1"/>
      <c r="F523" s="2"/>
      <c r="G523" s="1"/>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row>
    <row r="524" ht="15.75" customHeight="1">
      <c r="A524" s="1"/>
      <c r="B524" s="1"/>
      <c r="C524" s="1"/>
      <c r="D524" s="1"/>
      <c r="E524" s="1"/>
      <c r="F524" s="2"/>
      <c r="G524" s="1"/>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row>
    <row r="525" ht="15.75" customHeight="1">
      <c r="A525" s="1"/>
      <c r="B525" s="1"/>
      <c r="C525" s="1"/>
      <c r="D525" s="1"/>
      <c r="E525" s="1"/>
      <c r="F525" s="2"/>
      <c r="G525" s="1"/>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row>
    <row r="526" ht="15.75" customHeight="1">
      <c r="A526" s="1"/>
      <c r="B526" s="1"/>
      <c r="C526" s="1"/>
      <c r="D526" s="1"/>
      <c r="E526" s="1"/>
      <c r="F526" s="2"/>
      <c r="G526" s="1"/>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row>
    <row r="527" ht="15.75" customHeight="1">
      <c r="A527" s="1"/>
      <c r="B527" s="1"/>
      <c r="C527" s="1"/>
      <c r="D527" s="1"/>
      <c r="E527" s="1"/>
      <c r="F527" s="2"/>
      <c r="G527" s="1"/>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row>
    <row r="528" ht="15.75" customHeight="1">
      <c r="A528" s="1"/>
      <c r="B528" s="1"/>
      <c r="C528" s="1"/>
      <c r="D528" s="1"/>
      <c r="E528" s="1"/>
      <c r="F528" s="2"/>
      <c r="G528" s="1"/>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row>
    <row r="529" ht="15.75" customHeight="1">
      <c r="A529" s="1"/>
      <c r="B529" s="1"/>
      <c r="C529" s="1"/>
      <c r="D529" s="1"/>
      <c r="E529" s="1"/>
      <c r="F529" s="2"/>
      <c r="G529" s="1"/>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row>
    <row r="530" ht="15.75" customHeight="1">
      <c r="A530" s="1"/>
      <c r="B530" s="1"/>
      <c r="C530" s="1"/>
      <c r="D530" s="1"/>
      <c r="E530" s="1"/>
      <c r="F530" s="2"/>
      <c r="G530" s="1"/>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row>
    <row r="531" ht="15.75" customHeight="1">
      <c r="A531" s="1"/>
      <c r="B531" s="1"/>
      <c r="C531" s="1"/>
      <c r="D531" s="1"/>
      <c r="E531" s="1"/>
      <c r="F531" s="2"/>
      <c r="G531" s="1"/>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row>
    <row r="532" ht="15.75" customHeight="1">
      <c r="A532" s="1"/>
      <c r="B532" s="1"/>
      <c r="C532" s="1"/>
      <c r="D532" s="1"/>
      <c r="E532" s="1"/>
      <c r="F532" s="2"/>
      <c r="G532" s="1"/>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row>
    <row r="533" ht="15.75" customHeight="1">
      <c r="A533" s="1"/>
      <c r="B533" s="1"/>
      <c r="C533" s="1"/>
      <c r="D533" s="1"/>
      <c r="E533" s="1"/>
      <c r="F533" s="2"/>
      <c r="G533" s="1"/>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row>
    <row r="534" ht="15.75" customHeight="1">
      <c r="A534" s="1"/>
      <c r="B534" s="1"/>
      <c r="C534" s="1"/>
      <c r="D534" s="1"/>
      <c r="E534" s="1"/>
      <c r="F534" s="2"/>
      <c r="G534" s="1"/>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row>
    <row r="535" ht="15.75" customHeight="1">
      <c r="A535" s="1"/>
      <c r="B535" s="1"/>
      <c r="C535" s="1"/>
      <c r="D535" s="1"/>
      <c r="E535" s="1"/>
      <c r="F535" s="2"/>
      <c r="G535" s="1"/>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row>
    <row r="536" ht="15.75" customHeight="1">
      <c r="A536" s="1"/>
      <c r="B536" s="1"/>
      <c r="C536" s="1"/>
      <c r="D536" s="1"/>
      <c r="E536" s="1"/>
      <c r="F536" s="2"/>
      <c r="G536" s="1"/>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row>
    <row r="537" ht="15.75" customHeight="1">
      <c r="A537" s="1"/>
      <c r="B537" s="1"/>
      <c r="C537" s="1"/>
      <c r="D537" s="1"/>
      <c r="E537" s="1"/>
      <c r="F537" s="2"/>
      <c r="G537" s="1"/>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row>
    <row r="538" ht="15.75" customHeight="1">
      <c r="A538" s="1"/>
      <c r="B538" s="1"/>
      <c r="C538" s="1"/>
      <c r="D538" s="1"/>
      <c r="E538" s="1"/>
      <c r="F538" s="2"/>
      <c r="G538" s="1"/>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row>
    <row r="539" ht="15.75" customHeight="1">
      <c r="A539" s="1"/>
      <c r="B539" s="1"/>
      <c r="C539" s="1"/>
      <c r="D539" s="1"/>
      <c r="E539" s="1"/>
      <c r="F539" s="2"/>
      <c r="G539" s="1"/>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row>
    <row r="540" ht="15.75" customHeight="1">
      <c r="A540" s="1"/>
      <c r="B540" s="1"/>
      <c r="C540" s="1"/>
      <c r="D540" s="1"/>
      <c r="E540" s="1"/>
      <c r="F540" s="2"/>
      <c r="G540" s="1"/>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row>
    <row r="541" ht="15.75" customHeight="1">
      <c r="A541" s="1"/>
      <c r="B541" s="1"/>
      <c r="C541" s="1"/>
      <c r="D541" s="1"/>
      <c r="E541" s="1"/>
      <c r="F541" s="2"/>
      <c r="G541" s="1"/>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row>
    <row r="542" ht="15.75" customHeight="1">
      <c r="A542" s="1"/>
      <c r="B542" s="1"/>
      <c r="C542" s="1"/>
      <c r="D542" s="1"/>
      <c r="E542" s="1"/>
      <c r="F542" s="2"/>
      <c r="G542" s="1"/>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row>
    <row r="543" ht="15.75" customHeight="1">
      <c r="A543" s="1"/>
      <c r="B543" s="1"/>
      <c r="C543" s="1"/>
      <c r="D543" s="1"/>
      <c r="E543" s="1"/>
      <c r="F543" s="2"/>
      <c r="G543" s="1"/>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row>
    <row r="544" ht="15.75" customHeight="1">
      <c r="A544" s="1"/>
      <c r="B544" s="1"/>
      <c r="C544" s="1"/>
      <c r="D544" s="1"/>
      <c r="E544" s="1"/>
      <c r="F544" s="2"/>
      <c r="G544" s="1"/>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row>
    <row r="545" ht="15.75" customHeight="1">
      <c r="A545" s="1"/>
      <c r="B545" s="1"/>
      <c r="C545" s="1"/>
      <c r="D545" s="1"/>
      <c r="E545" s="1"/>
      <c r="F545" s="2"/>
      <c r="G545" s="1"/>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row>
    <row r="546" ht="15.75" customHeight="1">
      <c r="A546" s="1"/>
      <c r="B546" s="1"/>
      <c r="C546" s="1"/>
      <c r="D546" s="1"/>
      <c r="E546" s="1"/>
      <c r="F546" s="2"/>
      <c r="G546" s="1"/>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row>
    <row r="547" ht="15.75" customHeight="1">
      <c r="A547" s="1"/>
      <c r="B547" s="1"/>
      <c r="C547" s="1"/>
      <c r="D547" s="1"/>
      <c r="E547" s="1"/>
      <c r="F547" s="2"/>
      <c r="G547" s="1"/>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row>
    <row r="548" ht="15.75" customHeight="1">
      <c r="A548" s="1"/>
      <c r="B548" s="1"/>
      <c r="C548" s="1"/>
      <c r="D548" s="1"/>
      <c r="E548" s="1"/>
      <c r="F548" s="2"/>
      <c r="G548" s="1"/>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row>
    <row r="549" ht="15.75" customHeight="1">
      <c r="A549" s="1"/>
      <c r="B549" s="1"/>
      <c r="C549" s="1"/>
      <c r="D549" s="1"/>
      <c r="E549" s="1"/>
      <c r="F549" s="2"/>
      <c r="G549" s="1"/>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row>
    <row r="550" ht="15.75" customHeight="1">
      <c r="A550" s="1"/>
      <c r="B550" s="1"/>
      <c r="C550" s="1"/>
      <c r="D550" s="1"/>
      <c r="E550" s="1"/>
      <c r="F550" s="2"/>
      <c r="G550" s="1"/>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row>
    <row r="551" ht="15.75" customHeight="1">
      <c r="A551" s="1"/>
      <c r="B551" s="1"/>
      <c r="C551" s="1"/>
      <c r="D551" s="1"/>
      <c r="E551" s="1"/>
      <c r="F551" s="2"/>
      <c r="G551" s="1"/>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row>
    <row r="552" ht="15.75" customHeight="1">
      <c r="A552" s="1"/>
      <c r="B552" s="1"/>
      <c r="C552" s="1"/>
      <c r="D552" s="1"/>
      <c r="E552" s="1"/>
      <c r="F552" s="2"/>
      <c r="G552" s="1"/>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row>
    <row r="553" ht="15.75" customHeight="1">
      <c r="A553" s="1"/>
      <c r="B553" s="1"/>
      <c r="C553" s="1"/>
      <c r="D553" s="1"/>
      <c r="E553" s="1"/>
      <c r="F553" s="2"/>
      <c r="G553" s="1"/>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row>
    <row r="554" ht="15.75" customHeight="1">
      <c r="A554" s="1"/>
      <c r="B554" s="1"/>
      <c r="C554" s="1"/>
      <c r="D554" s="1"/>
      <c r="E554" s="1"/>
      <c r="F554" s="2"/>
      <c r="G554" s="1"/>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row>
    <row r="555" ht="15.75" customHeight="1">
      <c r="A555" s="1"/>
      <c r="B555" s="1"/>
      <c r="C555" s="1"/>
      <c r="D555" s="1"/>
      <c r="E555" s="1"/>
      <c r="F555" s="2"/>
      <c r="G555" s="1"/>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row>
    <row r="556" ht="15.75" customHeight="1">
      <c r="A556" s="1"/>
      <c r="B556" s="1"/>
      <c r="C556" s="1"/>
      <c r="D556" s="1"/>
      <c r="E556" s="1"/>
      <c r="F556" s="2"/>
      <c r="G556" s="1"/>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row>
    <row r="557" ht="15.75" customHeight="1">
      <c r="A557" s="1"/>
      <c r="B557" s="1"/>
      <c r="C557" s="1"/>
      <c r="D557" s="1"/>
      <c r="E557" s="1"/>
      <c r="F557" s="2"/>
      <c r="G557" s="1"/>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row>
    <row r="558" ht="15.75" customHeight="1">
      <c r="A558" s="1"/>
      <c r="B558" s="1"/>
      <c r="C558" s="1"/>
      <c r="D558" s="1"/>
      <c r="E558" s="1"/>
      <c r="F558" s="2"/>
      <c r="G558" s="1"/>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row>
    <row r="559" ht="15.75" customHeight="1">
      <c r="A559" s="1"/>
      <c r="B559" s="1"/>
      <c r="C559" s="1"/>
      <c r="D559" s="1"/>
      <c r="E559" s="1"/>
      <c r="F559" s="2"/>
      <c r="G559" s="1"/>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row>
    <row r="560" ht="15.75" customHeight="1">
      <c r="A560" s="1"/>
      <c r="B560" s="1"/>
      <c r="C560" s="1"/>
      <c r="D560" s="1"/>
      <c r="E560" s="1"/>
      <c r="F560" s="2"/>
      <c r="G560" s="1"/>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row>
    <row r="561" ht="15.75" customHeight="1">
      <c r="A561" s="1"/>
      <c r="B561" s="1"/>
      <c r="C561" s="1"/>
      <c r="D561" s="1"/>
      <c r="E561" s="1"/>
      <c r="F561" s="2"/>
      <c r="G561" s="1"/>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row>
    <row r="562" ht="15.75" customHeight="1">
      <c r="A562" s="1"/>
      <c r="B562" s="1"/>
      <c r="C562" s="1"/>
      <c r="D562" s="1"/>
      <c r="E562" s="1"/>
      <c r="F562" s="2"/>
      <c r="G562" s="1"/>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row>
    <row r="563" ht="15.75" customHeight="1">
      <c r="A563" s="1"/>
      <c r="B563" s="1"/>
      <c r="C563" s="1"/>
      <c r="D563" s="1"/>
      <c r="E563" s="1"/>
      <c r="F563" s="2"/>
      <c r="G563" s="1"/>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row>
    <row r="564" ht="15.75" customHeight="1">
      <c r="A564" s="1"/>
      <c r="B564" s="1"/>
      <c r="C564" s="1"/>
      <c r="D564" s="1"/>
      <c r="E564" s="1"/>
      <c r="F564" s="2"/>
      <c r="G564" s="1"/>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row>
    <row r="565" ht="15.75" customHeight="1">
      <c r="A565" s="1"/>
      <c r="B565" s="1"/>
      <c r="C565" s="1"/>
      <c r="D565" s="1"/>
      <c r="E565" s="1"/>
      <c r="F565" s="2"/>
      <c r="G565" s="1"/>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row>
    <row r="566" ht="15.75" customHeight="1">
      <c r="A566" s="1"/>
      <c r="B566" s="1"/>
      <c r="C566" s="1"/>
      <c r="D566" s="1"/>
      <c r="E566" s="1"/>
      <c r="F566" s="2"/>
      <c r="G566" s="1"/>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row>
    <row r="567" ht="15.75" customHeight="1">
      <c r="A567" s="1"/>
      <c r="B567" s="1"/>
      <c r="C567" s="1"/>
      <c r="D567" s="1"/>
      <c r="E567" s="1"/>
      <c r="F567" s="2"/>
      <c r="G567" s="1"/>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row>
    <row r="568" ht="15.75" customHeight="1">
      <c r="A568" s="1"/>
      <c r="B568" s="1"/>
      <c r="C568" s="1"/>
      <c r="D568" s="1"/>
      <c r="E568" s="1"/>
      <c r="F568" s="2"/>
      <c r="G568" s="1"/>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row>
    <row r="569" ht="15.75" customHeight="1">
      <c r="A569" s="1"/>
      <c r="B569" s="1"/>
      <c r="C569" s="1"/>
      <c r="D569" s="1"/>
      <c r="E569" s="1"/>
      <c r="F569" s="2"/>
      <c r="G569" s="1"/>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row>
    <row r="570" ht="15.75" customHeight="1">
      <c r="A570" s="1"/>
      <c r="B570" s="1"/>
      <c r="C570" s="1"/>
      <c r="D570" s="1"/>
      <c r="E570" s="1"/>
      <c r="F570" s="2"/>
      <c r="G570" s="1"/>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row>
    <row r="571" ht="15.75" customHeight="1">
      <c r="A571" s="1"/>
      <c r="B571" s="1"/>
      <c r="C571" s="1"/>
      <c r="D571" s="1"/>
      <c r="E571" s="1"/>
      <c r="F571" s="2"/>
      <c r="G571" s="1"/>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row>
    <row r="572" ht="15.75" customHeight="1">
      <c r="A572" s="1"/>
      <c r="B572" s="1"/>
      <c r="C572" s="1"/>
      <c r="D572" s="1"/>
      <c r="E572" s="1"/>
      <c r="F572" s="2"/>
      <c r="G572" s="1"/>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row>
    <row r="573" ht="15.75" customHeight="1">
      <c r="A573" s="1"/>
      <c r="B573" s="1"/>
      <c r="C573" s="1"/>
      <c r="D573" s="1"/>
      <c r="E573" s="1"/>
      <c r="F573" s="2"/>
      <c r="G573" s="1"/>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row>
    <row r="574" ht="15.75" customHeight="1">
      <c r="A574" s="1"/>
      <c r="B574" s="1"/>
      <c r="C574" s="1"/>
      <c r="D574" s="1"/>
      <c r="E574" s="1"/>
      <c r="F574" s="2"/>
      <c r="G574" s="1"/>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row>
    <row r="575" ht="15.75" customHeight="1">
      <c r="A575" s="1"/>
      <c r="B575" s="1"/>
      <c r="C575" s="1"/>
      <c r="D575" s="1"/>
      <c r="E575" s="1"/>
      <c r="F575" s="2"/>
      <c r="G575" s="1"/>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row>
    <row r="576" ht="15.75" customHeight="1">
      <c r="A576" s="1"/>
      <c r="B576" s="1"/>
      <c r="C576" s="1"/>
      <c r="D576" s="1"/>
      <c r="E576" s="1"/>
      <c r="F576" s="2"/>
      <c r="G576" s="1"/>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row>
    <row r="577" ht="15.75" customHeight="1">
      <c r="A577" s="1"/>
      <c r="B577" s="1"/>
      <c r="C577" s="1"/>
      <c r="D577" s="1"/>
      <c r="E577" s="1"/>
      <c r="F577" s="2"/>
      <c r="G577" s="1"/>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row>
    <row r="578" ht="15.75" customHeight="1">
      <c r="A578" s="1"/>
      <c r="B578" s="1"/>
      <c r="C578" s="1"/>
      <c r="D578" s="1"/>
      <c r="E578" s="1"/>
      <c r="F578" s="2"/>
      <c r="G578" s="1"/>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row>
    <row r="579" ht="15.75" customHeight="1">
      <c r="A579" s="1"/>
      <c r="B579" s="1"/>
      <c r="C579" s="1"/>
      <c r="D579" s="1"/>
      <c r="E579" s="1"/>
      <c r="F579" s="2"/>
      <c r="G579" s="1"/>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row>
    <row r="580" ht="15.75" customHeight="1">
      <c r="A580" s="1"/>
      <c r="B580" s="1"/>
      <c r="C580" s="1"/>
      <c r="D580" s="1"/>
      <c r="E580" s="1"/>
      <c r="F580" s="2"/>
      <c r="G580" s="1"/>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row>
    <row r="581" ht="15.75" customHeight="1">
      <c r="A581" s="1"/>
      <c r="B581" s="1"/>
      <c r="C581" s="1"/>
      <c r="D581" s="1"/>
      <c r="E581" s="1"/>
      <c r="F581" s="2"/>
      <c r="G581" s="1"/>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row>
    <row r="582" ht="15.75" customHeight="1">
      <c r="A582" s="1"/>
      <c r="B582" s="1"/>
      <c r="C582" s="1"/>
      <c r="D582" s="1"/>
      <c r="E582" s="1"/>
      <c r="F582" s="2"/>
      <c r="G582" s="1"/>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row>
    <row r="583" ht="15.75" customHeight="1">
      <c r="A583" s="1"/>
      <c r="B583" s="1"/>
      <c r="C583" s="1"/>
      <c r="D583" s="1"/>
      <c r="E583" s="1"/>
      <c r="F583" s="2"/>
      <c r="G583" s="1"/>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row>
    <row r="584" ht="15.75" customHeight="1">
      <c r="A584" s="1"/>
      <c r="B584" s="1"/>
      <c r="C584" s="1"/>
      <c r="D584" s="1"/>
      <c r="E584" s="1"/>
      <c r="F584" s="2"/>
      <c r="G584" s="1"/>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row>
    <row r="585" ht="15.75" customHeight="1">
      <c r="A585" s="1"/>
      <c r="B585" s="1"/>
      <c r="C585" s="1"/>
      <c r="D585" s="1"/>
      <c r="E585" s="1"/>
      <c r="F585" s="2"/>
      <c r="G585" s="1"/>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row>
    <row r="586" ht="15.75" customHeight="1">
      <c r="A586" s="1"/>
      <c r="B586" s="1"/>
      <c r="C586" s="1"/>
      <c r="D586" s="1"/>
      <c r="E586" s="1"/>
      <c r="F586" s="2"/>
      <c r="G586" s="1"/>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row>
    <row r="587" ht="15.75" customHeight="1">
      <c r="A587" s="1"/>
      <c r="B587" s="1"/>
      <c r="C587" s="1"/>
      <c r="D587" s="1"/>
      <c r="E587" s="1"/>
      <c r="F587" s="2"/>
      <c r="G587" s="1"/>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row>
    <row r="588" ht="15.75" customHeight="1">
      <c r="A588" s="1"/>
      <c r="B588" s="1"/>
      <c r="C588" s="1"/>
      <c r="D588" s="1"/>
      <c r="E588" s="1"/>
      <c r="F588" s="2"/>
      <c r="G588" s="1"/>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row>
    <row r="589" ht="15.75" customHeight="1">
      <c r="A589" s="1"/>
      <c r="B589" s="1"/>
      <c r="C589" s="1"/>
      <c r="D589" s="1"/>
      <c r="E589" s="1"/>
      <c r="F589" s="2"/>
      <c r="G589" s="1"/>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row>
    <row r="590" ht="15.75" customHeight="1">
      <c r="A590" s="1"/>
      <c r="B590" s="1"/>
      <c r="C590" s="1"/>
      <c r="D590" s="1"/>
      <c r="E590" s="1"/>
      <c r="F590" s="2"/>
      <c r="G590" s="1"/>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row>
    <row r="591" ht="15.75" customHeight="1">
      <c r="A591" s="1"/>
      <c r="B591" s="1"/>
      <c r="C591" s="1"/>
      <c r="D591" s="1"/>
      <c r="E591" s="1"/>
      <c r="F591" s="2"/>
      <c r="G591" s="1"/>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row>
    <row r="592" ht="15.75" customHeight="1">
      <c r="A592" s="1"/>
      <c r="B592" s="1"/>
      <c r="C592" s="1"/>
      <c r="D592" s="1"/>
      <c r="E592" s="1"/>
      <c r="F592" s="2"/>
      <c r="G592" s="1"/>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row>
    <row r="593" ht="15.75" customHeight="1">
      <c r="A593" s="1"/>
      <c r="B593" s="1"/>
      <c r="C593" s="1"/>
      <c r="D593" s="1"/>
      <c r="E593" s="1"/>
      <c r="F593" s="2"/>
      <c r="G593" s="1"/>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row>
    <row r="594" ht="15.75" customHeight="1">
      <c r="A594" s="1"/>
      <c r="B594" s="1"/>
      <c r="C594" s="1"/>
      <c r="D594" s="1"/>
      <c r="E594" s="1"/>
      <c r="F594" s="2"/>
      <c r="G594" s="1"/>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row>
    <row r="595" ht="15.75" customHeight="1">
      <c r="A595" s="1"/>
      <c r="B595" s="1"/>
      <c r="C595" s="1"/>
      <c r="D595" s="1"/>
      <c r="E595" s="1"/>
      <c r="F595" s="2"/>
      <c r="G595" s="1"/>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row>
    <row r="596" ht="15.75" customHeight="1">
      <c r="A596" s="1"/>
      <c r="B596" s="1"/>
      <c r="C596" s="1"/>
      <c r="D596" s="1"/>
      <c r="E596" s="1"/>
      <c r="F596" s="2"/>
      <c r="G596" s="1"/>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row>
    <row r="597" ht="15.75" customHeight="1">
      <c r="A597" s="1"/>
      <c r="B597" s="1"/>
      <c r="C597" s="1"/>
      <c r="D597" s="1"/>
      <c r="E597" s="1"/>
      <c r="F597" s="2"/>
      <c r="G597" s="1"/>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row>
    <row r="598" ht="15.75" customHeight="1">
      <c r="A598" s="1"/>
      <c r="B598" s="1"/>
      <c r="C598" s="1"/>
      <c r="D598" s="1"/>
      <c r="E598" s="1"/>
      <c r="F598" s="2"/>
      <c r="G598" s="1"/>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row>
    <row r="599" ht="15.75" customHeight="1">
      <c r="A599" s="1"/>
      <c r="B599" s="1"/>
      <c r="C599" s="1"/>
      <c r="D599" s="1"/>
      <c r="E599" s="1"/>
      <c r="F599" s="2"/>
      <c r="G599" s="1"/>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row>
    <row r="600" ht="15.75" customHeight="1">
      <c r="A600" s="1"/>
      <c r="B600" s="1"/>
      <c r="C600" s="1"/>
      <c r="D600" s="1"/>
      <c r="E600" s="1"/>
      <c r="F600" s="2"/>
      <c r="G600" s="1"/>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row>
    <row r="601" ht="15.75" customHeight="1">
      <c r="A601" s="1"/>
      <c r="B601" s="1"/>
      <c r="C601" s="1"/>
      <c r="D601" s="1"/>
      <c r="E601" s="1"/>
      <c r="F601" s="2"/>
      <c r="G601" s="1"/>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row>
    <row r="602" ht="15.75" customHeight="1">
      <c r="A602" s="1"/>
      <c r="B602" s="1"/>
      <c r="C602" s="1"/>
      <c r="D602" s="1"/>
      <c r="E602" s="1"/>
      <c r="F602" s="2"/>
      <c r="G602" s="1"/>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row>
    <row r="603" ht="15.75" customHeight="1">
      <c r="A603" s="1"/>
      <c r="B603" s="1"/>
      <c r="C603" s="1"/>
      <c r="D603" s="1"/>
      <c r="E603" s="1"/>
      <c r="F603" s="2"/>
      <c r="G603" s="1"/>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row>
    <row r="604" ht="15.75" customHeight="1">
      <c r="A604" s="1"/>
      <c r="B604" s="1"/>
      <c r="C604" s="1"/>
      <c r="D604" s="1"/>
      <c r="E604" s="1"/>
      <c r="F604" s="2"/>
      <c r="G604" s="1"/>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row>
    <row r="605" ht="15.75" customHeight="1">
      <c r="A605" s="1"/>
      <c r="B605" s="1"/>
      <c r="C605" s="1"/>
      <c r="D605" s="1"/>
      <c r="E605" s="1"/>
      <c r="F605" s="2"/>
      <c r="G605" s="1"/>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row>
    <row r="606" ht="15.75" customHeight="1">
      <c r="A606" s="1"/>
      <c r="B606" s="1"/>
      <c r="C606" s="1"/>
      <c r="D606" s="1"/>
      <c r="E606" s="1"/>
      <c r="F606" s="2"/>
      <c r="G606" s="1"/>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row>
    <row r="607" ht="15.75" customHeight="1">
      <c r="A607" s="1"/>
      <c r="B607" s="1"/>
      <c r="C607" s="1"/>
      <c r="D607" s="1"/>
      <c r="E607" s="1"/>
      <c r="F607" s="2"/>
      <c r="G607" s="1"/>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row>
    <row r="608" ht="15.75" customHeight="1">
      <c r="A608" s="1"/>
      <c r="B608" s="1"/>
      <c r="C608" s="1"/>
      <c r="D608" s="1"/>
      <c r="E608" s="1"/>
      <c r="F608" s="2"/>
      <c r="G608" s="1"/>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row>
    <row r="609" ht="15.75" customHeight="1">
      <c r="A609" s="1"/>
      <c r="B609" s="1"/>
      <c r="C609" s="1"/>
      <c r="D609" s="1"/>
      <c r="E609" s="1"/>
      <c r="F609" s="2"/>
      <c r="G609" s="1"/>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row>
    <row r="610" ht="15.75" customHeight="1">
      <c r="A610" s="1"/>
      <c r="B610" s="1"/>
      <c r="C610" s="1"/>
      <c r="D610" s="1"/>
      <c r="E610" s="1"/>
      <c r="F610" s="2"/>
      <c r="G610" s="1"/>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row>
    <row r="611" ht="15.75" customHeight="1">
      <c r="A611" s="1"/>
      <c r="B611" s="1"/>
      <c r="C611" s="1"/>
      <c r="D611" s="1"/>
      <c r="E611" s="1"/>
      <c r="F611" s="2"/>
      <c r="G611" s="1"/>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row>
    <row r="612" ht="15.75" customHeight="1">
      <c r="A612" s="1"/>
      <c r="B612" s="1"/>
      <c r="C612" s="1"/>
      <c r="D612" s="1"/>
      <c r="E612" s="1"/>
      <c r="F612" s="2"/>
      <c r="G612" s="1"/>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row>
    <row r="613" ht="15.75" customHeight="1">
      <c r="A613" s="1"/>
      <c r="B613" s="1"/>
      <c r="C613" s="1"/>
      <c r="D613" s="1"/>
      <c r="E613" s="1"/>
      <c r="F613" s="2"/>
      <c r="G613" s="1"/>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row>
    <row r="614" ht="15.75" customHeight="1">
      <c r="A614" s="1"/>
      <c r="B614" s="1"/>
      <c r="C614" s="1"/>
      <c r="D614" s="1"/>
      <c r="E614" s="1"/>
      <c r="F614" s="2"/>
      <c r="G614" s="1"/>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row>
    <row r="615" ht="15.75" customHeight="1">
      <c r="A615" s="1"/>
      <c r="B615" s="1"/>
      <c r="C615" s="1"/>
      <c r="D615" s="1"/>
      <c r="E615" s="1"/>
      <c r="F615" s="2"/>
      <c r="G615" s="1"/>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row>
    <row r="616" ht="15.75" customHeight="1">
      <c r="A616" s="1"/>
      <c r="B616" s="1"/>
      <c r="C616" s="1"/>
      <c r="D616" s="1"/>
      <c r="E616" s="1"/>
      <c r="F616" s="2"/>
      <c r="G616" s="1"/>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row>
    <row r="617" ht="15.75" customHeight="1">
      <c r="A617" s="1"/>
      <c r="B617" s="1"/>
      <c r="C617" s="1"/>
      <c r="D617" s="1"/>
      <c r="E617" s="1"/>
      <c r="F617" s="2"/>
      <c r="G617" s="1"/>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row>
    <row r="618" ht="15.75" customHeight="1">
      <c r="A618" s="1"/>
      <c r="B618" s="1"/>
      <c r="C618" s="1"/>
      <c r="D618" s="1"/>
      <c r="E618" s="1"/>
      <c r="F618" s="2"/>
      <c r="G618" s="1"/>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row>
    <row r="619" ht="15.75" customHeight="1">
      <c r="A619" s="1"/>
      <c r="B619" s="1"/>
      <c r="C619" s="1"/>
      <c r="D619" s="1"/>
      <c r="E619" s="1"/>
      <c r="F619" s="2"/>
      <c r="G619" s="1"/>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row>
    <row r="620" ht="15.75" customHeight="1">
      <c r="A620" s="1"/>
      <c r="B620" s="1"/>
      <c r="C620" s="1"/>
      <c r="D620" s="1"/>
      <c r="E620" s="1"/>
      <c r="F620" s="2"/>
      <c r="G620" s="1"/>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row>
    <row r="621" ht="15.75" customHeight="1">
      <c r="A621" s="1"/>
      <c r="B621" s="1"/>
      <c r="C621" s="1"/>
      <c r="D621" s="1"/>
      <c r="E621" s="1"/>
      <c r="F621" s="2"/>
      <c r="G621" s="1"/>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row>
    <row r="622" ht="15.75" customHeight="1">
      <c r="A622" s="1"/>
      <c r="B622" s="1"/>
      <c r="C622" s="1"/>
      <c r="D622" s="1"/>
      <c r="E622" s="1"/>
      <c r="F622" s="2"/>
      <c r="G622" s="1"/>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row>
    <row r="623" ht="15.75" customHeight="1">
      <c r="A623" s="1"/>
      <c r="B623" s="1"/>
      <c r="C623" s="1"/>
      <c r="D623" s="1"/>
      <c r="E623" s="1"/>
      <c r="F623" s="2"/>
      <c r="G623" s="1"/>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row>
    <row r="624" ht="15.75" customHeight="1">
      <c r="A624" s="1"/>
      <c r="B624" s="1"/>
      <c r="C624" s="1"/>
      <c r="D624" s="1"/>
      <c r="E624" s="1"/>
      <c r="F624" s="2"/>
      <c r="G624" s="1"/>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row>
    <row r="625" ht="15.75" customHeight="1">
      <c r="A625" s="1"/>
      <c r="B625" s="1"/>
      <c r="C625" s="1"/>
      <c r="D625" s="1"/>
      <c r="E625" s="1"/>
      <c r="F625" s="2"/>
      <c r="G625" s="1"/>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row>
    <row r="626" ht="15.75" customHeight="1">
      <c r="A626" s="1"/>
      <c r="B626" s="1"/>
      <c r="C626" s="1"/>
      <c r="D626" s="1"/>
      <c r="E626" s="1"/>
      <c r="F626" s="2"/>
      <c r="G626" s="1"/>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row>
    <row r="627" ht="15.75" customHeight="1">
      <c r="A627" s="1"/>
      <c r="B627" s="1"/>
      <c r="C627" s="1"/>
      <c r="D627" s="1"/>
      <c r="E627" s="1"/>
      <c r="F627" s="2"/>
      <c r="G627" s="1"/>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row>
    <row r="628" ht="15.75" customHeight="1">
      <c r="A628" s="1"/>
      <c r="B628" s="1"/>
      <c r="C628" s="1"/>
      <c r="D628" s="1"/>
      <c r="E628" s="1"/>
      <c r="F628" s="2"/>
      <c r="G628" s="1"/>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row>
    <row r="629" ht="15.75" customHeight="1">
      <c r="A629" s="1"/>
      <c r="B629" s="1"/>
      <c r="C629" s="1"/>
      <c r="D629" s="1"/>
      <c r="E629" s="1"/>
      <c r="F629" s="2"/>
      <c r="G629" s="1"/>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row>
    <row r="630" ht="15.75" customHeight="1">
      <c r="A630" s="1"/>
      <c r="B630" s="1"/>
      <c r="C630" s="1"/>
      <c r="D630" s="1"/>
      <c r="E630" s="1"/>
      <c r="F630" s="2"/>
      <c r="G630" s="1"/>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row>
    <row r="631" ht="15.75" customHeight="1">
      <c r="A631" s="1"/>
      <c r="B631" s="1"/>
      <c r="C631" s="1"/>
      <c r="D631" s="1"/>
      <c r="E631" s="1"/>
      <c r="F631" s="2"/>
      <c r="G631" s="1"/>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row>
    <row r="632" ht="15.75" customHeight="1">
      <c r="A632" s="1"/>
      <c r="B632" s="1"/>
      <c r="C632" s="1"/>
      <c r="D632" s="1"/>
      <c r="E632" s="1"/>
      <c r="F632" s="2"/>
      <c r="G632" s="1"/>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row>
    <row r="633" ht="15.75" customHeight="1">
      <c r="A633" s="1"/>
      <c r="B633" s="1"/>
      <c r="C633" s="1"/>
      <c r="D633" s="1"/>
      <c r="E633" s="1"/>
      <c r="F633" s="2"/>
      <c r="G633" s="1"/>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row>
    <row r="634" ht="15.75" customHeight="1">
      <c r="A634" s="1"/>
      <c r="B634" s="1"/>
      <c r="C634" s="1"/>
      <c r="D634" s="1"/>
      <c r="E634" s="1"/>
      <c r="F634" s="2"/>
      <c r="G634" s="1"/>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row>
    <row r="635" ht="15.75" customHeight="1">
      <c r="A635" s="1"/>
      <c r="B635" s="1"/>
      <c r="C635" s="1"/>
      <c r="D635" s="1"/>
      <c r="E635" s="1"/>
      <c r="F635" s="2"/>
      <c r="G635" s="1"/>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row>
    <row r="636" ht="15.75" customHeight="1">
      <c r="A636" s="1"/>
      <c r="B636" s="1"/>
      <c r="C636" s="1"/>
      <c r="D636" s="1"/>
      <c r="E636" s="1"/>
      <c r="F636" s="2"/>
      <c r="G636" s="1"/>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row>
    <row r="637" ht="15.75" customHeight="1">
      <c r="A637" s="1"/>
      <c r="B637" s="1"/>
      <c r="C637" s="1"/>
      <c r="D637" s="1"/>
      <c r="E637" s="1"/>
      <c r="F637" s="2"/>
      <c r="G637" s="1"/>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row>
    <row r="638" ht="15.75" customHeight="1">
      <c r="A638" s="1"/>
      <c r="B638" s="1"/>
      <c r="C638" s="1"/>
      <c r="D638" s="1"/>
      <c r="E638" s="1"/>
      <c r="F638" s="2"/>
      <c r="G638" s="1"/>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row>
    <row r="639" ht="15.75" customHeight="1">
      <c r="A639" s="1"/>
      <c r="B639" s="1"/>
      <c r="C639" s="1"/>
      <c r="D639" s="1"/>
      <c r="E639" s="1"/>
      <c r="F639" s="2"/>
      <c r="G639" s="1"/>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row>
    <row r="640" ht="15.75" customHeight="1">
      <c r="A640" s="1"/>
      <c r="B640" s="1"/>
      <c r="C640" s="1"/>
      <c r="D640" s="1"/>
      <c r="E640" s="1"/>
      <c r="F640" s="2"/>
      <c r="G640" s="1"/>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row>
    <row r="641" ht="15.75" customHeight="1">
      <c r="A641" s="1"/>
      <c r="B641" s="1"/>
      <c r="C641" s="1"/>
      <c r="D641" s="1"/>
      <c r="E641" s="1"/>
      <c r="F641" s="2"/>
      <c r="G641" s="1"/>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row>
    <row r="642" ht="15.75" customHeight="1">
      <c r="A642" s="1"/>
      <c r="B642" s="1"/>
      <c r="C642" s="1"/>
      <c r="D642" s="1"/>
      <c r="E642" s="1"/>
      <c r="F642" s="2"/>
      <c r="G642" s="1"/>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row>
    <row r="643" ht="15.75" customHeight="1">
      <c r="A643" s="1"/>
      <c r="B643" s="1"/>
      <c r="C643" s="1"/>
      <c r="D643" s="1"/>
      <c r="E643" s="1"/>
      <c r="F643" s="2"/>
      <c r="G643" s="1"/>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row>
    <row r="644" ht="15.75" customHeight="1">
      <c r="A644" s="1"/>
      <c r="B644" s="1"/>
      <c r="C644" s="1"/>
      <c r="D644" s="1"/>
      <c r="E644" s="1"/>
      <c r="F644" s="2"/>
      <c r="G644" s="1"/>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row>
    <row r="645" ht="15.75" customHeight="1">
      <c r="A645" s="1"/>
      <c r="B645" s="1"/>
      <c r="C645" s="1"/>
      <c r="D645" s="1"/>
      <c r="E645" s="1"/>
      <c r="F645" s="2"/>
      <c r="G645" s="1"/>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row>
    <row r="646" ht="15.75" customHeight="1">
      <c r="A646" s="1"/>
      <c r="B646" s="1"/>
      <c r="C646" s="1"/>
      <c r="D646" s="1"/>
      <c r="E646" s="1"/>
      <c r="F646" s="2"/>
      <c r="G646" s="1"/>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row>
    <row r="647" ht="15.75" customHeight="1">
      <c r="A647" s="1"/>
      <c r="B647" s="1"/>
      <c r="C647" s="1"/>
      <c r="D647" s="1"/>
      <c r="E647" s="1"/>
      <c r="F647" s="2"/>
      <c r="G647" s="1"/>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row>
    <row r="648" ht="15.75" customHeight="1">
      <c r="A648" s="1"/>
      <c r="B648" s="1"/>
      <c r="C648" s="1"/>
      <c r="D648" s="1"/>
      <c r="E648" s="1"/>
      <c r="F648" s="2"/>
      <c r="G648" s="1"/>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row>
    <row r="649" ht="15.75" customHeight="1">
      <c r="A649" s="1"/>
      <c r="B649" s="1"/>
      <c r="C649" s="1"/>
      <c r="D649" s="1"/>
      <c r="E649" s="1"/>
      <c r="F649" s="2"/>
      <c r="G649" s="1"/>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row>
    <row r="650" ht="15.75" customHeight="1">
      <c r="A650" s="1"/>
      <c r="B650" s="1"/>
      <c r="C650" s="1"/>
      <c r="D650" s="1"/>
      <c r="E650" s="1"/>
      <c r="F650" s="2"/>
      <c r="G650" s="1"/>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row>
    <row r="651" ht="15.75" customHeight="1">
      <c r="A651" s="1"/>
      <c r="B651" s="1"/>
      <c r="C651" s="1"/>
      <c r="D651" s="1"/>
      <c r="E651" s="1"/>
      <c r="F651" s="2"/>
      <c r="G651" s="1"/>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row>
    <row r="652" ht="15.75" customHeight="1">
      <c r="A652" s="1"/>
      <c r="B652" s="1"/>
      <c r="C652" s="1"/>
      <c r="D652" s="1"/>
      <c r="E652" s="1"/>
      <c r="F652" s="2"/>
      <c r="G652" s="1"/>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row>
    <row r="653" ht="15.75" customHeight="1">
      <c r="A653" s="1"/>
      <c r="B653" s="1"/>
      <c r="C653" s="1"/>
      <c r="D653" s="1"/>
      <c r="E653" s="1"/>
      <c r="F653" s="2"/>
      <c r="G653" s="1"/>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row>
    <row r="654" ht="15.75" customHeight="1">
      <c r="A654" s="1"/>
      <c r="B654" s="1"/>
      <c r="C654" s="1"/>
      <c r="D654" s="1"/>
      <c r="E654" s="1"/>
      <c r="F654" s="2"/>
      <c r="G654" s="1"/>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row>
    <row r="655" ht="15.75" customHeight="1">
      <c r="A655" s="1"/>
      <c r="B655" s="1"/>
      <c r="C655" s="1"/>
      <c r="D655" s="1"/>
      <c r="E655" s="1"/>
      <c r="F655" s="2"/>
      <c r="G655" s="1"/>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row>
    <row r="656" ht="15.75" customHeight="1">
      <c r="A656" s="1"/>
      <c r="B656" s="1"/>
      <c r="C656" s="1"/>
      <c r="D656" s="1"/>
      <c r="E656" s="1"/>
      <c r="F656" s="2"/>
      <c r="G656" s="1"/>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row>
    <row r="657" ht="15.75" customHeight="1">
      <c r="A657" s="1"/>
      <c r="B657" s="1"/>
      <c r="C657" s="1"/>
      <c r="D657" s="1"/>
      <c r="E657" s="1"/>
      <c r="F657" s="2"/>
      <c r="G657" s="1"/>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row>
    <row r="658" ht="15.75" customHeight="1">
      <c r="A658" s="1"/>
      <c r="B658" s="1"/>
      <c r="C658" s="1"/>
      <c r="D658" s="1"/>
      <c r="E658" s="1"/>
      <c r="F658" s="2"/>
      <c r="G658" s="1"/>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row>
    <row r="659" ht="15.75" customHeight="1">
      <c r="A659" s="1"/>
      <c r="B659" s="1"/>
      <c r="C659" s="1"/>
      <c r="D659" s="1"/>
      <c r="E659" s="1"/>
      <c r="F659" s="2"/>
      <c r="G659" s="1"/>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row>
    <row r="660" ht="15.75" customHeight="1">
      <c r="A660" s="1"/>
      <c r="B660" s="1"/>
      <c r="C660" s="1"/>
      <c r="D660" s="1"/>
      <c r="E660" s="1"/>
      <c r="F660" s="2"/>
      <c r="G660" s="1"/>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row>
    <row r="661" ht="15.75" customHeight="1">
      <c r="A661" s="1"/>
      <c r="B661" s="1"/>
      <c r="C661" s="1"/>
      <c r="D661" s="1"/>
      <c r="E661" s="1"/>
      <c r="F661" s="2"/>
      <c r="G661" s="1"/>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row>
    <row r="662" ht="15.75" customHeight="1">
      <c r="A662" s="1"/>
      <c r="B662" s="1"/>
      <c r="C662" s="1"/>
      <c r="D662" s="1"/>
      <c r="E662" s="1"/>
      <c r="F662" s="2"/>
      <c r="G662" s="1"/>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row>
    <row r="663" ht="15.75" customHeight="1">
      <c r="A663" s="1"/>
      <c r="B663" s="1"/>
      <c r="C663" s="1"/>
      <c r="D663" s="1"/>
      <c r="E663" s="1"/>
      <c r="F663" s="2"/>
      <c r="G663" s="1"/>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row>
    <row r="664" ht="15.75" customHeight="1">
      <c r="A664" s="1"/>
      <c r="B664" s="1"/>
      <c r="C664" s="1"/>
      <c r="D664" s="1"/>
      <c r="E664" s="1"/>
      <c r="F664" s="2"/>
      <c r="G664" s="1"/>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row>
    <row r="665" ht="15.75" customHeight="1">
      <c r="A665" s="1"/>
      <c r="B665" s="1"/>
      <c r="C665" s="1"/>
      <c r="D665" s="1"/>
      <c r="E665" s="1"/>
      <c r="F665" s="2"/>
      <c r="G665" s="1"/>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row>
    <row r="666" ht="15.75" customHeight="1">
      <c r="A666" s="1"/>
      <c r="B666" s="1"/>
      <c r="C666" s="1"/>
      <c r="D666" s="1"/>
      <c r="E666" s="1"/>
      <c r="F666" s="2"/>
      <c r="G666" s="1"/>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row>
    <row r="667" ht="15.75" customHeight="1">
      <c r="A667" s="1"/>
      <c r="B667" s="1"/>
      <c r="C667" s="1"/>
      <c r="D667" s="1"/>
      <c r="E667" s="1"/>
      <c r="F667" s="2"/>
      <c r="G667" s="1"/>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row>
    <row r="668" ht="15.75" customHeight="1">
      <c r="A668" s="1"/>
      <c r="B668" s="1"/>
      <c r="C668" s="1"/>
      <c r="D668" s="1"/>
      <c r="E668" s="1"/>
      <c r="F668" s="2"/>
      <c r="G668" s="1"/>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row>
    <row r="669" ht="15.75" customHeight="1">
      <c r="A669" s="1"/>
      <c r="B669" s="1"/>
      <c r="C669" s="1"/>
      <c r="D669" s="1"/>
      <c r="E669" s="1"/>
      <c r="F669" s="2"/>
      <c r="G669" s="1"/>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row>
    <row r="670" ht="15.75" customHeight="1">
      <c r="A670" s="1"/>
      <c r="B670" s="1"/>
      <c r="C670" s="1"/>
      <c r="D670" s="1"/>
      <c r="E670" s="1"/>
      <c r="F670" s="2"/>
      <c r="G670" s="1"/>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row>
    <row r="671" ht="15.75" customHeight="1">
      <c r="A671" s="1"/>
      <c r="B671" s="1"/>
      <c r="C671" s="1"/>
      <c r="D671" s="1"/>
      <c r="E671" s="1"/>
      <c r="F671" s="2"/>
      <c r="G671" s="1"/>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row>
    <row r="672" ht="15.75" customHeight="1">
      <c r="A672" s="1"/>
      <c r="B672" s="1"/>
      <c r="C672" s="1"/>
      <c r="D672" s="1"/>
      <c r="E672" s="1"/>
      <c r="F672" s="2"/>
      <c r="G672" s="1"/>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row>
    <row r="673" ht="15.75" customHeight="1">
      <c r="A673" s="1"/>
      <c r="B673" s="1"/>
      <c r="C673" s="1"/>
      <c r="D673" s="1"/>
      <c r="E673" s="1"/>
      <c r="F673" s="2"/>
      <c r="G673" s="1"/>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row>
    <row r="674" ht="15.75" customHeight="1">
      <c r="A674" s="1"/>
      <c r="B674" s="1"/>
      <c r="C674" s="1"/>
      <c r="D674" s="1"/>
      <c r="E674" s="1"/>
      <c r="F674" s="2"/>
      <c r="G674" s="1"/>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row>
    <row r="675" ht="15.75" customHeight="1">
      <c r="A675" s="1"/>
      <c r="B675" s="1"/>
      <c r="C675" s="1"/>
      <c r="D675" s="1"/>
      <c r="E675" s="1"/>
      <c r="F675" s="2"/>
      <c r="G675" s="1"/>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row>
    <row r="676" ht="15.75" customHeight="1">
      <c r="A676" s="1"/>
      <c r="B676" s="1"/>
      <c r="C676" s="1"/>
      <c r="D676" s="1"/>
      <c r="E676" s="1"/>
      <c r="F676" s="2"/>
      <c r="G676" s="1"/>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row>
    <row r="677" ht="15.75" customHeight="1">
      <c r="A677" s="1"/>
      <c r="B677" s="1"/>
      <c r="C677" s="1"/>
      <c r="D677" s="1"/>
      <c r="E677" s="1"/>
      <c r="F677" s="2"/>
      <c r="G677" s="1"/>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row>
    <row r="678" ht="15.75" customHeight="1">
      <c r="A678" s="1"/>
      <c r="B678" s="1"/>
      <c r="C678" s="1"/>
      <c r="D678" s="1"/>
      <c r="E678" s="1"/>
      <c r="F678" s="2"/>
      <c r="G678" s="1"/>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row>
    <row r="679" ht="15.75" customHeight="1">
      <c r="A679" s="1"/>
      <c r="B679" s="1"/>
      <c r="C679" s="1"/>
      <c r="D679" s="1"/>
      <c r="E679" s="1"/>
      <c r="F679" s="2"/>
      <c r="G679" s="1"/>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row>
    <row r="680" ht="15.75" customHeight="1">
      <c r="A680" s="1"/>
      <c r="B680" s="1"/>
      <c r="C680" s="1"/>
      <c r="D680" s="1"/>
      <c r="E680" s="1"/>
      <c r="F680" s="2"/>
      <c r="G680" s="1"/>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row>
    <row r="681" ht="15.75" customHeight="1">
      <c r="A681" s="1"/>
      <c r="B681" s="1"/>
      <c r="C681" s="1"/>
      <c r="D681" s="1"/>
      <c r="E681" s="1"/>
      <c r="F681" s="2"/>
      <c r="G681" s="1"/>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row>
    <row r="682" ht="15.75" customHeight="1">
      <c r="A682" s="1"/>
      <c r="B682" s="1"/>
      <c r="C682" s="1"/>
      <c r="D682" s="1"/>
      <c r="E682" s="1"/>
      <c r="F682" s="2"/>
      <c r="G682" s="1"/>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row>
    <row r="683" ht="15.75" customHeight="1">
      <c r="A683" s="1"/>
      <c r="B683" s="1"/>
      <c r="C683" s="1"/>
      <c r="D683" s="1"/>
      <c r="E683" s="1"/>
      <c r="F683" s="2"/>
      <c r="G683" s="1"/>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row>
    <row r="684" ht="15.75" customHeight="1">
      <c r="A684" s="1"/>
      <c r="B684" s="1"/>
      <c r="C684" s="1"/>
      <c r="D684" s="1"/>
      <c r="E684" s="1"/>
      <c r="F684" s="2"/>
      <c r="G684" s="1"/>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row>
    <row r="685" ht="15.75" customHeight="1">
      <c r="A685" s="1"/>
      <c r="B685" s="1"/>
      <c r="C685" s="1"/>
      <c r="D685" s="1"/>
      <c r="E685" s="1"/>
      <c r="F685" s="2"/>
      <c r="G685" s="1"/>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row>
    <row r="686" ht="15.75" customHeight="1">
      <c r="A686" s="1"/>
      <c r="B686" s="1"/>
      <c r="C686" s="1"/>
      <c r="D686" s="1"/>
      <c r="E686" s="1"/>
      <c r="F686" s="2"/>
      <c r="G686" s="1"/>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row>
    <row r="687" ht="15.75" customHeight="1">
      <c r="A687" s="1"/>
      <c r="B687" s="1"/>
      <c r="C687" s="1"/>
      <c r="D687" s="1"/>
      <c r="E687" s="1"/>
      <c r="F687" s="2"/>
      <c r="G687" s="1"/>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row>
    <row r="688" ht="15.75" customHeight="1">
      <c r="A688" s="1"/>
      <c r="B688" s="1"/>
      <c r="C688" s="1"/>
      <c r="D688" s="1"/>
      <c r="E688" s="1"/>
      <c r="F688" s="2"/>
      <c r="G688" s="1"/>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row>
    <row r="689" ht="15.75" customHeight="1">
      <c r="A689" s="1"/>
      <c r="B689" s="1"/>
      <c r="C689" s="1"/>
      <c r="D689" s="1"/>
      <c r="E689" s="1"/>
      <c r="F689" s="2"/>
      <c r="G689" s="1"/>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row>
    <row r="690" ht="15.75" customHeight="1">
      <c r="A690" s="1"/>
      <c r="B690" s="1"/>
      <c r="C690" s="1"/>
      <c r="D690" s="1"/>
      <c r="E690" s="1"/>
      <c r="F690" s="2"/>
      <c r="G690" s="1"/>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row>
    <row r="691" ht="15.75" customHeight="1">
      <c r="A691" s="1"/>
      <c r="B691" s="1"/>
      <c r="C691" s="1"/>
      <c r="D691" s="1"/>
      <c r="E691" s="1"/>
      <c r="F691" s="2"/>
      <c r="G691" s="1"/>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row>
    <row r="692" ht="15.75" customHeight="1">
      <c r="A692" s="1"/>
      <c r="B692" s="1"/>
      <c r="C692" s="1"/>
      <c r="D692" s="1"/>
      <c r="E692" s="1"/>
      <c r="F692" s="2"/>
      <c r="G692" s="1"/>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row>
    <row r="693" ht="15.75" customHeight="1">
      <c r="A693" s="1"/>
      <c r="B693" s="1"/>
      <c r="C693" s="1"/>
      <c r="D693" s="1"/>
      <c r="E693" s="1"/>
      <c r="F693" s="2"/>
      <c r="G693" s="1"/>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row>
    <row r="694" ht="15.75" customHeight="1">
      <c r="A694" s="1"/>
      <c r="B694" s="1"/>
      <c r="C694" s="1"/>
      <c r="D694" s="1"/>
      <c r="E694" s="1"/>
      <c r="F694" s="2"/>
      <c r="G694" s="1"/>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row>
    <row r="695" ht="15.75" customHeight="1">
      <c r="A695" s="1"/>
      <c r="B695" s="1"/>
      <c r="C695" s="1"/>
      <c r="D695" s="1"/>
      <c r="E695" s="1"/>
      <c r="F695" s="2"/>
      <c r="G695" s="1"/>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row>
    <row r="696" ht="15.75" customHeight="1">
      <c r="A696" s="1"/>
      <c r="B696" s="1"/>
      <c r="C696" s="1"/>
      <c r="D696" s="1"/>
      <c r="E696" s="1"/>
      <c r="F696" s="2"/>
      <c r="G696" s="1"/>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row>
    <row r="697" ht="15.75" customHeight="1">
      <c r="A697" s="1"/>
      <c r="B697" s="1"/>
      <c r="C697" s="1"/>
      <c r="D697" s="1"/>
      <c r="E697" s="1"/>
      <c r="F697" s="2"/>
      <c r="G697" s="1"/>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row>
    <row r="698" ht="15.75" customHeight="1">
      <c r="A698" s="1"/>
      <c r="B698" s="1"/>
      <c r="C698" s="1"/>
      <c r="D698" s="1"/>
      <c r="E698" s="1"/>
      <c r="F698" s="2"/>
      <c r="G698" s="1"/>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row>
    <row r="699" ht="15.75" customHeight="1">
      <c r="A699" s="1"/>
      <c r="B699" s="1"/>
      <c r="C699" s="1"/>
      <c r="D699" s="1"/>
      <c r="E699" s="1"/>
      <c r="F699" s="2"/>
      <c r="G699" s="1"/>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row>
    <row r="700" ht="15.75" customHeight="1">
      <c r="A700" s="1"/>
      <c r="B700" s="1"/>
      <c r="C700" s="1"/>
      <c r="D700" s="1"/>
      <c r="E700" s="1"/>
      <c r="F700" s="2"/>
      <c r="G700" s="1"/>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row>
    <row r="701" ht="15.75" customHeight="1">
      <c r="A701" s="1"/>
      <c r="B701" s="1"/>
      <c r="C701" s="1"/>
      <c r="D701" s="1"/>
      <c r="E701" s="1"/>
      <c r="F701" s="2"/>
      <c r="G701" s="1"/>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row>
    <row r="702" ht="15.75" customHeight="1">
      <c r="A702" s="1"/>
      <c r="B702" s="1"/>
      <c r="C702" s="1"/>
      <c r="D702" s="1"/>
      <c r="E702" s="1"/>
      <c r="F702" s="2"/>
      <c r="G702" s="1"/>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row>
    <row r="703" ht="15.75" customHeight="1">
      <c r="A703" s="1"/>
      <c r="B703" s="1"/>
      <c r="C703" s="1"/>
      <c r="D703" s="1"/>
      <c r="E703" s="1"/>
      <c r="F703" s="2"/>
      <c r="G703" s="1"/>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row>
    <row r="704" ht="15.75" customHeight="1">
      <c r="A704" s="1"/>
      <c r="B704" s="1"/>
      <c r="C704" s="1"/>
      <c r="D704" s="1"/>
      <c r="E704" s="1"/>
      <c r="F704" s="2"/>
      <c r="G704" s="1"/>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row>
    <row r="705" ht="15.75" customHeight="1">
      <c r="A705" s="1"/>
      <c r="B705" s="1"/>
      <c r="C705" s="1"/>
      <c r="D705" s="1"/>
      <c r="E705" s="1"/>
      <c r="F705" s="2"/>
      <c r="G705" s="1"/>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row>
    <row r="706" ht="15.75" customHeight="1">
      <c r="A706" s="1"/>
      <c r="B706" s="1"/>
      <c r="C706" s="1"/>
      <c r="D706" s="1"/>
      <c r="E706" s="1"/>
      <c r="F706" s="2"/>
      <c r="G706" s="1"/>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row>
    <row r="707" ht="15.75" customHeight="1">
      <c r="A707" s="1"/>
      <c r="B707" s="1"/>
      <c r="C707" s="1"/>
      <c r="D707" s="1"/>
      <c r="E707" s="1"/>
      <c r="F707" s="2"/>
      <c r="G707" s="1"/>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row>
    <row r="708" ht="15.75" customHeight="1">
      <c r="A708" s="1"/>
      <c r="B708" s="1"/>
      <c r="C708" s="1"/>
      <c r="D708" s="1"/>
      <c r="E708" s="1"/>
      <c r="F708" s="2"/>
      <c r="G708" s="1"/>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row>
    <row r="709" ht="15.75" customHeight="1">
      <c r="A709" s="1"/>
      <c r="B709" s="1"/>
      <c r="C709" s="1"/>
      <c r="D709" s="1"/>
      <c r="E709" s="1"/>
      <c r="F709" s="2"/>
      <c r="G709" s="1"/>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row>
    <row r="710" ht="15.75" customHeight="1">
      <c r="A710" s="1"/>
      <c r="B710" s="1"/>
      <c r="C710" s="1"/>
      <c r="D710" s="1"/>
      <c r="E710" s="1"/>
      <c r="F710" s="2"/>
      <c r="G710" s="1"/>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row>
    <row r="711" ht="15.75" customHeight="1">
      <c r="A711" s="1"/>
      <c r="B711" s="1"/>
      <c r="C711" s="1"/>
      <c r="D711" s="1"/>
      <c r="E711" s="1"/>
      <c r="F711" s="2"/>
      <c r="G711" s="1"/>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row>
    <row r="712" ht="15.75" customHeight="1">
      <c r="A712" s="1"/>
      <c r="B712" s="1"/>
      <c r="C712" s="1"/>
      <c r="D712" s="1"/>
      <c r="E712" s="1"/>
      <c r="F712" s="2"/>
      <c r="G712" s="1"/>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row>
    <row r="713" ht="15.75" customHeight="1">
      <c r="A713" s="1"/>
      <c r="B713" s="1"/>
      <c r="C713" s="1"/>
      <c r="D713" s="1"/>
      <c r="E713" s="1"/>
      <c r="F713" s="2"/>
      <c r="G713" s="1"/>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row>
    <row r="714" ht="15.75" customHeight="1">
      <c r="A714" s="1"/>
      <c r="B714" s="1"/>
      <c r="C714" s="1"/>
      <c r="D714" s="1"/>
      <c r="E714" s="1"/>
      <c r="F714" s="2"/>
      <c r="G714" s="1"/>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row>
    <row r="715" ht="15.75" customHeight="1">
      <c r="A715" s="1"/>
      <c r="B715" s="1"/>
      <c r="C715" s="1"/>
      <c r="D715" s="1"/>
      <c r="E715" s="1"/>
      <c r="F715" s="2"/>
      <c r="G715" s="1"/>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row>
    <row r="716" ht="15.75" customHeight="1">
      <c r="A716" s="1"/>
      <c r="B716" s="1"/>
      <c r="C716" s="1"/>
      <c r="D716" s="1"/>
      <c r="E716" s="1"/>
      <c r="F716" s="2"/>
      <c r="G716" s="1"/>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row>
    <row r="717" ht="15.75" customHeight="1">
      <c r="A717" s="1"/>
      <c r="B717" s="1"/>
      <c r="C717" s="1"/>
      <c r="D717" s="1"/>
      <c r="E717" s="1"/>
      <c r="F717" s="2"/>
      <c r="G717" s="1"/>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row>
    <row r="718" ht="15.75" customHeight="1">
      <c r="A718" s="1"/>
      <c r="B718" s="1"/>
      <c r="C718" s="1"/>
      <c r="D718" s="1"/>
      <c r="E718" s="1"/>
      <c r="F718" s="2"/>
      <c r="G718" s="1"/>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row>
    <row r="719" ht="15.75" customHeight="1">
      <c r="A719" s="1"/>
      <c r="B719" s="1"/>
      <c r="C719" s="1"/>
      <c r="D719" s="1"/>
      <c r="E719" s="1"/>
      <c r="F719" s="2"/>
      <c r="G719" s="1"/>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row>
    <row r="720" ht="15.75" customHeight="1">
      <c r="A720" s="1"/>
      <c r="B720" s="1"/>
      <c r="C720" s="1"/>
      <c r="D720" s="1"/>
      <c r="E720" s="1"/>
      <c r="F720" s="2"/>
      <c r="G720" s="1"/>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row>
    <row r="721" ht="15.75" customHeight="1">
      <c r="A721" s="1"/>
      <c r="B721" s="1"/>
      <c r="C721" s="1"/>
      <c r="D721" s="1"/>
      <c r="E721" s="1"/>
      <c r="F721" s="2"/>
      <c r="G721" s="1"/>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row>
    <row r="722" ht="15.75" customHeight="1">
      <c r="A722" s="1"/>
      <c r="B722" s="1"/>
      <c r="C722" s="1"/>
      <c r="D722" s="1"/>
      <c r="E722" s="1"/>
      <c r="F722" s="2"/>
      <c r="G722" s="1"/>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row>
    <row r="723" ht="15.75" customHeight="1">
      <c r="A723" s="1"/>
      <c r="B723" s="1"/>
      <c r="C723" s="1"/>
      <c r="D723" s="1"/>
      <c r="E723" s="1"/>
      <c r="F723" s="2"/>
      <c r="G723" s="1"/>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row>
    <row r="724" ht="15.75" customHeight="1">
      <c r="A724" s="1"/>
      <c r="B724" s="1"/>
      <c r="C724" s="1"/>
      <c r="D724" s="1"/>
      <c r="E724" s="1"/>
      <c r="F724" s="2"/>
      <c r="G724" s="1"/>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row>
    <row r="725" ht="15.75" customHeight="1">
      <c r="A725" s="1"/>
      <c r="B725" s="1"/>
      <c r="C725" s="1"/>
      <c r="D725" s="1"/>
      <c r="E725" s="1"/>
      <c r="F725" s="2"/>
      <c r="G725" s="1"/>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row>
    <row r="726" ht="15.75" customHeight="1">
      <c r="A726" s="1"/>
      <c r="B726" s="1"/>
      <c r="C726" s="1"/>
      <c r="D726" s="1"/>
      <c r="E726" s="1"/>
      <c r="F726" s="2"/>
      <c r="G726" s="1"/>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row>
    <row r="727" ht="15.75" customHeight="1">
      <c r="A727" s="1"/>
      <c r="B727" s="1"/>
      <c r="C727" s="1"/>
      <c r="D727" s="1"/>
      <c r="E727" s="1"/>
      <c r="F727" s="2"/>
      <c r="G727" s="1"/>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row>
    <row r="728" ht="15.75" customHeight="1">
      <c r="A728" s="1"/>
      <c r="B728" s="1"/>
      <c r="C728" s="1"/>
      <c r="D728" s="1"/>
      <c r="E728" s="1"/>
      <c r="F728" s="2"/>
      <c r="G728" s="1"/>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row>
    <row r="729" ht="15.75" customHeight="1">
      <c r="A729" s="1"/>
      <c r="B729" s="1"/>
      <c r="C729" s="1"/>
      <c r="D729" s="1"/>
      <c r="E729" s="1"/>
      <c r="F729" s="2"/>
      <c r="G729" s="1"/>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row>
    <row r="730" ht="15.75" customHeight="1">
      <c r="A730" s="1"/>
      <c r="B730" s="1"/>
      <c r="C730" s="1"/>
      <c r="D730" s="1"/>
      <c r="E730" s="1"/>
      <c r="F730" s="2"/>
      <c r="G730" s="1"/>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row>
    <row r="731" ht="15.75" customHeight="1">
      <c r="A731" s="1"/>
      <c r="B731" s="1"/>
      <c r="C731" s="1"/>
      <c r="D731" s="1"/>
      <c r="E731" s="1"/>
      <c r="F731" s="2"/>
      <c r="G731" s="1"/>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row>
    <row r="732" ht="15.75" customHeight="1">
      <c r="A732" s="1"/>
      <c r="B732" s="1"/>
      <c r="C732" s="1"/>
      <c r="D732" s="1"/>
      <c r="E732" s="1"/>
      <c r="F732" s="2"/>
      <c r="G732" s="1"/>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row>
    <row r="733" ht="15.75" customHeight="1">
      <c r="A733" s="1"/>
      <c r="B733" s="1"/>
      <c r="C733" s="1"/>
      <c r="D733" s="1"/>
      <c r="E733" s="1"/>
      <c r="F733" s="2"/>
      <c r="G733" s="1"/>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row>
    <row r="734" ht="15.75" customHeight="1">
      <c r="A734" s="1"/>
      <c r="B734" s="1"/>
      <c r="C734" s="1"/>
      <c r="D734" s="1"/>
      <c r="E734" s="1"/>
      <c r="F734" s="2"/>
      <c r="G734" s="1"/>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row>
    <row r="735" ht="15.75" customHeight="1">
      <c r="A735" s="1"/>
      <c r="B735" s="1"/>
      <c r="C735" s="1"/>
      <c r="D735" s="1"/>
      <c r="E735" s="1"/>
      <c r="F735" s="2"/>
      <c r="G735" s="1"/>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row>
    <row r="736" ht="15.75" customHeight="1">
      <c r="A736" s="1"/>
      <c r="B736" s="1"/>
      <c r="C736" s="1"/>
      <c r="D736" s="1"/>
      <c r="E736" s="1"/>
      <c r="F736" s="2"/>
      <c r="G736" s="1"/>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row>
    <row r="737" ht="15.75" customHeight="1">
      <c r="A737" s="1"/>
      <c r="B737" s="1"/>
      <c r="C737" s="1"/>
      <c r="D737" s="1"/>
      <c r="E737" s="1"/>
      <c r="F737" s="2"/>
      <c r="G737" s="1"/>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row>
    <row r="738" ht="15.75" customHeight="1">
      <c r="A738" s="1"/>
      <c r="B738" s="1"/>
      <c r="C738" s="1"/>
      <c r="D738" s="1"/>
      <c r="E738" s="1"/>
      <c r="F738" s="2"/>
      <c r="G738" s="1"/>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row>
    <row r="739" ht="15.75" customHeight="1">
      <c r="A739" s="1"/>
      <c r="B739" s="1"/>
      <c r="C739" s="1"/>
      <c r="D739" s="1"/>
      <c r="E739" s="1"/>
      <c r="F739" s="2"/>
      <c r="G739" s="1"/>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row>
    <row r="740" ht="15.75" customHeight="1">
      <c r="A740" s="1"/>
      <c r="B740" s="1"/>
      <c r="C740" s="1"/>
      <c r="D740" s="1"/>
      <c r="E740" s="1"/>
      <c r="F740" s="2"/>
      <c r="G740" s="1"/>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row>
    <row r="741" ht="15.75" customHeight="1">
      <c r="A741" s="1"/>
      <c r="B741" s="1"/>
      <c r="C741" s="1"/>
      <c r="D741" s="1"/>
      <c r="E741" s="1"/>
      <c r="F741" s="2"/>
      <c r="G741" s="1"/>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row>
    <row r="742" ht="15.75" customHeight="1">
      <c r="A742" s="1"/>
      <c r="B742" s="1"/>
      <c r="C742" s="1"/>
      <c r="D742" s="1"/>
      <c r="E742" s="1"/>
      <c r="F742" s="2"/>
      <c r="G742" s="1"/>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row>
    <row r="743" ht="15.75" customHeight="1">
      <c r="A743" s="1"/>
      <c r="B743" s="1"/>
      <c r="C743" s="1"/>
      <c r="D743" s="1"/>
      <c r="E743" s="1"/>
      <c r="F743" s="2"/>
      <c r="G743" s="1"/>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row>
    <row r="744" ht="15.75" customHeight="1">
      <c r="A744" s="1"/>
      <c r="B744" s="1"/>
      <c r="C744" s="1"/>
      <c r="D744" s="1"/>
      <c r="E744" s="1"/>
      <c r="F744" s="2"/>
      <c r="G744" s="1"/>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row>
    <row r="745" ht="15.75" customHeight="1">
      <c r="A745" s="1"/>
      <c r="B745" s="1"/>
      <c r="C745" s="1"/>
      <c r="D745" s="1"/>
      <c r="E745" s="1"/>
      <c r="F745" s="2"/>
      <c r="G745" s="1"/>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row>
    <row r="746" ht="15.75" customHeight="1">
      <c r="A746" s="1"/>
      <c r="B746" s="1"/>
      <c r="C746" s="1"/>
      <c r="D746" s="1"/>
      <c r="E746" s="1"/>
      <c r="F746" s="2"/>
      <c r="G746" s="1"/>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row>
    <row r="747" ht="15.75" customHeight="1">
      <c r="A747" s="1"/>
      <c r="B747" s="1"/>
      <c r="C747" s="1"/>
      <c r="D747" s="1"/>
      <c r="E747" s="1"/>
      <c r="F747" s="2"/>
      <c r="G747" s="1"/>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row>
    <row r="748" ht="15.75" customHeight="1">
      <c r="A748" s="1"/>
      <c r="B748" s="1"/>
      <c r="C748" s="1"/>
      <c r="D748" s="1"/>
      <c r="E748" s="1"/>
      <c r="F748" s="2"/>
      <c r="G748" s="1"/>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row>
    <row r="749" ht="15.75" customHeight="1">
      <c r="A749" s="1"/>
      <c r="B749" s="1"/>
      <c r="C749" s="1"/>
      <c r="D749" s="1"/>
      <c r="E749" s="1"/>
      <c r="F749" s="2"/>
      <c r="G749" s="1"/>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row>
    <row r="750" ht="15.75" customHeight="1">
      <c r="A750" s="1"/>
      <c r="B750" s="1"/>
      <c r="C750" s="1"/>
      <c r="D750" s="1"/>
      <c r="E750" s="1"/>
      <c r="F750" s="2"/>
      <c r="G750" s="1"/>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row>
    <row r="751" ht="15.75" customHeight="1">
      <c r="A751" s="1"/>
      <c r="B751" s="1"/>
      <c r="C751" s="1"/>
      <c r="D751" s="1"/>
      <c r="E751" s="1"/>
      <c r="F751" s="2"/>
      <c r="G751" s="1"/>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row>
    <row r="752" ht="15.75" customHeight="1">
      <c r="A752" s="1"/>
      <c r="B752" s="1"/>
      <c r="C752" s="1"/>
      <c r="D752" s="1"/>
      <c r="E752" s="1"/>
      <c r="F752" s="2"/>
      <c r="G752" s="1"/>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row>
    <row r="753" ht="15.75" customHeight="1">
      <c r="A753" s="1"/>
      <c r="B753" s="1"/>
      <c r="C753" s="1"/>
      <c r="D753" s="1"/>
      <c r="E753" s="1"/>
      <c r="F753" s="2"/>
      <c r="G753" s="1"/>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row>
    <row r="754" ht="15.75" customHeight="1">
      <c r="A754" s="1"/>
      <c r="B754" s="1"/>
      <c r="C754" s="1"/>
      <c r="D754" s="1"/>
      <c r="E754" s="1"/>
      <c r="F754" s="2"/>
      <c r="G754" s="1"/>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row>
    <row r="755" ht="15.75" customHeight="1">
      <c r="A755" s="1"/>
      <c r="B755" s="1"/>
      <c r="C755" s="1"/>
      <c r="D755" s="1"/>
      <c r="E755" s="1"/>
      <c r="F755" s="2"/>
      <c r="G755" s="1"/>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row>
    <row r="756" ht="15.75" customHeight="1">
      <c r="A756" s="1"/>
      <c r="B756" s="1"/>
      <c r="C756" s="1"/>
      <c r="D756" s="1"/>
      <c r="E756" s="1"/>
      <c r="F756" s="2"/>
      <c r="G756" s="1"/>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row>
    <row r="757" ht="15.75" customHeight="1">
      <c r="A757" s="1"/>
      <c r="B757" s="1"/>
      <c r="C757" s="1"/>
      <c r="D757" s="1"/>
      <c r="E757" s="1"/>
      <c r="F757" s="2"/>
      <c r="G757" s="1"/>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row>
    <row r="758" ht="15.75" customHeight="1">
      <c r="A758" s="1"/>
      <c r="B758" s="1"/>
      <c r="C758" s="1"/>
      <c r="D758" s="1"/>
      <c r="E758" s="1"/>
      <c r="F758" s="2"/>
      <c r="G758" s="1"/>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row>
    <row r="759" ht="15.75" customHeight="1">
      <c r="A759" s="1"/>
      <c r="B759" s="1"/>
      <c r="C759" s="1"/>
      <c r="D759" s="1"/>
      <c r="E759" s="1"/>
      <c r="F759" s="2"/>
      <c r="G759" s="1"/>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row>
    <row r="760" ht="15.75" customHeight="1">
      <c r="A760" s="1"/>
      <c r="B760" s="1"/>
      <c r="C760" s="1"/>
      <c r="D760" s="1"/>
      <c r="E760" s="1"/>
      <c r="F760" s="2"/>
      <c r="G760" s="1"/>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row>
    <row r="761" ht="15.75" customHeight="1">
      <c r="A761" s="1"/>
      <c r="B761" s="1"/>
      <c r="C761" s="1"/>
      <c r="D761" s="1"/>
      <c r="E761" s="1"/>
      <c r="F761" s="2"/>
      <c r="G761" s="1"/>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row>
    <row r="762" ht="15.75" customHeight="1">
      <c r="A762" s="1"/>
      <c r="B762" s="1"/>
      <c r="C762" s="1"/>
      <c r="D762" s="1"/>
      <c r="E762" s="1"/>
      <c r="F762" s="2"/>
      <c r="G762" s="1"/>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row>
    <row r="763" ht="15.75" customHeight="1">
      <c r="A763" s="1"/>
      <c r="B763" s="1"/>
      <c r="C763" s="1"/>
      <c r="D763" s="1"/>
      <c r="E763" s="1"/>
      <c r="F763" s="2"/>
      <c r="G763" s="1"/>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row>
    <row r="764" ht="15.75" customHeight="1">
      <c r="A764" s="1"/>
      <c r="B764" s="1"/>
      <c r="C764" s="1"/>
      <c r="D764" s="1"/>
      <c r="E764" s="1"/>
      <c r="F764" s="2"/>
      <c r="G764" s="1"/>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row>
    <row r="765" ht="15.75" customHeight="1">
      <c r="A765" s="1"/>
      <c r="B765" s="1"/>
      <c r="C765" s="1"/>
      <c r="D765" s="1"/>
      <c r="E765" s="1"/>
      <c r="F765" s="2"/>
      <c r="G765" s="1"/>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row>
    <row r="766" ht="15.75" customHeight="1">
      <c r="A766" s="1"/>
      <c r="B766" s="1"/>
      <c r="C766" s="1"/>
      <c r="D766" s="1"/>
      <c r="E766" s="1"/>
      <c r="F766" s="2"/>
      <c r="G766" s="1"/>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row>
    <row r="767" ht="15.75" customHeight="1">
      <c r="A767" s="1"/>
      <c r="B767" s="1"/>
      <c r="C767" s="1"/>
      <c r="D767" s="1"/>
      <c r="E767" s="1"/>
      <c r="F767" s="2"/>
      <c r="G767" s="1"/>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row>
    <row r="768" ht="15.75" customHeight="1">
      <c r="A768" s="1"/>
      <c r="B768" s="1"/>
      <c r="C768" s="1"/>
      <c r="D768" s="1"/>
      <c r="E768" s="1"/>
      <c r="F768" s="2"/>
      <c r="G768" s="1"/>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row>
    <row r="769" ht="15.75" customHeight="1">
      <c r="A769" s="1"/>
      <c r="B769" s="1"/>
      <c r="C769" s="1"/>
      <c r="D769" s="1"/>
      <c r="E769" s="1"/>
      <c r="F769" s="2"/>
      <c r="G769" s="1"/>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row>
    <row r="770" ht="15.75" customHeight="1">
      <c r="A770" s="1"/>
      <c r="B770" s="1"/>
      <c r="C770" s="1"/>
      <c r="D770" s="1"/>
      <c r="E770" s="1"/>
      <c r="F770" s="2"/>
      <c r="G770" s="1"/>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row>
    <row r="771" ht="15.75" customHeight="1">
      <c r="A771" s="1"/>
      <c r="B771" s="1"/>
      <c r="C771" s="1"/>
      <c r="D771" s="1"/>
      <c r="E771" s="1"/>
      <c r="F771" s="2"/>
      <c r="G771" s="1"/>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row>
    <row r="772" ht="15.75" customHeight="1">
      <c r="A772" s="1"/>
      <c r="B772" s="1"/>
      <c r="C772" s="1"/>
      <c r="D772" s="1"/>
      <c r="E772" s="1"/>
      <c r="F772" s="2"/>
      <c r="G772" s="1"/>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row>
    <row r="773" ht="15.75" customHeight="1">
      <c r="A773" s="1"/>
      <c r="B773" s="1"/>
      <c r="C773" s="1"/>
      <c r="D773" s="1"/>
      <c r="E773" s="1"/>
      <c r="F773" s="2"/>
      <c r="G773" s="1"/>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row>
    <row r="774" ht="15.75" customHeight="1">
      <c r="A774" s="1"/>
      <c r="B774" s="1"/>
      <c r="C774" s="1"/>
      <c r="D774" s="1"/>
      <c r="E774" s="1"/>
      <c r="F774" s="2"/>
      <c r="G774" s="1"/>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row>
    <row r="775" ht="15.75" customHeight="1">
      <c r="A775" s="1"/>
      <c r="B775" s="1"/>
      <c r="C775" s="1"/>
      <c r="D775" s="1"/>
      <c r="E775" s="1"/>
      <c r="F775" s="2"/>
      <c r="G775" s="1"/>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row>
    <row r="776" ht="15.75" customHeight="1">
      <c r="A776" s="1"/>
      <c r="B776" s="1"/>
      <c r="C776" s="1"/>
      <c r="D776" s="1"/>
      <c r="E776" s="1"/>
      <c r="F776" s="2"/>
      <c r="G776" s="1"/>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row>
    <row r="777" ht="15.75" customHeight="1">
      <c r="A777" s="1"/>
      <c r="B777" s="1"/>
      <c r="C777" s="1"/>
      <c r="D777" s="1"/>
      <c r="E777" s="1"/>
      <c r="F777" s="2"/>
      <c r="G777" s="1"/>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row>
    <row r="778" ht="15.75" customHeight="1">
      <c r="A778" s="1"/>
      <c r="B778" s="1"/>
      <c r="C778" s="1"/>
      <c r="D778" s="1"/>
      <c r="E778" s="1"/>
      <c r="F778" s="2"/>
      <c r="G778" s="1"/>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row>
    <row r="779" ht="15.75" customHeight="1">
      <c r="A779" s="1"/>
      <c r="B779" s="1"/>
      <c r="C779" s="1"/>
      <c r="D779" s="1"/>
      <c r="E779" s="1"/>
      <c r="F779" s="2"/>
      <c r="G779" s="1"/>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row>
    <row r="780" ht="15.75" customHeight="1">
      <c r="A780" s="1"/>
      <c r="B780" s="1"/>
      <c r="C780" s="1"/>
      <c r="D780" s="1"/>
      <c r="E780" s="1"/>
      <c r="F780" s="2"/>
      <c r="G780" s="1"/>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row>
    <row r="781" ht="15.75" customHeight="1">
      <c r="A781" s="1"/>
      <c r="B781" s="1"/>
      <c r="C781" s="1"/>
      <c r="D781" s="1"/>
      <c r="E781" s="1"/>
      <c r="F781" s="2"/>
      <c r="G781" s="1"/>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row>
    <row r="782" ht="15.75" customHeight="1">
      <c r="A782" s="1"/>
      <c r="B782" s="1"/>
      <c r="C782" s="1"/>
      <c r="D782" s="1"/>
      <c r="E782" s="1"/>
      <c r="F782" s="2"/>
      <c r="G782" s="1"/>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row>
    <row r="783" ht="15.75" customHeight="1">
      <c r="A783" s="1"/>
      <c r="B783" s="1"/>
      <c r="C783" s="1"/>
      <c r="D783" s="1"/>
      <c r="E783" s="1"/>
      <c r="F783" s="2"/>
      <c r="G783" s="1"/>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row>
    <row r="784" ht="15.75" customHeight="1">
      <c r="A784" s="1"/>
      <c r="B784" s="1"/>
      <c r="C784" s="1"/>
      <c r="D784" s="1"/>
      <c r="E784" s="1"/>
      <c r="F784" s="2"/>
      <c r="G784" s="1"/>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row>
    <row r="785" ht="15.75" customHeight="1">
      <c r="A785" s="1"/>
      <c r="B785" s="1"/>
      <c r="C785" s="1"/>
      <c r="D785" s="1"/>
      <c r="E785" s="1"/>
      <c r="F785" s="2"/>
      <c r="G785" s="1"/>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row>
    <row r="786" ht="15.75" customHeight="1">
      <c r="A786" s="1"/>
      <c r="B786" s="1"/>
      <c r="C786" s="1"/>
      <c r="D786" s="1"/>
      <c r="E786" s="1"/>
      <c r="F786" s="2"/>
      <c r="G786" s="1"/>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row>
    <row r="787" ht="15.75" customHeight="1">
      <c r="A787" s="1"/>
      <c r="B787" s="1"/>
      <c r="C787" s="1"/>
      <c r="D787" s="1"/>
      <c r="E787" s="1"/>
      <c r="F787" s="2"/>
      <c r="G787" s="1"/>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row>
    <row r="788" ht="15.75" customHeight="1">
      <c r="A788" s="1"/>
      <c r="B788" s="1"/>
      <c r="C788" s="1"/>
      <c r="D788" s="1"/>
      <c r="E788" s="1"/>
      <c r="F788" s="2"/>
      <c r="G788" s="1"/>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row>
    <row r="789" ht="15.75" customHeight="1">
      <c r="A789" s="1"/>
      <c r="B789" s="1"/>
      <c r="C789" s="1"/>
      <c r="D789" s="1"/>
      <c r="E789" s="1"/>
      <c r="F789" s="2"/>
      <c r="G789" s="1"/>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row>
    <row r="790" ht="15.75" customHeight="1">
      <c r="A790" s="1"/>
      <c r="B790" s="1"/>
      <c r="C790" s="1"/>
      <c r="D790" s="1"/>
      <c r="E790" s="1"/>
      <c r="F790" s="2"/>
      <c r="G790" s="1"/>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row>
    <row r="791" ht="15.75" customHeight="1">
      <c r="A791" s="1"/>
      <c r="B791" s="1"/>
      <c r="C791" s="1"/>
      <c r="D791" s="1"/>
      <c r="E791" s="1"/>
      <c r="F791" s="2"/>
      <c r="G791" s="1"/>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row>
    <row r="792" ht="15.75" customHeight="1">
      <c r="A792" s="1"/>
      <c r="B792" s="1"/>
      <c r="C792" s="1"/>
      <c r="D792" s="1"/>
      <c r="E792" s="1"/>
      <c r="F792" s="2"/>
      <c r="G792" s="1"/>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row>
    <row r="793" ht="15.75" customHeight="1">
      <c r="A793" s="1"/>
      <c r="B793" s="1"/>
      <c r="C793" s="1"/>
      <c r="D793" s="1"/>
      <c r="E793" s="1"/>
      <c r="F793" s="2"/>
      <c r="G793" s="1"/>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row>
    <row r="794" ht="15.75" customHeight="1">
      <c r="A794" s="1"/>
      <c r="B794" s="1"/>
      <c r="C794" s="1"/>
      <c r="D794" s="1"/>
      <c r="E794" s="1"/>
      <c r="F794" s="2"/>
      <c r="G794" s="1"/>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row>
    <row r="795" ht="15.75" customHeight="1">
      <c r="A795" s="1"/>
      <c r="B795" s="1"/>
      <c r="C795" s="1"/>
      <c r="D795" s="1"/>
      <c r="E795" s="1"/>
      <c r="F795" s="2"/>
      <c r="G795" s="1"/>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row>
    <row r="796" ht="15.75" customHeight="1">
      <c r="A796" s="1"/>
      <c r="B796" s="1"/>
      <c r="C796" s="1"/>
      <c r="D796" s="1"/>
      <c r="E796" s="1"/>
      <c r="F796" s="2"/>
      <c r="G796" s="1"/>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row>
    <row r="797" ht="15.75" customHeight="1">
      <c r="A797" s="1"/>
      <c r="B797" s="1"/>
      <c r="C797" s="1"/>
      <c r="D797" s="1"/>
      <c r="E797" s="1"/>
      <c r="F797" s="2"/>
      <c r="G797" s="1"/>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row>
    <row r="798" ht="15.75" customHeight="1">
      <c r="A798" s="1"/>
      <c r="B798" s="1"/>
      <c r="C798" s="1"/>
      <c r="D798" s="1"/>
      <c r="E798" s="1"/>
      <c r="F798" s="2"/>
      <c r="G798" s="1"/>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row>
    <row r="799" ht="15.75" customHeight="1">
      <c r="A799" s="1"/>
      <c r="B799" s="1"/>
      <c r="C799" s="1"/>
      <c r="D799" s="1"/>
      <c r="E799" s="1"/>
      <c r="F799" s="2"/>
      <c r="G799" s="1"/>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row>
    <row r="800" ht="15.75" customHeight="1">
      <c r="A800" s="1"/>
      <c r="B800" s="1"/>
      <c r="C800" s="1"/>
      <c r="D800" s="1"/>
      <c r="E800" s="1"/>
      <c r="F800" s="2"/>
      <c r="G800" s="1"/>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row>
    <row r="801" ht="15.75" customHeight="1">
      <c r="A801" s="1"/>
      <c r="B801" s="1"/>
      <c r="C801" s="1"/>
      <c r="D801" s="1"/>
      <c r="E801" s="1"/>
      <c r="F801" s="2"/>
      <c r="G801" s="1"/>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row>
    <row r="802" ht="15.75" customHeight="1">
      <c r="A802" s="1"/>
      <c r="B802" s="1"/>
      <c r="C802" s="1"/>
      <c r="D802" s="1"/>
      <c r="E802" s="1"/>
      <c r="F802" s="2"/>
      <c r="G802" s="1"/>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row>
    <row r="803" ht="15.75" customHeight="1">
      <c r="A803" s="1"/>
      <c r="B803" s="1"/>
      <c r="C803" s="1"/>
      <c r="D803" s="1"/>
      <c r="E803" s="1"/>
      <c r="F803" s="2"/>
      <c r="G803" s="1"/>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row>
    <row r="804" ht="15.75" customHeight="1">
      <c r="A804" s="1"/>
      <c r="B804" s="1"/>
      <c r="C804" s="1"/>
      <c r="D804" s="1"/>
      <c r="E804" s="1"/>
      <c r="F804" s="2"/>
      <c r="G804" s="1"/>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row>
    <row r="805" ht="15.75" customHeight="1">
      <c r="A805" s="1"/>
      <c r="B805" s="1"/>
      <c r="C805" s="1"/>
      <c r="D805" s="1"/>
      <c r="E805" s="1"/>
      <c r="F805" s="2"/>
      <c r="G805" s="1"/>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row>
    <row r="806" ht="15.75" customHeight="1">
      <c r="A806" s="1"/>
      <c r="B806" s="1"/>
      <c r="C806" s="1"/>
      <c r="D806" s="1"/>
      <c r="E806" s="1"/>
      <c r="F806" s="2"/>
      <c r="G806" s="1"/>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row>
    <row r="807" ht="15.75" customHeight="1">
      <c r="A807" s="1"/>
      <c r="B807" s="1"/>
      <c r="C807" s="1"/>
      <c r="D807" s="1"/>
      <c r="E807" s="1"/>
      <c r="F807" s="2"/>
      <c r="G807" s="1"/>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row>
    <row r="808" ht="15.75" customHeight="1">
      <c r="A808" s="1"/>
      <c r="B808" s="1"/>
      <c r="C808" s="1"/>
      <c r="D808" s="1"/>
      <c r="E808" s="1"/>
      <c r="F808" s="2"/>
      <c r="G808" s="1"/>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row>
    <row r="809" ht="15.75" customHeight="1">
      <c r="A809" s="1"/>
      <c r="B809" s="1"/>
      <c r="C809" s="1"/>
      <c r="D809" s="1"/>
      <c r="E809" s="1"/>
      <c r="F809" s="2"/>
      <c r="G809" s="1"/>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row>
    <row r="810" ht="15.75" customHeight="1">
      <c r="A810" s="1"/>
      <c r="B810" s="1"/>
      <c r="C810" s="1"/>
      <c r="D810" s="1"/>
      <c r="E810" s="1"/>
      <c r="F810" s="2"/>
      <c r="G810" s="1"/>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row>
    <row r="811" ht="15.75" customHeight="1">
      <c r="A811" s="1"/>
      <c r="B811" s="1"/>
      <c r="C811" s="1"/>
      <c r="D811" s="1"/>
      <c r="E811" s="1"/>
      <c r="F811" s="2"/>
      <c r="G811" s="1"/>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row>
    <row r="812" ht="15.75" customHeight="1">
      <c r="A812" s="1"/>
      <c r="B812" s="1"/>
      <c r="C812" s="1"/>
      <c r="D812" s="1"/>
      <c r="E812" s="1"/>
      <c r="F812" s="2"/>
      <c r="G812" s="1"/>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row>
    <row r="813" ht="15.75" customHeight="1">
      <c r="A813" s="1"/>
      <c r="B813" s="1"/>
      <c r="C813" s="1"/>
      <c r="D813" s="1"/>
      <c r="E813" s="1"/>
      <c r="F813" s="2"/>
      <c r="G813" s="1"/>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row>
    <row r="814" ht="15.75" customHeight="1">
      <c r="A814" s="1"/>
      <c r="B814" s="1"/>
      <c r="C814" s="1"/>
      <c r="D814" s="1"/>
      <c r="E814" s="1"/>
      <c r="F814" s="2"/>
      <c r="G814" s="1"/>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row>
    <row r="815" ht="15.75" customHeight="1">
      <c r="A815" s="1"/>
      <c r="B815" s="1"/>
      <c r="C815" s="1"/>
      <c r="D815" s="1"/>
      <c r="E815" s="1"/>
      <c r="F815" s="2"/>
      <c r="G815" s="1"/>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row>
    <row r="816" ht="15.75" customHeight="1">
      <c r="A816" s="1"/>
      <c r="B816" s="1"/>
      <c r="C816" s="1"/>
      <c r="D816" s="1"/>
      <c r="E816" s="1"/>
      <c r="F816" s="2"/>
      <c r="G816" s="1"/>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row>
    <row r="817" ht="15.75" customHeight="1">
      <c r="A817" s="1"/>
      <c r="B817" s="1"/>
      <c r="C817" s="1"/>
      <c r="D817" s="1"/>
      <c r="E817" s="1"/>
      <c r="F817" s="2"/>
      <c r="G817" s="1"/>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row>
    <row r="818" ht="15.75" customHeight="1">
      <c r="A818" s="1"/>
      <c r="B818" s="1"/>
      <c r="C818" s="1"/>
      <c r="D818" s="1"/>
      <c r="E818" s="1"/>
      <c r="F818" s="2"/>
      <c r="G818" s="1"/>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row>
    <row r="819" ht="15.75" customHeight="1">
      <c r="A819" s="1"/>
      <c r="B819" s="1"/>
      <c r="C819" s="1"/>
      <c r="D819" s="1"/>
      <c r="E819" s="1"/>
      <c r="F819" s="2"/>
      <c r="G819" s="1"/>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row>
    <row r="820" ht="15.75" customHeight="1">
      <c r="A820" s="1"/>
      <c r="B820" s="1"/>
      <c r="C820" s="1"/>
      <c r="D820" s="1"/>
      <c r="E820" s="1"/>
      <c r="F820" s="2"/>
      <c r="G820" s="1"/>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row>
    <row r="821" ht="15.75" customHeight="1">
      <c r="A821" s="1"/>
      <c r="B821" s="1"/>
      <c r="C821" s="1"/>
      <c r="D821" s="1"/>
      <c r="E821" s="1"/>
      <c r="F821" s="2"/>
      <c r="G821" s="1"/>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row>
    <row r="822" ht="15.75" customHeight="1">
      <c r="A822" s="1"/>
      <c r="B822" s="1"/>
      <c r="C822" s="1"/>
      <c r="D822" s="1"/>
      <c r="E822" s="1"/>
      <c r="F822" s="2"/>
      <c r="G822" s="1"/>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row>
    <row r="823" ht="15.75" customHeight="1">
      <c r="A823" s="1"/>
      <c r="B823" s="1"/>
      <c r="C823" s="1"/>
      <c r="D823" s="1"/>
      <c r="E823" s="1"/>
      <c r="F823" s="2"/>
      <c r="G823" s="1"/>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row>
    <row r="824" ht="15.75" customHeight="1">
      <c r="A824" s="1"/>
      <c r="B824" s="1"/>
      <c r="C824" s="1"/>
      <c r="D824" s="1"/>
      <c r="E824" s="1"/>
      <c r="F824" s="2"/>
      <c r="G824" s="1"/>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row>
    <row r="825" ht="15.75" customHeight="1">
      <c r="A825" s="1"/>
      <c r="B825" s="1"/>
      <c r="C825" s="1"/>
      <c r="D825" s="1"/>
      <c r="E825" s="1"/>
      <c r="F825" s="2"/>
      <c r="G825" s="1"/>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row>
    <row r="826" ht="15.75" customHeight="1">
      <c r="A826" s="1"/>
      <c r="B826" s="1"/>
      <c r="C826" s="1"/>
      <c r="D826" s="1"/>
      <c r="E826" s="1"/>
      <c r="F826" s="2"/>
      <c r="G826" s="1"/>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row>
    <row r="827" ht="15.75" customHeight="1">
      <c r="A827" s="1"/>
      <c r="B827" s="1"/>
      <c r="C827" s="1"/>
      <c r="D827" s="1"/>
      <c r="E827" s="1"/>
      <c r="F827" s="2"/>
      <c r="G827" s="1"/>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row>
    <row r="828" ht="15.75" customHeight="1">
      <c r="A828" s="1"/>
      <c r="B828" s="1"/>
      <c r="C828" s="1"/>
      <c r="D828" s="1"/>
      <c r="E828" s="1"/>
      <c r="F828" s="2"/>
      <c r="G828" s="1"/>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row>
    <row r="829" ht="15.75" customHeight="1">
      <c r="A829" s="1"/>
      <c r="B829" s="1"/>
      <c r="C829" s="1"/>
      <c r="D829" s="1"/>
      <c r="E829" s="1"/>
      <c r="F829" s="2"/>
      <c r="G829" s="1"/>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row>
    <row r="830" ht="15.75" customHeight="1">
      <c r="A830" s="1"/>
      <c r="B830" s="1"/>
      <c r="C830" s="1"/>
      <c r="D830" s="1"/>
      <c r="E830" s="1"/>
      <c r="F830" s="2"/>
      <c r="G830" s="1"/>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row>
    <row r="831" ht="15.75" customHeight="1">
      <c r="A831" s="1"/>
      <c r="B831" s="1"/>
      <c r="C831" s="1"/>
      <c r="D831" s="1"/>
      <c r="E831" s="1"/>
      <c r="F831" s="2"/>
      <c r="G831" s="1"/>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row>
    <row r="832" ht="15.75" customHeight="1">
      <c r="A832" s="1"/>
      <c r="B832" s="1"/>
      <c r="C832" s="1"/>
      <c r="D832" s="1"/>
      <c r="E832" s="1"/>
      <c r="F832" s="2"/>
      <c r="G832" s="1"/>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row>
    <row r="833" ht="15.75" customHeight="1">
      <c r="A833" s="1"/>
      <c r="B833" s="1"/>
      <c r="C833" s="1"/>
      <c r="D833" s="1"/>
      <c r="E833" s="1"/>
      <c r="F833" s="2"/>
      <c r="G833" s="1"/>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row>
    <row r="834" ht="15.75" customHeight="1">
      <c r="A834" s="1"/>
      <c r="B834" s="1"/>
      <c r="C834" s="1"/>
      <c r="D834" s="1"/>
      <c r="E834" s="1"/>
      <c r="F834" s="2"/>
      <c r="G834" s="1"/>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row>
    <row r="835" ht="15.75" customHeight="1">
      <c r="A835" s="1"/>
      <c r="B835" s="1"/>
      <c r="C835" s="1"/>
      <c r="D835" s="1"/>
      <c r="E835" s="1"/>
      <c r="F835" s="2"/>
      <c r="G835" s="1"/>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row>
    <row r="836" ht="15.75" customHeight="1">
      <c r="A836" s="1"/>
      <c r="B836" s="1"/>
      <c r="C836" s="1"/>
      <c r="D836" s="1"/>
      <c r="E836" s="1"/>
      <c r="F836" s="2"/>
      <c r="G836" s="1"/>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row>
    <row r="837" ht="15.75" customHeight="1">
      <c r="A837" s="1"/>
      <c r="B837" s="1"/>
      <c r="C837" s="1"/>
      <c r="D837" s="1"/>
      <c r="E837" s="1"/>
      <c r="F837" s="2"/>
      <c r="G837" s="1"/>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row>
    <row r="838" ht="15.75" customHeight="1">
      <c r="A838" s="1"/>
      <c r="B838" s="1"/>
      <c r="C838" s="1"/>
      <c r="D838" s="1"/>
      <c r="E838" s="1"/>
      <c r="F838" s="2"/>
      <c r="G838" s="1"/>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row>
    <row r="839" ht="15.75" customHeight="1">
      <c r="A839" s="1"/>
      <c r="B839" s="1"/>
      <c r="C839" s="1"/>
      <c r="D839" s="1"/>
      <c r="E839" s="1"/>
      <c r="F839" s="2"/>
      <c r="G839" s="1"/>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row>
    <row r="840" ht="15.75" customHeight="1">
      <c r="A840" s="1"/>
      <c r="B840" s="1"/>
      <c r="C840" s="1"/>
      <c r="D840" s="1"/>
      <c r="E840" s="1"/>
      <c r="F840" s="2"/>
      <c r="G840" s="1"/>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row>
    <row r="841" ht="15.75" customHeight="1">
      <c r="A841" s="1"/>
      <c r="B841" s="1"/>
      <c r="C841" s="1"/>
      <c r="D841" s="1"/>
      <c r="E841" s="1"/>
      <c r="F841" s="2"/>
      <c r="G841" s="1"/>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row>
    <row r="842" ht="15.75" customHeight="1">
      <c r="A842" s="1"/>
      <c r="B842" s="1"/>
      <c r="C842" s="1"/>
      <c r="D842" s="1"/>
      <c r="E842" s="1"/>
      <c r="F842" s="2"/>
      <c r="G842" s="1"/>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row>
    <row r="843" ht="15.75" customHeight="1">
      <c r="A843" s="1"/>
      <c r="B843" s="1"/>
      <c r="C843" s="1"/>
      <c r="D843" s="1"/>
      <c r="E843" s="1"/>
      <c r="F843" s="2"/>
      <c r="G843" s="1"/>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row>
    <row r="844" ht="15.75" customHeight="1">
      <c r="A844" s="1"/>
      <c r="B844" s="1"/>
      <c r="C844" s="1"/>
      <c r="D844" s="1"/>
      <c r="E844" s="1"/>
      <c r="F844" s="2"/>
      <c r="G844" s="1"/>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row>
    <row r="845" ht="15.75" customHeight="1">
      <c r="A845" s="1"/>
      <c r="B845" s="1"/>
      <c r="C845" s="1"/>
      <c r="D845" s="1"/>
      <c r="E845" s="1"/>
      <c r="F845" s="2"/>
      <c r="G845" s="1"/>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row>
    <row r="846" ht="15.75" customHeight="1">
      <c r="A846" s="1"/>
      <c r="B846" s="1"/>
      <c r="C846" s="1"/>
      <c r="D846" s="1"/>
      <c r="E846" s="1"/>
      <c r="F846" s="2"/>
      <c r="G846" s="1"/>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row>
    <row r="847" ht="15.75" customHeight="1">
      <c r="A847" s="1"/>
      <c r="B847" s="1"/>
      <c r="C847" s="1"/>
      <c r="D847" s="1"/>
      <c r="E847" s="1"/>
      <c r="F847" s="2"/>
      <c r="G847" s="1"/>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row>
    <row r="848" ht="15.75" customHeight="1">
      <c r="A848" s="1"/>
      <c r="B848" s="1"/>
      <c r="C848" s="1"/>
      <c r="D848" s="1"/>
      <c r="E848" s="1"/>
      <c r="F848" s="2"/>
      <c r="G848" s="1"/>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row>
    <row r="849" ht="15.75" customHeight="1">
      <c r="A849" s="1"/>
      <c r="B849" s="1"/>
      <c r="C849" s="1"/>
      <c r="D849" s="1"/>
      <c r="E849" s="1"/>
      <c r="F849" s="2"/>
      <c r="G849" s="1"/>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row>
    <row r="850" ht="15.75" customHeight="1">
      <c r="A850" s="1"/>
      <c r="B850" s="1"/>
      <c r="C850" s="1"/>
      <c r="D850" s="1"/>
      <c r="E850" s="1"/>
      <c r="F850" s="2"/>
      <c r="G850" s="1"/>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row>
    <row r="851" ht="15.75" customHeight="1">
      <c r="A851" s="1"/>
      <c r="B851" s="1"/>
      <c r="C851" s="1"/>
      <c r="D851" s="1"/>
      <c r="E851" s="1"/>
      <c r="F851" s="2"/>
      <c r="G851" s="1"/>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row>
    <row r="852" ht="15.75" customHeight="1">
      <c r="A852" s="1"/>
      <c r="B852" s="1"/>
      <c r="C852" s="1"/>
      <c r="D852" s="1"/>
      <c r="E852" s="1"/>
      <c r="F852" s="2"/>
      <c r="G852" s="1"/>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row>
    <row r="853" ht="15.75" customHeight="1">
      <c r="A853" s="1"/>
      <c r="B853" s="1"/>
      <c r="C853" s="1"/>
      <c r="D853" s="1"/>
      <c r="E853" s="1"/>
      <c r="F853" s="2"/>
      <c r="G853" s="1"/>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row>
    <row r="854" ht="15.75" customHeight="1">
      <c r="A854" s="1"/>
      <c r="B854" s="1"/>
      <c r="C854" s="1"/>
      <c r="D854" s="1"/>
      <c r="E854" s="1"/>
      <c r="F854" s="2"/>
      <c r="G854" s="1"/>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row>
    <row r="855" ht="15.75" customHeight="1">
      <c r="A855" s="1"/>
      <c r="B855" s="1"/>
      <c r="C855" s="1"/>
      <c r="D855" s="1"/>
      <c r="E855" s="1"/>
      <c r="F855" s="2"/>
      <c r="G855" s="1"/>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row>
    <row r="856" ht="15.75" customHeight="1">
      <c r="A856" s="1"/>
      <c r="B856" s="1"/>
      <c r="C856" s="1"/>
      <c r="D856" s="1"/>
      <c r="E856" s="1"/>
      <c r="F856" s="2"/>
      <c r="G856" s="1"/>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row>
    <row r="857" ht="15.75" customHeight="1">
      <c r="A857" s="1"/>
      <c r="B857" s="1"/>
      <c r="C857" s="1"/>
      <c r="D857" s="1"/>
      <c r="E857" s="1"/>
      <c r="F857" s="2"/>
      <c r="G857" s="1"/>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row>
    <row r="858" ht="15.75" customHeight="1">
      <c r="A858" s="1"/>
      <c r="B858" s="1"/>
      <c r="C858" s="1"/>
      <c r="D858" s="1"/>
      <c r="E858" s="1"/>
      <c r="F858" s="2"/>
      <c r="G858" s="1"/>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row>
    <row r="859" ht="15.75" customHeight="1">
      <c r="A859" s="1"/>
      <c r="B859" s="1"/>
      <c r="C859" s="1"/>
      <c r="D859" s="1"/>
      <c r="E859" s="1"/>
      <c r="F859" s="2"/>
      <c r="G859" s="1"/>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row>
    <row r="860" ht="15.75" customHeight="1">
      <c r="A860" s="1"/>
      <c r="B860" s="1"/>
      <c r="C860" s="1"/>
      <c r="D860" s="1"/>
      <c r="E860" s="1"/>
      <c r="F860" s="2"/>
      <c r="G860" s="1"/>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row>
    <row r="861" ht="15.75" customHeight="1">
      <c r="A861" s="1"/>
      <c r="B861" s="1"/>
      <c r="C861" s="1"/>
      <c r="D861" s="1"/>
      <c r="E861" s="1"/>
      <c r="F861" s="2"/>
      <c r="G861" s="1"/>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row>
    <row r="862" ht="15.75" customHeight="1">
      <c r="A862" s="1"/>
      <c r="B862" s="1"/>
      <c r="C862" s="1"/>
      <c r="D862" s="1"/>
      <c r="E862" s="1"/>
      <c r="F862" s="2"/>
      <c r="G862" s="1"/>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row>
    <row r="863" ht="15.75" customHeight="1">
      <c r="A863" s="1"/>
      <c r="B863" s="1"/>
      <c r="C863" s="1"/>
      <c r="D863" s="1"/>
      <c r="E863" s="1"/>
      <c r="F863" s="2"/>
      <c r="G863" s="1"/>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row>
    <row r="864" ht="15.75" customHeight="1">
      <c r="A864" s="1"/>
      <c r="B864" s="1"/>
      <c r="C864" s="1"/>
      <c r="D864" s="1"/>
      <c r="E864" s="1"/>
      <c r="F864" s="2"/>
      <c r="G864" s="1"/>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row>
    <row r="865" ht="15.75" customHeight="1">
      <c r="A865" s="1"/>
      <c r="B865" s="1"/>
      <c r="C865" s="1"/>
      <c r="D865" s="1"/>
      <c r="E865" s="1"/>
      <c r="F865" s="2"/>
      <c r="G865" s="1"/>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row>
    <row r="866" ht="15.75" customHeight="1">
      <c r="A866" s="1"/>
      <c r="B866" s="1"/>
      <c r="C866" s="1"/>
      <c r="D866" s="1"/>
      <c r="E866" s="1"/>
      <c r="F866" s="2"/>
      <c r="G866" s="1"/>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row>
    <row r="867" ht="15.75" customHeight="1">
      <c r="A867" s="1"/>
      <c r="B867" s="1"/>
      <c r="C867" s="1"/>
      <c r="D867" s="1"/>
      <c r="E867" s="1"/>
      <c r="F867" s="2"/>
      <c r="G867" s="1"/>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row>
    <row r="868" ht="15.75" customHeight="1">
      <c r="A868" s="1"/>
      <c r="B868" s="1"/>
      <c r="C868" s="1"/>
      <c r="D868" s="1"/>
      <c r="E868" s="1"/>
      <c r="F868" s="2"/>
      <c r="G868" s="1"/>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row>
    <row r="869" ht="15.75" customHeight="1">
      <c r="A869" s="1"/>
      <c r="B869" s="1"/>
      <c r="C869" s="1"/>
      <c r="D869" s="1"/>
      <c r="E869" s="1"/>
      <c r="F869" s="2"/>
      <c r="G869" s="1"/>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row>
    <row r="870" ht="15.75" customHeight="1">
      <c r="A870" s="1"/>
      <c r="B870" s="1"/>
      <c r="C870" s="1"/>
      <c r="D870" s="1"/>
      <c r="E870" s="1"/>
      <c r="F870" s="2"/>
      <c r="G870" s="1"/>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row>
    <row r="871" ht="15.75" customHeight="1">
      <c r="A871" s="1"/>
      <c r="B871" s="1"/>
      <c r="C871" s="1"/>
      <c r="D871" s="1"/>
      <c r="E871" s="1"/>
      <c r="F871" s="2"/>
      <c r="G871" s="1"/>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row>
    <row r="872" ht="15.75" customHeight="1">
      <c r="A872" s="1"/>
      <c r="B872" s="1"/>
      <c r="C872" s="1"/>
      <c r="D872" s="1"/>
      <c r="E872" s="1"/>
      <c r="F872" s="2"/>
      <c r="G872" s="1"/>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row>
    <row r="873" ht="15.75" customHeight="1">
      <c r="A873" s="1"/>
      <c r="B873" s="1"/>
      <c r="C873" s="1"/>
      <c r="D873" s="1"/>
      <c r="E873" s="1"/>
      <c r="F873" s="2"/>
      <c r="G873" s="1"/>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row>
    <row r="874" ht="15.75" customHeight="1">
      <c r="A874" s="1"/>
      <c r="B874" s="1"/>
      <c r="C874" s="1"/>
      <c r="D874" s="1"/>
      <c r="E874" s="1"/>
      <c r="F874" s="2"/>
      <c r="G874" s="1"/>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row>
    <row r="875" ht="15.75" customHeight="1">
      <c r="A875" s="1"/>
      <c r="B875" s="1"/>
      <c r="C875" s="1"/>
      <c r="D875" s="1"/>
      <c r="E875" s="1"/>
      <c r="F875" s="2"/>
      <c r="G875" s="1"/>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row>
    <row r="876" ht="15.75" customHeight="1">
      <c r="A876" s="1"/>
      <c r="B876" s="1"/>
      <c r="C876" s="1"/>
      <c r="D876" s="1"/>
      <c r="E876" s="1"/>
      <c r="F876" s="2"/>
      <c r="G876" s="1"/>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row>
    <row r="877" ht="15.75" customHeight="1">
      <c r="A877" s="1"/>
      <c r="B877" s="1"/>
      <c r="C877" s="1"/>
      <c r="D877" s="1"/>
      <c r="E877" s="1"/>
      <c r="F877" s="2"/>
      <c r="G877" s="1"/>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row>
    <row r="878" ht="15.75" customHeight="1">
      <c r="A878" s="1"/>
      <c r="B878" s="1"/>
      <c r="C878" s="1"/>
      <c r="D878" s="1"/>
      <c r="E878" s="1"/>
      <c r="F878" s="2"/>
      <c r="G878" s="1"/>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row>
    <row r="879" ht="15.75" customHeight="1">
      <c r="A879" s="1"/>
      <c r="B879" s="1"/>
      <c r="C879" s="1"/>
      <c r="D879" s="1"/>
      <c r="E879" s="1"/>
      <c r="F879" s="2"/>
      <c r="G879" s="1"/>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row>
    <row r="880" ht="15.75" customHeight="1">
      <c r="A880" s="1"/>
      <c r="B880" s="1"/>
      <c r="C880" s="1"/>
      <c r="D880" s="1"/>
      <c r="E880" s="1"/>
      <c r="F880" s="2"/>
      <c r="G880" s="1"/>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row>
    <row r="881" ht="15.75" customHeight="1">
      <c r="A881" s="1"/>
      <c r="B881" s="1"/>
      <c r="C881" s="1"/>
      <c r="D881" s="1"/>
      <c r="E881" s="1"/>
      <c r="F881" s="2"/>
      <c r="G881" s="1"/>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row>
    <row r="882" ht="15.75" customHeight="1">
      <c r="A882" s="1"/>
      <c r="B882" s="1"/>
      <c r="C882" s="1"/>
      <c r="D882" s="1"/>
      <c r="E882" s="1"/>
      <c r="F882" s="2"/>
      <c r="G882" s="1"/>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row>
    <row r="883" ht="15.75" customHeight="1">
      <c r="A883" s="1"/>
      <c r="B883" s="1"/>
      <c r="C883" s="1"/>
      <c r="D883" s="1"/>
      <c r="E883" s="1"/>
      <c r="F883" s="2"/>
      <c r="G883" s="1"/>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row>
    <row r="884" ht="15.75" customHeight="1">
      <c r="A884" s="1"/>
      <c r="B884" s="1"/>
      <c r="C884" s="1"/>
      <c r="D884" s="1"/>
      <c r="E884" s="1"/>
      <c r="F884" s="2"/>
      <c r="G884" s="1"/>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row>
    <row r="885" ht="15.75" customHeight="1">
      <c r="A885" s="1"/>
      <c r="B885" s="1"/>
      <c r="C885" s="1"/>
      <c r="D885" s="1"/>
      <c r="E885" s="1"/>
      <c r="F885" s="2"/>
      <c r="G885" s="1"/>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row>
    <row r="886" ht="15.75" customHeight="1">
      <c r="A886" s="1"/>
      <c r="B886" s="1"/>
      <c r="C886" s="1"/>
      <c r="D886" s="1"/>
      <c r="E886" s="1"/>
      <c r="F886" s="2"/>
      <c r="G886" s="1"/>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row>
    <row r="887" ht="15.75" customHeight="1">
      <c r="A887" s="1"/>
      <c r="B887" s="1"/>
      <c r="C887" s="1"/>
      <c r="D887" s="1"/>
      <c r="E887" s="1"/>
      <c r="F887" s="2"/>
      <c r="G887" s="1"/>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row>
    <row r="888" ht="15.75" customHeight="1">
      <c r="A888" s="1"/>
      <c r="B888" s="1"/>
      <c r="C888" s="1"/>
      <c r="D888" s="1"/>
      <c r="E888" s="1"/>
      <c r="F888" s="2"/>
      <c r="G888" s="1"/>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row>
    <row r="889" ht="15.75" customHeight="1">
      <c r="A889" s="1"/>
      <c r="B889" s="1"/>
      <c r="C889" s="1"/>
      <c r="D889" s="1"/>
      <c r="E889" s="1"/>
      <c r="F889" s="2"/>
      <c r="G889" s="1"/>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row>
    <row r="890" ht="15.75" customHeight="1">
      <c r="A890" s="1"/>
      <c r="B890" s="1"/>
      <c r="C890" s="1"/>
      <c r="D890" s="1"/>
      <c r="E890" s="1"/>
      <c r="F890" s="2"/>
      <c r="G890" s="1"/>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row>
    <row r="891" ht="15.75" customHeight="1">
      <c r="A891" s="1"/>
      <c r="B891" s="1"/>
      <c r="C891" s="1"/>
      <c r="D891" s="1"/>
      <c r="E891" s="1"/>
      <c r="F891" s="2"/>
      <c r="G891" s="1"/>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row>
    <row r="892" ht="15.75" customHeight="1">
      <c r="A892" s="1"/>
      <c r="B892" s="1"/>
      <c r="C892" s="1"/>
      <c r="D892" s="1"/>
      <c r="E892" s="1"/>
      <c r="F892" s="2"/>
      <c r="G892" s="1"/>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row>
    <row r="893" ht="15.75" customHeight="1">
      <c r="A893" s="1"/>
      <c r="B893" s="1"/>
      <c r="C893" s="1"/>
      <c r="D893" s="1"/>
      <c r="E893" s="1"/>
      <c r="F893" s="2"/>
      <c r="G893" s="1"/>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row>
    <row r="894" ht="15.75" customHeight="1">
      <c r="A894" s="1"/>
      <c r="B894" s="1"/>
      <c r="C894" s="1"/>
      <c r="D894" s="1"/>
      <c r="E894" s="1"/>
      <c r="F894" s="2"/>
      <c r="G894" s="1"/>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row>
    <row r="895" ht="15.75" customHeight="1">
      <c r="A895" s="1"/>
      <c r="B895" s="1"/>
      <c r="C895" s="1"/>
      <c r="D895" s="1"/>
      <c r="E895" s="1"/>
      <c r="F895" s="2"/>
      <c r="G895" s="1"/>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row>
    <row r="896" ht="15.75" customHeight="1">
      <c r="A896" s="1"/>
      <c r="B896" s="1"/>
      <c r="C896" s="1"/>
      <c r="D896" s="1"/>
      <c r="E896" s="1"/>
      <c r="F896" s="2"/>
      <c r="G896" s="1"/>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row>
    <row r="897" ht="15.75" customHeight="1">
      <c r="A897" s="1"/>
      <c r="B897" s="1"/>
      <c r="C897" s="1"/>
      <c r="D897" s="1"/>
      <c r="E897" s="1"/>
      <c r="F897" s="2"/>
      <c r="G897" s="1"/>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row>
    <row r="898" ht="15.75" customHeight="1">
      <c r="A898" s="1"/>
      <c r="B898" s="1"/>
      <c r="C898" s="1"/>
      <c r="D898" s="1"/>
      <c r="E898" s="1"/>
      <c r="F898" s="2"/>
      <c r="G898" s="1"/>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row>
    <row r="899" ht="15.75" customHeight="1">
      <c r="A899" s="1"/>
      <c r="B899" s="1"/>
      <c r="C899" s="1"/>
      <c r="D899" s="1"/>
      <c r="E899" s="1"/>
      <c r="F899" s="2"/>
      <c r="G899" s="1"/>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row>
    <row r="900" ht="15.75" customHeight="1">
      <c r="A900" s="1"/>
      <c r="B900" s="1"/>
      <c r="C900" s="1"/>
      <c r="D900" s="1"/>
      <c r="E900" s="1"/>
      <c r="F900" s="2"/>
      <c r="G900" s="1"/>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row>
    <row r="901" ht="15.75" customHeight="1">
      <c r="A901" s="1"/>
      <c r="B901" s="1"/>
      <c r="C901" s="1"/>
      <c r="D901" s="1"/>
      <c r="E901" s="1"/>
      <c r="F901" s="2"/>
      <c r="G901" s="1"/>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row>
    <row r="902" ht="15.75" customHeight="1">
      <c r="A902" s="1"/>
      <c r="B902" s="1"/>
      <c r="C902" s="1"/>
      <c r="D902" s="1"/>
      <c r="E902" s="1"/>
      <c r="F902" s="2"/>
      <c r="G902" s="1"/>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row>
    <row r="903" ht="15.75" customHeight="1">
      <c r="A903" s="1"/>
      <c r="B903" s="1"/>
      <c r="C903" s="1"/>
      <c r="D903" s="1"/>
      <c r="E903" s="1"/>
      <c r="F903" s="2"/>
      <c r="G903" s="1"/>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row>
    <row r="904" ht="15.75" customHeight="1">
      <c r="A904" s="1"/>
      <c r="B904" s="1"/>
      <c r="C904" s="1"/>
      <c r="D904" s="1"/>
      <c r="E904" s="1"/>
      <c r="F904" s="2"/>
      <c r="G904" s="1"/>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row>
    <row r="905" ht="15.75" customHeight="1">
      <c r="A905" s="1"/>
      <c r="B905" s="1"/>
      <c r="C905" s="1"/>
      <c r="D905" s="1"/>
      <c r="E905" s="1"/>
      <c r="F905" s="2"/>
      <c r="G905" s="1"/>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row>
    <row r="906" ht="15.75" customHeight="1">
      <c r="A906" s="1"/>
      <c r="B906" s="1"/>
      <c r="C906" s="1"/>
      <c r="D906" s="1"/>
      <c r="E906" s="1"/>
      <c r="F906" s="2"/>
      <c r="G906" s="1"/>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row>
    <row r="907" ht="15.75" customHeight="1">
      <c r="A907" s="1"/>
      <c r="B907" s="1"/>
      <c r="C907" s="1"/>
      <c r="D907" s="1"/>
      <c r="E907" s="1"/>
      <c r="F907" s="2"/>
      <c r="G907" s="1"/>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row>
    <row r="908" ht="15.75" customHeight="1">
      <c r="A908" s="1"/>
      <c r="B908" s="1"/>
      <c r="C908" s="1"/>
      <c r="D908" s="1"/>
      <c r="E908" s="1"/>
      <c r="F908" s="2"/>
      <c r="G908" s="1"/>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row>
    <row r="909" ht="15.75" customHeight="1">
      <c r="A909" s="1"/>
      <c r="B909" s="1"/>
      <c r="C909" s="1"/>
      <c r="D909" s="1"/>
      <c r="E909" s="1"/>
      <c r="F909" s="2"/>
      <c r="G909" s="1"/>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row>
    <row r="910" ht="15.75" customHeight="1">
      <c r="A910" s="1"/>
      <c r="B910" s="1"/>
      <c r="C910" s="1"/>
      <c r="D910" s="1"/>
      <c r="E910" s="1"/>
      <c r="F910" s="2"/>
      <c r="G910" s="1"/>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row>
    <row r="911" ht="15.75" customHeight="1">
      <c r="A911" s="1"/>
      <c r="B911" s="1"/>
      <c r="C911" s="1"/>
      <c r="D911" s="1"/>
      <c r="E911" s="1"/>
      <c r="F911" s="2"/>
      <c r="G911" s="1"/>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row>
    <row r="912" ht="15.75" customHeight="1">
      <c r="A912" s="1"/>
      <c r="B912" s="1"/>
      <c r="C912" s="1"/>
      <c r="D912" s="1"/>
      <c r="E912" s="1"/>
      <c r="F912" s="2"/>
      <c r="G912" s="1"/>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row>
    <row r="913" ht="15.75" customHeight="1">
      <c r="A913" s="1"/>
      <c r="B913" s="1"/>
      <c r="C913" s="1"/>
      <c r="D913" s="1"/>
      <c r="E913" s="1"/>
      <c r="F913" s="2"/>
      <c r="G913" s="1"/>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row>
    <row r="914" ht="15.75" customHeight="1">
      <c r="A914" s="1"/>
      <c r="B914" s="1"/>
      <c r="C914" s="1"/>
      <c r="D914" s="1"/>
      <c r="E914" s="1"/>
      <c r="F914" s="2"/>
      <c r="G914" s="1"/>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row>
    <row r="915" ht="15.75" customHeight="1">
      <c r="A915" s="1"/>
      <c r="B915" s="1"/>
      <c r="C915" s="1"/>
      <c r="D915" s="1"/>
      <c r="E915" s="1"/>
      <c r="F915" s="2"/>
      <c r="G915" s="1"/>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row>
    <row r="916" ht="15.75" customHeight="1">
      <c r="A916" s="1"/>
      <c r="B916" s="1"/>
      <c r="C916" s="1"/>
      <c r="D916" s="1"/>
      <c r="E916" s="1"/>
      <c r="F916" s="2"/>
      <c r="G916" s="1"/>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row>
    <row r="917" ht="15.75" customHeight="1">
      <c r="A917" s="1"/>
      <c r="B917" s="1"/>
      <c r="C917" s="1"/>
      <c r="D917" s="1"/>
      <c r="E917" s="1"/>
      <c r="F917" s="2"/>
      <c r="G917" s="1"/>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row>
    <row r="918" ht="15.75" customHeight="1">
      <c r="A918" s="1"/>
      <c r="B918" s="1"/>
      <c r="C918" s="1"/>
      <c r="D918" s="1"/>
      <c r="E918" s="1"/>
      <c r="F918" s="2"/>
      <c r="G918" s="1"/>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row>
    <row r="919" ht="15.75" customHeight="1">
      <c r="A919" s="1"/>
      <c r="B919" s="1"/>
      <c r="C919" s="1"/>
      <c r="D919" s="1"/>
      <c r="E919" s="1"/>
      <c r="F919" s="2"/>
      <c r="G919" s="1"/>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row>
    <row r="920" ht="15.75" customHeight="1">
      <c r="A920" s="1"/>
      <c r="B920" s="1"/>
      <c r="C920" s="1"/>
      <c r="D920" s="1"/>
      <c r="E920" s="1"/>
      <c r="F920" s="2"/>
      <c r="G920" s="1"/>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row>
    <row r="921" ht="15.75" customHeight="1">
      <c r="A921" s="1"/>
      <c r="B921" s="1"/>
      <c r="C921" s="1"/>
      <c r="D921" s="1"/>
      <c r="E921" s="1"/>
      <c r="F921" s="2"/>
      <c r="G921" s="1"/>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row>
    <row r="922" ht="15.75" customHeight="1">
      <c r="A922" s="1"/>
      <c r="B922" s="1"/>
      <c r="C922" s="1"/>
      <c r="D922" s="1"/>
      <c r="E922" s="1"/>
      <c r="F922" s="2"/>
      <c r="G922" s="1"/>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row>
    <row r="923" ht="15.75" customHeight="1">
      <c r="A923" s="1"/>
      <c r="B923" s="1"/>
      <c r="C923" s="1"/>
      <c r="D923" s="1"/>
      <c r="E923" s="1"/>
      <c r="F923" s="2"/>
      <c r="G923" s="1"/>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row>
    <row r="924" ht="15.75" customHeight="1">
      <c r="A924" s="1"/>
      <c r="B924" s="1"/>
      <c r="C924" s="1"/>
      <c r="D924" s="1"/>
      <c r="E924" s="1"/>
      <c r="F924" s="2"/>
      <c r="G924" s="1"/>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row>
    <row r="925" ht="15.75" customHeight="1">
      <c r="A925" s="1"/>
      <c r="B925" s="1"/>
      <c r="C925" s="1"/>
      <c r="D925" s="1"/>
      <c r="E925" s="1"/>
      <c r="F925" s="2"/>
      <c r="G925" s="1"/>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row>
    <row r="926" ht="15.75" customHeight="1">
      <c r="A926" s="1"/>
      <c r="B926" s="1"/>
      <c r="C926" s="1"/>
      <c r="D926" s="1"/>
      <c r="E926" s="1"/>
      <c r="F926" s="2"/>
      <c r="G926" s="1"/>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row>
    <row r="927" ht="15.75" customHeight="1">
      <c r="A927" s="1"/>
      <c r="B927" s="1"/>
      <c r="C927" s="1"/>
      <c r="D927" s="1"/>
      <c r="E927" s="1"/>
      <c r="F927" s="2"/>
      <c r="G927" s="1"/>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row>
    <row r="928" ht="15.75" customHeight="1">
      <c r="A928" s="1"/>
      <c r="B928" s="1"/>
      <c r="C928" s="1"/>
      <c r="D928" s="1"/>
      <c r="E928" s="1"/>
      <c r="F928" s="2"/>
      <c r="G928" s="1"/>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row>
    <row r="929" ht="15.75" customHeight="1">
      <c r="A929" s="1"/>
      <c r="B929" s="1"/>
      <c r="C929" s="1"/>
      <c r="D929" s="1"/>
      <c r="E929" s="1"/>
      <c r="F929" s="2"/>
      <c r="G929" s="1"/>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row>
    <row r="930" ht="15.75" customHeight="1">
      <c r="A930" s="1"/>
      <c r="B930" s="1"/>
      <c r="C930" s="1"/>
      <c r="D930" s="1"/>
      <c r="E930" s="1"/>
      <c r="F930" s="2"/>
      <c r="G930" s="1"/>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row>
    <row r="931" ht="15.75" customHeight="1">
      <c r="A931" s="1"/>
      <c r="B931" s="1"/>
      <c r="C931" s="1"/>
      <c r="D931" s="1"/>
      <c r="E931" s="1"/>
      <c r="F931" s="2"/>
      <c r="G931" s="1"/>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row>
    <row r="932" ht="15.75" customHeight="1">
      <c r="A932" s="1"/>
      <c r="B932" s="1"/>
      <c r="C932" s="1"/>
      <c r="D932" s="1"/>
      <c r="E932" s="1"/>
      <c r="F932" s="2"/>
      <c r="G932" s="1"/>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row>
    <row r="933" ht="15.75" customHeight="1">
      <c r="A933" s="1"/>
      <c r="B933" s="1"/>
      <c r="C933" s="1"/>
      <c r="D933" s="1"/>
      <c r="E933" s="1"/>
      <c r="F933" s="2"/>
      <c r="G933" s="1"/>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row>
    <row r="934" ht="15.75" customHeight="1">
      <c r="A934" s="1"/>
      <c r="B934" s="1"/>
      <c r="C934" s="1"/>
      <c r="D934" s="1"/>
      <c r="E934" s="1"/>
      <c r="F934" s="2"/>
      <c r="G934" s="1"/>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row>
    <row r="935" ht="15.75" customHeight="1">
      <c r="A935" s="1"/>
      <c r="B935" s="1"/>
      <c r="C935" s="1"/>
      <c r="D935" s="1"/>
      <c r="E935" s="1"/>
      <c r="F935" s="2"/>
      <c r="G935" s="1"/>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row>
    <row r="936" ht="15.75" customHeight="1">
      <c r="A936" s="1"/>
      <c r="B936" s="1"/>
      <c r="C936" s="1"/>
      <c r="D936" s="1"/>
      <c r="E936" s="1"/>
      <c r="F936" s="2"/>
      <c r="G936" s="1"/>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row>
    <row r="937" ht="15.75" customHeight="1">
      <c r="A937" s="1"/>
      <c r="B937" s="1"/>
      <c r="C937" s="1"/>
      <c r="D937" s="1"/>
      <c r="E937" s="1"/>
      <c r="F937" s="2"/>
      <c r="G937" s="1"/>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row>
    <row r="938" ht="15.75" customHeight="1">
      <c r="A938" s="1"/>
      <c r="B938" s="1"/>
      <c r="C938" s="1"/>
      <c r="D938" s="1"/>
      <c r="E938" s="1"/>
      <c r="F938" s="2"/>
      <c r="G938" s="1"/>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row>
    <row r="939" ht="15.75" customHeight="1">
      <c r="A939" s="1"/>
      <c r="B939" s="1"/>
      <c r="C939" s="1"/>
      <c r="D939" s="1"/>
      <c r="E939" s="1"/>
      <c r="F939" s="2"/>
      <c r="G939" s="1"/>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row>
    <row r="940" ht="15.75" customHeight="1">
      <c r="A940" s="1"/>
      <c r="B940" s="1"/>
      <c r="C940" s="1"/>
      <c r="D940" s="1"/>
      <c r="E940" s="1"/>
      <c r="F940" s="2"/>
      <c r="G940" s="1"/>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row>
    <row r="941" ht="15.75" customHeight="1">
      <c r="A941" s="1"/>
      <c r="B941" s="1"/>
      <c r="C941" s="1"/>
      <c r="D941" s="1"/>
      <c r="E941" s="1"/>
      <c r="F941" s="2"/>
      <c r="G941" s="1"/>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row>
    <row r="942" ht="15.75" customHeight="1">
      <c r="A942" s="1"/>
      <c r="B942" s="1"/>
      <c r="C942" s="1"/>
      <c r="D942" s="1"/>
      <c r="E942" s="1"/>
      <c r="F942" s="2"/>
      <c r="G942" s="1"/>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row>
    <row r="943" ht="15.75" customHeight="1">
      <c r="A943" s="1"/>
      <c r="B943" s="1"/>
      <c r="C943" s="1"/>
      <c r="D943" s="1"/>
      <c r="E943" s="1"/>
      <c r="F943" s="2"/>
      <c r="G943" s="1"/>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row>
    <row r="944" ht="15.75" customHeight="1">
      <c r="A944" s="1"/>
      <c r="B944" s="1"/>
      <c r="C944" s="1"/>
      <c r="D944" s="1"/>
      <c r="E944" s="1"/>
      <c r="F944" s="2"/>
      <c r="G944" s="1"/>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row>
    <row r="945" ht="15.75" customHeight="1">
      <c r="A945" s="1"/>
      <c r="B945" s="1"/>
      <c r="C945" s="1"/>
      <c r="D945" s="1"/>
      <c r="E945" s="1"/>
      <c r="F945" s="2"/>
      <c r="G945" s="1"/>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row>
    <row r="946" ht="15.75" customHeight="1">
      <c r="A946" s="1"/>
      <c r="B946" s="1"/>
      <c r="C946" s="1"/>
      <c r="D946" s="1"/>
      <c r="E946" s="1"/>
      <c r="F946" s="2"/>
      <c r="G946" s="1"/>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row>
    <row r="947" ht="15.75" customHeight="1">
      <c r="A947" s="1"/>
      <c r="B947" s="1"/>
      <c r="C947" s="1"/>
      <c r="D947" s="1"/>
      <c r="E947" s="1"/>
      <c r="F947" s="2"/>
      <c r="G947" s="1"/>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row>
    <row r="948" ht="15.75" customHeight="1">
      <c r="A948" s="1"/>
      <c r="B948" s="1"/>
      <c r="C948" s="1"/>
      <c r="D948" s="1"/>
      <c r="E948" s="1"/>
      <c r="F948" s="2"/>
      <c r="G948" s="1"/>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row>
    <row r="949" ht="15.75" customHeight="1">
      <c r="A949" s="1"/>
      <c r="B949" s="1"/>
      <c r="C949" s="1"/>
      <c r="D949" s="1"/>
      <c r="E949" s="1"/>
      <c r="F949" s="2"/>
      <c r="G949" s="1"/>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row>
    <row r="950" ht="15.75" customHeight="1">
      <c r="A950" s="1"/>
      <c r="B950" s="1"/>
      <c r="C950" s="1"/>
      <c r="D950" s="1"/>
      <c r="E950" s="1"/>
      <c r="F950" s="2"/>
      <c r="G950" s="1"/>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row>
    <row r="951" ht="15.75" customHeight="1">
      <c r="A951" s="1"/>
      <c r="B951" s="1"/>
      <c r="C951" s="1"/>
      <c r="D951" s="1"/>
      <c r="E951" s="1"/>
      <c r="F951" s="2"/>
      <c r="G951" s="1"/>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row>
    <row r="952" ht="15.75" customHeight="1">
      <c r="A952" s="1"/>
      <c r="B952" s="1"/>
      <c r="C952" s="1"/>
      <c r="D952" s="1"/>
      <c r="E952" s="1"/>
      <c r="F952" s="2"/>
      <c r="G952" s="1"/>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row>
    <row r="953" ht="15.75" customHeight="1">
      <c r="A953" s="1"/>
      <c r="B953" s="1"/>
      <c r="C953" s="1"/>
      <c r="D953" s="1"/>
      <c r="E953" s="1"/>
      <c r="F953" s="2"/>
      <c r="G953" s="1"/>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row>
    <row r="954" ht="15.75" customHeight="1">
      <c r="A954" s="1"/>
      <c r="B954" s="1"/>
      <c r="C954" s="1"/>
      <c r="D954" s="1"/>
      <c r="E954" s="1"/>
      <c r="F954" s="2"/>
      <c r="G954" s="1"/>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row>
    <row r="955" ht="15.75" customHeight="1">
      <c r="A955" s="1"/>
      <c r="B955" s="1"/>
      <c r="C955" s="1"/>
      <c r="D955" s="1"/>
      <c r="E955" s="1"/>
      <c r="F955" s="2"/>
      <c r="G955" s="1"/>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row>
    <row r="956" ht="15.75" customHeight="1">
      <c r="A956" s="1"/>
      <c r="B956" s="1"/>
      <c r="C956" s="1"/>
      <c r="D956" s="1"/>
      <c r="E956" s="1"/>
      <c r="F956" s="2"/>
      <c r="G956" s="1"/>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row>
    <row r="957" ht="15.75" customHeight="1">
      <c r="A957" s="1"/>
      <c r="B957" s="1"/>
      <c r="C957" s="1"/>
      <c r="D957" s="1"/>
      <c r="E957" s="1"/>
      <c r="F957" s="2"/>
      <c r="G957" s="1"/>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row>
    <row r="958" ht="15.75" customHeight="1">
      <c r="A958" s="1"/>
      <c r="B958" s="1"/>
      <c r="C958" s="1"/>
      <c r="D958" s="1"/>
      <c r="E958" s="1"/>
      <c r="F958" s="2"/>
      <c r="G958" s="1"/>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row>
    <row r="959" ht="15.75" customHeight="1">
      <c r="A959" s="1"/>
      <c r="B959" s="1"/>
      <c r="C959" s="1"/>
      <c r="D959" s="1"/>
      <c r="E959" s="1"/>
      <c r="F959" s="2"/>
      <c r="G959" s="1"/>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row>
    <row r="960" ht="15.75" customHeight="1">
      <c r="A960" s="1"/>
      <c r="B960" s="1"/>
      <c r="C960" s="1"/>
      <c r="D960" s="1"/>
      <c r="E960" s="1"/>
      <c r="F960" s="2"/>
      <c r="G960" s="1"/>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row>
    <row r="961" ht="15.75" customHeight="1">
      <c r="A961" s="1"/>
      <c r="B961" s="1"/>
      <c r="C961" s="1"/>
      <c r="D961" s="1"/>
      <c r="E961" s="1"/>
      <c r="F961" s="2"/>
      <c r="G961" s="1"/>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row>
    <row r="962" ht="15.75" customHeight="1">
      <c r="A962" s="1"/>
      <c r="B962" s="1"/>
      <c r="C962" s="1"/>
      <c r="D962" s="1"/>
      <c r="E962" s="1"/>
      <c r="F962" s="2"/>
      <c r="G962" s="1"/>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row>
    <row r="963" ht="15.75" customHeight="1">
      <c r="A963" s="1"/>
      <c r="B963" s="1"/>
      <c r="C963" s="1"/>
      <c r="D963" s="1"/>
      <c r="E963" s="1"/>
      <c r="F963" s="2"/>
      <c r="G963" s="1"/>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row>
    <row r="964" ht="15.75" customHeight="1">
      <c r="A964" s="1"/>
      <c r="B964" s="1"/>
      <c r="C964" s="1"/>
      <c r="D964" s="1"/>
      <c r="E964" s="1"/>
      <c r="F964" s="2"/>
      <c r="G964" s="1"/>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row>
    <row r="965" ht="15.75" customHeight="1">
      <c r="A965" s="1"/>
      <c r="B965" s="1"/>
      <c r="C965" s="1"/>
      <c r="D965" s="1"/>
      <c r="E965" s="1"/>
      <c r="F965" s="2"/>
      <c r="G965" s="1"/>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row>
    <row r="966" ht="15.75" customHeight="1">
      <c r="A966" s="1"/>
      <c r="B966" s="1"/>
      <c r="C966" s="1"/>
      <c r="D966" s="1"/>
      <c r="E966" s="1"/>
      <c r="F966" s="2"/>
      <c r="G966" s="1"/>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row>
    <row r="967" ht="15.75" customHeight="1">
      <c r="A967" s="1"/>
      <c r="B967" s="1"/>
      <c r="C967" s="1"/>
      <c r="D967" s="1"/>
      <c r="E967" s="1"/>
      <c r="F967" s="2"/>
      <c r="G967" s="1"/>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row>
    <row r="968" ht="15.75" customHeight="1">
      <c r="A968" s="1"/>
      <c r="B968" s="1"/>
      <c r="C968" s="1"/>
      <c r="D968" s="1"/>
      <c r="E968" s="1"/>
      <c r="F968" s="2"/>
      <c r="G968" s="1"/>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row>
    <row r="969" ht="15.75" customHeight="1">
      <c r="A969" s="1"/>
      <c r="B969" s="1"/>
      <c r="C969" s="1"/>
      <c r="D969" s="1"/>
      <c r="E969" s="1"/>
      <c r="F969" s="2"/>
      <c r="G969" s="1"/>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row>
    <row r="970" ht="15.75" customHeight="1">
      <c r="A970" s="1"/>
      <c r="B970" s="1"/>
      <c r="C970" s="1"/>
      <c r="D970" s="1"/>
      <c r="E970" s="1"/>
      <c r="F970" s="2"/>
      <c r="G970" s="1"/>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row>
    <row r="971" ht="15.75" customHeight="1">
      <c r="A971" s="1"/>
      <c r="B971" s="1"/>
      <c r="C971" s="1"/>
      <c r="D971" s="1"/>
      <c r="E971" s="1"/>
      <c r="F971" s="2"/>
      <c r="G971" s="1"/>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row>
    <row r="972" ht="15.75" customHeight="1">
      <c r="A972" s="1"/>
      <c r="B972" s="1"/>
      <c r="C972" s="1"/>
      <c r="D972" s="1"/>
      <c r="E972" s="1"/>
      <c r="F972" s="2"/>
      <c r="G972" s="1"/>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row>
    <row r="973" ht="15.75" customHeight="1">
      <c r="A973" s="1"/>
      <c r="B973" s="1"/>
      <c r="C973" s="1"/>
      <c r="D973" s="1"/>
      <c r="E973" s="1"/>
      <c r="F973" s="2"/>
      <c r="G973" s="1"/>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row>
    <row r="974" ht="15.75" customHeight="1">
      <c r="A974" s="1"/>
      <c r="B974" s="1"/>
      <c r="C974" s="1"/>
      <c r="D974" s="1"/>
      <c r="E974" s="1"/>
      <c r="F974" s="2"/>
      <c r="G974" s="1"/>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row>
    <row r="975" ht="15.75" customHeight="1">
      <c r="A975" s="1"/>
      <c r="B975" s="1"/>
      <c r="C975" s="1"/>
      <c r="D975" s="1"/>
      <c r="E975" s="1"/>
      <c r="F975" s="2"/>
      <c r="G975" s="1"/>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row>
    <row r="976" ht="15.75" customHeight="1">
      <c r="A976" s="1"/>
      <c r="B976" s="1"/>
      <c r="C976" s="1"/>
      <c r="D976" s="1"/>
      <c r="E976" s="1"/>
      <c r="F976" s="2"/>
      <c r="G976" s="1"/>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row>
    <row r="977" ht="15.75" customHeight="1">
      <c r="A977" s="1"/>
      <c r="B977" s="1"/>
      <c r="C977" s="1"/>
      <c r="D977" s="1"/>
      <c r="E977" s="1"/>
      <c r="F977" s="2"/>
      <c r="G977" s="1"/>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row>
    <row r="978" ht="15.75" customHeight="1">
      <c r="A978" s="1"/>
      <c r="B978" s="1"/>
      <c r="C978" s="1"/>
      <c r="D978" s="1"/>
      <c r="E978" s="1"/>
      <c r="F978" s="2"/>
      <c r="G978" s="1"/>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row>
    <row r="979" ht="15.75" customHeight="1">
      <c r="A979" s="1"/>
      <c r="B979" s="1"/>
      <c r="C979" s="1"/>
      <c r="D979" s="1"/>
      <c r="E979" s="1"/>
      <c r="F979" s="2"/>
      <c r="G979" s="1"/>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row>
    <row r="980" ht="15.75" customHeight="1">
      <c r="A980" s="1"/>
      <c r="B980" s="1"/>
      <c r="C980" s="1"/>
      <c r="D980" s="1"/>
      <c r="E980" s="1"/>
      <c r="F980" s="2"/>
      <c r="G980" s="1"/>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row>
    <row r="981" ht="15.75" customHeight="1">
      <c r="A981" s="1"/>
      <c r="B981" s="1"/>
      <c r="C981" s="1"/>
      <c r="D981" s="1"/>
      <c r="E981" s="1"/>
      <c r="F981" s="2"/>
      <c r="G981" s="1"/>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row>
    <row r="982" ht="15.75" customHeight="1">
      <c r="A982" s="1"/>
      <c r="B982" s="1"/>
      <c r="C982" s="1"/>
      <c r="D982" s="1"/>
      <c r="E982" s="1"/>
      <c r="F982" s="2"/>
      <c r="G982" s="1"/>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row>
    <row r="983" ht="15.75" customHeight="1">
      <c r="A983" s="1"/>
      <c r="B983" s="1"/>
      <c r="C983" s="1"/>
      <c r="D983" s="1"/>
      <c r="E983" s="1"/>
      <c r="F983" s="2"/>
      <c r="G983" s="1"/>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row>
    <row r="984" ht="15.75" customHeight="1">
      <c r="A984" s="1"/>
      <c r="B984" s="1"/>
      <c r="C984" s="1"/>
      <c r="D984" s="1"/>
      <c r="E984" s="1"/>
      <c r="F984" s="2"/>
      <c r="G984" s="1"/>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row>
    <row r="985" ht="15.75" customHeight="1">
      <c r="A985" s="1"/>
      <c r="B985" s="1"/>
      <c r="C985" s="1"/>
      <c r="D985" s="1"/>
      <c r="E985" s="1"/>
      <c r="F985" s="2"/>
      <c r="G985" s="1"/>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row>
    <row r="986" ht="15.75" customHeight="1">
      <c r="A986" s="1"/>
      <c r="B986" s="1"/>
      <c r="C986" s="1"/>
      <c r="D986" s="1"/>
      <c r="E986" s="1"/>
      <c r="F986" s="2"/>
      <c r="G986" s="1"/>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row>
    <row r="987" ht="15.75" customHeight="1">
      <c r="A987" s="1"/>
      <c r="B987" s="1"/>
      <c r="C987" s="1"/>
      <c r="D987" s="1"/>
      <c r="E987" s="1"/>
      <c r="F987" s="2"/>
      <c r="G987" s="1"/>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row>
    <row r="988" ht="15.75" customHeight="1">
      <c r="A988" s="1"/>
      <c r="B988" s="1"/>
      <c r="C988" s="1"/>
      <c r="D988" s="1"/>
      <c r="E988" s="1"/>
      <c r="F988" s="2"/>
      <c r="G988" s="1"/>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row>
    <row r="989" ht="15.75" customHeight="1">
      <c r="A989" s="1"/>
      <c r="B989" s="1"/>
      <c r="C989" s="1"/>
      <c r="D989" s="1"/>
      <c r="E989" s="1"/>
      <c r="F989" s="2"/>
      <c r="G989" s="1"/>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row>
    <row r="990" ht="15.75" customHeight="1">
      <c r="A990" s="1"/>
      <c r="B990" s="1"/>
      <c r="C990" s="1"/>
      <c r="D990" s="1"/>
      <c r="E990" s="1"/>
      <c r="F990" s="2"/>
      <c r="G990" s="1"/>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row>
    <row r="991" ht="15.75" customHeight="1">
      <c r="A991" s="1"/>
      <c r="B991" s="1"/>
      <c r="C991" s="1"/>
      <c r="D991" s="1"/>
      <c r="E991" s="1"/>
      <c r="F991" s="2"/>
      <c r="G991" s="1"/>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row>
    <row r="992" ht="15.75" customHeight="1">
      <c r="A992" s="1"/>
      <c r="B992" s="1"/>
      <c r="C992" s="1"/>
      <c r="D992" s="1"/>
      <c r="E992" s="1"/>
      <c r="F992" s="2"/>
      <c r="G992" s="1"/>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row>
    <row r="993" ht="15.75" customHeight="1">
      <c r="A993" s="1"/>
      <c r="B993" s="1"/>
      <c r="C993" s="1"/>
      <c r="D993" s="1"/>
      <c r="E993" s="1"/>
      <c r="F993" s="2"/>
      <c r="G993" s="1"/>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row>
    <row r="994" ht="15.75" customHeight="1">
      <c r="A994" s="1"/>
      <c r="B994" s="1"/>
      <c r="C994" s="1"/>
      <c r="D994" s="1"/>
      <c r="E994" s="1"/>
      <c r="F994" s="2"/>
      <c r="G994" s="1"/>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row>
    <row r="995" ht="15.75" customHeight="1">
      <c r="A995" s="1"/>
      <c r="B995" s="1"/>
      <c r="C995" s="1"/>
      <c r="D995" s="1"/>
      <c r="E995" s="1"/>
      <c r="F995" s="2"/>
      <c r="G995" s="1"/>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row>
    <row r="996" ht="15.75" customHeight="1">
      <c r="A996" s="1"/>
      <c r="B996" s="1"/>
      <c r="C996" s="1"/>
      <c r="D996" s="1"/>
      <c r="E996" s="1"/>
      <c r="F996" s="2"/>
      <c r="G996" s="1"/>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row>
    <row r="997" ht="15.75" customHeight="1">
      <c r="A997" s="1"/>
      <c r="B997" s="1"/>
      <c r="C997" s="1"/>
      <c r="D997" s="1"/>
      <c r="E997" s="1"/>
      <c r="F997" s="2"/>
      <c r="G997" s="1"/>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row>
    <row r="998" ht="15.75" customHeight="1">
      <c r="A998" s="1"/>
      <c r="B998" s="1"/>
      <c r="C998" s="1"/>
      <c r="D998" s="1"/>
      <c r="E998" s="1"/>
      <c r="F998" s="2"/>
      <c r="G998" s="1"/>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row>
    <row r="999" ht="15.75" customHeight="1">
      <c r="A999" s="1"/>
      <c r="B999" s="1"/>
      <c r="C999" s="1"/>
      <c r="D999" s="1"/>
      <c r="E999" s="1"/>
      <c r="F999" s="2"/>
      <c r="G999" s="1"/>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row>
    <row r="1000" ht="15.75" customHeight="1">
      <c r="A1000" s="1"/>
      <c r="B1000" s="1"/>
      <c r="C1000" s="1"/>
      <c r="D1000" s="1"/>
      <c r="E1000" s="1"/>
      <c r="F1000" s="2"/>
      <c r="G1000" s="1"/>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row>
  </sheetData>
  <conditionalFormatting sqref="D49 F45:AO45">
    <cfRule type="cellIs" dxfId="0" priority="1" stopIfTrue="1" operator="notEqual">
      <formula>0</formula>
    </cfRule>
  </conditionalFormatting>
  <conditionalFormatting sqref="K5:K42">
    <cfRule type="cellIs" dxfId="1" priority="2" stopIfTrue="1" operator="greaterThan">
      <formula>1500</formula>
    </cfRule>
  </conditionalFormatting>
  <conditionalFormatting sqref="L5:L42">
    <cfRule type="cellIs" dxfId="1" priority="3" stopIfTrue="1" operator="greaterThan">
      <formula>300</formula>
    </cfRule>
  </conditionalFormatting>
  <conditionalFormatting sqref="P5:P42">
    <cfRule type="cellIs" dxfId="1" priority="4" stopIfTrue="1" operator="greaterThan">
      <formula>600</formula>
    </cfRule>
  </conditionalFormatting>
  <conditionalFormatting sqref="U5:U42">
    <cfRule type="cellIs" dxfId="1" priority="5" stopIfTrue="1" operator="greaterThan">
      <formula>100</formula>
    </cfRule>
  </conditionalFormatting>
  <conditionalFormatting sqref="AR5:AS42">
    <cfRule type="cellIs" dxfId="0" priority="6" stopIfTrue="1" operator="notEqual">
      <formula>0</formula>
    </cfRule>
  </conditionalFormatting>
  <dataValidations>
    <dataValidation type="list" allowBlank="1" showErrorMessage="1" sqref="D5:D42">
      <formula1>$B$52:$B$59</formula1>
    </dataValidation>
  </dataValidations>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1.43"/>
    <col customWidth="1" min="3" max="3" width="19.0"/>
    <col customWidth="1" min="4" max="4" width="19.86"/>
    <col customWidth="1" min="5" max="5" width="18.14"/>
    <col customWidth="1" min="6" max="6" width="13.0"/>
    <col customWidth="1" min="7" max="7" width="11.43"/>
    <col customWidth="1" min="8" max="14" width="10.86"/>
    <col customWidth="1" min="15" max="15" width="18.0"/>
    <col customWidth="1" min="16" max="32" width="8.0"/>
  </cols>
  <sheetData>
    <row r="1">
      <c r="A1" s="40"/>
      <c r="B1" s="41"/>
      <c r="C1" s="41"/>
      <c r="D1" s="1"/>
      <c r="E1" s="1"/>
      <c r="F1" s="1"/>
      <c r="G1" s="1"/>
      <c r="H1" s="1"/>
      <c r="I1" s="1"/>
      <c r="J1" s="1"/>
      <c r="K1" s="1"/>
      <c r="L1" s="1"/>
      <c r="M1" s="1"/>
      <c r="N1" s="1"/>
      <c r="O1" s="3"/>
      <c r="P1" s="3"/>
      <c r="Q1" s="3"/>
      <c r="R1" s="3"/>
      <c r="S1" s="3"/>
      <c r="T1" s="3"/>
      <c r="U1" s="3"/>
      <c r="V1" s="3"/>
      <c r="W1" s="3"/>
      <c r="X1" s="3"/>
      <c r="Y1" s="3"/>
      <c r="Z1" s="3"/>
      <c r="AA1" s="3"/>
      <c r="AB1" s="3"/>
      <c r="AC1" s="3"/>
      <c r="AD1" s="3"/>
      <c r="AE1" s="3"/>
      <c r="AF1" s="3"/>
    </row>
    <row r="2" ht="15.75" customHeight="1">
      <c r="A2" s="175" t="s">
        <v>3342</v>
      </c>
      <c r="B2" s="44"/>
      <c r="C2" s="44"/>
      <c r="D2" s="44"/>
      <c r="E2" s="44"/>
      <c r="F2" s="44"/>
      <c r="G2" s="44"/>
      <c r="H2" s="44"/>
      <c r="I2" s="44"/>
      <c r="J2" s="44"/>
      <c r="K2" s="44"/>
      <c r="L2" s="44"/>
      <c r="M2" s="44"/>
      <c r="N2" s="45"/>
      <c r="O2" s="177"/>
      <c r="P2" s="177"/>
      <c r="Q2" s="177"/>
      <c r="R2" s="177"/>
      <c r="S2" s="177"/>
      <c r="T2" s="177"/>
      <c r="U2" s="177"/>
      <c r="V2" s="177"/>
      <c r="W2" s="177"/>
      <c r="X2" s="177"/>
      <c r="Y2" s="177"/>
      <c r="Z2" s="177"/>
      <c r="AA2" s="177"/>
      <c r="AB2" s="177"/>
      <c r="AC2" s="177"/>
      <c r="AD2" s="177"/>
      <c r="AE2" s="177"/>
      <c r="AF2" s="177"/>
    </row>
    <row r="3">
      <c r="A3" s="220"/>
      <c r="B3" s="220"/>
      <c r="C3" s="220"/>
      <c r="D3" s="220"/>
      <c r="E3" s="220"/>
      <c r="F3" s="220"/>
      <c r="G3" s="220"/>
      <c r="H3" s="220"/>
      <c r="I3" s="220"/>
      <c r="J3" s="220"/>
      <c r="K3" s="220"/>
      <c r="L3" s="220"/>
      <c r="M3" s="220"/>
      <c r="N3" s="220"/>
      <c r="O3" s="177"/>
      <c r="P3" s="177"/>
      <c r="Q3" s="177"/>
      <c r="R3" s="177"/>
      <c r="S3" s="177"/>
      <c r="T3" s="177"/>
      <c r="U3" s="177"/>
      <c r="V3" s="177"/>
      <c r="W3" s="177"/>
      <c r="X3" s="177"/>
      <c r="Y3" s="177"/>
      <c r="Z3" s="177"/>
      <c r="AA3" s="177"/>
      <c r="AB3" s="177"/>
      <c r="AC3" s="177"/>
      <c r="AD3" s="177"/>
      <c r="AE3" s="177"/>
      <c r="AF3" s="177"/>
    </row>
    <row r="4" ht="28.5" customHeight="1">
      <c r="A4" s="49" t="s">
        <v>3343</v>
      </c>
      <c r="B4" s="44"/>
      <c r="C4" s="44"/>
      <c r="D4" s="44"/>
      <c r="E4" s="44"/>
      <c r="F4" s="44"/>
      <c r="G4" s="44"/>
      <c r="H4" s="44"/>
      <c r="I4" s="44"/>
      <c r="J4" s="44"/>
      <c r="K4" s="44"/>
      <c r="L4" s="44"/>
      <c r="M4" s="44"/>
      <c r="N4" s="45"/>
      <c r="O4" s="177"/>
      <c r="P4" s="177"/>
      <c r="Q4" s="177"/>
      <c r="R4" s="177"/>
      <c r="S4" s="177"/>
      <c r="T4" s="177"/>
      <c r="U4" s="177"/>
      <c r="V4" s="177"/>
      <c r="W4" s="177"/>
      <c r="X4" s="177"/>
      <c r="Y4" s="177"/>
      <c r="Z4" s="177"/>
      <c r="AA4" s="177"/>
      <c r="AB4" s="177"/>
      <c r="AC4" s="177"/>
      <c r="AD4" s="177"/>
      <c r="AE4" s="177"/>
      <c r="AF4" s="177"/>
    </row>
    <row r="5" ht="28.5" customHeight="1">
      <c r="A5" s="49" t="s">
        <v>3344</v>
      </c>
      <c r="B5" s="44"/>
      <c r="C5" s="44"/>
      <c r="D5" s="44"/>
      <c r="E5" s="44"/>
      <c r="F5" s="44"/>
      <c r="G5" s="44"/>
      <c r="H5" s="44"/>
      <c r="I5" s="44"/>
      <c r="J5" s="44"/>
      <c r="K5" s="44"/>
      <c r="L5" s="44"/>
      <c r="M5" s="44"/>
      <c r="N5" s="45"/>
      <c r="O5" s="177"/>
      <c r="P5" s="177"/>
      <c r="Q5" s="177"/>
      <c r="R5" s="177"/>
      <c r="S5" s="177"/>
      <c r="T5" s="177"/>
      <c r="U5" s="177"/>
      <c r="V5" s="177"/>
      <c r="W5" s="177"/>
      <c r="X5" s="177"/>
      <c r="Y5" s="177"/>
      <c r="Z5" s="177"/>
      <c r="AA5" s="177"/>
      <c r="AB5" s="177"/>
      <c r="AC5" s="177"/>
      <c r="AD5" s="177"/>
      <c r="AE5" s="177"/>
      <c r="AF5" s="177"/>
    </row>
    <row r="6" ht="24.0" customHeight="1">
      <c r="A6" s="49" t="s">
        <v>3345</v>
      </c>
      <c r="B6" s="44"/>
      <c r="C6" s="44"/>
      <c r="D6" s="44"/>
      <c r="E6" s="44"/>
      <c r="F6" s="44"/>
      <c r="G6" s="44"/>
      <c r="H6" s="44"/>
      <c r="I6" s="44"/>
      <c r="J6" s="44"/>
      <c r="K6" s="44"/>
      <c r="L6" s="44"/>
      <c r="M6" s="44"/>
      <c r="N6" s="45"/>
      <c r="O6" s="177"/>
      <c r="P6" s="177"/>
      <c r="Q6" s="177"/>
      <c r="R6" s="177"/>
      <c r="S6" s="177"/>
      <c r="T6" s="177"/>
      <c r="U6" s="177"/>
      <c r="V6" s="177"/>
      <c r="W6" s="177"/>
      <c r="X6" s="177"/>
      <c r="Y6" s="177"/>
      <c r="Z6" s="177"/>
      <c r="AA6" s="177"/>
      <c r="AB6" s="177"/>
      <c r="AC6" s="177"/>
      <c r="AD6" s="177"/>
      <c r="AE6" s="177"/>
      <c r="AF6" s="177"/>
    </row>
    <row r="7">
      <c r="A7" s="49" t="s">
        <v>3346</v>
      </c>
      <c r="B7" s="44"/>
      <c r="C7" s="44"/>
      <c r="D7" s="44"/>
      <c r="E7" s="44"/>
      <c r="F7" s="44"/>
      <c r="G7" s="44"/>
      <c r="H7" s="44"/>
      <c r="I7" s="44"/>
      <c r="J7" s="44"/>
      <c r="K7" s="44"/>
      <c r="L7" s="44"/>
      <c r="M7" s="44"/>
      <c r="N7" s="45"/>
      <c r="O7" s="177"/>
      <c r="P7" s="177"/>
      <c r="Q7" s="177"/>
      <c r="R7" s="177"/>
      <c r="S7" s="177"/>
      <c r="T7" s="177"/>
      <c r="U7" s="177"/>
      <c r="V7" s="177"/>
      <c r="W7" s="177"/>
      <c r="X7" s="177"/>
      <c r="Y7" s="177"/>
      <c r="Z7" s="177"/>
      <c r="AA7" s="177"/>
      <c r="AB7" s="177"/>
      <c r="AC7" s="177"/>
      <c r="AD7" s="177"/>
      <c r="AE7" s="177"/>
      <c r="AF7" s="177"/>
    </row>
    <row r="8" ht="88.5" customHeight="1">
      <c r="A8" s="49" t="s">
        <v>3347</v>
      </c>
      <c r="B8" s="44"/>
      <c r="C8" s="44"/>
      <c r="D8" s="44"/>
      <c r="E8" s="44"/>
      <c r="F8" s="44"/>
      <c r="G8" s="44"/>
      <c r="H8" s="44"/>
      <c r="I8" s="44"/>
      <c r="J8" s="44"/>
      <c r="K8" s="44"/>
      <c r="L8" s="44"/>
      <c r="M8" s="44"/>
      <c r="N8" s="45"/>
      <c r="O8" s="177"/>
      <c r="P8" s="177"/>
      <c r="Q8" s="177"/>
      <c r="R8" s="177"/>
      <c r="S8" s="177"/>
      <c r="T8" s="177"/>
      <c r="U8" s="177"/>
      <c r="V8" s="177"/>
      <c r="W8" s="177"/>
      <c r="X8" s="177"/>
      <c r="Y8" s="177"/>
      <c r="Z8" s="177"/>
      <c r="AA8" s="177"/>
      <c r="AB8" s="177"/>
      <c r="AC8" s="177"/>
      <c r="AD8" s="177"/>
      <c r="AE8" s="177"/>
      <c r="AF8" s="177"/>
    </row>
    <row r="9">
      <c r="A9" s="53"/>
      <c r="B9" s="54"/>
      <c r="C9" s="54"/>
      <c r="D9" s="53"/>
      <c r="E9" s="53"/>
      <c r="F9" s="53"/>
      <c r="G9" s="53"/>
      <c r="H9" s="53"/>
      <c r="I9" s="53"/>
      <c r="J9" s="53"/>
      <c r="K9" s="53"/>
      <c r="L9" s="53"/>
      <c r="M9" s="53"/>
      <c r="N9" s="53"/>
      <c r="O9" s="177"/>
      <c r="P9" s="177"/>
      <c r="Q9" s="177"/>
      <c r="R9" s="177"/>
      <c r="S9" s="177"/>
      <c r="T9" s="177"/>
      <c r="U9" s="177"/>
      <c r="V9" s="177"/>
      <c r="W9" s="177"/>
      <c r="X9" s="177"/>
      <c r="Y9" s="177"/>
      <c r="Z9" s="177"/>
      <c r="AA9" s="177"/>
      <c r="AB9" s="177"/>
      <c r="AC9" s="177"/>
      <c r="AD9" s="177"/>
      <c r="AE9" s="177"/>
      <c r="AF9" s="177"/>
    </row>
    <row r="10" ht="51.0" customHeight="1">
      <c r="A10" s="197" t="s">
        <v>3348</v>
      </c>
      <c r="B10" s="197" t="s">
        <v>3349</v>
      </c>
      <c r="C10" s="178" t="s">
        <v>119</v>
      </c>
      <c r="D10" s="198" t="s">
        <v>7</v>
      </c>
      <c r="E10" s="223" t="s">
        <v>3350</v>
      </c>
      <c r="F10" s="197" t="s">
        <v>3351</v>
      </c>
      <c r="G10" s="198" t="s">
        <v>3352</v>
      </c>
      <c r="H10" s="179" t="s">
        <v>127</v>
      </c>
      <c r="I10" s="179" t="s">
        <v>3353</v>
      </c>
      <c r="J10" s="179" t="s">
        <v>132</v>
      </c>
      <c r="K10" s="179" t="s">
        <v>133</v>
      </c>
      <c r="L10" s="179" t="s">
        <v>134</v>
      </c>
      <c r="M10" s="178" t="s">
        <v>135</v>
      </c>
      <c r="N10" s="198" t="s">
        <v>139</v>
      </c>
      <c r="O10" s="60" t="s">
        <v>140</v>
      </c>
      <c r="P10" s="177"/>
      <c r="Q10" s="177"/>
      <c r="R10" s="177"/>
      <c r="S10" s="177"/>
      <c r="T10" s="177"/>
      <c r="U10" s="177"/>
      <c r="V10" s="177"/>
      <c r="W10" s="177"/>
      <c r="X10" s="177"/>
      <c r="Y10" s="177"/>
      <c r="Z10" s="177"/>
      <c r="AA10" s="177"/>
      <c r="AB10" s="177"/>
      <c r="AC10" s="177"/>
      <c r="AD10" s="177"/>
      <c r="AE10" s="177"/>
      <c r="AF10" s="177"/>
    </row>
    <row r="11" ht="11.25" customHeight="1">
      <c r="A11" s="87" t="s">
        <v>3354</v>
      </c>
      <c r="B11" s="65" t="s">
        <v>3355</v>
      </c>
      <c r="C11" s="65" t="s">
        <v>3356</v>
      </c>
      <c r="D11" s="65" t="s">
        <v>51</v>
      </c>
      <c r="E11" s="379" t="s">
        <v>3357</v>
      </c>
      <c r="F11" s="65" t="s">
        <v>3358</v>
      </c>
      <c r="G11" s="69" t="s">
        <v>3359</v>
      </c>
      <c r="H11" s="69" t="s">
        <v>3360</v>
      </c>
      <c r="I11" s="69" t="s">
        <v>3361</v>
      </c>
      <c r="J11" s="380">
        <v>2.0</v>
      </c>
      <c r="K11" s="380">
        <v>2.0</v>
      </c>
      <c r="L11" s="380">
        <v>3.0</v>
      </c>
      <c r="M11" s="381">
        <v>100.0</v>
      </c>
      <c r="N11" s="70">
        <f t="shared" ref="N11:N12" si="1">M11/K11</f>
        <v>50</v>
      </c>
      <c r="O11" s="382" t="s">
        <v>1333</v>
      </c>
      <c r="P11" s="177"/>
      <c r="Q11" s="177"/>
      <c r="R11" s="177"/>
      <c r="S11" s="177"/>
      <c r="T11" s="177"/>
      <c r="U11" s="177"/>
      <c r="V11" s="177"/>
      <c r="W11" s="177"/>
      <c r="X11" s="177"/>
      <c r="Y11" s="177"/>
      <c r="Z11" s="177"/>
      <c r="AA11" s="177"/>
      <c r="AB11" s="177"/>
      <c r="AC11" s="177"/>
      <c r="AD11" s="177"/>
      <c r="AE11" s="177"/>
      <c r="AF11" s="177"/>
    </row>
    <row r="12" ht="11.25" customHeight="1">
      <c r="A12" s="383" t="s">
        <v>3362</v>
      </c>
      <c r="B12" s="384" t="s">
        <v>3355</v>
      </c>
      <c r="C12" s="384" t="s">
        <v>3363</v>
      </c>
      <c r="D12" s="384" t="s">
        <v>51</v>
      </c>
      <c r="E12" s="379" t="s">
        <v>3357</v>
      </c>
      <c r="F12" s="384" t="s">
        <v>3358</v>
      </c>
      <c r="G12" s="385" t="s">
        <v>3364</v>
      </c>
      <c r="H12" s="385" t="s">
        <v>3365</v>
      </c>
      <c r="I12" s="385" t="s">
        <v>3361</v>
      </c>
      <c r="J12" s="386">
        <v>2.0</v>
      </c>
      <c r="K12" s="386">
        <v>2.0</v>
      </c>
      <c r="L12" s="386">
        <v>3.0</v>
      </c>
      <c r="M12" s="387">
        <v>100.0</v>
      </c>
      <c r="N12" s="347">
        <f t="shared" si="1"/>
        <v>50</v>
      </c>
      <c r="O12" s="382" t="s">
        <v>1333</v>
      </c>
      <c r="P12" s="3"/>
      <c r="Q12" s="3"/>
      <c r="R12" s="3"/>
      <c r="S12" s="3"/>
      <c r="T12" s="3"/>
      <c r="U12" s="3"/>
      <c r="V12" s="3"/>
      <c r="W12" s="3"/>
      <c r="X12" s="3"/>
      <c r="Y12" s="3"/>
      <c r="Z12" s="3"/>
      <c r="AA12" s="3"/>
      <c r="AB12" s="3"/>
      <c r="AC12" s="3"/>
      <c r="AD12" s="3"/>
      <c r="AE12" s="3"/>
      <c r="AF12" s="3"/>
    </row>
    <row r="13" ht="11.25" customHeight="1">
      <c r="A13" s="383" t="s">
        <v>3366</v>
      </c>
      <c r="B13" s="384" t="s">
        <v>3355</v>
      </c>
      <c r="C13" s="375" t="s">
        <v>3367</v>
      </c>
      <c r="D13" s="384" t="s">
        <v>51</v>
      </c>
      <c r="E13" s="384" t="s">
        <v>3368</v>
      </c>
      <c r="F13" s="384"/>
      <c r="G13" s="384"/>
      <c r="H13" s="388" t="s">
        <v>3369</v>
      </c>
      <c r="I13" s="384"/>
      <c r="J13" s="384">
        <v>7.0</v>
      </c>
      <c r="K13" s="384">
        <v>7.0</v>
      </c>
      <c r="L13" s="384">
        <v>8.0</v>
      </c>
      <c r="M13" s="389">
        <v>50.0</v>
      </c>
      <c r="N13" s="389">
        <v>7.14</v>
      </c>
      <c r="O13" s="390" t="s">
        <v>352</v>
      </c>
      <c r="P13" s="3"/>
      <c r="Q13" s="3"/>
      <c r="R13" s="3"/>
      <c r="S13" s="3"/>
      <c r="T13" s="3"/>
      <c r="U13" s="3"/>
      <c r="V13" s="3"/>
      <c r="W13" s="3"/>
      <c r="X13" s="3"/>
      <c r="Y13" s="3"/>
      <c r="Z13" s="3"/>
      <c r="AA13" s="3"/>
      <c r="AB13" s="3"/>
      <c r="AC13" s="3"/>
      <c r="AD13" s="3"/>
      <c r="AE13" s="3"/>
      <c r="AF13" s="3"/>
    </row>
    <row r="14" ht="11.25" customHeight="1">
      <c r="A14" s="391"/>
      <c r="B14" s="391"/>
      <c r="C14" s="392" t="s">
        <v>3370</v>
      </c>
      <c r="D14" s="391"/>
      <c r="E14" s="391"/>
      <c r="F14" s="391"/>
      <c r="G14" s="391"/>
      <c r="H14" s="391"/>
      <c r="I14" s="391"/>
      <c r="J14" s="391"/>
      <c r="K14" s="391"/>
      <c r="L14" s="391"/>
      <c r="M14" s="391"/>
      <c r="N14" s="391"/>
      <c r="O14" s="391"/>
      <c r="P14" s="3"/>
      <c r="Q14" s="3"/>
      <c r="R14" s="3"/>
      <c r="S14" s="3"/>
      <c r="T14" s="3"/>
      <c r="U14" s="3"/>
      <c r="V14" s="3"/>
      <c r="W14" s="3"/>
      <c r="X14" s="3"/>
      <c r="Y14" s="3"/>
      <c r="Z14" s="3"/>
      <c r="AA14" s="3"/>
      <c r="AB14" s="3"/>
      <c r="AC14" s="3"/>
      <c r="AD14" s="3"/>
      <c r="AE14" s="3"/>
      <c r="AF14" s="3"/>
    </row>
    <row r="15" ht="11.25" customHeight="1">
      <c r="A15" s="391"/>
      <c r="B15" s="391"/>
      <c r="C15" s="392" t="s">
        <v>3371</v>
      </c>
      <c r="D15" s="391"/>
      <c r="E15" s="391"/>
      <c r="F15" s="391"/>
      <c r="G15" s="391"/>
      <c r="H15" s="391"/>
      <c r="I15" s="391"/>
      <c r="J15" s="391"/>
      <c r="K15" s="391"/>
      <c r="L15" s="391"/>
      <c r="M15" s="391"/>
      <c r="N15" s="391"/>
      <c r="O15" s="391"/>
      <c r="P15" s="3"/>
      <c r="Q15" s="3"/>
      <c r="R15" s="3"/>
      <c r="S15" s="3"/>
      <c r="T15" s="3"/>
      <c r="U15" s="3"/>
      <c r="V15" s="3"/>
      <c r="W15" s="3"/>
      <c r="X15" s="3"/>
      <c r="Y15" s="3"/>
      <c r="Z15" s="3"/>
      <c r="AA15" s="3"/>
      <c r="AB15" s="3"/>
      <c r="AC15" s="3"/>
      <c r="AD15" s="3"/>
      <c r="AE15" s="3"/>
      <c r="AF15" s="3"/>
    </row>
    <row r="16" ht="11.25" customHeight="1">
      <c r="A16" s="393"/>
      <c r="B16" s="393"/>
      <c r="C16" s="394" t="s">
        <v>3372</v>
      </c>
      <c r="D16" s="393"/>
      <c r="E16" s="393"/>
      <c r="F16" s="393"/>
      <c r="G16" s="393"/>
      <c r="H16" s="393"/>
      <c r="I16" s="393"/>
      <c r="J16" s="393"/>
      <c r="K16" s="393"/>
      <c r="L16" s="393"/>
      <c r="M16" s="393"/>
      <c r="N16" s="393"/>
      <c r="O16" s="393"/>
      <c r="P16" s="3"/>
      <c r="Q16" s="3"/>
      <c r="R16" s="3"/>
      <c r="S16" s="3"/>
      <c r="T16" s="3"/>
      <c r="U16" s="3"/>
      <c r="V16" s="3"/>
      <c r="W16" s="3"/>
      <c r="X16" s="3"/>
      <c r="Y16" s="3"/>
      <c r="Z16" s="3"/>
      <c r="AA16" s="3"/>
      <c r="AB16" s="3"/>
      <c r="AC16" s="3"/>
      <c r="AD16" s="3"/>
      <c r="AE16" s="3"/>
      <c r="AF16" s="3"/>
    </row>
    <row r="17" ht="11.25" customHeight="1">
      <c r="A17" s="87" t="s">
        <v>3354</v>
      </c>
      <c r="B17" s="65" t="s">
        <v>3355</v>
      </c>
      <c r="C17" s="65" t="s">
        <v>3356</v>
      </c>
      <c r="D17" s="65" t="s">
        <v>51</v>
      </c>
      <c r="E17" s="379" t="s">
        <v>3357</v>
      </c>
      <c r="F17" s="65" t="s">
        <v>3358</v>
      </c>
      <c r="G17" s="69" t="s">
        <v>3359</v>
      </c>
      <c r="H17" s="69" t="s">
        <v>3360</v>
      </c>
      <c r="I17" s="69" t="s">
        <v>3361</v>
      </c>
      <c r="J17" s="380">
        <v>2.0</v>
      </c>
      <c r="K17" s="380">
        <v>2.0</v>
      </c>
      <c r="L17" s="380">
        <v>3.0</v>
      </c>
      <c r="M17" s="381">
        <v>100.0</v>
      </c>
      <c r="N17" s="70">
        <f t="shared" ref="N17:N18" si="2">M17/K17</f>
        <v>50</v>
      </c>
      <c r="O17" s="395" t="s">
        <v>1365</v>
      </c>
      <c r="P17" s="3"/>
      <c r="Q17" s="3"/>
      <c r="R17" s="3"/>
      <c r="S17" s="3"/>
      <c r="T17" s="3"/>
      <c r="U17" s="3"/>
      <c r="V17" s="3"/>
      <c r="W17" s="3"/>
      <c r="X17" s="3"/>
      <c r="Y17" s="3"/>
      <c r="Z17" s="3"/>
      <c r="AA17" s="3"/>
      <c r="AB17" s="3"/>
      <c r="AC17" s="3"/>
      <c r="AD17" s="3"/>
      <c r="AE17" s="3"/>
      <c r="AF17" s="3"/>
    </row>
    <row r="18" ht="11.25" customHeight="1">
      <c r="A18" s="87" t="s">
        <v>3362</v>
      </c>
      <c r="B18" s="65" t="s">
        <v>3355</v>
      </c>
      <c r="C18" s="65" t="s">
        <v>3363</v>
      </c>
      <c r="D18" s="65" t="s">
        <v>51</v>
      </c>
      <c r="E18" s="379" t="s">
        <v>3357</v>
      </c>
      <c r="F18" s="65" t="s">
        <v>3358</v>
      </c>
      <c r="G18" s="69" t="s">
        <v>3364</v>
      </c>
      <c r="H18" s="69" t="s">
        <v>3365</v>
      </c>
      <c r="I18" s="69" t="s">
        <v>3361</v>
      </c>
      <c r="J18" s="380">
        <v>2.0</v>
      </c>
      <c r="K18" s="380">
        <v>2.0</v>
      </c>
      <c r="L18" s="380">
        <v>3.0</v>
      </c>
      <c r="M18" s="381">
        <v>100.0</v>
      </c>
      <c r="N18" s="70">
        <f t="shared" si="2"/>
        <v>50</v>
      </c>
      <c r="O18" s="396" t="s">
        <v>1365</v>
      </c>
      <c r="P18" s="3"/>
      <c r="Q18" s="3"/>
      <c r="R18" s="3"/>
      <c r="S18" s="3"/>
      <c r="T18" s="3"/>
      <c r="U18" s="3"/>
      <c r="V18" s="3"/>
      <c r="W18" s="3"/>
      <c r="X18" s="3"/>
      <c r="Y18" s="3"/>
      <c r="Z18" s="3"/>
      <c r="AA18" s="3"/>
      <c r="AB18" s="3"/>
      <c r="AC18" s="3"/>
      <c r="AD18" s="3"/>
      <c r="AE18" s="3"/>
      <c r="AF18" s="3"/>
    </row>
    <row r="19" ht="11.25" customHeight="1">
      <c r="A19" s="87" t="s">
        <v>3373</v>
      </c>
      <c r="B19" s="65" t="s">
        <v>3374</v>
      </c>
      <c r="C19" s="65" t="s">
        <v>3375</v>
      </c>
      <c r="D19" s="65" t="s">
        <v>1127</v>
      </c>
      <c r="E19" s="65" t="s">
        <v>3376</v>
      </c>
      <c r="F19" s="65" t="s">
        <v>3377</v>
      </c>
      <c r="G19" s="69" t="s">
        <v>3378</v>
      </c>
      <c r="H19" s="397" t="s">
        <v>3379</v>
      </c>
      <c r="I19" s="69" t="s">
        <v>3380</v>
      </c>
      <c r="J19" s="380">
        <v>2.0</v>
      </c>
      <c r="K19" s="380">
        <v>2.0</v>
      </c>
      <c r="L19" s="380">
        <v>2.0</v>
      </c>
      <c r="M19" s="381">
        <v>100.0</v>
      </c>
      <c r="N19" s="70">
        <v>50.0</v>
      </c>
      <c r="O19" s="396" t="s">
        <v>429</v>
      </c>
      <c r="P19" s="3"/>
      <c r="Q19" s="3"/>
      <c r="R19" s="3"/>
      <c r="S19" s="3"/>
      <c r="T19" s="3"/>
      <c r="U19" s="3"/>
      <c r="V19" s="3"/>
      <c r="W19" s="3"/>
      <c r="X19" s="3"/>
      <c r="Y19" s="3"/>
      <c r="Z19" s="3"/>
      <c r="AA19" s="3"/>
      <c r="AB19" s="3"/>
      <c r="AC19" s="3"/>
      <c r="AD19" s="3"/>
      <c r="AE19" s="3"/>
      <c r="AF19" s="3"/>
    </row>
    <row r="20" ht="11.25" customHeight="1">
      <c r="A20" s="87" t="s">
        <v>3381</v>
      </c>
      <c r="B20" s="65" t="s">
        <v>3374</v>
      </c>
      <c r="C20" s="65" t="s">
        <v>3382</v>
      </c>
      <c r="D20" s="65" t="s">
        <v>51</v>
      </c>
      <c r="E20" s="65" t="s">
        <v>3383</v>
      </c>
      <c r="F20" s="65"/>
      <c r="G20" s="68" t="s">
        <v>3384</v>
      </c>
      <c r="H20" s="69" t="s">
        <v>3385</v>
      </c>
      <c r="I20" s="69" t="s">
        <v>3386</v>
      </c>
      <c r="J20" s="380"/>
      <c r="K20" s="380">
        <v>1.0</v>
      </c>
      <c r="L20" s="380">
        <v>3.0</v>
      </c>
      <c r="M20" s="381">
        <v>100.0</v>
      </c>
      <c r="N20" s="70">
        <v>33.3</v>
      </c>
      <c r="O20" s="396" t="s">
        <v>526</v>
      </c>
      <c r="P20" s="3"/>
      <c r="Q20" s="3"/>
      <c r="R20" s="3"/>
      <c r="S20" s="3"/>
      <c r="T20" s="3"/>
      <c r="U20" s="3"/>
      <c r="V20" s="3"/>
      <c r="W20" s="3"/>
      <c r="X20" s="3"/>
      <c r="Y20" s="3"/>
      <c r="Z20" s="3"/>
      <c r="AA20" s="3"/>
      <c r="AB20" s="3"/>
      <c r="AC20" s="3"/>
      <c r="AD20" s="3"/>
      <c r="AE20" s="3"/>
      <c r="AF20" s="3"/>
    </row>
    <row r="21" ht="11.25" customHeight="1">
      <c r="A21" s="87" t="s">
        <v>3381</v>
      </c>
      <c r="B21" s="65" t="s">
        <v>3374</v>
      </c>
      <c r="C21" s="65" t="s">
        <v>3387</v>
      </c>
      <c r="D21" s="65" t="s">
        <v>51</v>
      </c>
      <c r="E21" s="65" t="s">
        <v>3383</v>
      </c>
      <c r="F21" s="65"/>
      <c r="G21" s="68" t="s">
        <v>3384</v>
      </c>
      <c r="H21" s="69" t="s">
        <v>3385</v>
      </c>
      <c r="I21" s="69" t="s">
        <v>3386</v>
      </c>
      <c r="J21" s="380"/>
      <c r="K21" s="380">
        <v>1.0</v>
      </c>
      <c r="L21" s="380">
        <v>3.0</v>
      </c>
      <c r="M21" s="381">
        <v>100.0</v>
      </c>
      <c r="N21" s="70">
        <v>33.3</v>
      </c>
      <c r="O21" s="396" t="s">
        <v>538</v>
      </c>
      <c r="P21" s="3"/>
      <c r="Q21" s="3"/>
      <c r="R21" s="3"/>
      <c r="S21" s="3"/>
      <c r="T21" s="3"/>
      <c r="U21" s="3"/>
      <c r="V21" s="3"/>
      <c r="W21" s="3"/>
      <c r="X21" s="3"/>
      <c r="Y21" s="3"/>
      <c r="Z21" s="3"/>
      <c r="AA21" s="3"/>
      <c r="AB21" s="3"/>
      <c r="AC21" s="3"/>
      <c r="AD21" s="3"/>
      <c r="AE21" s="3"/>
      <c r="AF21" s="3"/>
    </row>
    <row r="22" ht="11.25" customHeight="1">
      <c r="A22" s="398" t="s">
        <v>3388</v>
      </c>
      <c r="B22" s="110" t="s">
        <v>3374</v>
      </c>
      <c r="C22" s="110" t="s">
        <v>3389</v>
      </c>
      <c r="D22" s="110" t="s">
        <v>559</v>
      </c>
      <c r="E22" s="110" t="s">
        <v>3390</v>
      </c>
      <c r="F22" s="110" t="s">
        <v>3391</v>
      </c>
      <c r="G22" s="115" t="s">
        <v>3392</v>
      </c>
      <c r="H22" s="399"/>
      <c r="I22" s="115" t="s">
        <v>3393</v>
      </c>
      <c r="J22" s="115">
        <v>3.0</v>
      </c>
      <c r="K22" s="115">
        <v>3.0</v>
      </c>
      <c r="L22" s="115">
        <v>3.0</v>
      </c>
      <c r="M22" s="400">
        <v>100.0</v>
      </c>
      <c r="N22" s="121">
        <v>33.33</v>
      </c>
      <c r="O22" s="396" t="s">
        <v>565</v>
      </c>
      <c r="P22" s="3"/>
      <c r="Q22" s="3"/>
      <c r="R22" s="3"/>
      <c r="S22" s="3"/>
      <c r="T22" s="3"/>
      <c r="U22" s="3"/>
      <c r="V22" s="3"/>
      <c r="W22" s="3"/>
      <c r="X22" s="3"/>
      <c r="Y22" s="3"/>
      <c r="Z22" s="3"/>
      <c r="AA22" s="3"/>
      <c r="AB22" s="3"/>
      <c r="AC22" s="3"/>
      <c r="AD22" s="3"/>
      <c r="AE22" s="3"/>
      <c r="AF22" s="3"/>
    </row>
    <row r="23" ht="11.25" customHeight="1">
      <c r="A23" s="87" t="s">
        <v>3394</v>
      </c>
      <c r="B23" s="65" t="s">
        <v>3355</v>
      </c>
      <c r="C23" s="65" t="s">
        <v>3395</v>
      </c>
      <c r="D23" s="65" t="s">
        <v>51</v>
      </c>
      <c r="E23" s="65" t="s">
        <v>3396</v>
      </c>
      <c r="F23" s="65" t="s">
        <v>3397</v>
      </c>
      <c r="G23" s="69" t="s">
        <v>3398</v>
      </c>
      <c r="H23" s="69"/>
      <c r="I23" s="69" t="s">
        <v>3399</v>
      </c>
      <c r="J23" s="380">
        <v>5.0</v>
      </c>
      <c r="K23" s="380">
        <v>4.0</v>
      </c>
      <c r="L23" s="380">
        <v>5.0</v>
      </c>
      <c r="M23" s="381">
        <v>100.0</v>
      </c>
      <c r="N23" s="70">
        <f>M23/J23</f>
        <v>20</v>
      </c>
      <c r="O23" s="396" t="s">
        <v>614</v>
      </c>
      <c r="P23" s="3"/>
      <c r="Q23" s="3"/>
      <c r="R23" s="3"/>
      <c r="S23" s="3"/>
      <c r="T23" s="3"/>
      <c r="U23" s="3"/>
      <c r="V23" s="3"/>
      <c r="W23" s="3"/>
      <c r="X23" s="3"/>
      <c r="Y23" s="3"/>
      <c r="Z23" s="3"/>
      <c r="AA23" s="3"/>
      <c r="AB23" s="3"/>
      <c r="AC23" s="3"/>
      <c r="AD23" s="3"/>
      <c r="AE23" s="3"/>
      <c r="AF23" s="3"/>
    </row>
    <row r="24" ht="11.25" customHeight="1">
      <c r="A24" s="87" t="s">
        <v>3400</v>
      </c>
      <c r="B24" s="65" t="s">
        <v>3355</v>
      </c>
      <c r="C24" s="65" t="s">
        <v>3401</v>
      </c>
      <c r="D24" s="65" t="s">
        <v>51</v>
      </c>
      <c r="E24" s="65" t="s">
        <v>3402</v>
      </c>
      <c r="F24" s="65" t="s">
        <v>3403</v>
      </c>
      <c r="G24" s="69" t="s">
        <v>3404</v>
      </c>
      <c r="H24" s="69" t="s">
        <v>3405</v>
      </c>
      <c r="I24" s="69" t="s">
        <v>3406</v>
      </c>
      <c r="J24" s="69">
        <v>3.0</v>
      </c>
      <c r="K24" s="69">
        <v>3.0</v>
      </c>
      <c r="L24" s="69">
        <v>3.0</v>
      </c>
      <c r="M24" s="183">
        <v>100.0</v>
      </c>
      <c r="N24" s="70">
        <v>33.33</v>
      </c>
      <c r="O24" s="396" t="s">
        <v>614</v>
      </c>
      <c r="P24" s="3"/>
      <c r="Q24" s="3"/>
      <c r="R24" s="3"/>
      <c r="S24" s="3"/>
      <c r="T24" s="3"/>
      <c r="U24" s="3"/>
      <c r="V24" s="3"/>
      <c r="W24" s="3"/>
      <c r="X24" s="3"/>
      <c r="Y24" s="3"/>
      <c r="Z24" s="3"/>
      <c r="AA24" s="3"/>
      <c r="AB24" s="3"/>
      <c r="AC24" s="3"/>
      <c r="AD24" s="3"/>
      <c r="AE24" s="3"/>
      <c r="AF24" s="3"/>
    </row>
    <row r="25" ht="11.25" customHeight="1">
      <c r="A25" s="87" t="s">
        <v>3407</v>
      </c>
      <c r="B25" s="65" t="s">
        <v>3355</v>
      </c>
      <c r="C25" s="65" t="s">
        <v>686</v>
      </c>
      <c r="D25" s="65" t="s">
        <v>51</v>
      </c>
      <c r="E25" s="65" t="s">
        <v>3402</v>
      </c>
      <c r="F25" s="65" t="s">
        <v>3403</v>
      </c>
      <c r="G25" s="69" t="s">
        <v>3408</v>
      </c>
      <c r="H25" s="69" t="s">
        <v>3409</v>
      </c>
      <c r="I25" s="69" t="s">
        <v>3406</v>
      </c>
      <c r="J25" s="69">
        <v>2.0</v>
      </c>
      <c r="K25" s="69">
        <v>2.0</v>
      </c>
      <c r="L25" s="69">
        <v>2.0</v>
      </c>
      <c r="M25" s="183">
        <v>100.0</v>
      </c>
      <c r="N25" s="70">
        <f>M25/J25</f>
        <v>50</v>
      </c>
      <c r="O25" s="396" t="s">
        <v>614</v>
      </c>
      <c r="P25" s="3"/>
      <c r="Q25" s="3"/>
      <c r="R25" s="3"/>
      <c r="S25" s="3"/>
      <c r="T25" s="3"/>
      <c r="U25" s="3"/>
      <c r="V25" s="3"/>
      <c r="W25" s="3"/>
      <c r="X25" s="3"/>
      <c r="Y25" s="3"/>
      <c r="Z25" s="3"/>
      <c r="AA25" s="3"/>
      <c r="AB25" s="3"/>
      <c r="AC25" s="3"/>
      <c r="AD25" s="3"/>
      <c r="AE25" s="3"/>
      <c r="AF25" s="3"/>
    </row>
    <row r="26" ht="11.25" customHeight="1">
      <c r="A26" s="398" t="s">
        <v>3410</v>
      </c>
      <c r="B26" s="110" t="s">
        <v>3374</v>
      </c>
      <c r="C26" s="110" t="s">
        <v>3411</v>
      </c>
      <c r="D26" s="110" t="s">
        <v>559</v>
      </c>
      <c r="E26" s="110" t="s">
        <v>3390</v>
      </c>
      <c r="F26" s="110" t="s">
        <v>3391</v>
      </c>
      <c r="G26" s="115" t="s">
        <v>3412</v>
      </c>
      <c r="H26" s="401" t="s">
        <v>3413</v>
      </c>
      <c r="I26" s="115" t="s">
        <v>3393</v>
      </c>
      <c r="J26" s="402">
        <v>2.0</v>
      </c>
      <c r="K26" s="402">
        <v>2.0</v>
      </c>
      <c r="L26" s="402">
        <v>2.0</v>
      </c>
      <c r="M26" s="403">
        <v>100.0</v>
      </c>
      <c r="N26" s="121">
        <v>50.0</v>
      </c>
      <c r="O26" s="396" t="s">
        <v>701</v>
      </c>
      <c r="P26" s="3"/>
      <c r="Q26" s="3"/>
      <c r="R26" s="3"/>
      <c r="S26" s="3"/>
      <c r="T26" s="3"/>
      <c r="U26" s="3"/>
      <c r="V26" s="3"/>
      <c r="W26" s="3"/>
      <c r="X26" s="3"/>
      <c r="Y26" s="3"/>
      <c r="Z26" s="3"/>
      <c r="AA26" s="3"/>
      <c r="AB26" s="3"/>
      <c r="AC26" s="3"/>
      <c r="AD26" s="3"/>
      <c r="AE26" s="3"/>
      <c r="AF26" s="3"/>
    </row>
    <row r="27" ht="11.25" customHeight="1">
      <c r="A27" s="398" t="s">
        <v>3388</v>
      </c>
      <c r="B27" s="110" t="s">
        <v>3374</v>
      </c>
      <c r="C27" s="110" t="s">
        <v>3389</v>
      </c>
      <c r="D27" s="110" t="s">
        <v>559</v>
      </c>
      <c r="E27" s="110" t="s">
        <v>3390</v>
      </c>
      <c r="F27" s="110" t="s">
        <v>3391</v>
      </c>
      <c r="G27" s="115" t="s">
        <v>3392</v>
      </c>
      <c r="H27" s="401" t="s">
        <v>3413</v>
      </c>
      <c r="I27" s="115" t="s">
        <v>3393</v>
      </c>
      <c r="J27" s="115">
        <v>3.0</v>
      </c>
      <c r="K27" s="115">
        <v>3.0</v>
      </c>
      <c r="L27" s="115">
        <v>3.0</v>
      </c>
      <c r="M27" s="400">
        <v>100.0</v>
      </c>
      <c r="N27" s="121">
        <v>33.33</v>
      </c>
      <c r="O27" s="396" t="s">
        <v>701</v>
      </c>
      <c r="P27" s="3"/>
      <c r="Q27" s="3"/>
      <c r="R27" s="3"/>
      <c r="S27" s="3"/>
      <c r="T27" s="3"/>
      <c r="U27" s="3"/>
      <c r="V27" s="3"/>
      <c r="W27" s="3"/>
      <c r="X27" s="3"/>
      <c r="Y27" s="3"/>
      <c r="Z27" s="3"/>
      <c r="AA27" s="3"/>
      <c r="AB27" s="3"/>
      <c r="AC27" s="3"/>
      <c r="AD27" s="3"/>
      <c r="AE27" s="3"/>
      <c r="AF27" s="3"/>
    </row>
    <row r="28" ht="11.25" customHeight="1">
      <c r="A28" s="398" t="s">
        <v>3414</v>
      </c>
      <c r="B28" s="110" t="s">
        <v>3374</v>
      </c>
      <c r="C28" s="110" t="s">
        <v>3415</v>
      </c>
      <c r="D28" s="110" t="s">
        <v>559</v>
      </c>
      <c r="E28" s="110" t="s">
        <v>3416</v>
      </c>
      <c r="F28" s="110" t="s">
        <v>3417</v>
      </c>
      <c r="G28" s="115" t="s">
        <v>3418</v>
      </c>
      <c r="H28" s="401" t="s">
        <v>3419</v>
      </c>
      <c r="I28" s="404" t="s">
        <v>3420</v>
      </c>
      <c r="J28" s="115">
        <v>3.0</v>
      </c>
      <c r="K28" s="115">
        <v>3.0</v>
      </c>
      <c r="L28" s="115">
        <v>3.0</v>
      </c>
      <c r="M28" s="400">
        <v>100.0</v>
      </c>
      <c r="N28" s="121">
        <v>33.33</v>
      </c>
      <c r="O28" s="396" t="s">
        <v>701</v>
      </c>
      <c r="P28" s="3"/>
      <c r="Q28" s="3"/>
      <c r="R28" s="3"/>
      <c r="S28" s="3"/>
      <c r="T28" s="3"/>
      <c r="U28" s="3"/>
      <c r="V28" s="3"/>
      <c r="W28" s="3"/>
      <c r="X28" s="3"/>
      <c r="Y28" s="3"/>
      <c r="Z28" s="3"/>
      <c r="AA28" s="3"/>
      <c r="AB28" s="3"/>
      <c r="AC28" s="3"/>
      <c r="AD28" s="3"/>
      <c r="AE28" s="3"/>
      <c r="AF28" s="3"/>
    </row>
    <row r="29" ht="11.25" customHeight="1">
      <c r="A29" s="398" t="s">
        <v>3421</v>
      </c>
      <c r="B29" s="110" t="s">
        <v>3374</v>
      </c>
      <c r="C29" s="110" t="s">
        <v>3422</v>
      </c>
      <c r="D29" s="110" t="s">
        <v>559</v>
      </c>
      <c r="E29" s="110" t="s">
        <v>3423</v>
      </c>
      <c r="F29" s="110" t="s">
        <v>3424</v>
      </c>
      <c r="G29" s="115" t="s">
        <v>3425</v>
      </c>
      <c r="H29" s="401" t="s">
        <v>3426</v>
      </c>
      <c r="I29" s="404" t="s">
        <v>3427</v>
      </c>
      <c r="J29" s="115">
        <v>2.0</v>
      </c>
      <c r="K29" s="115">
        <v>2.0</v>
      </c>
      <c r="L29" s="115">
        <v>2.0</v>
      </c>
      <c r="M29" s="400">
        <v>100.0</v>
      </c>
      <c r="N29" s="121">
        <v>50.0</v>
      </c>
      <c r="O29" s="396" t="s">
        <v>701</v>
      </c>
      <c r="P29" s="3"/>
      <c r="Q29" s="3"/>
      <c r="R29" s="3"/>
      <c r="S29" s="3"/>
      <c r="T29" s="3"/>
      <c r="U29" s="3"/>
      <c r="V29" s="3"/>
      <c r="W29" s="3"/>
      <c r="X29" s="3"/>
      <c r="Y29" s="3"/>
      <c r="Z29" s="3"/>
      <c r="AA29" s="3"/>
      <c r="AB29" s="3"/>
      <c r="AC29" s="3"/>
      <c r="AD29" s="3"/>
      <c r="AE29" s="3"/>
      <c r="AF29" s="3"/>
    </row>
    <row r="30" ht="11.25" customHeight="1">
      <c r="A30" s="398"/>
      <c r="B30" s="110" t="s">
        <v>3428</v>
      </c>
      <c r="C30" s="110" t="s">
        <v>701</v>
      </c>
      <c r="D30" s="110" t="s">
        <v>559</v>
      </c>
      <c r="E30" s="110" t="s">
        <v>3429</v>
      </c>
      <c r="F30" s="110" t="s">
        <v>3430</v>
      </c>
      <c r="G30" s="115" t="s">
        <v>3431</v>
      </c>
      <c r="H30" s="401"/>
      <c r="I30" s="404"/>
      <c r="J30" s="115"/>
      <c r="K30" s="115"/>
      <c r="L30" s="115"/>
      <c r="M30" s="400">
        <v>25.0</v>
      </c>
      <c r="N30" s="121">
        <v>25.0</v>
      </c>
      <c r="O30" s="396" t="s">
        <v>701</v>
      </c>
      <c r="P30" s="3"/>
      <c r="Q30" s="3"/>
      <c r="R30" s="3"/>
      <c r="S30" s="3"/>
      <c r="T30" s="3"/>
      <c r="U30" s="3"/>
      <c r="V30" s="3"/>
      <c r="W30" s="3"/>
      <c r="X30" s="3"/>
      <c r="Y30" s="3"/>
      <c r="Z30" s="3"/>
      <c r="AA30" s="3"/>
      <c r="AB30" s="3"/>
      <c r="AC30" s="3"/>
      <c r="AD30" s="3"/>
      <c r="AE30" s="3"/>
      <c r="AF30" s="3"/>
    </row>
    <row r="31" ht="11.25" customHeight="1">
      <c r="A31" s="398"/>
      <c r="B31" s="110" t="s">
        <v>3428</v>
      </c>
      <c r="C31" s="110" t="s">
        <v>701</v>
      </c>
      <c r="D31" s="110" t="s">
        <v>559</v>
      </c>
      <c r="E31" s="110" t="s">
        <v>3432</v>
      </c>
      <c r="F31" s="110" t="s">
        <v>3433</v>
      </c>
      <c r="G31" s="115" t="s">
        <v>3434</v>
      </c>
      <c r="H31" s="401"/>
      <c r="I31" s="404"/>
      <c r="J31" s="115"/>
      <c r="K31" s="115"/>
      <c r="L31" s="115"/>
      <c r="M31" s="400">
        <v>25.0</v>
      </c>
      <c r="N31" s="121">
        <v>25.0</v>
      </c>
      <c r="O31" s="396" t="s">
        <v>701</v>
      </c>
      <c r="P31" s="3"/>
      <c r="Q31" s="3"/>
      <c r="R31" s="3"/>
      <c r="S31" s="3"/>
      <c r="T31" s="3"/>
      <c r="U31" s="3"/>
      <c r="V31" s="3"/>
      <c r="W31" s="3"/>
      <c r="X31" s="3"/>
      <c r="Y31" s="3"/>
      <c r="Z31" s="3"/>
      <c r="AA31" s="3"/>
      <c r="AB31" s="3"/>
      <c r="AC31" s="3"/>
      <c r="AD31" s="3"/>
      <c r="AE31" s="3"/>
      <c r="AF31" s="3"/>
    </row>
    <row r="32" ht="11.25" customHeight="1">
      <c r="A32" s="87" t="s">
        <v>3435</v>
      </c>
      <c r="B32" s="65" t="s">
        <v>3355</v>
      </c>
      <c r="C32" s="65" t="s">
        <v>3436</v>
      </c>
      <c r="D32" s="247" t="s">
        <v>51</v>
      </c>
      <c r="E32" s="65" t="s">
        <v>3437</v>
      </c>
      <c r="F32" s="65" t="s">
        <v>3438</v>
      </c>
      <c r="G32" s="69" t="s">
        <v>3439</v>
      </c>
      <c r="H32" s="397" t="s">
        <v>3440</v>
      </c>
      <c r="I32" s="69" t="s">
        <v>2137</v>
      </c>
      <c r="J32" s="380">
        <v>1.0</v>
      </c>
      <c r="K32" s="380">
        <v>1.0</v>
      </c>
      <c r="L32" s="380">
        <v>1.0</v>
      </c>
      <c r="M32" s="381">
        <v>150.0</v>
      </c>
      <c r="N32" s="70">
        <v>150.0</v>
      </c>
      <c r="O32" s="396" t="s">
        <v>731</v>
      </c>
      <c r="P32" s="3"/>
      <c r="Q32" s="3"/>
      <c r="R32" s="3"/>
      <c r="S32" s="3"/>
      <c r="T32" s="3"/>
      <c r="U32" s="3"/>
      <c r="V32" s="3"/>
      <c r="W32" s="3"/>
      <c r="X32" s="3"/>
      <c r="Y32" s="3"/>
      <c r="Z32" s="3"/>
      <c r="AA32" s="3"/>
      <c r="AB32" s="3"/>
      <c r="AC32" s="3"/>
      <c r="AD32" s="3"/>
      <c r="AE32" s="3"/>
      <c r="AF32" s="3"/>
    </row>
    <row r="33" ht="11.25" customHeight="1">
      <c r="A33" s="87" t="s">
        <v>3441</v>
      </c>
      <c r="B33" s="65" t="s">
        <v>3355</v>
      </c>
      <c r="C33" s="65" t="s">
        <v>3436</v>
      </c>
      <c r="D33" s="247" t="s">
        <v>51</v>
      </c>
      <c r="E33" s="65" t="s">
        <v>3442</v>
      </c>
      <c r="F33" s="65" t="s">
        <v>3438</v>
      </c>
      <c r="G33" s="69" t="s">
        <v>3443</v>
      </c>
      <c r="H33" s="397" t="s">
        <v>3444</v>
      </c>
      <c r="I33" s="69" t="s">
        <v>2137</v>
      </c>
      <c r="J33" s="380">
        <v>1.0</v>
      </c>
      <c r="K33" s="380">
        <v>1.0</v>
      </c>
      <c r="L33" s="380">
        <v>1.0</v>
      </c>
      <c r="M33" s="381">
        <v>150.0</v>
      </c>
      <c r="N33" s="70">
        <v>150.0</v>
      </c>
      <c r="O33" s="396" t="s">
        <v>731</v>
      </c>
      <c r="P33" s="3"/>
      <c r="Q33" s="3"/>
      <c r="R33" s="3"/>
      <c r="S33" s="3"/>
      <c r="T33" s="3"/>
      <c r="U33" s="3"/>
      <c r="V33" s="3"/>
      <c r="W33" s="3"/>
      <c r="X33" s="3"/>
      <c r="Y33" s="3"/>
      <c r="Z33" s="3"/>
      <c r="AA33" s="3"/>
      <c r="AB33" s="3"/>
      <c r="AC33" s="3"/>
      <c r="AD33" s="3"/>
      <c r="AE33" s="3"/>
      <c r="AF33" s="3"/>
    </row>
    <row r="34" ht="11.25" customHeight="1">
      <c r="A34" s="405" t="s">
        <v>3445</v>
      </c>
      <c r="B34" s="82" t="s">
        <v>3374</v>
      </c>
      <c r="C34" s="82" t="s">
        <v>3446</v>
      </c>
      <c r="D34" s="82" t="s">
        <v>51</v>
      </c>
      <c r="E34" s="82" t="s">
        <v>3447</v>
      </c>
      <c r="F34" s="82" t="s">
        <v>3448</v>
      </c>
      <c r="G34" s="86">
        <v>45809.0</v>
      </c>
      <c r="H34" s="228" t="s">
        <v>3449</v>
      </c>
      <c r="I34" s="86"/>
      <c r="J34" s="406">
        <v>3.0</v>
      </c>
      <c r="K34" s="406">
        <v>3.0</v>
      </c>
      <c r="L34" s="406">
        <v>3.0</v>
      </c>
      <c r="M34" s="407">
        <v>50.0</v>
      </c>
      <c r="N34" s="408">
        <v>16.67</v>
      </c>
      <c r="O34" s="396" t="s">
        <v>2927</v>
      </c>
      <c r="P34" s="3"/>
      <c r="Q34" s="3"/>
      <c r="R34" s="3"/>
      <c r="S34" s="3"/>
      <c r="T34" s="3"/>
      <c r="U34" s="3"/>
      <c r="V34" s="3"/>
      <c r="W34" s="3"/>
      <c r="X34" s="3"/>
      <c r="Y34" s="3"/>
      <c r="Z34" s="3"/>
      <c r="AA34" s="3"/>
      <c r="AB34" s="3"/>
      <c r="AC34" s="3"/>
      <c r="AD34" s="3"/>
      <c r="AE34" s="3"/>
      <c r="AF34" s="3"/>
    </row>
    <row r="35" ht="11.25" customHeight="1">
      <c r="A35" s="87" t="s">
        <v>3450</v>
      </c>
      <c r="B35" s="65" t="s">
        <v>3355</v>
      </c>
      <c r="C35" s="65" t="s">
        <v>3451</v>
      </c>
      <c r="D35" s="65" t="s">
        <v>51</v>
      </c>
      <c r="E35" s="65" t="s">
        <v>3452</v>
      </c>
      <c r="F35" s="65" t="s">
        <v>3453</v>
      </c>
      <c r="G35" s="69" t="s">
        <v>3454</v>
      </c>
      <c r="H35" s="69"/>
      <c r="I35" s="69"/>
      <c r="J35" s="380">
        <v>2.0</v>
      </c>
      <c r="K35" s="380">
        <v>2.0</v>
      </c>
      <c r="L35" s="380">
        <v>2.0</v>
      </c>
      <c r="M35" s="381">
        <v>50.0</v>
      </c>
      <c r="N35" s="70">
        <v>25.0</v>
      </c>
      <c r="O35" s="396" t="s">
        <v>764</v>
      </c>
      <c r="P35" s="3"/>
      <c r="Q35" s="3"/>
      <c r="R35" s="3"/>
      <c r="S35" s="3"/>
      <c r="T35" s="3"/>
      <c r="U35" s="3"/>
      <c r="V35" s="3"/>
      <c r="W35" s="3"/>
      <c r="X35" s="3"/>
      <c r="Y35" s="3"/>
      <c r="Z35" s="3"/>
      <c r="AA35" s="3"/>
      <c r="AB35" s="3"/>
      <c r="AC35" s="3"/>
      <c r="AD35" s="3"/>
      <c r="AE35" s="3"/>
      <c r="AF35" s="3"/>
    </row>
    <row r="36" ht="11.25" customHeight="1">
      <c r="A36" s="87" t="s">
        <v>3455</v>
      </c>
      <c r="B36" s="65" t="s">
        <v>3355</v>
      </c>
      <c r="C36" s="65" t="s">
        <v>3456</v>
      </c>
      <c r="D36" s="65" t="s">
        <v>51</v>
      </c>
      <c r="E36" s="65" t="s">
        <v>3457</v>
      </c>
      <c r="F36" s="65" t="s">
        <v>3458</v>
      </c>
      <c r="G36" s="69" t="s">
        <v>328</v>
      </c>
      <c r="H36" s="69"/>
      <c r="I36" s="409" t="s">
        <v>3459</v>
      </c>
      <c r="J36" s="380">
        <v>2.0</v>
      </c>
      <c r="K36" s="380">
        <v>2.0</v>
      </c>
      <c r="L36" s="380">
        <v>3.0</v>
      </c>
      <c r="M36" s="381">
        <v>100.0</v>
      </c>
      <c r="N36" s="70">
        <v>33.33</v>
      </c>
      <c r="O36" s="396" t="s">
        <v>321</v>
      </c>
      <c r="P36" s="3"/>
      <c r="Q36" s="3"/>
      <c r="R36" s="3"/>
      <c r="S36" s="3"/>
      <c r="T36" s="3"/>
      <c r="U36" s="3"/>
      <c r="V36" s="3"/>
      <c r="W36" s="3"/>
      <c r="X36" s="3"/>
      <c r="Y36" s="3"/>
      <c r="Z36" s="3"/>
      <c r="AA36" s="3"/>
      <c r="AB36" s="3"/>
      <c r="AC36" s="3"/>
      <c r="AD36" s="3"/>
      <c r="AE36" s="3"/>
      <c r="AF36" s="3"/>
    </row>
    <row r="37" ht="11.25" customHeight="1">
      <c r="A37" s="67"/>
      <c r="B37" s="87"/>
      <c r="C37" s="65"/>
      <c r="D37" s="65"/>
      <c r="E37" s="65"/>
      <c r="F37" s="65"/>
      <c r="G37" s="410"/>
      <c r="H37" s="69"/>
      <c r="I37" s="69"/>
      <c r="J37" s="69"/>
      <c r="K37" s="69"/>
      <c r="L37" s="69"/>
      <c r="M37" s="69"/>
      <c r="N37" s="70"/>
      <c r="O37" s="186"/>
      <c r="P37" s="3"/>
      <c r="Q37" s="3"/>
      <c r="R37" s="3"/>
      <c r="S37" s="3"/>
      <c r="T37" s="3"/>
      <c r="U37" s="3"/>
      <c r="V37" s="3"/>
      <c r="W37" s="3"/>
      <c r="X37" s="3"/>
      <c r="Y37" s="3"/>
      <c r="Z37" s="3"/>
      <c r="AA37" s="3"/>
      <c r="AB37" s="3"/>
      <c r="AC37" s="3"/>
      <c r="AD37" s="3"/>
      <c r="AE37" s="3"/>
      <c r="AF37" s="3"/>
    </row>
    <row r="38" ht="11.25" customHeight="1">
      <c r="A38" s="67"/>
      <c r="B38" s="87"/>
      <c r="C38" s="65"/>
      <c r="D38" s="65"/>
      <c r="E38" s="65"/>
      <c r="F38" s="65"/>
      <c r="G38" s="69"/>
      <c r="H38" s="183"/>
      <c r="I38" s="69"/>
      <c r="J38" s="69"/>
      <c r="K38" s="69"/>
      <c r="L38" s="69"/>
      <c r="M38" s="183"/>
      <c r="N38" s="70"/>
      <c r="O38" s="186"/>
      <c r="P38" s="3"/>
      <c r="Q38" s="3"/>
      <c r="R38" s="3"/>
      <c r="S38" s="3"/>
      <c r="T38" s="3"/>
      <c r="U38" s="3"/>
      <c r="V38" s="3"/>
      <c r="W38" s="3"/>
      <c r="X38" s="3"/>
      <c r="Y38" s="3"/>
      <c r="Z38" s="3"/>
      <c r="AA38" s="3"/>
      <c r="AB38" s="3"/>
      <c r="AC38" s="3"/>
      <c r="AD38" s="3"/>
      <c r="AE38" s="3"/>
      <c r="AF38" s="3"/>
    </row>
    <row r="39" ht="11.25" customHeight="1">
      <c r="A39" s="67"/>
      <c r="B39" s="87"/>
      <c r="C39" s="65"/>
      <c r="D39" s="65"/>
      <c r="E39" s="65"/>
      <c r="F39" s="65"/>
      <c r="G39" s="183"/>
      <c r="H39" s="69"/>
      <c r="I39" s="69"/>
      <c r="J39" s="69"/>
      <c r="K39" s="69"/>
      <c r="L39" s="69"/>
      <c r="M39" s="69"/>
      <c r="N39" s="70"/>
      <c r="O39" s="186"/>
      <c r="P39" s="3"/>
      <c r="Q39" s="3"/>
      <c r="R39" s="3"/>
      <c r="S39" s="3"/>
      <c r="T39" s="3"/>
      <c r="U39" s="3"/>
      <c r="V39" s="3"/>
      <c r="W39" s="3"/>
      <c r="X39" s="3"/>
      <c r="Y39" s="3"/>
      <c r="Z39" s="3"/>
      <c r="AA39" s="3"/>
      <c r="AB39" s="3"/>
      <c r="AC39" s="3"/>
      <c r="AD39" s="3"/>
      <c r="AE39" s="3"/>
      <c r="AF39" s="3"/>
    </row>
    <row r="40" ht="11.25" customHeight="1">
      <c r="A40" s="67"/>
      <c r="B40" s="87"/>
      <c r="C40" s="65"/>
      <c r="D40" s="65"/>
      <c r="E40" s="65"/>
      <c r="F40" s="65"/>
      <c r="G40" s="183"/>
      <c r="H40" s="69"/>
      <c r="I40" s="69"/>
      <c r="J40" s="69"/>
      <c r="K40" s="69"/>
      <c r="L40" s="69"/>
      <c r="M40" s="69"/>
      <c r="N40" s="70"/>
      <c r="O40" s="186"/>
      <c r="P40" s="3"/>
      <c r="Q40" s="3"/>
      <c r="R40" s="3"/>
      <c r="S40" s="3"/>
      <c r="T40" s="3"/>
      <c r="U40" s="3"/>
      <c r="V40" s="3"/>
      <c r="W40" s="3"/>
      <c r="X40" s="3"/>
      <c r="Y40" s="3"/>
      <c r="Z40" s="3"/>
      <c r="AA40" s="3"/>
      <c r="AB40" s="3"/>
      <c r="AC40" s="3"/>
      <c r="AD40" s="3"/>
      <c r="AE40" s="3"/>
      <c r="AF40" s="3"/>
    </row>
    <row r="41" ht="11.25" customHeight="1">
      <c r="A41" s="67"/>
      <c r="B41" s="87"/>
      <c r="C41" s="65"/>
      <c r="D41" s="65"/>
      <c r="E41" s="65"/>
      <c r="F41" s="65"/>
      <c r="G41" s="183"/>
      <c r="H41" s="69"/>
      <c r="I41" s="69"/>
      <c r="J41" s="69"/>
      <c r="K41" s="69"/>
      <c r="L41" s="69"/>
      <c r="M41" s="69"/>
      <c r="N41" s="70"/>
      <c r="O41" s="186"/>
      <c r="P41" s="3"/>
      <c r="Q41" s="3"/>
      <c r="R41" s="3"/>
      <c r="S41" s="3"/>
      <c r="T41" s="3"/>
      <c r="U41" s="3"/>
      <c r="V41" s="3"/>
      <c r="W41" s="3"/>
      <c r="X41" s="3"/>
      <c r="Y41" s="3"/>
      <c r="Z41" s="3"/>
      <c r="AA41" s="3"/>
      <c r="AB41" s="3"/>
      <c r="AC41" s="3"/>
      <c r="AD41" s="3"/>
      <c r="AE41" s="3"/>
      <c r="AF41" s="3"/>
    </row>
    <row r="42" ht="11.25" customHeight="1">
      <c r="A42" s="67"/>
      <c r="B42" s="87"/>
      <c r="C42" s="65"/>
      <c r="D42" s="65"/>
      <c r="E42" s="65"/>
      <c r="F42" s="65"/>
      <c r="G42" s="183"/>
      <c r="H42" s="69"/>
      <c r="I42" s="69"/>
      <c r="J42" s="69"/>
      <c r="K42" s="69"/>
      <c r="L42" s="69"/>
      <c r="M42" s="69"/>
      <c r="N42" s="70"/>
      <c r="O42" s="186"/>
      <c r="P42" s="3"/>
      <c r="Q42" s="3"/>
      <c r="R42" s="3"/>
      <c r="S42" s="3"/>
      <c r="T42" s="3"/>
      <c r="U42" s="3"/>
      <c r="V42" s="3"/>
      <c r="W42" s="3"/>
      <c r="X42" s="3"/>
      <c r="Y42" s="3"/>
      <c r="Z42" s="3"/>
      <c r="AA42" s="3"/>
      <c r="AB42" s="3"/>
      <c r="AC42" s="3"/>
      <c r="AD42" s="3"/>
      <c r="AE42" s="3"/>
      <c r="AF42" s="3"/>
    </row>
    <row r="43" ht="11.25" customHeight="1">
      <c r="A43" s="67"/>
      <c r="B43" s="87"/>
      <c r="C43" s="65"/>
      <c r="D43" s="65"/>
      <c r="E43" s="65"/>
      <c r="F43" s="65"/>
      <c r="G43" s="183"/>
      <c r="H43" s="69"/>
      <c r="I43" s="69"/>
      <c r="J43" s="69"/>
      <c r="K43" s="69"/>
      <c r="L43" s="69"/>
      <c r="M43" s="69"/>
      <c r="N43" s="70"/>
      <c r="O43" s="186"/>
      <c r="P43" s="3"/>
      <c r="Q43" s="3"/>
      <c r="R43" s="3"/>
      <c r="S43" s="3"/>
      <c r="T43" s="3"/>
      <c r="U43" s="3"/>
      <c r="V43" s="3"/>
      <c r="W43" s="3"/>
      <c r="X43" s="3"/>
      <c r="Y43" s="3"/>
      <c r="Z43" s="3"/>
      <c r="AA43" s="3"/>
      <c r="AB43" s="3"/>
      <c r="AC43" s="3"/>
      <c r="AD43" s="3"/>
      <c r="AE43" s="3"/>
      <c r="AF43" s="3"/>
    </row>
    <row r="44" ht="11.25" customHeight="1">
      <c r="A44" s="67"/>
      <c r="B44" s="87"/>
      <c r="C44" s="65"/>
      <c r="D44" s="65"/>
      <c r="E44" s="65"/>
      <c r="F44" s="65"/>
      <c r="G44" s="183"/>
      <c r="H44" s="69"/>
      <c r="I44" s="69"/>
      <c r="J44" s="69"/>
      <c r="K44" s="69"/>
      <c r="L44" s="69"/>
      <c r="M44" s="69"/>
      <c r="N44" s="70"/>
      <c r="O44" s="186"/>
      <c r="P44" s="3"/>
      <c r="Q44" s="3"/>
      <c r="R44" s="3"/>
      <c r="S44" s="3"/>
      <c r="T44" s="3"/>
      <c r="U44" s="3"/>
      <c r="V44" s="3"/>
      <c r="W44" s="3"/>
      <c r="X44" s="3"/>
      <c r="Y44" s="3"/>
      <c r="Z44" s="3"/>
      <c r="AA44" s="3"/>
      <c r="AB44" s="3"/>
      <c r="AC44" s="3"/>
      <c r="AD44" s="3"/>
      <c r="AE44" s="3"/>
      <c r="AF44" s="3"/>
    </row>
    <row r="45" ht="11.25" customHeight="1">
      <c r="A45" s="67"/>
      <c r="B45" s="87"/>
      <c r="C45" s="65"/>
      <c r="D45" s="65"/>
      <c r="E45" s="65"/>
      <c r="F45" s="65"/>
      <c r="G45" s="183"/>
      <c r="H45" s="69"/>
      <c r="I45" s="69"/>
      <c r="J45" s="69"/>
      <c r="K45" s="69"/>
      <c r="L45" s="69"/>
      <c r="M45" s="69"/>
      <c r="N45" s="70"/>
      <c r="O45" s="186"/>
      <c r="P45" s="3"/>
      <c r="Q45" s="3"/>
      <c r="R45" s="3"/>
      <c r="S45" s="3"/>
      <c r="T45" s="3"/>
      <c r="U45" s="3"/>
      <c r="V45" s="3"/>
      <c r="W45" s="3"/>
      <c r="X45" s="3"/>
      <c r="Y45" s="3"/>
      <c r="Z45" s="3"/>
      <c r="AA45" s="3"/>
      <c r="AB45" s="3"/>
      <c r="AC45" s="3"/>
      <c r="AD45" s="3"/>
      <c r="AE45" s="3"/>
      <c r="AF45" s="3"/>
    </row>
    <row r="46" ht="11.25" customHeight="1">
      <c r="A46" s="67"/>
      <c r="B46" s="87"/>
      <c r="C46" s="65"/>
      <c r="D46" s="65"/>
      <c r="E46" s="65"/>
      <c r="F46" s="65"/>
      <c r="G46" s="183"/>
      <c r="H46" s="69"/>
      <c r="I46" s="69"/>
      <c r="J46" s="69"/>
      <c r="K46" s="69"/>
      <c r="L46" s="69"/>
      <c r="M46" s="69"/>
      <c r="N46" s="70"/>
      <c r="O46" s="186"/>
      <c r="P46" s="3"/>
      <c r="Q46" s="3"/>
      <c r="R46" s="3"/>
      <c r="S46" s="3"/>
      <c r="T46" s="3"/>
      <c r="U46" s="3"/>
      <c r="V46" s="3"/>
      <c r="W46" s="3"/>
      <c r="X46" s="3"/>
      <c r="Y46" s="3"/>
      <c r="Z46" s="3"/>
      <c r="AA46" s="3"/>
      <c r="AB46" s="3"/>
      <c r="AC46" s="3"/>
      <c r="AD46" s="3"/>
      <c r="AE46" s="3"/>
      <c r="AF46" s="3"/>
    </row>
    <row r="47" ht="11.25" customHeight="1">
      <c r="A47" s="67"/>
      <c r="B47" s="87"/>
      <c r="C47" s="65"/>
      <c r="D47" s="65"/>
      <c r="E47" s="65"/>
      <c r="F47" s="65"/>
      <c r="G47" s="183"/>
      <c r="H47" s="69"/>
      <c r="I47" s="69"/>
      <c r="J47" s="69"/>
      <c r="K47" s="69"/>
      <c r="L47" s="69"/>
      <c r="M47" s="69"/>
      <c r="N47" s="70"/>
      <c r="O47" s="186"/>
      <c r="P47" s="3"/>
      <c r="Q47" s="3"/>
      <c r="R47" s="3"/>
      <c r="S47" s="3"/>
      <c r="T47" s="3"/>
      <c r="U47" s="3"/>
      <c r="V47" s="3"/>
      <c r="W47" s="3"/>
      <c r="X47" s="3"/>
      <c r="Y47" s="3"/>
      <c r="Z47" s="3"/>
      <c r="AA47" s="3"/>
      <c r="AB47" s="3"/>
      <c r="AC47" s="3"/>
      <c r="AD47" s="3"/>
      <c r="AE47" s="3"/>
      <c r="AF47" s="3"/>
    </row>
    <row r="48" ht="11.25" customHeight="1">
      <c r="A48" s="67"/>
      <c r="B48" s="87"/>
      <c r="C48" s="65"/>
      <c r="D48" s="65"/>
      <c r="E48" s="65"/>
      <c r="F48" s="65"/>
      <c r="G48" s="183"/>
      <c r="H48" s="69"/>
      <c r="I48" s="69"/>
      <c r="J48" s="69"/>
      <c r="K48" s="69"/>
      <c r="L48" s="69"/>
      <c r="M48" s="69"/>
      <c r="N48" s="70"/>
      <c r="O48" s="186"/>
      <c r="P48" s="3"/>
      <c r="Q48" s="3"/>
      <c r="R48" s="3"/>
      <c r="S48" s="3"/>
      <c r="T48" s="3"/>
      <c r="U48" s="3"/>
      <c r="V48" s="3"/>
      <c r="W48" s="3"/>
      <c r="X48" s="3"/>
      <c r="Y48" s="3"/>
      <c r="Z48" s="3"/>
      <c r="AA48" s="3"/>
      <c r="AB48" s="3"/>
      <c r="AC48" s="3"/>
      <c r="AD48" s="3"/>
      <c r="AE48" s="3"/>
      <c r="AF48" s="3"/>
    </row>
    <row r="49" ht="11.25" customHeight="1">
      <c r="A49" s="67"/>
      <c r="B49" s="87"/>
      <c r="C49" s="65"/>
      <c r="D49" s="65"/>
      <c r="E49" s="65"/>
      <c r="F49" s="65"/>
      <c r="G49" s="183"/>
      <c r="H49" s="69"/>
      <c r="I49" s="69"/>
      <c r="J49" s="69"/>
      <c r="K49" s="69"/>
      <c r="L49" s="69"/>
      <c r="M49" s="69"/>
      <c r="N49" s="70"/>
      <c r="O49" s="186"/>
      <c r="P49" s="3"/>
      <c r="Q49" s="3"/>
      <c r="R49" s="3"/>
      <c r="S49" s="3"/>
      <c r="T49" s="3"/>
      <c r="U49" s="3"/>
      <c r="V49" s="3"/>
      <c r="W49" s="3"/>
      <c r="X49" s="3"/>
      <c r="Y49" s="3"/>
      <c r="Z49" s="3"/>
      <c r="AA49" s="3"/>
      <c r="AB49" s="3"/>
      <c r="AC49" s="3"/>
      <c r="AD49" s="3"/>
      <c r="AE49" s="3"/>
      <c r="AF49" s="3"/>
    </row>
    <row r="50" ht="11.25" customHeight="1">
      <c r="A50" s="67"/>
      <c r="B50" s="87"/>
      <c r="C50" s="65"/>
      <c r="D50" s="65"/>
      <c r="E50" s="65"/>
      <c r="F50" s="65"/>
      <c r="G50" s="183"/>
      <c r="H50" s="69"/>
      <c r="I50" s="69"/>
      <c r="J50" s="69"/>
      <c r="K50" s="69"/>
      <c r="L50" s="69"/>
      <c r="M50" s="69"/>
      <c r="N50" s="70"/>
      <c r="O50" s="186"/>
      <c r="P50" s="3"/>
      <c r="Q50" s="3"/>
      <c r="R50" s="3"/>
      <c r="S50" s="3"/>
      <c r="T50" s="3"/>
      <c r="U50" s="3"/>
      <c r="V50" s="3"/>
      <c r="W50" s="3"/>
      <c r="X50" s="3"/>
      <c r="Y50" s="3"/>
      <c r="Z50" s="3"/>
      <c r="AA50" s="3"/>
      <c r="AB50" s="3"/>
      <c r="AC50" s="3"/>
      <c r="AD50" s="3"/>
      <c r="AE50" s="3"/>
      <c r="AF50" s="3"/>
    </row>
    <row r="51" ht="11.25" customHeight="1">
      <c r="A51" s="67"/>
      <c r="B51" s="87"/>
      <c r="C51" s="65"/>
      <c r="D51" s="65"/>
      <c r="E51" s="65"/>
      <c r="F51" s="65"/>
      <c r="G51" s="183"/>
      <c r="H51" s="69"/>
      <c r="I51" s="69"/>
      <c r="J51" s="69"/>
      <c r="K51" s="69"/>
      <c r="L51" s="69"/>
      <c r="M51" s="69"/>
      <c r="N51" s="70"/>
      <c r="O51" s="186"/>
      <c r="P51" s="3"/>
      <c r="Q51" s="3"/>
      <c r="R51" s="3"/>
      <c r="S51" s="3"/>
      <c r="T51" s="3"/>
      <c r="U51" s="3"/>
      <c r="V51" s="3"/>
      <c r="W51" s="3"/>
      <c r="X51" s="3"/>
      <c r="Y51" s="3"/>
      <c r="Z51" s="3"/>
      <c r="AA51" s="3"/>
      <c r="AB51" s="3"/>
      <c r="AC51" s="3"/>
      <c r="AD51" s="3"/>
      <c r="AE51" s="3"/>
      <c r="AF51" s="3"/>
    </row>
    <row r="52" ht="11.25" customHeight="1">
      <c r="A52" s="67"/>
      <c r="B52" s="87"/>
      <c r="C52" s="65"/>
      <c r="D52" s="65"/>
      <c r="E52" s="65"/>
      <c r="F52" s="65"/>
      <c r="G52" s="183"/>
      <c r="H52" s="69"/>
      <c r="I52" s="69"/>
      <c r="J52" s="69"/>
      <c r="K52" s="69"/>
      <c r="L52" s="69"/>
      <c r="M52" s="69"/>
      <c r="N52" s="70"/>
      <c r="O52" s="186"/>
      <c r="P52" s="3"/>
      <c r="Q52" s="3"/>
      <c r="R52" s="3"/>
      <c r="S52" s="3"/>
      <c r="T52" s="3"/>
      <c r="U52" s="3"/>
      <c r="V52" s="3"/>
      <c r="W52" s="3"/>
      <c r="X52" s="3"/>
      <c r="Y52" s="3"/>
      <c r="Z52" s="3"/>
      <c r="AA52" s="3"/>
      <c r="AB52" s="3"/>
      <c r="AC52" s="3"/>
      <c r="AD52" s="3"/>
      <c r="AE52" s="3"/>
      <c r="AF52" s="3"/>
    </row>
    <row r="53" ht="11.25" customHeight="1">
      <c r="A53" s="67"/>
      <c r="B53" s="87"/>
      <c r="C53" s="65"/>
      <c r="D53" s="65"/>
      <c r="E53" s="65"/>
      <c r="F53" s="65"/>
      <c r="G53" s="183"/>
      <c r="H53" s="69"/>
      <c r="I53" s="69"/>
      <c r="J53" s="69"/>
      <c r="K53" s="69"/>
      <c r="L53" s="69"/>
      <c r="M53" s="69"/>
      <c r="N53" s="70"/>
      <c r="O53" s="186"/>
      <c r="P53" s="3"/>
      <c r="Q53" s="3"/>
      <c r="R53" s="3"/>
      <c r="S53" s="3"/>
      <c r="T53" s="3"/>
      <c r="U53" s="3"/>
      <c r="V53" s="3"/>
      <c r="W53" s="3"/>
      <c r="X53" s="3"/>
      <c r="Y53" s="3"/>
      <c r="Z53" s="3"/>
      <c r="AA53" s="3"/>
      <c r="AB53" s="3"/>
      <c r="AC53" s="3"/>
      <c r="AD53" s="3"/>
      <c r="AE53" s="3"/>
      <c r="AF53" s="3"/>
    </row>
    <row r="54" ht="11.25" customHeight="1">
      <c r="A54" s="67"/>
      <c r="B54" s="87"/>
      <c r="C54" s="65"/>
      <c r="D54" s="65"/>
      <c r="E54" s="65"/>
      <c r="F54" s="65"/>
      <c r="G54" s="183"/>
      <c r="H54" s="69"/>
      <c r="I54" s="69"/>
      <c r="J54" s="69"/>
      <c r="K54" s="69"/>
      <c r="L54" s="69"/>
      <c r="M54" s="69"/>
      <c r="N54" s="70"/>
      <c r="O54" s="186"/>
      <c r="P54" s="3"/>
      <c r="Q54" s="3"/>
      <c r="R54" s="3"/>
      <c r="S54" s="3"/>
      <c r="T54" s="3"/>
      <c r="U54" s="3"/>
      <c r="V54" s="3"/>
      <c r="W54" s="3"/>
      <c r="X54" s="3"/>
      <c r="Y54" s="3"/>
      <c r="Z54" s="3"/>
      <c r="AA54" s="3"/>
      <c r="AB54" s="3"/>
      <c r="AC54" s="3"/>
      <c r="AD54" s="3"/>
      <c r="AE54" s="3"/>
      <c r="AF54" s="3"/>
    </row>
    <row r="55" ht="11.25" customHeight="1">
      <c r="A55" s="67"/>
      <c r="B55" s="87"/>
      <c r="C55" s="65"/>
      <c r="D55" s="65"/>
      <c r="E55" s="65"/>
      <c r="F55" s="65"/>
      <c r="G55" s="183"/>
      <c r="H55" s="69"/>
      <c r="I55" s="69"/>
      <c r="J55" s="69"/>
      <c r="K55" s="69"/>
      <c r="L55" s="69"/>
      <c r="M55" s="69"/>
      <c r="N55" s="70"/>
      <c r="O55" s="186"/>
      <c r="P55" s="3"/>
      <c r="Q55" s="3"/>
      <c r="R55" s="3"/>
      <c r="S55" s="3"/>
      <c r="T55" s="3"/>
      <c r="U55" s="3"/>
      <c r="V55" s="3"/>
      <c r="W55" s="3"/>
      <c r="X55" s="3"/>
      <c r="Y55" s="3"/>
      <c r="Z55" s="3"/>
      <c r="AA55" s="3"/>
      <c r="AB55" s="3"/>
      <c r="AC55" s="3"/>
      <c r="AD55" s="3"/>
      <c r="AE55" s="3"/>
      <c r="AF55" s="3"/>
    </row>
    <row r="56" ht="11.25" customHeight="1">
      <c r="A56" s="67"/>
      <c r="B56" s="87"/>
      <c r="C56" s="65"/>
      <c r="D56" s="65"/>
      <c r="E56" s="65"/>
      <c r="F56" s="65"/>
      <c r="G56" s="183"/>
      <c r="H56" s="69"/>
      <c r="I56" s="69"/>
      <c r="J56" s="69"/>
      <c r="K56" s="69"/>
      <c r="L56" s="69"/>
      <c r="M56" s="69"/>
      <c r="N56" s="70"/>
      <c r="O56" s="186"/>
      <c r="P56" s="3"/>
      <c r="Q56" s="3"/>
      <c r="R56" s="3"/>
      <c r="S56" s="3"/>
      <c r="T56" s="3"/>
      <c r="U56" s="3"/>
      <c r="V56" s="3"/>
      <c r="W56" s="3"/>
      <c r="X56" s="3"/>
      <c r="Y56" s="3"/>
      <c r="Z56" s="3"/>
      <c r="AA56" s="3"/>
      <c r="AB56" s="3"/>
      <c r="AC56" s="3"/>
      <c r="AD56" s="3"/>
      <c r="AE56" s="3"/>
      <c r="AF56" s="3"/>
    </row>
    <row r="57" ht="11.25" customHeight="1">
      <c r="A57" s="67"/>
      <c r="B57" s="87"/>
      <c r="C57" s="65"/>
      <c r="D57" s="65"/>
      <c r="E57" s="65"/>
      <c r="F57" s="65"/>
      <c r="G57" s="183"/>
      <c r="H57" s="69"/>
      <c r="I57" s="69"/>
      <c r="J57" s="69"/>
      <c r="K57" s="69"/>
      <c r="L57" s="69"/>
      <c r="M57" s="69"/>
      <c r="N57" s="70"/>
      <c r="O57" s="186"/>
      <c r="P57" s="3"/>
      <c r="Q57" s="3"/>
      <c r="R57" s="3"/>
      <c r="S57" s="3"/>
      <c r="T57" s="3"/>
      <c r="U57" s="3"/>
      <c r="V57" s="3"/>
      <c r="W57" s="3"/>
      <c r="X57" s="3"/>
      <c r="Y57" s="3"/>
      <c r="Z57" s="3"/>
      <c r="AA57" s="3"/>
      <c r="AB57" s="3"/>
      <c r="AC57" s="3"/>
      <c r="AD57" s="3"/>
      <c r="AE57" s="3"/>
      <c r="AF57" s="3"/>
    </row>
    <row r="58" ht="11.25" customHeight="1">
      <c r="A58" s="67"/>
      <c r="B58" s="87"/>
      <c r="C58" s="65"/>
      <c r="D58" s="65"/>
      <c r="E58" s="65"/>
      <c r="F58" s="65"/>
      <c r="G58" s="183"/>
      <c r="H58" s="69"/>
      <c r="I58" s="69"/>
      <c r="J58" s="69"/>
      <c r="K58" s="69"/>
      <c r="L58" s="69"/>
      <c r="M58" s="69"/>
      <c r="N58" s="70"/>
      <c r="O58" s="186"/>
      <c r="P58" s="3"/>
      <c r="Q58" s="3"/>
      <c r="R58" s="3"/>
      <c r="S58" s="3"/>
      <c r="T58" s="3"/>
      <c r="U58" s="3"/>
      <c r="V58" s="3"/>
      <c r="W58" s="3"/>
      <c r="X58" s="3"/>
      <c r="Y58" s="3"/>
      <c r="Z58" s="3"/>
      <c r="AA58" s="3"/>
      <c r="AB58" s="3"/>
      <c r="AC58" s="3"/>
      <c r="AD58" s="3"/>
      <c r="AE58" s="3"/>
      <c r="AF58" s="3"/>
    </row>
    <row r="59" ht="11.25" customHeight="1">
      <c r="A59" s="67"/>
      <c r="B59" s="87"/>
      <c r="C59" s="65"/>
      <c r="D59" s="65"/>
      <c r="E59" s="65"/>
      <c r="F59" s="65"/>
      <c r="G59" s="183"/>
      <c r="H59" s="69"/>
      <c r="I59" s="69"/>
      <c r="J59" s="69"/>
      <c r="K59" s="69"/>
      <c r="L59" s="69"/>
      <c r="M59" s="69"/>
      <c r="N59" s="70"/>
      <c r="O59" s="186"/>
      <c r="P59" s="3"/>
      <c r="Q59" s="3"/>
      <c r="R59" s="3"/>
      <c r="S59" s="3"/>
      <c r="T59" s="3"/>
      <c r="U59" s="3"/>
      <c r="V59" s="3"/>
      <c r="W59" s="3"/>
      <c r="X59" s="3"/>
      <c r="Y59" s="3"/>
      <c r="Z59" s="3"/>
      <c r="AA59" s="3"/>
      <c r="AB59" s="3"/>
      <c r="AC59" s="3"/>
      <c r="AD59" s="3"/>
      <c r="AE59" s="3"/>
      <c r="AF59" s="3"/>
    </row>
    <row r="60" ht="15.75" customHeight="1">
      <c r="A60" s="46" t="s">
        <v>98</v>
      </c>
      <c r="B60" s="41"/>
      <c r="C60" s="41"/>
      <c r="D60" s="1"/>
      <c r="E60" s="1"/>
      <c r="F60" s="1"/>
      <c r="G60" s="176"/>
      <c r="H60" s="190"/>
      <c r="I60" s="190"/>
      <c r="J60" s="190"/>
      <c r="K60" s="190"/>
      <c r="L60" s="190"/>
      <c r="M60" s="190"/>
      <c r="N60" s="190">
        <f>SUM(N11:N59)</f>
        <v>1052.06</v>
      </c>
      <c r="O60" s="3"/>
      <c r="P60" s="3"/>
      <c r="Q60" s="3"/>
      <c r="R60" s="3"/>
      <c r="S60" s="3"/>
      <c r="T60" s="3"/>
      <c r="U60" s="3"/>
      <c r="V60" s="3"/>
      <c r="W60" s="3"/>
      <c r="X60" s="3"/>
      <c r="Y60" s="3"/>
      <c r="Z60" s="3"/>
      <c r="AA60" s="3"/>
      <c r="AB60" s="3"/>
      <c r="AC60" s="3"/>
      <c r="AD60" s="3"/>
      <c r="AE60" s="3"/>
      <c r="AF60" s="3"/>
    </row>
    <row r="61" ht="15.75" customHeight="1">
      <c r="A61" s="40"/>
      <c r="B61" s="41"/>
      <c r="C61" s="41"/>
      <c r="D61" s="1"/>
      <c r="E61" s="1"/>
      <c r="F61" s="1"/>
      <c r="G61" s="1"/>
      <c r="H61" s="1"/>
      <c r="I61" s="1"/>
      <c r="J61" s="1"/>
      <c r="K61" s="1"/>
      <c r="L61" s="1"/>
      <c r="M61" s="1"/>
      <c r="N61" s="1"/>
      <c r="O61" s="3"/>
      <c r="P61" s="3"/>
      <c r="Q61" s="3"/>
      <c r="R61" s="3"/>
      <c r="S61" s="3"/>
      <c r="T61" s="3"/>
      <c r="U61" s="3"/>
      <c r="V61" s="3"/>
      <c r="W61" s="3"/>
      <c r="X61" s="3"/>
      <c r="Y61" s="3"/>
      <c r="Z61" s="3"/>
      <c r="AA61" s="3"/>
      <c r="AB61" s="3"/>
      <c r="AC61" s="3"/>
      <c r="AD61" s="3"/>
      <c r="AE61" s="3"/>
      <c r="AF61" s="3"/>
    </row>
    <row r="62" ht="15.75" customHeight="1">
      <c r="A62" s="172" t="s">
        <v>819</v>
      </c>
      <c r="B62" s="173"/>
      <c r="C62" s="173"/>
      <c r="D62" s="173"/>
      <c r="E62" s="173"/>
      <c r="F62" s="173"/>
      <c r="G62" s="173"/>
      <c r="H62" s="173"/>
      <c r="I62" s="173"/>
      <c r="J62" s="173"/>
      <c r="K62" s="173"/>
      <c r="L62" s="173"/>
      <c r="M62" s="173"/>
      <c r="N62" s="173"/>
      <c r="O62" s="3"/>
      <c r="P62" s="3"/>
      <c r="Q62" s="3"/>
      <c r="R62" s="3"/>
      <c r="S62" s="3"/>
      <c r="T62" s="3"/>
      <c r="U62" s="3"/>
      <c r="V62" s="3"/>
      <c r="W62" s="3"/>
      <c r="X62" s="3"/>
      <c r="Y62" s="3"/>
      <c r="Z62" s="3"/>
      <c r="AA62" s="3"/>
      <c r="AB62" s="3"/>
      <c r="AC62" s="3"/>
      <c r="AD62" s="3"/>
      <c r="AE62" s="3"/>
      <c r="AF62" s="3"/>
    </row>
    <row r="63" ht="15.75" customHeight="1">
      <c r="A63" s="40"/>
      <c r="B63" s="41"/>
      <c r="C63" s="41"/>
      <c r="D63" s="1"/>
      <c r="E63" s="1"/>
      <c r="F63" s="1"/>
      <c r="G63" s="1"/>
      <c r="H63" s="1"/>
      <c r="I63" s="1"/>
      <c r="J63" s="1"/>
      <c r="K63" s="1"/>
      <c r="L63" s="1"/>
      <c r="M63" s="1"/>
      <c r="N63" s="1"/>
      <c r="O63" s="3"/>
      <c r="P63" s="3"/>
      <c r="Q63" s="3"/>
      <c r="R63" s="3"/>
      <c r="S63" s="3"/>
      <c r="T63" s="3"/>
      <c r="U63" s="3"/>
      <c r="V63" s="3"/>
      <c r="W63" s="3"/>
      <c r="X63" s="3"/>
      <c r="Y63" s="3"/>
      <c r="Z63" s="3"/>
      <c r="AA63" s="3"/>
      <c r="AB63" s="3"/>
      <c r="AC63" s="3"/>
      <c r="AD63" s="3"/>
      <c r="AE63" s="3"/>
      <c r="AF63" s="3"/>
    </row>
    <row r="64" ht="15.75" customHeight="1">
      <c r="A64" s="40"/>
      <c r="B64" s="41"/>
      <c r="C64" s="41"/>
      <c r="D64" s="1"/>
      <c r="E64" s="1"/>
      <c r="F64" s="1"/>
      <c r="G64" s="1"/>
      <c r="H64" s="1"/>
      <c r="I64" s="1"/>
      <c r="J64" s="1"/>
      <c r="K64" s="1"/>
      <c r="L64" s="1"/>
      <c r="M64" s="1"/>
      <c r="N64" s="1"/>
      <c r="O64" s="3"/>
      <c r="P64" s="3"/>
      <c r="Q64" s="3"/>
      <c r="R64" s="3"/>
      <c r="S64" s="3"/>
      <c r="T64" s="3"/>
      <c r="U64" s="3"/>
      <c r="V64" s="3"/>
      <c r="W64" s="3"/>
      <c r="X64" s="3"/>
      <c r="Y64" s="3"/>
      <c r="Z64" s="3"/>
      <c r="AA64" s="3"/>
      <c r="AB64" s="3"/>
      <c r="AC64" s="3"/>
      <c r="AD64" s="3"/>
      <c r="AE64" s="3"/>
      <c r="AF64" s="3"/>
    </row>
    <row r="65" ht="15.75" customHeight="1">
      <c r="A65" s="40"/>
      <c r="B65" s="41"/>
      <c r="C65" s="41"/>
      <c r="D65" s="1"/>
      <c r="E65" s="1"/>
      <c r="F65" s="1"/>
      <c r="G65" s="1"/>
      <c r="H65" s="1"/>
      <c r="I65" s="1"/>
      <c r="J65" s="1"/>
      <c r="K65" s="1"/>
      <c r="L65" s="1"/>
      <c r="M65" s="1"/>
      <c r="N65" s="1"/>
      <c r="O65" s="3"/>
      <c r="P65" s="3"/>
      <c r="Q65" s="3"/>
      <c r="R65" s="3"/>
      <c r="S65" s="3"/>
      <c r="T65" s="3"/>
      <c r="U65" s="3"/>
      <c r="V65" s="3"/>
      <c r="W65" s="3"/>
      <c r="X65" s="3"/>
      <c r="Y65" s="3"/>
      <c r="Z65" s="3"/>
      <c r="AA65" s="3"/>
      <c r="AB65" s="3"/>
      <c r="AC65" s="3"/>
      <c r="AD65" s="3"/>
      <c r="AE65" s="3"/>
      <c r="AF65" s="3"/>
    </row>
    <row r="66" ht="15.75" customHeight="1">
      <c r="A66" s="40"/>
      <c r="B66" s="41"/>
      <c r="C66" s="41"/>
      <c r="D66" s="1"/>
      <c r="E66" s="1"/>
      <c r="F66" s="1"/>
      <c r="G66" s="1"/>
      <c r="H66" s="1"/>
      <c r="I66" s="1"/>
      <c r="J66" s="1"/>
      <c r="K66" s="1"/>
      <c r="L66" s="1"/>
      <c r="M66" s="1"/>
      <c r="N66" s="1"/>
      <c r="O66" s="3"/>
      <c r="P66" s="3"/>
      <c r="Q66" s="3"/>
      <c r="R66" s="3"/>
      <c r="S66" s="3"/>
      <c r="T66" s="3"/>
      <c r="U66" s="3"/>
      <c r="V66" s="3"/>
      <c r="W66" s="3"/>
      <c r="X66" s="3"/>
      <c r="Y66" s="3"/>
      <c r="Z66" s="3"/>
      <c r="AA66" s="3"/>
      <c r="AB66" s="3"/>
      <c r="AC66" s="3"/>
      <c r="AD66" s="3"/>
      <c r="AE66" s="3"/>
      <c r="AF66" s="3"/>
    </row>
    <row r="67" ht="15.75" customHeight="1">
      <c r="A67" s="40"/>
      <c r="B67" s="41"/>
      <c r="C67" s="41"/>
      <c r="D67" s="1"/>
      <c r="E67" s="1"/>
      <c r="F67" s="1"/>
      <c r="G67" s="1"/>
      <c r="H67" s="1"/>
      <c r="I67" s="1"/>
      <c r="J67" s="1"/>
      <c r="K67" s="1"/>
      <c r="L67" s="1"/>
      <c r="M67" s="1"/>
      <c r="N67" s="1"/>
      <c r="O67" s="3"/>
      <c r="P67" s="3"/>
      <c r="Q67" s="3"/>
      <c r="R67" s="3"/>
      <c r="S67" s="3"/>
      <c r="T67" s="3"/>
      <c r="U67" s="3"/>
      <c r="V67" s="3"/>
      <c r="W67" s="3"/>
      <c r="X67" s="3"/>
      <c r="Y67" s="3"/>
      <c r="Z67" s="3"/>
      <c r="AA67" s="3"/>
      <c r="AB67" s="3"/>
      <c r="AC67" s="3"/>
      <c r="AD67" s="3"/>
      <c r="AE67" s="3"/>
      <c r="AF67" s="3"/>
    </row>
    <row r="68" ht="15.75" customHeight="1">
      <c r="A68" s="40"/>
      <c r="B68" s="41"/>
      <c r="C68" s="41"/>
      <c r="D68" s="1"/>
      <c r="E68" s="1"/>
      <c r="F68" s="1"/>
      <c r="G68" s="1"/>
      <c r="H68" s="1"/>
      <c r="I68" s="1"/>
      <c r="J68" s="1"/>
      <c r="K68" s="1"/>
      <c r="L68" s="1"/>
      <c r="M68" s="1"/>
      <c r="N68" s="1"/>
      <c r="O68" s="3"/>
      <c r="P68" s="3"/>
      <c r="Q68" s="3"/>
      <c r="R68" s="3"/>
      <c r="S68" s="3"/>
      <c r="T68" s="3"/>
      <c r="U68" s="3"/>
      <c r="V68" s="3"/>
      <c r="W68" s="3"/>
      <c r="X68" s="3"/>
      <c r="Y68" s="3"/>
      <c r="Z68" s="3"/>
      <c r="AA68" s="3"/>
      <c r="AB68" s="3"/>
      <c r="AC68" s="3"/>
      <c r="AD68" s="3"/>
      <c r="AE68" s="3"/>
      <c r="AF68" s="3"/>
    </row>
    <row r="69" ht="15.75" customHeight="1">
      <c r="A69" s="40"/>
      <c r="B69" s="41"/>
      <c r="C69" s="41"/>
      <c r="D69" s="1"/>
      <c r="E69" s="1"/>
      <c r="F69" s="1"/>
      <c r="G69" s="1"/>
      <c r="H69" s="1"/>
      <c r="I69" s="1"/>
      <c r="J69" s="1"/>
      <c r="K69" s="1"/>
      <c r="L69" s="1"/>
      <c r="M69" s="1"/>
      <c r="N69" s="1"/>
      <c r="O69" s="3"/>
      <c r="P69" s="3"/>
      <c r="Q69" s="3"/>
      <c r="R69" s="3"/>
      <c r="S69" s="3"/>
      <c r="T69" s="3"/>
      <c r="U69" s="3"/>
      <c r="V69" s="3"/>
      <c r="W69" s="3"/>
      <c r="X69" s="3"/>
      <c r="Y69" s="3"/>
      <c r="Z69" s="3"/>
      <c r="AA69" s="3"/>
      <c r="AB69" s="3"/>
      <c r="AC69" s="3"/>
      <c r="AD69" s="3"/>
      <c r="AE69" s="3"/>
      <c r="AF69" s="3"/>
    </row>
    <row r="70" ht="15.75" customHeight="1">
      <c r="A70" s="40"/>
      <c r="B70" s="41"/>
      <c r="C70" s="41"/>
      <c r="D70" s="1"/>
      <c r="E70" s="1"/>
      <c r="F70" s="1"/>
      <c r="G70" s="1"/>
      <c r="H70" s="1"/>
      <c r="I70" s="1"/>
      <c r="J70" s="1"/>
      <c r="K70" s="1"/>
      <c r="L70" s="1"/>
      <c r="M70" s="1"/>
      <c r="N70" s="1"/>
      <c r="O70" s="3"/>
      <c r="P70" s="3"/>
      <c r="Q70" s="3"/>
      <c r="R70" s="3"/>
      <c r="S70" s="3"/>
      <c r="T70" s="3"/>
      <c r="U70" s="3"/>
      <c r="V70" s="3"/>
      <c r="W70" s="3"/>
      <c r="X70" s="3"/>
      <c r="Y70" s="3"/>
      <c r="Z70" s="3"/>
      <c r="AA70" s="3"/>
      <c r="AB70" s="3"/>
      <c r="AC70" s="3"/>
      <c r="AD70" s="3"/>
      <c r="AE70" s="3"/>
      <c r="AF70" s="3"/>
    </row>
    <row r="71" ht="15.75" customHeight="1">
      <c r="A71" s="40"/>
      <c r="B71" s="41"/>
      <c r="C71" s="41"/>
      <c r="D71" s="1"/>
      <c r="E71" s="1"/>
      <c r="F71" s="1"/>
      <c r="G71" s="1"/>
      <c r="H71" s="1"/>
      <c r="I71" s="1"/>
      <c r="J71" s="1"/>
      <c r="K71" s="1"/>
      <c r="L71" s="1"/>
      <c r="M71" s="1"/>
      <c r="N71" s="1"/>
      <c r="O71" s="3"/>
      <c r="P71" s="3"/>
      <c r="Q71" s="3"/>
      <c r="R71" s="3"/>
      <c r="S71" s="3"/>
      <c r="T71" s="3"/>
      <c r="U71" s="3"/>
      <c r="V71" s="3"/>
      <c r="W71" s="3"/>
      <c r="X71" s="3"/>
      <c r="Y71" s="3"/>
      <c r="Z71" s="3"/>
      <c r="AA71" s="3"/>
      <c r="AB71" s="3"/>
      <c r="AC71" s="3"/>
      <c r="AD71" s="3"/>
      <c r="AE71" s="3"/>
      <c r="AF71" s="3"/>
    </row>
    <row r="72" ht="15.75" customHeight="1">
      <c r="A72" s="40"/>
      <c r="B72" s="41"/>
      <c r="C72" s="41"/>
      <c r="D72" s="1"/>
      <c r="E72" s="1"/>
      <c r="F72" s="1"/>
      <c r="G72" s="1"/>
      <c r="H72" s="1"/>
      <c r="I72" s="1"/>
      <c r="J72" s="1"/>
      <c r="K72" s="1"/>
      <c r="L72" s="1"/>
      <c r="M72" s="1"/>
      <c r="N72" s="1"/>
      <c r="O72" s="3"/>
      <c r="P72" s="3"/>
      <c r="Q72" s="3"/>
      <c r="R72" s="3"/>
      <c r="S72" s="3"/>
      <c r="T72" s="3"/>
      <c r="U72" s="3"/>
      <c r="V72" s="3"/>
      <c r="W72" s="3"/>
      <c r="X72" s="3"/>
      <c r="Y72" s="3"/>
      <c r="Z72" s="3"/>
      <c r="AA72" s="3"/>
      <c r="AB72" s="3"/>
      <c r="AC72" s="3"/>
      <c r="AD72" s="3"/>
      <c r="AE72" s="3"/>
      <c r="AF72" s="3"/>
    </row>
    <row r="73" ht="15.75" customHeight="1">
      <c r="A73" s="40"/>
      <c r="B73" s="41"/>
      <c r="C73" s="41"/>
      <c r="D73" s="1"/>
      <c r="E73" s="1"/>
      <c r="F73" s="1"/>
      <c r="G73" s="1"/>
      <c r="H73" s="1"/>
      <c r="I73" s="1"/>
      <c r="J73" s="1"/>
      <c r="K73" s="1"/>
      <c r="L73" s="1"/>
      <c r="M73" s="1"/>
      <c r="N73" s="1"/>
      <c r="O73" s="3"/>
      <c r="P73" s="3"/>
      <c r="Q73" s="3"/>
      <c r="R73" s="3"/>
      <c r="S73" s="3"/>
      <c r="T73" s="3"/>
      <c r="U73" s="3"/>
      <c r="V73" s="3"/>
      <c r="W73" s="3"/>
      <c r="X73" s="3"/>
      <c r="Y73" s="3"/>
      <c r="Z73" s="3"/>
      <c r="AA73" s="3"/>
      <c r="AB73" s="3"/>
      <c r="AC73" s="3"/>
      <c r="AD73" s="3"/>
      <c r="AE73" s="3"/>
      <c r="AF73" s="3"/>
    </row>
    <row r="74" ht="15.75" customHeight="1">
      <c r="A74" s="40"/>
      <c r="B74" s="41"/>
      <c r="C74" s="41"/>
      <c r="D74" s="1"/>
      <c r="E74" s="1"/>
      <c r="F74" s="1"/>
      <c r="G74" s="1"/>
      <c r="H74" s="1"/>
      <c r="I74" s="1"/>
      <c r="J74" s="1"/>
      <c r="K74" s="1"/>
      <c r="L74" s="1"/>
      <c r="M74" s="1"/>
      <c r="N74" s="1"/>
      <c r="O74" s="3"/>
      <c r="P74" s="3"/>
      <c r="Q74" s="3"/>
      <c r="R74" s="3"/>
      <c r="S74" s="3"/>
      <c r="T74" s="3"/>
      <c r="U74" s="3"/>
      <c r="V74" s="3"/>
      <c r="W74" s="3"/>
      <c r="X74" s="3"/>
      <c r="Y74" s="3"/>
      <c r="Z74" s="3"/>
      <c r="AA74" s="3"/>
      <c r="AB74" s="3"/>
      <c r="AC74" s="3"/>
      <c r="AD74" s="3"/>
      <c r="AE74" s="3"/>
      <c r="AF74" s="3"/>
    </row>
    <row r="75" ht="15.75" customHeight="1">
      <c r="A75" s="40"/>
      <c r="B75" s="41"/>
      <c r="C75" s="41"/>
      <c r="D75" s="1"/>
      <c r="E75" s="1"/>
      <c r="F75" s="1"/>
      <c r="G75" s="1"/>
      <c r="H75" s="1"/>
      <c r="I75" s="1"/>
      <c r="J75" s="1"/>
      <c r="K75" s="1"/>
      <c r="L75" s="1"/>
      <c r="M75" s="1"/>
      <c r="N75" s="1"/>
      <c r="O75" s="3"/>
      <c r="P75" s="3"/>
      <c r="Q75" s="3"/>
      <c r="R75" s="3"/>
      <c r="S75" s="3"/>
      <c r="T75" s="3"/>
      <c r="U75" s="3"/>
      <c r="V75" s="3"/>
      <c r="W75" s="3"/>
      <c r="X75" s="3"/>
      <c r="Y75" s="3"/>
      <c r="Z75" s="3"/>
      <c r="AA75" s="3"/>
      <c r="AB75" s="3"/>
      <c r="AC75" s="3"/>
      <c r="AD75" s="3"/>
      <c r="AE75" s="3"/>
      <c r="AF75" s="3"/>
    </row>
    <row r="76" ht="15.75" customHeight="1">
      <c r="A76" s="40"/>
      <c r="B76" s="41"/>
      <c r="C76" s="41"/>
      <c r="D76" s="1"/>
      <c r="E76" s="1"/>
      <c r="F76" s="1"/>
      <c r="G76" s="1"/>
      <c r="H76" s="1"/>
      <c r="I76" s="1"/>
      <c r="J76" s="1"/>
      <c r="K76" s="1"/>
      <c r="L76" s="1"/>
      <c r="M76" s="1"/>
      <c r="N76" s="1"/>
      <c r="O76" s="3"/>
      <c r="P76" s="3"/>
      <c r="Q76" s="3"/>
      <c r="R76" s="3"/>
      <c r="S76" s="3"/>
      <c r="T76" s="3"/>
      <c r="U76" s="3"/>
      <c r="V76" s="3"/>
      <c r="W76" s="3"/>
      <c r="X76" s="3"/>
      <c r="Y76" s="3"/>
      <c r="Z76" s="3"/>
      <c r="AA76" s="3"/>
      <c r="AB76" s="3"/>
      <c r="AC76" s="3"/>
      <c r="AD76" s="3"/>
      <c r="AE76" s="3"/>
      <c r="AF76" s="3"/>
    </row>
    <row r="77" ht="15.75" customHeight="1">
      <c r="A77" s="40"/>
      <c r="B77" s="41"/>
      <c r="C77" s="41"/>
      <c r="D77" s="1"/>
      <c r="E77" s="1"/>
      <c r="F77" s="1"/>
      <c r="G77" s="1"/>
      <c r="H77" s="1"/>
      <c r="I77" s="1"/>
      <c r="J77" s="1"/>
      <c r="K77" s="1"/>
      <c r="L77" s="1"/>
      <c r="M77" s="1"/>
      <c r="N77" s="1"/>
      <c r="O77" s="3"/>
      <c r="P77" s="3"/>
      <c r="Q77" s="3"/>
      <c r="R77" s="3"/>
      <c r="S77" s="3"/>
      <c r="T77" s="3"/>
      <c r="U77" s="3"/>
      <c r="V77" s="3"/>
      <c r="W77" s="3"/>
      <c r="X77" s="3"/>
      <c r="Y77" s="3"/>
      <c r="Z77" s="3"/>
      <c r="AA77" s="3"/>
      <c r="AB77" s="3"/>
      <c r="AC77" s="3"/>
      <c r="AD77" s="3"/>
      <c r="AE77" s="3"/>
      <c r="AF77" s="3"/>
    </row>
    <row r="78" ht="15.75" customHeight="1">
      <c r="A78" s="40"/>
      <c r="B78" s="41"/>
      <c r="C78" s="41"/>
      <c r="D78" s="1"/>
      <c r="E78" s="1"/>
      <c r="F78" s="1"/>
      <c r="G78" s="1"/>
      <c r="H78" s="1"/>
      <c r="I78" s="1"/>
      <c r="J78" s="1"/>
      <c r="K78" s="1"/>
      <c r="L78" s="1"/>
      <c r="M78" s="1"/>
      <c r="N78" s="1"/>
      <c r="O78" s="3"/>
      <c r="P78" s="3"/>
      <c r="Q78" s="3"/>
      <c r="R78" s="3"/>
      <c r="S78" s="3"/>
      <c r="T78" s="3"/>
      <c r="U78" s="3"/>
      <c r="V78" s="3"/>
      <c r="W78" s="3"/>
      <c r="X78" s="3"/>
      <c r="Y78" s="3"/>
      <c r="Z78" s="3"/>
      <c r="AA78" s="3"/>
      <c r="AB78" s="3"/>
      <c r="AC78" s="3"/>
      <c r="AD78" s="3"/>
      <c r="AE78" s="3"/>
      <c r="AF78" s="3"/>
    </row>
    <row r="79" ht="15.75" customHeight="1">
      <c r="A79" s="40"/>
      <c r="B79" s="41"/>
      <c r="C79" s="41"/>
      <c r="D79" s="1"/>
      <c r="E79" s="1"/>
      <c r="F79" s="1"/>
      <c r="G79" s="1"/>
      <c r="H79" s="1"/>
      <c r="I79" s="1"/>
      <c r="J79" s="1"/>
      <c r="K79" s="1"/>
      <c r="L79" s="1"/>
      <c r="M79" s="1"/>
      <c r="N79" s="1"/>
      <c r="O79" s="3"/>
      <c r="P79" s="3"/>
      <c r="Q79" s="3"/>
      <c r="R79" s="3"/>
      <c r="S79" s="3"/>
      <c r="T79" s="3"/>
      <c r="U79" s="3"/>
      <c r="V79" s="3"/>
      <c r="W79" s="3"/>
      <c r="X79" s="3"/>
      <c r="Y79" s="3"/>
      <c r="Z79" s="3"/>
      <c r="AA79" s="3"/>
      <c r="AB79" s="3"/>
      <c r="AC79" s="3"/>
      <c r="AD79" s="3"/>
      <c r="AE79" s="3"/>
      <c r="AF79" s="3"/>
    </row>
    <row r="80" ht="15.75" customHeight="1">
      <c r="A80" s="40"/>
      <c r="B80" s="41"/>
      <c r="C80" s="41"/>
      <c r="D80" s="1"/>
      <c r="E80" s="1"/>
      <c r="F80" s="1"/>
      <c r="G80" s="1"/>
      <c r="H80" s="1"/>
      <c r="I80" s="1"/>
      <c r="J80" s="1"/>
      <c r="K80" s="1"/>
      <c r="L80" s="1"/>
      <c r="M80" s="1"/>
      <c r="N80" s="1"/>
      <c r="O80" s="3"/>
      <c r="P80" s="3"/>
      <c r="Q80" s="3"/>
      <c r="R80" s="3"/>
      <c r="S80" s="3"/>
      <c r="T80" s="3"/>
      <c r="U80" s="3"/>
      <c r="V80" s="3"/>
      <c r="W80" s="3"/>
      <c r="X80" s="3"/>
      <c r="Y80" s="3"/>
      <c r="Z80" s="3"/>
      <c r="AA80" s="3"/>
      <c r="AB80" s="3"/>
      <c r="AC80" s="3"/>
      <c r="AD80" s="3"/>
      <c r="AE80" s="3"/>
      <c r="AF80" s="3"/>
    </row>
    <row r="81" ht="15.75" customHeight="1">
      <c r="A81" s="40"/>
      <c r="B81" s="41"/>
      <c r="C81" s="41"/>
      <c r="D81" s="1"/>
      <c r="E81" s="1"/>
      <c r="F81" s="1"/>
      <c r="G81" s="1"/>
      <c r="H81" s="1"/>
      <c r="I81" s="1"/>
      <c r="J81" s="1"/>
      <c r="K81" s="1"/>
      <c r="L81" s="1"/>
      <c r="M81" s="1"/>
      <c r="N81" s="1"/>
      <c r="O81" s="3"/>
      <c r="P81" s="3"/>
      <c r="Q81" s="3"/>
      <c r="R81" s="3"/>
      <c r="S81" s="3"/>
      <c r="T81" s="3"/>
      <c r="U81" s="3"/>
      <c r="V81" s="3"/>
      <c r="W81" s="3"/>
      <c r="X81" s="3"/>
      <c r="Y81" s="3"/>
      <c r="Z81" s="3"/>
      <c r="AA81" s="3"/>
      <c r="AB81" s="3"/>
      <c r="AC81" s="3"/>
      <c r="AD81" s="3"/>
      <c r="AE81" s="3"/>
      <c r="AF81" s="3"/>
    </row>
    <row r="82" ht="15.75" customHeight="1">
      <c r="A82" s="40"/>
      <c r="B82" s="41"/>
      <c r="C82" s="41"/>
      <c r="D82" s="1"/>
      <c r="E82" s="1"/>
      <c r="F82" s="1"/>
      <c r="G82" s="1"/>
      <c r="H82" s="1"/>
      <c r="I82" s="1"/>
      <c r="J82" s="1"/>
      <c r="K82" s="1"/>
      <c r="L82" s="1"/>
      <c r="M82" s="1"/>
      <c r="N82" s="1"/>
      <c r="O82" s="3"/>
      <c r="P82" s="3"/>
      <c r="Q82" s="3"/>
      <c r="R82" s="3"/>
      <c r="S82" s="3"/>
      <c r="T82" s="3"/>
      <c r="U82" s="3"/>
      <c r="V82" s="3"/>
      <c r="W82" s="3"/>
      <c r="X82" s="3"/>
      <c r="Y82" s="3"/>
      <c r="Z82" s="3"/>
      <c r="AA82" s="3"/>
      <c r="AB82" s="3"/>
      <c r="AC82" s="3"/>
      <c r="AD82" s="3"/>
      <c r="AE82" s="3"/>
      <c r="AF82" s="3"/>
    </row>
    <row r="83" ht="15.75" customHeight="1">
      <c r="A83" s="40"/>
      <c r="B83" s="41"/>
      <c r="C83" s="41"/>
      <c r="D83" s="1"/>
      <c r="E83" s="1"/>
      <c r="F83" s="1"/>
      <c r="G83" s="1"/>
      <c r="H83" s="1"/>
      <c r="I83" s="1"/>
      <c r="J83" s="1"/>
      <c r="K83" s="1"/>
      <c r="L83" s="1"/>
      <c r="M83" s="1"/>
      <c r="N83" s="1"/>
      <c r="O83" s="3"/>
      <c r="P83" s="3"/>
      <c r="Q83" s="3"/>
      <c r="R83" s="3"/>
      <c r="S83" s="3"/>
      <c r="T83" s="3"/>
      <c r="U83" s="3"/>
      <c r="V83" s="3"/>
      <c r="W83" s="3"/>
      <c r="X83" s="3"/>
      <c r="Y83" s="3"/>
      <c r="Z83" s="3"/>
      <c r="AA83" s="3"/>
      <c r="AB83" s="3"/>
      <c r="AC83" s="3"/>
      <c r="AD83" s="3"/>
      <c r="AE83" s="3"/>
      <c r="AF83" s="3"/>
    </row>
    <row r="84" ht="15.75" customHeight="1">
      <c r="A84" s="40"/>
      <c r="B84" s="41"/>
      <c r="C84" s="41"/>
      <c r="D84" s="1"/>
      <c r="E84" s="1"/>
      <c r="F84" s="1"/>
      <c r="G84" s="1"/>
      <c r="H84" s="1"/>
      <c r="I84" s="1"/>
      <c r="J84" s="1"/>
      <c r="K84" s="1"/>
      <c r="L84" s="1"/>
      <c r="M84" s="1"/>
      <c r="N84" s="1"/>
      <c r="O84" s="3"/>
      <c r="P84" s="3"/>
      <c r="Q84" s="3"/>
      <c r="R84" s="3"/>
      <c r="S84" s="3"/>
      <c r="T84" s="3"/>
      <c r="U84" s="3"/>
      <c r="V84" s="3"/>
      <c r="W84" s="3"/>
      <c r="X84" s="3"/>
      <c r="Y84" s="3"/>
      <c r="Z84" s="3"/>
      <c r="AA84" s="3"/>
      <c r="AB84" s="3"/>
      <c r="AC84" s="3"/>
      <c r="AD84" s="3"/>
      <c r="AE84" s="3"/>
      <c r="AF84" s="3"/>
    </row>
    <row r="85" ht="15.75" customHeight="1">
      <c r="A85" s="40"/>
      <c r="B85" s="41"/>
      <c r="C85" s="41"/>
      <c r="D85" s="1"/>
      <c r="E85" s="1"/>
      <c r="F85" s="1"/>
      <c r="G85" s="1"/>
      <c r="H85" s="1"/>
      <c r="I85" s="1"/>
      <c r="J85" s="1"/>
      <c r="K85" s="1"/>
      <c r="L85" s="1"/>
      <c r="M85" s="1"/>
      <c r="N85" s="1"/>
      <c r="O85" s="3"/>
      <c r="P85" s="3"/>
      <c r="Q85" s="3"/>
      <c r="R85" s="3"/>
      <c r="S85" s="3"/>
      <c r="T85" s="3"/>
      <c r="U85" s="3"/>
      <c r="V85" s="3"/>
      <c r="W85" s="3"/>
      <c r="X85" s="3"/>
      <c r="Y85" s="3"/>
      <c r="Z85" s="3"/>
      <c r="AA85" s="3"/>
      <c r="AB85" s="3"/>
      <c r="AC85" s="3"/>
      <c r="AD85" s="3"/>
      <c r="AE85" s="3"/>
      <c r="AF85" s="3"/>
    </row>
    <row r="86" ht="15.75" customHeight="1">
      <c r="A86" s="40"/>
      <c r="B86" s="41"/>
      <c r="C86" s="41"/>
      <c r="D86" s="1"/>
      <c r="E86" s="1"/>
      <c r="F86" s="1"/>
      <c r="G86" s="1"/>
      <c r="H86" s="1"/>
      <c r="I86" s="1"/>
      <c r="J86" s="1"/>
      <c r="K86" s="1"/>
      <c r="L86" s="1"/>
      <c r="M86" s="1"/>
      <c r="N86" s="1"/>
      <c r="O86" s="3"/>
      <c r="P86" s="3"/>
      <c r="Q86" s="3"/>
      <c r="R86" s="3"/>
      <c r="S86" s="3"/>
      <c r="T86" s="3"/>
      <c r="U86" s="3"/>
      <c r="V86" s="3"/>
      <c r="W86" s="3"/>
      <c r="X86" s="3"/>
      <c r="Y86" s="3"/>
      <c r="Z86" s="3"/>
      <c r="AA86" s="3"/>
      <c r="AB86" s="3"/>
      <c r="AC86" s="3"/>
      <c r="AD86" s="3"/>
      <c r="AE86" s="3"/>
      <c r="AF86" s="3"/>
    </row>
    <row r="87" ht="15.75" customHeight="1">
      <c r="A87" s="40"/>
      <c r="B87" s="41"/>
      <c r="C87" s="41"/>
      <c r="D87" s="1"/>
      <c r="E87" s="1"/>
      <c r="F87" s="1"/>
      <c r="G87" s="1"/>
      <c r="H87" s="1"/>
      <c r="I87" s="1"/>
      <c r="J87" s="1"/>
      <c r="K87" s="1"/>
      <c r="L87" s="1"/>
      <c r="M87" s="1"/>
      <c r="N87" s="1"/>
      <c r="O87" s="3"/>
      <c r="P87" s="3"/>
      <c r="Q87" s="3"/>
      <c r="R87" s="3"/>
      <c r="S87" s="3"/>
      <c r="T87" s="3"/>
      <c r="U87" s="3"/>
      <c r="V87" s="3"/>
      <c r="W87" s="3"/>
      <c r="X87" s="3"/>
      <c r="Y87" s="3"/>
      <c r="Z87" s="3"/>
      <c r="AA87" s="3"/>
      <c r="AB87" s="3"/>
      <c r="AC87" s="3"/>
      <c r="AD87" s="3"/>
      <c r="AE87" s="3"/>
      <c r="AF87" s="3"/>
    </row>
    <row r="88" ht="15.75" customHeight="1">
      <c r="A88" s="40"/>
      <c r="B88" s="41"/>
      <c r="C88" s="41"/>
      <c r="D88" s="1"/>
      <c r="E88" s="1"/>
      <c r="F88" s="1"/>
      <c r="G88" s="1"/>
      <c r="H88" s="1"/>
      <c r="I88" s="1"/>
      <c r="J88" s="1"/>
      <c r="K88" s="1"/>
      <c r="L88" s="1"/>
      <c r="M88" s="1"/>
      <c r="N88" s="1"/>
      <c r="O88" s="3"/>
      <c r="P88" s="3"/>
      <c r="Q88" s="3"/>
      <c r="R88" s="3"/>
      <c r="S88" s="3"/>
      <c r="T88" s="3"/>
      <c r="U88" s="3"/>
      <c r="V88" s="3"/>
      <c r="W88" s="3"/>
      <c r="X88" s="3"/>
      <c r="Y88" s="3"/>
      <c r="Z88" s="3"/>
      <c r="AA88" s="3"/>
      <c r="AB88" s="3"/>
      <c r="AC88" s="3"/>
      <c r="AD88" s="3"/>
      <c r="AE88" s="3"/>
      <c r="AF88" s="3"/>
    </row>
    <row r="89" ht="15.75" customHeight="1">
      <c r="A89" s="40"/>
      <c r="B89" s="41"/>
      <c r="C89" s="41"/>
      <c r="D89" s="1"/>
      <c r="E89" s="1"/>
      <c r="F89" s="1"/>
      <c r="G89" s="1"/>
      <c r="H89" s="1"/>
      <c r="I89" s="1"/>
      <c r="J89" s="1"/>
      <c r="K89" s="1"/>
      <c r="L89" s="1"/>
      <c r="M89" s="1"/>
      <c r="N89" s="1"/>
      <c r="O89" s="3"/>
      <c r="P89" s="3"/>
      <c r="Q89" s="3"/>
      <c r="R89" s="3"/>
      <c r="S89" s="3"/>
      <c r="T89" s="3"/>
      <c r="U89" s="3"/>
      <c r="V89" s="3"/>
      <c r="W89" s="3"/>
      <c r="X89" s="3"/>
      <c r="Y89" s="3"/>
      <c r="Z89" s="3"/>
      <c r="AA89" s="3"/>
      <c r="AB89" s="3"/>
      <c r="AC89" s="3"/>
      <c r="AD89" s="3"/>
      <c r="AE89" s="3"/>
      <c r="AF89" s="3"/>
    </row>
    <row r="90" ht="15.75" customHeight="1">
      <c r="A90" s="40"/>
      <c r="B90" s="41"/>
      <c r="C90" s="41"/>
      <c r="D90" s="1"/>
      <c r="E90" s="1"/>
      <c r="F90" s="1"/>
      <c r="G90" s="1"/>
      <c r="H90" s="1"/>
      <c r="I90" s="1"/>
      <c r="J90" s="1"/>
      <c r="K90" s="1"/>
      <c r="L90" s="1"/>
      <c r="M90" s="1"/>
      <c r="N90" s="1"/>
      <c r="O90" s="3"/>
      <c r="P90" s="3"/>
      <c r="Q90" s="3"/>
      <c r="R90" s="3"/>
      <c r="S90" s="3"/>
      <c r="T90" s="3"/>
      <c r="U90" s="3"/>
      <c r="V90" s="3"/>
      <c r="W90" s="3"/>
      <c r="X90" s="3"/>
      <c r="Y90" s="3"/>
      <c r="Z90" s="3"/>
      <c r="AA90" s="3"/>
      <c r="AB90" s="3"/>
      <c r="AC90" s="3"/>
      <c r="AD90" s="3"/>
      <c r="AE90" s="3"/>
      <c r="AF90" s="3"/>
    </row>
    <row r="91" ht="15.75" customHeight="1">
      <c r="A91" s="40"/>
      <c r="B91" s="41"/>
      <c r="C91" s="41"/>
      <c r="D91" s="1"/>
      <c r="E91" s="1"/>
      <c r="F91" s="1"/>
      <c r="G91" s="1"/>
      <c r="H91" s="1"/>
      <c r="I91" s="1"/>
      <c r="J91" s="1"/>
      <c r="K91" s="1"/>
      <c r="L91" s="1"/>
      <c r="M91" s="1"/>
      <c r="N91" s="1"/>
      <c r="O91" s="3"/>
      <c r="P91" s="3"/>
      <c r="Q91" s="3"/>
      <c r="R91" s="3"/>
      <c r="S91" s="3"/>
      <c r="T91" s="3"/>
      <c r="U91" s="3"/>
      <c r="V91" s="3"/>
      <c r="W91" s="3"/>
      <c r="X91" s="3"/>
      <c r="Y91" s="3"/>
      <c r="Z91" s="3"/>
      <c r="AA91" s="3"/>
      <c r="AB91" s="3"/>
      <c r="AC91" s="3"/>
      <c r="AD91" s="3"/>
      <c r="AE91" s="3"/>
      <c r="AF91" s="3"/>
    </row>
    <row r="92" ht="15.75" customHeight="1">
      <c r="A92" s="40"/>
      <c r="B92" s="41"/>
      <c r="C92" s="41"/>
      <c r="D92" s="1"/>
      <c r="E92" s="1"/>
      <c r="F92" s="1"/>
      <c r="G92" s="1"/>
      <c r="H92" s="1"/>
      <c r="I92" s="1"/>
      <c r="J92" s="1"/>
      <c r="K92" s="1"/>
      <c r="L92" s="1"/>
      <c r="M92" s="1"/>
      <c r="N92" s="1"/>
      <c r="O92" s="3"/>
      <c r="P92" s="3"/>
      <c r="Q92" s="3"/>
      <c r="R92" s="3"/>
      <c r="S92" s="3"/>
      <c r="T92" s="3"/>
      <c r="U92" s="3"/>
      <c r="V92" s="3"/>
      <c r="W92" s="3"/>
      <c r="X92" s="3"/>
      <c r="Y92" s="3"/>
      <c r="Z92" s="3"/>
      <c r="AA92" s="3"/>
      <c r="AB92" s="3"/>
      <c r="AC92" s="3"/>
      <c r="AD92" s="3"/>
      <c r="AE92" s="3"/>
      <c r="AF92" s="3"/>
    </row>
    <row r="93" ht="15.75" customHeight="1">
      <c r="A93" s="40"/>
      <c r="B93" s="41"/>
      <c r="C93" s="41"/>
      <c r="D93" s="1"/>
      <c r="E93" s="1"/>
      <c r="F93" s="1"/>
      <c r="G93" s="1"/>
      <c r="H93" s="1"/>
      <c r="I93" s="1"/>
      <c r="J93" s="1"/>
      <c r="K93" s="1"/>
      <c r="L93" s="1"/>
      <c r="M93" s="1"/>
      <c r="N93" s="1"/>
      <c r="O93" s="3"/>
      <c r="P93" s="3"/>
      <c r="Q93" s="3"/>
      <c r="R93" s="3"/>
      <c r="S93" s="3"/>
      <c r="T93" s="3"/>
      <c r="U93" s="3"/>
      <c r="V93" s="3"/>
      <c r="W93" s="3"/>
      <c r="X93" s="3"/>
      <c r="Y93" s="3"/>
      <c r="Z93" s="3"/>
      <c r="AA93" s="3"/>
      <c r="AB93" s="3"/>
      <c r="AC93" s="3"/>
      <c r="AD93" s="3"/>
      <c r="AE93" s="3"/>
      <c r="AF93" s="3"/>
    </row>
    <row r="94" ht="15.75" customHeight="1">
      <c r="A94" s="40"/>
      <c r="B94" s="41"/>
      <c r="C94" s="41"/>
      <c r="D94" s="1"/>
      <c r="E94" s="1"/>
      <c r="F94" s="1"/>
      <c r="G94" s="1"/>
      <c r="H94" s="1"/>
      <c r="I94" s="1"/>
      <c r="J94" s="1"/>
      <c r="K94" s="1"/>
      <c r="L94" s="1"/>
      <c r="M94" s="1"/>
      <c r="N94" s="1"/>
      <c r="O94" s="3"/>
      <c r="P94" s="3"/>
      <c r="Q94" s="3"/>
      <c r="R94" s="3"/>
      <c r="S94" s="3"/>
      <c r="T94" s="3"/>
      <c r="U94" s="3"/>
      <c r="V94" s="3"/>
      <c r="W94" s="3"/>
      <c r="X94" s="3"/>
      <c r="Y94" s="3"/>
      <c r="Z94" s="3"/>
      <c r="AA94" s="3"/>
      <c r="AB94" s="3"/>
      <c r="AC94" s="3"/>
      <c r="AD94" s="3"/>
      <c r="AE94" s="3"/>
      <c r="AF94" s="3"/>
    </row>
    <row r="95" ht="15.75" customHeight="1">
      <c r="A95" s="40"/>
      <c r="B95" s="41"/>
      <c r="C95" s="41"/>
      <c r="D95" s="1"/>
      <c r="E95" s="1"/>
      <c r="F95" s="1"/>
      <c r="G95" s="1"/>
      <c r="H95" s="1"/>
      <c r="I95" s="1"/>
      <c r="J95" s="1"/>
      <c r="K95" s="1"/>
      <c r="L95" s="1"/>
      <c r="M95" s="1"/>
      <c r="N95" s="1"/>
      <c r="O95" s="3"/>
      <c r="P95" s="3"/>
      <c r="Q95" s="3"/>
      <c r="R95" s="3"/>
      <c r="S95" s="3"/>
      <c r="T95" s="3"/>
      <c r="U95" s="3"/>
      <c r="V95" s="3"/>
      <c r="W95" s="3"/>
      <c r="X95" s="3"/>
      <c r="Y95" s="3"/>
      <c r="Z95" s="3"/>
      <c r="AA95" s="3"/>
      <c r="AB95" s="3"/>
      <c r="AC95" s="3"/>
      <c r="AD95" s="3"/>
      <c r="AE95" s="3"/>
      <c r="AF95" s="3"/>
    </row>
    <row r="96" ht="15.75" customHeight="1">
      <c r="A96" s="40"/>
      <c r="B96" s="41"/>
      <c r="C96" s="41"/>
      <c r="D96" s="1"/>
      <c r="E96" s="1"/>
      <c r="F96" s="1"/>
      <c r="G96" s="1"/>
      <c r="H96" s="1"/>
      <c r="I96" s="1"/>
      <c r="J96" s="1"/>
      <c r="K96" s="1"/>
      <c r="L96" s="1"/>
      <c r="M96" s="1"/>
      <c r="N96" s="1"/>
      <c r="O96" s="3"/>
      <c r="P96" s="3"/>
      <c r="Q96" s="3"/>
      <c r="R96" s="3"/>
      <c r="S96" s="3"/>
      <c r="T96" s="3"/>
      <c r="U96" s="3"/>
      <c r="V96" s="3"/>
      <c r="W96" s="3"/>
      <c r="X96" s="3"/>
      <c r="Y96" s="3"/>
      <c r="Z96" s="3"/>
      <c r="AA96" s="3"/>
      <c r="AB96" s="3"/>
      <c r="AC96" s="3"/>
      <c r="AD96" s="3"/>
      <c r="AE96" s="3"/>
      <c r="AF96" s="3"/>
    </row>
    <row r="97" ht="15.75" customHeight="1">
      <c r="A97" s="40"/>
      <c r="B97" s="41"/>
      <c r="C97" s="41"/>
      <c r="D97" s="1"/>
      <c r="E97" s="1"/>
      <c r="F97" s="1"/>
      <c r="G97" s="1"/>
      <c r="H97" s="1"/>
      <c r="I97" s="1"/>
      <c r="J97" s="1"/>
      <c r="K97" s="1"/>
      <c r="L97" s="1"/>
      <c r="M97" s="1"/>
      <c r="N97" s="1"/>
      <c r="O97" s="3"/>
      <c r="P97" s="3"/>
      <c r="Q97" s="3"/>
      <c r="R97" s="3"/>
      <c r="S97" s="3"/>
      <c r="T97" s="3"/>
      <c r="U97" s="3"/>
      <c r="V97" s="3"/>
      <c r="W97" s="3"/>
      <c r="X97" s="3"/>
      <c r="Y97" s="3"/>
      <c r="Z97" s="3"/>
      <c r="AA97" s="3"/>
      <c r="AB97" s="3"/>
      <c r="AC97" s="3"/>
      <c r="AD97" s="3"/>
      <c r="AE97" s="3"/>
      <c r="AF97" s="3"/>
    </row>
    <row r="98" ht="15.75" customHeight="1">
      <c r="A98" s="40"/>
      <c r="B98" s="41"/>
      <c r="C98" s="41"/>
      <c r="D98" s="1"/>
      <c r="E98" s="1"/>
      <c r="F98" s="1"/>
      <c r="G98" s="1"/>
      <c r="H98" s="1"/>
      <c r="I98" s="1"/>
      <c r="J98" s="1"/>
      <c r="K98" s="1"/>
      <c r="L98" s="1"/>
      <c r="M98" s="1"/>
      <c r="N98" s="1"/>
      <c r="O98" s="3"/>
      <c r="P98" s="3"/>
      <c r="Q98" s="3"/>
      <c r="R98" s="3"/>
      <c r="S98" s="3"/>
      <c r="T98" s="3"/>
      <c r="U98" s="3"/>
      <c r="V98" s="3"/>
      <c r="W98" s="3"/>
      <c r="X98" s="3"/>
      <c r="Y98" s="3"/>
      <c r="Z98" s="3"/>
      <c r="AA98" s="3"/>
      <c r="AB98" s="3"/>
      <c r="AC98" s="3"/>
      <c r="AD98" s="3"/>
      <c r="AE98" s="3"/>
      <c r="AF98" s="3"/>
    </row>
    <row r="99" ht="15.75" customHeight="1">
      <c r="A99" s="40"/>
      <c r="B99" s="41"/>
      <c r="C99" s="41"/>
      <c r="D99" s="1"/>
      <c r="E99" s="1"/>
      <c r="F99" s="1"/>
      <c r="G99" s="1"/>
      <c r="H99" s="1"/>
      <c r="I99" s="1"/>
      <c r="J99" s="1"/>
      <c r="K99" s="1"/>
      <c r="L99" s="1"/>
      <c r="M99" s="1"/>
      <c r="N99" s="1"/>
      <c r="O99" s="3"/>
      <c r="P99" s="3"/>
      <c r="Q99" s="3"/>
      <c r="R99" s="3"/>
      <c r="S99" s="3"/>
      <c r="T99" s="3"/>
      <c r="U99" s="3"/>
      <c r="V99" s="3"/>
      <c r="W99" s="3"/>
      <c r="X99" s="3"/>
      <c r="Y99" s="3"/>
      <c r="Z99" s="3"/>
      <c r="AA99" s="3"/>
      <c r="AB99" s="3"/>
      <c r="AC99" s="3"/>
      <c r="AD99" s="3"/>
      <c r="AE99" s="3"/>
      <c r="AF99" s="3"/>
    </row>
    <row r="100" ht="15.75" customHeight="1">
      <c r="A100" s="40"/>
      <c r="B100" s="41"/>
      <c r="C100" s="41"/>
      <c r="D100" s="1"/>
      <c r="E100" s="1"/>
      <c r="F100" s="1"/>
      <c r="G100" s="1"/>
      <c r="H100" s="1"/>
      <c r="I100" s="1"/>
      <c r="J100" s="1"/>
      <c r="K100" s="1"/>
      <c r="L100" s="1"/>
      <c r="M100" s="1"/>
      <c r="N100" s="1"/>
      <c r="O100" s="3"/>
      <c r="P100" s="3"/>
      <c r="Q100" s="3"/>
      <c r="R100" s="3"/>
      <c r="S100" s="3"/>
      <c r="T100" s="3"/>
      <c r="U100" s="3"/>
      <c r="V100" s="3"/>
      <c r="W100" s="3"/>
      <c r="X100" s="3"/>
      <c r="Y100" s="3"/>
      <c r="Z100" s="3"/>
      <c r="AA100" s="3"/>
      <c r="AB100" s="3"/>
      <c r="AC100" s="3"/>
      <c r="AD100" s="3"/>
      <c r="AE100" s="3"/>
      <c r="AF100" s="3"/>
    </row>
    <row r="101" ht="15.75" customHeight="1">
      <c r="A101" s="40"/>
      <c r="B101" s="41"/>
      <c r="C101" s="41"/>
      <c r="D101" s="1"/>
      <c r="E101" s="1"/>
      <c r="F101" s="1"/>
      <c r="G101" s="1"/>
      <c r="H101" s="1"/>
      <c r="I101" s="1"/>
      <c r="J101" s="1"/>
      <c r="K101" s="1"/>
      <c r="L101" s="1"/>
      <c r="M101" s="1"/>
      <c r="N101" s="1"/>
      <c r="O101" s="3"/>
      <c r="P101" s="3"/>
      <c r="Q101" s="3"/>
      <c r="R101" s="3"/>
      <c r="S101" s="3"/>
      <c r="T101" s="3"/>
      <c r="U101" s="3"/>
      <c r="V101" s="3"/>
      <c r="W101" s="3"/>
      <c r="X101" s="3"/>
      <c r="Y101" s="3"/>
      <c r="Z101" s="3"/>
      <c r="AA101" s="3"/>
      <c r="AB101" s="3"/>
      <c r="AC101" s="3"/>
      <c r="AD101" s="3"/>
      <c r="AE101" s="3"/>
      <c r="AF101" s="3"/>
    </row>
    <row r="102" ht="15.75" customHeight="1">
      <c r="A102" s="40"/>
      <c r="B102" s="41"/>
      <c r="C102" s="41"/>
      <c r="D102" s="1"/>
      <c r="E102" s="1"/>
      <c r="F102" s="1"/>
      <c r="G102" s="1"/>
      <c r="H102" s="1"/>
      <c r="I102" s="1"/>
      <c r="J102" s="1"/>
      <c r="K102" s="1"/>
      <c r="L102" s="1"/>
      <c r="M102" s="1"/>
      <c r="N102" s="1"/>
      <c r="O102" s="3"/>
      <c r="P102" s="3"/>
      <c r="Q102" s="3"/>
      <c r="R102" s="3"/>
      <c r="S102" s="3"/>
      <c r="T102" s="3"/>
      <c r="U102" s="3"/>
      <c r="V102" s="3"/>
      <c r="W102" s="3"/>
      <c r="X102" s="3"/>
      <c r="Y102" s="3"/>
      <c r="Z102" s="3"/>
      <c r="AA102" s="3"/>
      <c r="AB102" s="3"/>
      <c r="AC102" s="3"/>
      <c r="AD102" s="3"/>
      <c r="AE102" s="3"/>
      <c r="AF102" s="3"/>
    </row>
    <row r="103" ht="15.75" customHeight="1">
      <c r="A103" s="40"/>
      <c r="B103" s="41"/>
      <c r="C103" s="41"/>
      <c r="D103" s="1"/>
      <c r="E103" s="1"/>
      <c r="F103" s="1"/>
      <c r="G103" s="1"/>
      <c r="H103" s="1"/>
      <c r="I103" s="1"/>
      <c r="J103" s="1"/>
      <c r="K103" s="1"/>
      <c r="L103" s="1"/>
      <c r="M103" s="1"/>
      <c r="N103" s="1"/>
      <c r="O103" s="3"/>
      <c r="P103" s="3"/>
      <c r="Q103" s="3"/>
      <c r="R103" s="3"/>
      <c r="S103" s="3"/>
      <c r="T103" s="3"/>
      <c r="U103" s="3"/>
      <c r="V103" s="3"/>
      <c r="W103" s="3"/>
      <c r="X103" s="3"/>
      <c r="Y103" s="3"/>
      <c r="Z103" s="3"/>
      <c r="AA103" s="3"/>
      <c r="AB103" s="3"/>
      <c r="AC103" s="3"/>
      <c r="AD103" s="3"/>
      <c r="AE103" s="3"/>
      <c r="AF103" s="3"/>
    </row>
    <row r="104" ht="15.75" customHeight="1">
      <c r="A104" s="40"/>
      <c r="B104" s="41"/>
      <c r="C104" s="41"/>
      <c r="D104" s="1"/>
      <c r="E104" s="1"/>
      <c r="F104" s="1"/>
      <c r="G104" s="1"/>
      <c r="H104" s="1"/>
      <c r="I104" s="1"/>
      <c r="J104" s="1"/>
      <c r="K104" s="1"/>
      <c r="L104" s="1"/>
      <c r="M104" s="1"/>
      <c r="N104" s="1"/>
      <c r="O104" s="3"/>
      <c r="P104" s="3"/>
      <c r="Q104" s="3"/>
      <c r="R104" s="3"/>
      <c r="S104" s="3"/>
      <c r="T104" s="3"/>
      <c r="U104" s="3"/>
      <c r="V104" s="3"/>
      <c r="W104" s="3"/>
      <c r="X104" s="3"/>
      <c r="Y104" s="3"/>
      <c r="Z104" s="3"/>
      <c r="AA104" s="3"/>
      <c r="AB104" s="3"/>
      <c r="AC104" s="3"/>
      <c r="AD104" s="3"/>
      <c r="AE104" s="3"/>
      <c r="AF104" s="3"/>
    </row>
    <row r="105" ht="15.75" customHeight="1">
      <c r="A105" s="40"/>
      <c r="B105" s="41"/>
      <c r="C105" s="41"/>
      <c r="D105" s="1"/>
      <c r="E105" s="1"/>
      <c r="F105" s="1"/>
      <c r="G105" s="1"/>
      <c r="H105" s="1"/>
      <c r="I105" s="1"/>
      <c r="J105" s="1"/>
      <c r="K105" s="1"/>
      <c r="L105" s="1"/>
      <c r="M105" s="1"/>
      <c r="N105" s="1"/>
      <c r="O105" s="3"/>
      <c r="P105" s="3"/>
      <c r="Q105" s="3"/>
      <c r="R105" s="3"/>
      <c r="S105" s="3"/>
      <c r="T105" s="3"/>
      <c r="U105" s="3"/>
      <c r="V105" s="3"/>
      <c r="W105" s="3"/>
      <c r="X105" s="3"/>
      <c r="Y105" s="3"/>
      <c r="Z105" s="3"/>
      <c r="AA105" s="3"/>
      <c r="AB105" s="3"/>
      <c r="AC105" s="3"/>
      <c r="AD105" s="3"/>
      <c r="AE105" s="3"/>
      <c r="AF105" s="3"/>
    </row>
    <row r="106" ht="15.75" customHeight="1">
      <c r="A106" s="40"/>
      <c r="B106" s="41"/>
      <c r="C106" s="41"/>
      <c r="D106" s="1"/>
      <c r="E106" s="1"/>
      <c r="F106" s="1"/>
      <c r="G106" s="1"/>
      <c r="H106" s="1"/>
      <c r="I106" s="1"/>
      <c r="J106" s="1"/>
      <c r="K106" s="1"/>
      <c r="L106" s="1"/>
      <c r="M106" s="1"/>
      <c r="N106" s="1"/>
      <c r="O106" s="3"/>
      <c r="P106" s="3"/>
      <c r="Q106" s="3"/>
      <c r="R106" s="3"/>
      <c r="S106" s="3"/>
      <c r="T106" s="3"/>
      <c r="U106" s="3"/>
      <c r="V106" s="3"/>
      <c r="W106" s="3"/>
      <c r="X106" s="3"/>
      <c r="Y106" s="3"/>
      <c r="Z106" s="3"/>
      <c r="AA106" s="3"/>
      <c r="AB106" s="3"/>
      <c r="AC106" s="3"/>
      <c r="AD106" s="3"/>
      <c r="AE106" s="3"/>
      <c r="AF106" s="3"/>
    </row>
    <row r="107" ht="15.75" customHeight="1">
      <c r="A107" s="40"/>
      <c r="B107" s="41"/>
      <c r="C107" s="41"/>
      <c r="D107" s="1"/>
      <c r="E107" s="1"/>
      <c r="F107" s="1"/>
      <c r="G107" s="1"/>
      <c r="H107" s="1"/>
      <c r="I107" s="1"/>
      <c r="J107" s="1"/>
      <c r="K107" s="1"/>
      <c r="L107" s="1"/>
      <c r="M107" s="1"/>
      <c r="N107" s="1"/>
      <c r="O107" s="3"/>
      <c r="P107" s="3"/>
      <c r="Q107" s="3"/>
      <c r="R107" s="3"/>
      <c r="S107" s="3"/>
      <c r="T107" s="3"/>
      <c r="U107" s="3"/>
      <c r="V107" s="3"/>
      <c r="W107" s="3"/>
      <c r="X107" s="3"/>
      <c r="Y107" s="3"/>
      <c r="Z107" s="3"/>
      <c r="AA107" s="3"/>
      <c r="AB107" s="3"/>
      <c r="AC107" s="3"/>
      <c r="AD107" s="3"/>
      <c r="AE107" s="3"/>
      <c r="AF107" s="3"/>
    </row>
    <row r="108" ht="15.75" customHeight="1">
      <c r="A108" s="40"/>
      <c r="B108" s="41"/>
      <c r="C108" s="41"/>
      <c r="D108" s="1"/>
      <c r="E108" s="1"/>
      <c r="F108" s="1"/>
      <c r="G108" s="1"/>
      <c r="H108" s="1"/>
      <c r="I108" s="1"/>
      <c r="J108" s="1"/>
      <c r="K108" s="1"/>
      <c r="L108" s="1"/>
      <c r="M108" s="1"/>
      <c r="N108" s="1"/>
      <c r="O108" s="3"/>
      <c r="P108" s="3"/>
      <c r="Q108" s="3"/>
      <c r="R108" s="3"/>
      <c r="S108" s="3"/>
      <c r="T108" s="3"/>
      <c r="U108" s="3"/>
      <c r="V108" s="3"/>
      <c r="W108" s="3"/>
      <c r="X108" s="3"/>
      <c r="Y108" s="3"/>
      <c r="Z108" s="3"/>
      <c r="AA108" s="3"/>
      <c r="AB108" s="3"/>
      <c r="AC108" s="3"/>
      <c r="AD108" s="3"/>
      <c r="AE108" s="3"/>
      <c r="AF108" s="3"/>
    </row>
    <row r="109" ht="15.75" customHeight="1">
      <c r="A109" s="40"/>
      <c r="B109" s="41"/>
      <c r="C109" s="41"/>
      <c r="D109" s="1"/>
      <c r="E109" s="1"/>
      <c r="F109" s="1"/>
      <c r="G109" s="1"/>
      <c r="H109" s="1"/>
      <c r="I109" s="1"/>
      <c r="J109" s="1"/>
      <c r="K109" s="1"/>
      <c r="L109" s="1"/>
      <c r="M109" s="1"/>
      <c r="N109" s="1"/>
      <c r="O109" s="3"/>
      <c r="P109" s="3"/>
      <c r="Q109" s="3"/>
      <c r="R109" s="3"/>
      <c r="S109" s="3"/>
      <c r="T109" s="3"/>
      <c r="U109" s="3"/>
      <c r="V109" s="3"/>
      <c r="W109" s="3"/>
      <c r="X109" s="3"/>
      <c r="Y109" s="3"/>
      <c r="Z109" s="3"/>
      <c r="AA109" s="3"/>
      <c r="AB109" s="3"/>
      <c r="AC109" s="3"/>
      <c r="AD109" s="3"/>
      <c r="AE109" s="3"/>
      <c r="AF109" s="3"/>
    </row>
    <row r="110" ht="15.75" customHeight="1">
      <c r="A110" s="40"/>
      <c r="B110" s="41"/>
      <c r="C110" s="41"/>
      <c r="D110" s="1"/>
      <c r="E110" s="1"/>
      <c r="F110" s="1"/>
      <c r="G110" s="1"/>
      <c r="H110" s="1"/>
      <c r="I110" s="1"/>
      <c r="J110" s="1"/>
      <c r="K110" s="1"/>
      <c r="L110" s="1"/>
      <c r="M110" s="1"/>
      <c r="N110" s="1"/>
      <c r="O110" s="3"/>
      <c r="P110" s="3"/>
      <c r="Q110" s="3"/>
      <c r="R110" s="3"/>
      <c r="S110" s="3"/>
      <c r="T110" s="3"/>
      <c r="U110" s="3"/>
      <c r="V110" s="3"/>
      <c r="W110" s="3"/>
      <c r="X110" s="3"/>
      <c r="Y110" s="3"/>
      <c r="Z110" s="3"/>
      <c r="AA110" s="3"/>
      <c r="AB110" s="3"/>
      <c r="AC110" s="3"/>
      <c r="AD110" s="3"/>
      <c r="AE110" s="3"/>
      <c r="AF110" s="3"/>
    </row>
    <row r="111" ht="15.75" customHeight="1">
      <c r="A111" s="40"/>
      <c r="B111" s="41"/>
      <c r="C111" s="41"/>
      <c r="D111" s="1"/>
      <c r="E111" s="1"/>
      <c r="F111" s="1"/>
      <c r="G111" s="1"/>
      <c r="H111" s="1"/>
      <c r="I111" s="1"/>
      <c r="J111" s="1"/>
      <c r="K111" s="1"/>
      <c r="L111" s="1"/>
      <c r="M111" s="1"/>
      <c r="N111" s="1"/>
      <c r="O111" s="3"/>
      <c r="P111" s="3"/>
      <c r="Q111" s="3"/>
      <c r="R111" s="3"/>
      <c r="S111" s="3"/>
      <c r="T111" s="3"/>
      <c r="U111" s="3"/>
      <c r="V111" s="3"/>
      <c r="W111" s="3"/>
      <c r="X111" s="3"/>
      <c r="Y111" s="3"/>
      <c r="Z111" s="3"/>
      <c r="AA111" s="3"/>
      <c r="AB111" s="3"/>
      <c r="AC111" s="3"/>
      <c r="AD111" s="3"/>
      <c r="AE111" s="3"/>
      <c r="AF111" s="3"/>
    </row>
    <row r="112" ht="15.75" customHeight="1">
      <c r="A112" s="40"/>
      <c r="B112" s="41"/>
      <c r="C112" s="41"/>
      <c r="D112" s="1"/>
      <c r="E112" s="1"/>
      <c r="F112" s="1"/>
      <c r="G112" s="1"/>
      <c r="H112" s="1"/>
      <c r="I112" s="1"/>
      <c r="J112" s="1"/>
      <c r="K112" s="1"/>
      <c r="L112" s="1"/>
      <c r="M112" s="1"/>
      <c r="N112" s="1"/>
      <c r="O112" s="3"/>
      <c r="P112" s="3"/>
      <c r="Q112" s="3"/>
      <c r="R112" s="3"/>
      <c r="S112" s="3"/>
      <c r="T112" s="3"/>
      <c r="U112" s="3"/>
      <c r="V112" s="3"/>
      <c r="W112" s="3"/>
      <c r="X112" s="3"/>
      <c r="Y112" s="3"/>
      <c r="Z112" s="3"/>
      <c r="AA112" s="3"/>
      <c r="AB112" s="3"/>
      <c r="AC112" s="3"/>
      <c r="AD112" s="3"/>
      <c r="AE112" s="3"/>
      <c r="AF112" s="3"/>
    </row>
    <row r="113" ht="15.75" customHeight="1">
      <c r="A113" s="40"/>
      <c r="B113" s="41"/>
      <c r="C113" s="41"/>
      <c r="D113" s="1"/>
      <c r="E113" s="1"/>
      <c r="F113" s="1"/>
      <c r="G113" s="1"/>
      <c r="H113" s="1"/>
      <c r="I113" s="1"/>
      <c r="J113" s="1"/>
      <c r="K113" s="1"/>
      <c r="L113" s="1"/>
      <c r="M113" s="1"/>
      <c r="N113" s="1"/>
      <c r="O113" s="3"/>
      <c r="P113" s="3"/>
      <c r="Q113" s="3"/>
      <c r="R113" s="3"/>
      <c r="S113" s="3"/>
      <c r="T113" s="3"/>
      <c r="U113" s="3"/>
      <c r="V113" s="3"/>
      <c r="W113" s="3"/>
      <c r="X113" s="3"/>
      <c r="Y113" s="3"/>
      <c r="Z113" s="3"/>
      <c r="AA113" s="3"/>
      <c r="AB113" s="3"/>
      <c r="AC113" s="3"/>
      <c r="AD113" s="3"/>
      <c r="AE113" s="3"/>
      <c r="AF113" s="3"/>
    </row>
    <row r="114" ht="15.75" customHeight="1">
      <c r="A114" s="40"/>
      <c r="B114" s="41"/>
      <c r="C114" s="41"/>
      <c r="D114" s="1"/>
      <c r="E114" s="1"/>
      <c r="F114" s="1"/>
      <c r="G114" s="1"/>
      <c r="H114" s="1"/>
      <c r="I114" s="1"/>
      <c r="J114" s="1"/>
      <c r="K114" s="1"/>
      <c r="L114" s="1"/>
      <c r="M114" s="1"/>
      <c r="N114" s="1"/>
      <c r="O114" s="3"/>
      <c r="P114" s="3"/>
      <c r="Q114" s="3"/>
      <c r="R114" s="3"/>
      <c r="S114" s="3"/>
      <c r="T114" s="3"/>
      <c r="U114" s="3"/>
      <c r="V114" s="3"/>
      <c r="W114" s="3"/>
      <c r="X114" s="3"/>
      <c r="Y114" s="3"/>
      <c r="Z114" s="3"/>
      <c r="AA114" s="3"/>
      <c r="AB114" s="3"/>
      <c r="AC114" s="3"/>
      <c r="AD114" s="3"/>
      <c r="AE114" s="3"/>
      <c r="AF114" s="3"/>
    </row>
    <row r="115" ht="15.75" customHeight="1">
      <c r="A115" s="40"/>
      <c r="B115" s="41"/>
      <c r="C115" s="41"/>
      <c r="D115" s="1"/>
      <c r="E115" s="1"/>
      <c r="F115" s="1"/>
      <c r="G115" s="1"/>
      <c r="H115" s="1"/>
      <c r="I115" s="1"/>
      <c r="J115" s="1"/>
      <c r="K115" s="1"/>
      <c r="L115" s="1"/>
      <c r="M115" s="1"/>
      <c r="N115" s="1"/>
      <c r="O115" s="3"/>
      <c r="P115" s="3"/>
      <c r="Q115" s="3"/>
      <c r="R115" s="3"/>
      <c r="S115" s="3"/>
      <c r="T115" s="3"/>
      <c r="U115" s="3"/>
      <c r="V115" s="3"/>
      <c r="W115" s="3"/>
      <c r="X115" s="3"/>
      <c r="Y115" s="3"/>
      <c r="Z115" s="3"/>
      <c r="AA115" s="3"/>
      <c r="AB115" s="3"/>
      <c r="AC115" s="3"/>
      <c r="AD115" s="3"/>
      <c r="AE115" s="3"/>
      <c r="AF115" s="3"/>
    </row>
    <row r="116" ht="15.75" customHeight="1">
      <c r="A116" s="40"/>
      <c r="B116" s="41"/>
      <c r="C116" s="41"/>
      <c r="D116" s="1"/>
      <c r="E116" s="1"/>
      <c r="F116" s="1"/>
      <c r="G116" s="1"/>
      <c r="H116" s="1"/>
      <c r="I116" s="1"/>
      <c r="J116" s="1"/>
      <c r="K116" s="1"/>
      <c r="L116" s="1"/>
      <c r="M116" s="1"/>
      <c r="N116" s="1"/>
      <c r="O116" s="3"/>
      <c r="P116" s="3"/>
      <c r="Q116" s="3"/>
      <c r="R116" s="3"/>
      <c r="S116" s="3"/>
      <c r="T116" s="3"/>
      <c r="U116" s="3"/>
      <c r="V116" s="3"/>
      <c r="W116" s="3"/>
      <c r="X116" s="3"/>
      <c r="Y116" s="3"/>
      <c r="Z116" s="3"/>
      <c r="AA116" s="3"/>
      <c r="AB116" s="3"/>
      <c r="AC116" s="3"/>
      <c r="AD116" s="3"/>
      <c r="AE116" s="3"/>
      <c r="AF116" s="3"/>
    </row>
    <row r="117" ht="15.75" customHeight="1">
      <c r="A117" s="40"/>
      <c r="B117" s="41"/>
      <c r="C117" s="41"/>
      <c r="D117" s="1"/>
      <c r="E117" s="1"/>
      <c r="F117" s="1"/>
      <c r="G117" s="1"/>
      <c r="H117" s="1"/>
      <c r="I117" s="1"/>
      <c r="J117" s="1"/>
      <c r="K117" s="1"/>
      <c r="L117" s="1"/>
      <c r="M117" s="1"/>
      <c r="N117" s="1"/>
      <c r="O117" s="3"/>
      <c r="P117" s="3"/>
      <c r="Q117" s="3"/>
      <c r="R117" s="3"/>
      <c r="S117" s="3"/>
      <c r="T117" s="3"/>
      <c r="U117" s="3"/>
      <c r="V117" s="3"/>
      <c r="W117" s="3"/>
      <c r="X117" s="3"/>
      <c r="Y117" s="3"/>
      <c r="Z117" s="3"/>
      <c r="AA117" s="3"/>
      <c r="AB117" s="3"/>
      <c r="AC117" s="3"/>
      <c r="AD117" s="3"/>
      <c r="AE117" s="3"/>
      <c r="AF117" s="3"/>
    </row>
    <row r="118" ht="15.75" customHeight="1">
      <c r="A118" s="40"/>
      <c r="B118" s="41"/>
      <c r="C118" s="41"/>
      <c r="D118" s="1"/>
      <c r="E118" s="1"/>
      <c r="F118" s="1"/>
      <c r="G118" s="1"/>
      <c r="H118" s="1"/>
      <c r="I118" s="1"/>
      <c r="J118" s="1"/>
      <c r="K118" s="1"/>
      <c r="L118" s="1"/>
      <c r="M118" s="1"/>
      <c r="N118" s="1"/>
      <c r="O118" s="3"/>
      <c r="P118" s="3"/>
      <c r="Q118" s="3"/>
      <c r="R118" s="3"/>
      <c r="S118" s="3"/>
      <c r="T118" s="3"/>
      <c r="U118" s="3"/>
      <c r="V118" s="3"/>
      <c r="W118" s="3"/>
      <c r="X118" s="3"/>
      <c r="Y118" s="3"/>
      <c r="Z118" s="3"/>
      <c r="AA118" s="3"/>
      <c r="AB118" s="3"/>
      <c r="AC118" s="3"/>
      <c r="AD118" s="3"/>
      <c r="AE118" s="3"/>
      <c r="AF118" s="3"/>
    </row>
    <row r="119" ht="15.75" customHeight="1">
      <c r="A119" s="40"/>
      <c r="B119" s="41"/>
      <c r="C119" s="41"/>
      <c r="D119" s="1"/>
      <c r="E119" s="1"/>
      <c r="F119" s="1"/>
      <c r="G119" s="1"/>
      <c r="H119" s="1"/>
      <c r="I119" s="1"/>
      <c r="J119" s="1"/>
      <c r="K119" s="1"/>
      <c r="L119" s="1"/>
      <c r="M119" s="1"/>
      <c r="N119" s="1"/>
      <c r="O119" s="3"/>
      <c r="P119" s="3"/>
      <c r="Q119" s="3"/>
      <c r="R119" s="3"/>
      <c r="S119" s="3"/>
      <c r="T119" s="3"/>
      <c r="U119" s="3"/>
      <c r="V119" s="3"/>
      <c r="W119" s="3"/>
      <c r="X119" s="3"/>
      <c r="Y119" s="3"/>
      <c r="Z119" s="3"/>
      <c r="AA119" s="3"/>
      <c r="AB119" s="3"/>
      <c r="AC119" s="3"/>
      <c r="AD119" s="3"/>
      <c r="AE119" s="3"/>
      <c r="AF119" s="3"/>
    </row>
    <row r="120" ht="15.75" customHeight="1">
      <c r="A120" s="40"/>
      <c r="B120" s="41"/>
      <c r="C120" s="41"/>
      <c r="D120" s="1"/>
      <c r="E120" s="1"/>
      <c r="F120" s="1"/>
      <c r="G120" s="1"/>
      <c r="H120" s="1"/>
      <c r="I120" s="1"/>
      <c r="J120" s="1"/>
      <c r="K120" s="1"/>
      <c r="L120" s="1"/>
      <c r="M120" s="1"/>
      <c r="N120" s="1"/>
      <c r="O120" s="3"/>
      <c r="P120" s="3"/>
      <c r="Q120" s="3"/>
      <c r="R120" s="3"/>
      <c r="S120" s="3"/>
      <c r="T120" s="3"/>
      <c r="U120" s="3"/>
      <c r="V120" s="3"/>
      <c r="W120" s="3"/>
      <c r="X120" s="3"/>
      <c r="Y120" s="3"/>
      <c r="Z120" s="3"/>
      <c r="AA120" s="3"/>
      <c r="AB120" s="3"/>
      <c r="AC120" s="3"/>
      <c r="AD120" s="3"/>
      <c r="AE120" s="3"/>
      <c r="AF120" s="3"/>
    </row>
    <row r="121" ht="15.75" customHeight="1">
      <c r="A121" s="40"/>
      <c r="B121" s="41"/>
      <c r="C121" s="41"/>
      <c r="D121" s="1"/>
      <c r="E121" s="1"/>
      <c r="F121" s="1"/>
      <c r="G121" s="1"/>
      <c r="H121" s="1"/>
      <c r="I121" s="1"/>
      <c r="J121" s="1"/>
      <c r="K121" s="1"/>
      <c r="L121" s="1"/>
      <c r="M121" s="1"/>
      <c r="N121" s="1"/>
      <c r="O121" s="3"/>
      <c r="P121" s="3"/>
      <c r="Q121" s="3"/>
      <c r="R121" s="3"/>
      <c r="S121" s="3"/>
      <c r="T121" s="3"/>
      <c r="U121" s="3"/>
      <c r="V121" s="3"/>
      <c r="W121" s="3"/>
      <c r="X121" s="3"/>
      <c r="Y121" s="3"/>
      <c r="Z121" s="3"/>
      <c r="AA121" s="3"/>
      <c r="AB121" s="3"/>
      <c r="AC121" s="3"/>
      <c r="AD121" s="3"/>
      <c r="AE121" s="3"/>
      <c r="AF121" s="3"/>
    </row>
    <row r="122" ht="15.75" customHeight="1">
      <c r="A122" s="40"/>
      <c r="B122" s="41"/>
      <c r="C122" s="41"/>
      <c r="D122" s="1"/>
      <c r="E122" s="1"/>
      <c r="F122" s="1"/>
      <c r="G122" s="1"/>
      <c r="H122" s="1"/>
      <c r="I122" s="1"/>
      <c r="J122" s="1"/>
      <c r="K122" s="1"/>
      <c r="L122" s="1"/>
      <c r="M122" s="1"/>
      <c r="N122" s="1"/>
      <c r="O122" s="3"/>
      <c r="P122" s="3"/>
      <c r="Q122" s="3"/>
      <c r="R122" s="3"/>
      <c r="S122" s="3"/>
      <c r="T122" s="3"/>
      <c r="U122" s="3"/>
      <c r="V122" s="3"/>
      <c r="W122" s="3"/>
      <c r="X122" s="3"/>
      <c r="Y122" s="3"/>
      <c r="Z122" s="3"/>
      <c r="AA122" s="3"/>
      <c r="AB122" s="3"/>
      <c r="AC122" s="3"/>
      <c r="AD122" s="3"/>
      <c r="AE122" s="3"/>
      <c r="AF122" s="3"/>
    </row>
    <row r="123" ht="15.75" customHeight="1">
      <c r="A123" s="40"/>
      <c r="B123" s="41"/>
      <c r="C123" s="41"/>
      <c r="D123" s="1"/>
      <c r="E123" s="1"/>
      <c r="F123" s="1"/>
      <c r="G123" s="1"/>
      <c r="H123" s="1"/>
      <c r="I123" s="1"/>
      <c r="J123" s="1"/>
      <c r="K123" s="1"/>
      <c r="L123" s="1"/>
      <c r="M123" s="1"/>
      <c r="N123" s="1"/>
      <c r="O123" s="3"/>
      <c r="P123" s="3"/>
      <c r="Q123" s="3"/>
      <c r="R123" s="3"/>
      <c r="S123" s="3"/>
      <c r="T123" s="3"/>
      <c r="U123" s="3"/>
      <c r="V123" s="3"/>
      <c r="W123" s="3"/>
      <c r="X123" s="3"/>
      <c r="Y123" s="3"/>
      <c r="Z123" s="3"/>
      <c r="AA123" s="3"/>
      <c r="AB123" s="3"/>
      <c r="AC123" s="3"/>
      <c r="AD123" s="3"/>
      <c r="AE123" s="3"/>
      <c r="AF123" s="3"/>
    </row>
    <row r="124" ht="15.75" customHeight="1">
      <c r="A124" s="40"/>
      <c r="B124" s="41"/>
      <c r="C124" s="41"/>
      <c r="D124" s="1"/>
      <c r="E124" s="1"/>
      <c r="F124" s="1"/>
      <c r="G124" s="1"/>
      <c r="H124" s="1"/>
      <c r="I124" s="1"/>
      <c r="J124" s="1"/>
      <c r="K124" s="1"/>
      <c r="L124" s="1"/>
      <c r="M124" s="1"/>
      <c r="N124" s="1"/>
      <c r="O124" s="3"/>
      <c r="P124" s="3"/>
      <c r="Q124" s="3"/>
      <c r="R124" s="3"/>
      <c r="S124" s="3"/>
      <c r="T124" s="3"/>
      <c r="U124" s="3"/>
      <c r="V124" s="3"/>
      <c r="W124" s="3"/>
      <c r="X124" s="3"/>
      <c r="Y124" s="3"/>
      <c r="Z124" s="3"/>
      <c r="AA124" s="3"/>
      <c r="AB124" s="3"/>
      <c r="AC124" s="3"/>
      <c r="AD124" s="3"/>
      <c r="AE124" s="3"/>
      <c r="AF124" s="3"/>
    </row>
    <row r="125" ht="15.75" customHeight="1">
      <c r="A125" s="40"/>
      <c r="B125" s="41"/>
      <c r="C125" s="41"/>
      <c r="D125" s="1"/>
      <c r="E125" s="1"/>
      <c r="F125" s="1"/>
      <c r="G125" s="1"/>
      <c r="H125" s="1"/>
      <c r="I125" s="1"/>
      <c r="J125" s="1"/>
      <c r="K125" s="1"/>
      <c r="L125" s="1"/>
      <c r="M125" s="1"/>
      <c r="N125" s="1"/>
      <c r="O125" s="3"/>
      <c r="P125" s="3"/>
      <c r="Q125" s="3"/>
      <c r="R125" s="3"/>
      <c r="S125" s="3"/>
      <c r="T125" s="3"/>
      <c r="U125" s="3"/>
      <c r="V125" s="3"/>
      <c r="W125" s="3"/>
      <c r="X125" s="3"/>
      <c r="Y125" s="3"/>
      <c r="Z125" s="3"/>
      <c r="AA125" s="3"/>
      <c r="AB125" s="3"/>
      <c r="AC125" s="3"/>
      <c r="AD125" s="3"/>
      <c r="AE125" s="3"/>
      <c r="AF125" s="3"/>
    </row>
    <row r="126" ht="15.75" customHeight="1">
      <c r="A126" s="40"/>
      <c r="B126" s="41"/>
      <c r="C126" s="41"/>
      <c r="D126" s="1"/>
      <c r="E126" s="1"/>
      <c r="F126" s="1"/>
      <c r="G126" s="1"/>
      <c r="H126" s="1"/>
      <c r="I126" s="1"/>
      <c r="J126" s="1"/>
      <c r="K126" s="1"/>
      <c r="L126" s="1"/>
      <c r="M126" s="1"/>
      <c r="N126" s="1"/>
      <c r="O126" s="3"/>
      <c r="P126" s="3"/>
      <c r="Q126" s="3"/>
      <c r="R126" s="3"/>
      <c r="S126" s="3"/>
      <c r="T126" s="3"/>
      <c r="U126" s="3"/>
      <c r="V126" s="3"/>
      <c r="W126" s="3"/>
      <c r="X126" s="3"/>
      <c r="Y126" s="3"/>
      <c r="Z126" s="3"/>
      <c r="AA126" s="3"/>
      <c r="AB126" s="3"/>
      <c r="AC126" s="3"/>
      <c r="AD126" s="3"/>
      <c r="AE126" s="3"/>
      <c r="AF126" s="3"/>
    </row>
    <row r="127" ht="15.75" customHeight="1">
      <c r="A127" s="40"/>
      <c r="B127" s="41"/>
      <c r="C127" s="41"/>
      <c r="D127" s="1"/>
      <c r="E127" s="1"/>
      <c r="F127" s="1"/>
      <c r="G127" s="1"/>
      <c r="H127" s="1"/>
      <c r="I127" s="1"/>
      <c r="J127" s="1"/>
      <c r="K127" s="1"/>
      <c r="L127" s="1"/>
      <c r="M127" s="1"/>
      <c r="N127" s="1"/>
      <c r="O127" s="3"/>
      <c r="P127" s="3"/>
      <c r="Q127" s="3"/>
      <c r="R127" s="3"/>
      <c r="S127" s="3"/>
      <c r="T127" s="3"/>
      <c r="U127" s="3"/>
      <c r="V127" s="3"/>
      <c r="W127" s="3"/>
      <c r="X127" s="3"/>
      <c r="Y127" s="3"/>
      <c r="Z127" s="3"/>
      <c r="AA127" s="3"/>
      <c r="AB127" s="3"/>
      <c r="AC127" s="3"/>
      <c r="AD127" s="3"/>
      <c r="AE127" s="3"/>
      <c r="AF127" s="3"/>
    </row>
    <row r="128" ht="15.75" customHeight="1">
      <c r="A128" s="40"/>
      <c r="B128" s="41"/>
      <c r="C128" s="41"/>
      <c r="D128" s="1"/>
      <c r="E128" s="1"/>
      <c r="F128" s="1"/>
      <c r="G128" s="1"/>
      <c r="H128" s="1"/>
      <c r="I128" s="1"/>
      <c r="J128" s="1"/>
      <c r="K128" s="1"/>
      <c r="L128" s="1"/>
      <c r="M128" s="1"/>
      <c r="N128" s="1"/>
      <c r="O128" s="3"/>
      <c r="P128" s="3"/>
      <c r="Q128" s="3"/>
      <c r="R128" s="3"/>
      <c r="S128" s="3"/>
      <c r="T128" s="3"/>
      <c r="U128" s="3"/>
      <c r="V128" s="3"/>
      <c r="W128" s="3"/>
      <c r="X128" s="3"/>
      <c r="Y128" s="3"/>
      <c r="Z128" s="3"/>
      <c r="AA128" s="3"/>
      <c r="AB128" s="3"/>
      <c r="AC128" s="3"/>
      <c r="AD128" s="3"/>
      <c r="AE128" s="3"/>
      <c r="AF128" s="3"/>
    </row>
    <row r="129" ht="15.75" customHeight="1">
      <c r="A129" s="40"/>
      <c r="B129" s="41"/>
      <c r="C129" s="41"/>
      <c r="D129" s="1"/>
      <c r="E129" s="1"/>
      <c r="F129" s="1"/>
      <c r="G129" s="1"/>
      <c r="H129" s="1"/>
      <c r="I129" s="1"/>
      <c r="J129" s="1"/>
      <c r="K129" s="1"/>
      <c r="L129" s="1"/>
      <c r="M129" s="1"/>
      <c r="N129" s="1"/>
      <c r="O129" s="3"/>
      <c r="P129" s="3"/>
      <c r="Q129" s="3"/>
      <c r="R129" s="3"/>
      <c r="S129" s="3"/>
      <c r="T129" s="3"/>
      <c r="U129" s="3"/>
      <c r="V129" s="3"/>
      <c r="W129" s="3"/>
      <c r="X129" s="3"/>
      <c r="Y129" s="3"/>
      <c r="Z129" s="3"/>
      <c r="AA129" s="3"/>
      <c r="AB129" s="3"/>
      <c r="AC129" s="3"/>
      <c r="AD129" s="3"/>
      <c r="AE129" s="3"/>
      <c r="AF129" s="3"/>
    </row>
    <row r="130" ht="15.75" customHeight="1">
      <c r="A130" s="40"/>
      <c r="B130" s="41"/>
      <c r="C130" s="41"/>
      <c r="D130" s="1"/>
      <c r="E130" s="1"/>
      <c r="F130" s="1"/>
      <c r="G130" s="1"/>
      <c r="H130" s="1"/>
      <c r="I130" s="1"/>
      <c r="J130" s="1"/>
      <c r="K130" s="1"/>
      <c r="L130" s="1"/>
      <c r="M130" s="1"/>
      <c r="N130" s="1"/>
      <c r="O130" s="3"/>
      <c r="P130" s="3"/>
      <c r="Q130" s="3"/>
      <c r="R130" s="3"/>
      <c r="S130" s="3"/>
      <c r="T130" s="3"/>
      <c r="U130" s="3"/>
      <c r="V130" s="3"/>
      <c r="W130" s="3"/>
      <c r="X130" s="3"/>
      <c r="Y130" s="3"/>
      <c r="Z130" s="3"/>
      <c r="AA130" s="3"/>
      <c r="AB130" s="3"/>
      <c r="AC130" s="3"/>
      <c r="AD130" s="3"/>
      <c r="AE130" s="3"/>
      <c r="AF130" s="3"/>
    </row>
    <row r="131" ht="15.75" customHeight="1">
      <c r="A131" s="40"/>
      <c r="B131" s="41"/>
      <c r="C131" s="41"/>
      <c r="D131" s="1"/>
      <c r="E131" s="1"/>
      <c r="F131" s="1"/>
      <c r="G131" s="1"/>
      <c r="H131" s="1"/>
      <c r="I131" s="1"/>
      <c r="J131" s="1"/>
      <c r="K131" s="1"/>
      <c r="L131" s="1"/>
      <c r="M131" s="1"/>
      <c r="N131" s="1"/>
      <c r="O131" s="3"/>
      <c r="P131" s="3"/>
      <c r="Q131" s="3"/>
      <c r="R131" s="3"/>
      <c r="S131" s="3"/>
      <c r="T131" s="3"/>
      <c r="U131" s="3"/>
      <c r="V131" s="3"/>
      <c r="W131" s="3"/>
      <c r="X131" s="3"/>
      <c r="Y131" s="3"/>
      <c r="Z131" s="3"/>
      <c r="AA131" s="3"/>
      <c r="AB131" s="3"/>
      <c r="AC131" s="3"/>
      <c r="AD131" s="3"/>
      <c r="AE131" s="3"/>
      <c r="AF131" s="3"/>
    </row>
    <row r="132" ht="15.75" customHeight="1">
      <c r="A132" s="40"/>
      <c r="B132" s="41"/>
      <c r="C132" s="41"/>
      <c r="D132" s="1"/>
      <c r="E132" s="1"/>
      <c r="F132" s="1"/>
      <c r="G132" s="1"/>
      <c r="H132" s="1"/>
      <c r="I132" s="1"/>
      <c r="J132" s="1"/>
      <c r="K132" s="1"/>
      <c r="L132" s="1"/>
      <c r="M132" s="1"/>
      <c r="N132" s="1"/>
      <c r="O132" s="3"/>
      <c r="P132" s="3"/>
      <c r="Q132" s="3"/>
      <c r="R132" s="3"/>
      <c r="S132" s="3"/>
      <c r="T132" s="3"/>
      <c r="U132" s="3"/>
      <c r="V132" s="3"/>
      <c r="W132" s="3"/>
      <c r="X132" s="3"/>
      <c r="Y132" s="3"/>
      <c r="Z132" s="3"/>
      <c r="AA132" s="3"/>
      <c r="AB132" s="3"/>
      <c r="AC132" s="3"/>
      <c r="AD132" s="3"/>
      <c r="AE132" s="3"/>
      <c r="AF132" s="3"/>
    </row>
    <row r="133" ht="15.75" customHeight="1">
      <c r="A133" s="40"/>
      <c r="B133" s="41"/>
      <c r="C133" s="41"/>
      <c r="D133" s="1"/>
      <c r="E133" s="1"/>
      <c r="F133" s="1"/>
      <c r="G133" s="1"/>
      <c r="H133" s="1"/>
      <c r="I133" s="1"/>
      <c r="J133" s="1"/>
      <c r="K133" s="1"/>
      <c r="L133" s="1"/>
      <c r="M133" s="1"/>
      <c r="N133" s="1"/>
      <c r="O133" s="3"/>
      <c r="P133" s="3"/>
      <c r="Q133" s="3"/>
      <c r="R133" s="3"/>
      <c r="S133" s="3"/>
      <c r="T133" s="3"/>
      <c r="U133" s="3"/>
      <c r="V133" s="3"/>
      <c r="W133" s="3"/>
      <c r="X133" s="3"/>
      <c r="Y133" s="3"/>
      <c r="Z133" s="3"/>
      <c r="AA133" s="3"/>
      <c r="AB133" s="3"/>
      <c r="AC133" s="3"/>
      <c r="AD133" s="3"/>
      <c r="AE133" s="3"/>
      <c r="AF133" s="3"/>
    </row>
    <row r="134" ht="15.75" customHeight="1">
      <c r="A134" s="40"/>
      <c r="B134" s="41"/>
      <c r="C134" s="41"/>
      <c r="D134" s="1"/>
      <c r="E134" s="1"/>
      <c r="F134" s="1"/>
      <c r="G134" s="1"/>
      <c r="H134" s="1"/>
      <c r="I134" s="1"/>
      <c r="J134" s="1"/>
      <c r="K134" s="1"/>
      <c r="L134" s="1"/>
      <c r="M134" s="1"/>
      <c r="N134" s="1"/>
      <c r="O134" s="3"/>
      <c r="P134" s="3"/>
      <c r="Q134" s="3"/>
      <c r="R134" s="3"/>
      <c r="S134" s="3"/>
      <c r="T134" s="3"/>
      <c r="U134" s="3"/>
      <c r="V134" s="3"/>
      <c r="W134" s="3"/>
      <c r="X134" s="3"/>
      <c r="Y134" s="3"/>
      <c r="Z134" s="3"/>
      <c r="AA134" s="3"/>
      <c r="AB134" s="3"/>
      <c r="AC134" s="3"/>
      <c r="AD134" s="3"/>
      <c r="AE134" s="3"/>
      <c r="AF134" s="3"/>
    </row>
    <row r="135" ht="15.75" customHeight="1">
      <c r="A135" s="40"/>
      <c r="B135" s="41"/>
      <c r="C135" s="41"/>
      <c r="D135" s="1"/>
      <c r="E135" s="1"/>
      <c r="F135" s="1"/>
      <c r="G135" s="1"/>
      <c r="H135" s="1"/>
      <c r="I135" s="1"/>
      <c r="J135" s="1"/>
      <c r="K135" s="1"/>
      <c r="L135" s="1"/>
      <c r="M135" s="1"/>
      <c r="N135" s="1"/>
      <c r="O135" s="3"/>
      <c r="P135" s="3"/>
      <c r="Q135" s="3"/>
      <c r="R135" s="3"/>
      <c r="S135" s="3"/>
      <c r="T135" s="3"/>
      <c r="U135" s="3"/>
      <c r="V135" s="3"/>
      <c r="W135" s="3"/>
      <c r="X135" s="3"/>
      <c r="Y135" s="3"/>
      <c r="Z135" s="3"/>
      <c r="AA135" s="3"/>
      <c r="AB135" s="3"/>
      <c r="AC135" s="3"/>
      <c r="AD135" s="3"/>
      <c r="AE135" s="3"/>
      <c r="AF135" s="3"/>
    </row>
    <row r="136" ht="15.75" customHeight="1">
      <c r="A136" s="40"/>
      <c r="B136" s="41"/>
      <c r="C136" s="41"/>
      <c r="D136" s="1"/>
      <c r="E136" s="1"/>
      <c r="F136" s="1"/>
      <c r="G136" s="1"/>
      <c r="H136" s="1"/>
      <c r="I136" s="1"/>
      <c r="J136" s="1"/>
      <c r="K136" s="1"/>
      <c r="L136" s="1"/>
      <c r="M136" s="1"/>
      <c r="N136" s="1"/>
      <c r="O136" s="3"/>
      <c r="P136" s="3"/>
      <c r="Q136" s="3"/>
      <c r="R136" s="3"/>
      <c r="S136" s="3"/>
      <c r="T136" s="3"/>
      <c r="U136" s="3"/>
      <c r="V136" s="3"/>
      <c r="W136" s="3"/>
      <c r="X136" s="3"/>
      <c r="Y136" s="3"/>
      <c r="Z136" s="3"/>
      <c r="AA136" s="3"/>
      <c r="AB136" s="3"/>
      <c r="AC136" s="3"/>
      <c r="AD136" s="3"/>
      <c r="AE136" s="3"/>
      <c r="AF136" s="3"/>
    </row>
    <row r="137" ht="15.75" customHeight="1">
      <c r="A137" s="40"/>
      <c r="B137" s="41"/>
      <c r="C137" s="41"/>
      <c r="D137" s="1"/>
      <c r="E137" s="1"/>
      <c r="F137" s="1"/>
      <c r="G137" s="1"/>
      <c r="H137" s="1"/>
      <c r="I137" s="1"/>
      <c r="J137" s="1"/>
      <c r="K137" s="1"/>
      <c r="L137" s="1"/>
      <c r="M137" s="1"/>
      <c r="N137" s="1"/>
      <c r="O137" s="3"/>
      <c r="P137" s="3"/>
      <c r="Q137" s="3"/>
      <c r="R137" s="3"/>
      <c r="S137" s="3"/>
      <c r="T137" s="3"/>
      <c r="U137" s="3"/>
      <c r="V137" s="3"/>
      <c r="W137" s="3"/>
      <c r="X137" s="3"/>
      <c r="Y137" s="3"/>
      <c r="Z137" s="3"/>
      <c r="AA137" s="3"/>
      <c r="AB137" s="3"/>
      <c r="AC137" s="3"/>
      <c r="AD137" s="3"/>
      <c r="AE137" s="3"/>
      <c r="AF137" s="3"/>
    </row>
    <row r="138" ht="15.75" customHeight="1">
      <c r="A138" s="40"/>
      <c r="B138" s="41"/>
      <c r="C138" s="41"/>
      <c r="D138" s="1"/>
      <c r="E138" s="1"/>
      <c r="F138" s="1"/>
      <c r="G138" s="1"/>
      <c r="H138" s="1"/>
      <c r="I138" s="1"/>
      <c r="J138" s="1"/>
      <c r="K138" s="1"/>
      <c r="L138" s="1"/>
      <c r="M138" s="1"/>
      <c r="N138" s="1"/>
      <c r="O138" s="3"/>
      <c r="P138" s="3"/>
      <c r="Q138" s="3"/>
      <c r="R138" s="3"/>
      <c r="S138" s="3"/>
      <c r="T138" s="3"/>
      <c r="U138" s="3"/>
      <c r="V138" s="3"/>
      <c r="W138" s="3"/>
      <c r="X138" s="3"/>
      <c r="Y138" s="3"/>
      <c r="Z138" s="3"/>
      <c r="AA138" s="3"/>
      <c r="AB138" s="3"/>
      <c r="AC138" s="3"/>
      <c r="AD138" s="3"/>
      <c r="AE138" s="3"/>
      <c r="AF138" s="3"/>
    </row>
    <row r="139" ht="15.75" customHeight="1">
      <c r="A139" s="40"/>
      <c r="B139" s="41"/>
      <c r="C139" s="41"/>
      <c r="D139" s="1"/>
      <c r="E139" s="1"/>
      <c r="F139" s="1"/>
      <c r="G139" s="1"/>
      <c r="H139" s="1"/>
      <c r="I139" s="1"/>
      <c r="J139" s="1"/>
      <c r="K139" s="1"/>
      <c r="L139" s="1"/>
      <c r="M139" s="1"/>
      <c r="N139" s="1"/>
      <c r="O139" s="3"/>
      <c r="P139" s="3"/>
      <c r="Q139" s="3"/>
      <c r="R139" s="3"/>
      <c r="S139" s="3"/>
      <c r="T139" s="3"/>
      <c r="U139" s="3"/>
      <c r="V139" s="3"/>
      <c r="W139" s="3"/>
      <c r="X139" s="3"/>
      <c r="Y139" s="3"/>
      <c r="Z139" s="3"/>
      <c r="AA139" s="3"/>
      <c r="AB139" s="3"/>
      <c r="AC139" s="3"/>
      <c r="AD139" s="3"/>
      <c r="AE139" s="3"/>
      <c r="AF139" s="3"/>
    </row>
    <row r="140" ht="15.75" customHeight="1">
      <c r="A140" s="40"/>
      <c r="B140" s="41"/>
      <c r="C140" s="41"/>
      <c r="D140" s="1"/>
      <c r="E140" s="1"/>
      <c r="F140" s="1"/>
      <c r="G140" s="1"/>
      <c r="H140" s="1"/>
      <c r="I140" s="1"/>
      <c r="J140" s="1"/>
      <c r="K140" s="1"/>
      <c r="L140" s="1"/>
      <c r="M140" s="1"/>
      <c r="N140" s="1"/>
      <c r="O140" s="3"/>
      <c r="P140" s="3"/>
      <c r="Q140" s="3"/>
      <c r="R140" s="3"/>
      <c r="S140" s="3"/>
      <c r="T140" s="3"/>
      <c r="U140" s="3"/>
      <c r="V140" s="3"/>
      <c r="W140" s="3"/>
      <c r="X140" s="3"/>
      <c r="Y140" s="3"/>
      <c r="Z140" s="3"/>
      <c r="AA140" s="3"/>
      <c r="AB140" s="3"/>
      <c r="AC140" s="3"/>
      <c r="AD140" s="3"/>
      <c r="AE140" s="3"/>
      <c r="AF140" s="3"/>
    </row>
    <row r="141" ht="15.75" customHeight="1">
      <c r="A141" s="40"/>
      <c r="B141" s="41"/>
      <c r="C141" s="41"/>
      <c r="D141" s="1"/>
      <c r="E141" s="1"/>
      <c r="F141" s="1"/>
      <c r="G141" s="1"/>
      <c r="H141" s="1"/>
      <c r="I141" s="1"/>
      <c r="J141" s="1"/>
      <c r="K141" s="1"/>
      <c r="L141" s="1"/>
      <c r="M141" s="1"/>
      <c r="N141" s="1"/>
      <c r="O141" s="3"/>
      <c r="P141" s="3"/>
      <c r="Q141" s="3"/>
      <c r="R141" s="3"/>
      <c r="S141" s="3"/>
      <c r="T141" s="3"/>
      <c r="U141" s="3"/>
      <c r="V141" s="3"/>
      <c r="W141" s="3"/>
      <c r="X141" s="3"/>
      <c r="Y141" s="3"/>
      <c r="Z141" s="3"/>
      <c r="AA141" s="3"/>
      <c r="AB141" s="3"/>
      <c r="AC141" s="3"/>
      <c r="AD141" s="3"/>
      <c r="AE141" s="3"/>
      <c r="AF141" s="3"/>
    </row>
    <row r="142" ht="15.75" customHeight="1">
      <c r="A142" s="40"/>
      <c r="B142" s="41"/>
      <c r="C142" s="41"/>
      <c r="D142" s="1"/>
      <c r="E142" s="1"/>
      <c r="F142" s="1"/>
      <c r="G142" s="1"/>
      <c r="H142" s="1"/>
      <c r="I142" s="1"/>
      <c r="J142" s="1"/>
      <c r="K142" s="1"/>
      <c r="L142" s="1"/>
      <c r="M142" s="1"/>
      <c r="N142" s="1"/>
      <c r="O142" s="3"/>
      <c r="P142" s="3"/>
      <c r="Q142" s="3"/>
      <c r="R142" s="3"/>
      <c r="S142" s="3"/>
      <c r="T142" s="3"/>
      <c r="U142" s="3"/>
      <c r="V142" s="3"/>
      <c r="W142" s="3"/>
      <c r="X142" s="3"/>
      <c r="Y142" s="3"/>
      <c r="Z142" s="3"/>
      <c r="AA142" s="3"/>
      <c r="AB142" s="3"/>
      <c r="AC142" s="3"/>
      <c r="AD142" s="3"/>
      <c r="AE142" s="3"/>
      <c r="AF142" s="3"/>
    </row>
    <row r="143" ht="15.75" customHeight="1">
      <c r="A143" s="40"/>
      <c r="B143" s="41"/>
      <c r="C143" s="41"/>
      <c r="D143" s="1"/>
      <c r="E143" s="1"/>
      <c r="F143" s="1"/>
      <c r="G143" s="1"/>
      <c r="H143" s="1"/>
      <c r="I143" s="1"/>
      <c r="J143" s="1"/>
      <c r="K143" s="1"/>
      <c r="L143" s="1"/>
      <c r="M143" s="1"/>
      <c r="N143" s="1"/>
      <c r="O143" s="3"/>
      <c r="P143" s="3"/>
      <c r="Q143" s="3"/>
      <c r="R143" s="3"/>
      <c r="S143" s="3"/>
      <c r="T143" s="3"/>
      <c r="U143" s="3"/>
      <c r="V143" s="3"/>
      <c r="W143" s="3"/>
      <c r="X143" s="3"/>
      <c r="Y143" s="3"/>
      <c r="Z143" s="3"/>
      <c r="AA143" s="3"/>
      <c r="AB143" s="3"/>
      <c r="AC143" s="3"/>
      <c r="AD143" s="3"/>
      <c r="AE143" s="3"/>
      <c r="AF143" s="3"/>
    </row>
    <row r="144" ht="15.75" customHeight="1">
      <c r="A144" s="40"/>
      <c r="B144" s="41"/>
      <c r="C144" s="41"/>
      <c r="D144" s="1"/>
      <c r="E144" s="1"/>
      <c r="F144" s="1"/>
      <c r="G144" s="1"/>
      <c r="H144" s="1"/>
      <c r="I144" s="1"/>
      <c r="J144" s="1"/>
      <c r="K144" s="1"/>
      <c r="L144" s="1"/>
      <c r="M144" s="1"/>
      <c r="N144" s="1"/>
      <c r="O144" s="3"/>
      <c r="P144" s="3"/>
      <c r="Q144" s="3"/>
      <c r="R144" s="3"/>
      <c r="S144" s="3"/>
      <c r="T144" s="3"/>
      <c r="U144" s="3"/>
      <c r="V144" s="3"/>
      <c r="W144" s="3"/>
      <c r="X144" s="3"/>
      <c r="Y144" s="3"/>
      <c r="Z144" s="3"/>
      <c r="AA144" s="3"/>
      <c r="AB144" s="3"/>
      <c r="AC144" s="3"/>
      <c r="AD144" s="3"/>
      <c r="AE144" s="3"/>
      <c r="AF144" s="3"/>
    </row>
    <row r="145" ht="15.75" customHeight="1">
      <c r="A145" s="40"/>
      <c r="B145" s="41"/>
      <c r="C145" s="41"/>
      <c r="D145" s="1"/>
      <c r="E145" s="1"/>
      <c r="F145" s="1"/>
      <c r="G145" s="1"/>
      <c r="H145" s="1"/>
      <c r="I145" s="1"/>
      <c r="J145" s="1"/>
      <c r="K145" s="1"/>
      <c r="L145" s="1"/>
      <c r="M145" s="1"/>
      <c r="N145" s="1"/>
      <c r="O145" s="3"/>
      <c r="P145" s="3"/>
      <c r="Q145" s="3"/>
      <c r="R145" s="3"/>
      <c r="S145" s="3"/>
      <c r="T145" s="3"/>
      <c r="U145" s="3"/>
      <c r="V145" s="3"/>
      <c r="W145" s="3"/>
      <c r="X145" s="3"/>
      <c r="Y145" s="3"/>
      <c r="Z145" s="3"/>
      <c r="AA145" s="3"/>
      <c r="AB145" s="3"/>
      <c r="AC145" s="3"/>
      <c r="AD145" s="3"/>
      <c r="AE145" s="3"/>
      <c r="AF145" s="3"/>
    </row>
    <row r="146" ht="15.75" customHeight="1">
      <c r="A146" s="40"/>
      <c r="B146" s="41"/>
      <c r="C146" s="41"/>
      <c r="D146" s="1"/>
      <c r="E146" s="1"/>
      <c r="F146" s="1"/>
      <c r="G146" s="1"/>
      <c r="H146" s="1"/>
      <c r="I146" s="1"/>
      <c r="J146" s="1"/>
      <c r="K146" s="1"/>
      <c r="L146" s="1"/>
      <c r="M146" s="1"/>
      <c r="N146" s="1"/>
      <c r="O146" s="3"/>
      <c r="P146" s="3"/>
      <c r="Q146" s="3"/>
      <c r="R146" s="3"/>
      <c r="S146" s="3"/>
      <c r="T146" s="3"/>
      <c r="U146" s="3"/>
      <c r="V146" s="3"/>
      <c r="W146" s="3"/>
      <c r="X146" s="3"/>
      <c r="Y146" s="3"/>
      <c r="Z146" s="3"/>
      <c r="AA146" s="3"/>
      <c r="AB146" s="3"/>
      <c r="AC146" s="3"/>
      <c r="AD146" s="3"/>
      <c r="AE146" s="3"/>
      <c r="AF146" s="3"/>
    </row>
    <row r="147" ht="15.75" customHeight="1">
      <c r="A147" s="40"/>
      <c r="B147" s="41"/>
      <c r="C147" s="41"/>
      <c r="D147" s="1"/>
      <c r="E147" s="1"/>
      <c r="F147" s="1"/>
      <c r="G147" s="1"/>
      <c r="H147" s="1"/>
      <c r="I147" s="1"/>
      <c r="J147" s="1"/>
      <c r="K147" s="1"/>
      <c r="L147" s="1"/>
      <c r="M147" s="1"/>
      <c r="N147" s="1"/>
      <c r="O147" s="3"/>
      <c r="P147" s="3"/>
      <c r="Q147" s="3"/>
      <c r="R147" s="3"/>
      <c r="S147" s="3"/>
      <c r="T147" s="3"/>
      <c r="U147" s="3"/>
      <c r="V147" s="3"/>
      <c r="W147" s="3"/>
      <c r="X147" s="3"/>
      <c r="Y147" s="3"/>
      <c r="Z147" s="3"/>
      <c r="AA147" s="3"/>
      <c r="AB147" s="3"/>
      <c r="AC147" s="3"/>
      <c r="AD147" s="3"/>
      <c r="AE147" s="3"/>
      <c r="AF147" s="3"/>
    </row>
    <row r="148" ht="15.75" customHeight="1">
      <c r="A148" s="40"/>
      <c r="B148" s="41"/>
      <c r="C148" s="41"/>
      <c r="D148" s="1"/>
      <c r="E148" s="1"/>
      <c r="F148" s="1"/>
      <c r="G148" s="1"/>
      <c r="H148" s="1"/>
      <c r="I148" s="1"/>
      <c r="J148" s="1"/>
      <c r="K148" s="1"/>
      <c r="L148" s="1"/>
      <c r="M148" s="1"/>
      <c r="N148" s="1"/>
      <c r="O148" s="3"/>
      <c r="P148" s="3"/>
      <c r="Q148" s="3"/>
      <c r="R148" s="3"/>
      <c r="S148" s="3"/>
      <c r="T148" s="3"/>
      <c r="U148" s="3"/>
      <c r="V148" s="3"/>
      <c r="W148" s="3"/>
      <c r="X148" s="3"/>
      <c r="Y148" s="3"/>
      <c r="Z148" s="3"/>
      <c r="AA148" s="3"/>
      <c r="AB148" s="3"/>
      <c r="AC148" s="3"/>
      <c r="AD148" s="3"/>
      <c r="AE148" s="3"/>
      <c r="AF148" s="3"/>
    </row>
    <row r="149" ht="15.75" customHeight="1">
      <c r="A149" s="40"/>
      <c r="B149" s="41"/>
      <c r="C149" s="41"/>
      <c r="D149" s="1"/>
      <c r="E149" s="1"/>
      <c r="F149" s="1"/>
      <c r="G149" s="1"/>
      <c r="H149" s="1"/>
      <c r="I149" s="1"/>
      <c r="J149" s="1"/>
      <c r="K149" s="1"/>
      <c r="L149" s="1"/>
      <c r="M149" s="1"/>
      <c r="N149" s="1"/>
      <c r="O149" s="3"/>
      <c r="P149" s="3"/>
      <c r="Q149" s="3"/>
      <c r="R149" s="3"/>
      <c r="S149" s="3"/>
      <c r="T149" s="3"/>
      <c r="U149" s="3"/>
      <c r="V149" s="3"/>
      <c r="W149" s="3"/>
      <c r="X149" s="3"/>
      <c r="Y149" s="3"/>
      <c r="Z149" s="3"/>
      <c r="AA149" s="3"/>
      <c r="AB149" s="3"/>
      <c r="AC149" s="3"/>
      <c r="AD149" s="3"/>
      <c r="AE149" s="3"/>
      <c r="AF149" s="3"/>
    </row>
    <row r="150" ht="15.75" customHeight="1">
      <c r="A150" s="40"/>
      <c r="B150" s="41"/>
      <c r="C150" s="41"/>
      <c r="D150" s="1"/>
      <c r="E150" s="1"/>
      <c r="F150" s="1"/>
      <c r="G150" s="1"/>
      <c r="H150" s="1"/>
      <c r="I150" s="1"/>
      <c r="J150" s="1"/>
      <c r="K150" s="1"/>
      <c r="L150" s="1"/>
      <c r="M150" s="1"/>
      <c r="N150" s="1"/>
      <c r="O150" s="3"/>
      <c r="P150" s="3"/>
      <c r="Q150" s="3"/>
      <c r="R150" s="3"/>
      <c r="S150" s="3"/>
      <c r="T150" s="3"/>
      <c r="U150" s="3"/>
      <c r="V150" s="3"/>
      <c r="W150" s="3"/>
      <c r="X150" s="3"/>
      <c r="Y150" s="3"/>
      <c r="Z150" s="3"/>
      <c r="AA150" s="3"/>
      <c r="AB150" s="3"/>
      <c r="AC150" s="3"/>
      <c r="AD150" s="3"/>
      <c r="AE150" s="3"/>
      <c r="AF150" s="3"/>
    </row>
    <row r="151" ht="15.75" customHeight="1">
      <c r="A151" s="40"/>
      <c r="B151" s="41"/>
      <c r="C151" s="41"/>
      <c r="D151" s="1"/>
      <c r="E151" s="1"/>
      <c r="F151" s="1"/>
      <c r="G151" s="1"/>
      <c r="H151" s="1"/>
      <c r="I151" s="1"/>
      <c r="J151" s="1"/>
      <c r="K151" s="1"/>
      <c r="L151" s="1"/>
      <c r="M151" s="1"/>
      <c r="N151" s="1"/>
      <c r="O151" s="3"/>
      <c r="P151" s="3"/>
      <c r="Q151" s="3"/>
      <c r="R151" s="3"/>
      <c r="S151" s="3"/>
      <c r="T151" s="3"/>
      <c r="U151" s="3"/>
      <c r="V151" s="3"/>
      <c r="W151" s="3"/>
      <c r="X151" s="3"/>
      <c r="Y151" s="3"/>
      <c r="Z151" s="3"/>
      <c r="AA151" s="3"/>
      <c r="AB151" s="3"/>
      <c r="AC151" s="3"/>
      <c r="AD151" s="3"/>
      <c r="AE151" s="3"/>
      <c r="AF151" s="3"/>
    </row>
    <row r="152" ht="15.75" customHeight="1">
      <c r="A152" s="40"/>
      <c r="B152" s="41"/>
      <c r="C152" s="41"/>
      <c r="D152" s="1"/>
      <c r="E152" s="1"/>
      <c r="F152" s="1"/>
      <c r="G152" s="1"/>
      <c r="H152" s="1"/>
      <c r="I152" s="1"/>
      <c r="J152" s="1"/>
      <c r="K152" s="1"/>
      <c r="L152" s="1"/>
      <c r="M152" s="1"/>
      <c r="N152" s="1"/>
      <c r="O152" s="3"/>
      <c r="P152" s="3"/>
      <c r="Q152" s="3"/>
      <c r="R152" s="3"/>
      <c r="S152" s="3"/>
      <c r="T152" s="3"/>
      <c r="U152" s="3"/>
      <c r="V152" s="3"/>
      <c r="W152" s="3"/>
      <c r="X152" s="3"/>
      <c r="Y152" s="3"/>
      <c r="Z152" s="3"/>
      <c r="AA152" s="3"/>
      <c r="AB152" s="3"/>
      <c r="AC152" s="3"/>
      <c r="AD152" s="3"/>
      <c r="AE152" s="3"/>
      <c r="AF152" s="3"/>
    </row>
    <row r="153" ht="15.75" customHeight="1">
      <c r="A153" s="40"/>
      <c r="B153" s="41"/>
      <c r="C153" s="41"/>
      <c r="D153" s="1"/>
      <c r="E153" s="1"/>
      <c r="F153" s="1"/>
      <c r="G153" s="1"/>
      <c r="H153" s="1"/>
      <c r="I153" s="1"/>
      <c r="J153" s="1"/>
      <c r="K153" s="1"/>
      <c r="L153" s="1"/>
      <c r="M153" s="1"/>
      <c r="N153" s="1"/>
      <c r="O153" s="3"/>
      <c r="P153" s="3"/>
      <c r="Q153" s="3"/>
      <c r="R153" s="3"/>
      <c r="S153" s="3"/>
      <c r="T153" s="3"/>
      <c r="U153" s="3"/>
      <c r="V153" s="3"/>
      <c r="W153" s="3"/>
      <c r="X153" s="3"/>
      <c r="Y153" s="3"/>
      <c r="Z153" s="3"/>
      <c r="AA153" s="3"/>
      <c r="AB153" s="3"/>
      <c r="AC153" s="3"/>
      <c r="AD153" s="3"/>
      <c r="AE153" s="3"/>
      <c r="AF153" s="3"/>
    </row>
    <row r="154" ht="15.75" customHeight="1">
      <c r="A154" s="40"/>
      <c r="B154" s="41"/>
      <c r="C154" s="41"/>
      <c r="D154" s="1"/>
      <c r="E154" s="1"/>
      <c r="F154" s="1"/>
      <c r="G154" s="1"/>
      <c r="H154" s="1"/>
      <c r="I154" s="1"/>
      <c r="J154" s="1"/>
      <c r="K154" s="1"/>
      <c r="L154" s="1"/>
      <c r="M154" s="1"/>
      <c r="N154" s="1"/>
      <c r="O154" s="3"/>
      <c r="P154" s="3"/>
      <c r="Q154" s="3"/>
      <c r="R154" s="3"/>
      <c r="S154" s="3"/>
      <c r="T154" s="3"/>
      <c r="U154" s="3"/>
      <c r="V154" s="3"/>
      <c r="W154" s="3"/>
      <c r="X154" s="3"/>
      <c r="Y154" s="3"/>
      <c r="Z154" s="3"/>
      <c r="AA154" s="3"/>
      <c r="AB154" s="3"/>
      <c r="AC154" s="3"/>
      <c r="AD154" s="3"/>
      <c r="AE154" s="3"/>
      <c r="AF154" s="3"/>
    </row>
    <row r="155" ht="15.75" customHeight="1">
      <c r="A155" s="40"/>
      <c r="B155" s="41"/>
      <c r="C155" s="41"/>
      <c r="D155" s="1"/>
      <c r="E155" s="1"/>
      <c r="F155" s="1"/>
      <c r="G155" s="1"/>
      <c r="H155" s="1"/>
      <c r="I155" s="1"/>
      <c r="J155" s="1"/>
      <c r="K155" s="1"/>
      <c r="L155" s="1"/>
      <c r="M155" s="1"/>
      <c r="N155" s="1"/>
      <c r="O155" s="3"/>
      <c r="P155" s="3"/>
      <c r="Q155" s="3"/>
      <c r="R155" s="3"/>
      <c r="S155" s="3"/>
      <c r="T155" s="3"/>
      <c r="U155" s="3"/>
      <c r="V155" s="3"/>
      <c r="W155" s="3"/>
      <c r="X155" s="3"/>
      <c r="Y155" s="3"/>
      <c r="Z155" s="3"/>
      <c r="AA155" s="3"/>
      <c r="AB155" s="3"/>
      <c r="AC155" s="3"/>
      <c r="AD155" s="3"/>
      <c r="AE155" s="3"/>
      <c r="AF155" s="3"/>
    </row>
    <row r="156" ht="15.75" customHeight="1">
      <c r="A156" s="40"/>
      <c r="B156" s="41"/>
      <c r="C156" s="41"/>
      <c r="D156" s="1"/>
      <c r="E156" s="1"/>
      <c r="F156" s="1"/>
      <c r="G156" s="1"/>
      <c r="H156" s="1"/>
      <c r="I156" s="1"/>
      <c r="J156" s="1"/>
      <c r="K156" s="1"/>
      <c r="L156" s="1"/>
      <c r="M156" s="1"/>
      <c r="N156" s="1"/>
      <c r="O156" s="3"/>
      <c r="P156" s="3"/>
      <c r="Q156" s="3"/>
      <c r="R156" s="3"/>
      <c r="S156" s="3"/>
      <c r="T156" s="3"/>
      <c r="U156" s="3"/>
      <c r="V156" s="3"/>
      <c r="W156" s="3"/>
      <c r="X156" s="3"/>
      <c r="Y156" s="3"/>
      <c r="Z156" s="3"/>
      <c r="AA156" s="3"/>
      <c r="AB156" s="3"/>
      <c r="AC156" s="3"/>
      <c r="AD156" s="3"/>
      <c r="AE156" s="3"/>
      <c r="AF156" s="3"/>
    </row>
    <row r="157" ht="15.75" customHeight="1">
      <c r="A157" s="40"/>
      <c r="B157" s="41"/>
      <c r="C157" s="41"/>
      <c r="D157" s="1"/>
      <c r="E157" s="1"/>
      <c r="F157" s="1"/>
      <c r="G157" s="1"/>
      <c r="H157" s="1"/>
      <c r="I157" s="1"/>
      <c r="J157" s="1"/>
      <c r="K157" s="1"/>
      <c r="L157" s="1"/>
      <c r="M157" s="1"/>
      <c r="N157" s="1"/>
      <c r="O157" s="3"/>
      <c r="P157" s="3"/>
      <c r="Q157" s="3"/>
      <c r="R157" s="3"/>
      <c r="S157" s="3"/>
      <c r="T157" s="3"/>
      <c r="U157" s="3"/>
      <c r="V157" s="3"/>
      <c r="W157" s="3"/>
      <c r="X157" s="3"/>
      <c r="Y157" s="3"/>
      <c r="Z157" s="3"/>
      <c r="AA157" s="3"/>
      <c r="AB157" s="3"/>
      <c r="AC157" s="3"/>
      <c r="AD157" s="3"/>
      <c r="AE157" s="3"/>
      <c r="AF157" s="3"/>
    </row>
    <row r="158" ht="15.75" customHeight="1">
      <c r="A158" s="40"/>
      <c r="B158" s="41"/>
      <c r="C158" s="41"/>
      <c r="D158" s="1"/>
      <c r="E158" s="1"/>
      <c r="F158" s="1"/>
      <c r="G158" s="1"/>
      <c r="H158" s="1"/>
      <c r="I158" s="1"/>
      <c r="J158" s="1"/>
      <c r="K158" s="1"/>
      <c r="L158" s="1"/>
      <c r="M158" s="1"/>
      <c r="N158" s="1"/>
      <c r="O158" s="3"/>
      <c r="P158" s="3"/>
      <c r="Q158" s="3"/>
      <c r="R158" s="3"/>
      <c r="S158" s="3"/>
      <c r="T158" s="3"/>
      <c r="U158" s="3"/>
      <c r="V158" s="3"/>
      <c r="W158" s="3"/>
      <c r="X158" s="3"/>
      <c r="Y158" s="3"/>
      <c r="Z158" s="3"/>
      <c r="AA158" s="3"/>
      <c r="AB158" s="3"/>
      <c r="AC158" s="3"/>
      <c r="AD158" s="3"/>
      <c r="AE158" s="3"/>
      <c r="AF158" s="3"/>
    </row>
    <row r="159" ht="15.75" customHeight="1">
      <c r="A159" s="40"/>
      <c r="B159" s="41"/>
      <c r="C159" s="41"/>
      <c r="D159" s="1"/>
      <c r="E159" s="1"/>
      <c r="F159" s="1"/>
      <c r="G159" s="1"/>
      <c r="H159" s="1"/>
      <c r="I159" s="1"/>
      <c r="J159" s="1"/>
      <c r="K159" s="1"/>
      <c r="L159" s="1"/>
      <c r="M159" s="1"/>
      <c r="N159" s="1"/>
      <c r="O159" s="3"/>
      <c r="P159" s="3"/>
      <c r="Q159" s="3"/>
      <c r="R159" s="3"/>
      <c r="S159" s="3"/>
      <c r="T159" s="3"/>
      <c r="U159" s="3"/>
      <c r="V159" s="3"/>
      <c r="W159" s="3"/>
      <c r="X159" s="3"/>
      <c r="Y159" s="3"/>
      <c r="Z159" s="3"/>
      <c r="AA159" s="3"/>
      <c r="AB159" s="3"/>
      <c r="AC159" s="3"/>
      <c r="AD159" s="3"/>
      <c r="AE159" s="3"/>
      <c r="AF159" s="3"/>
    </row>
    <row r="160" ht="15.75" customHeight="1">
      <c r="A160" s="40"/>
      <c r="B160" s="41"/>
      <c r="C160" s="41"/>
      <c r="D160" s="1"/>
      <c r="E160" s="1"/>
      <c r="F160" s="1"/>
      <c r="G160" s="1"/>
      <c r="H160" s="1"/>
      <c r="I160" s="1"/>
      <c r="J160" s="1"/>
      <c r="K160" s="1"/>
      <c r="L160" s="1"/>
      <c r="M160" s="1"/>
      <c r="N160" s="1"/>
      <c r="O160" s="3"/>
      <c r="P160" s="3"/>
      <c r="Q160" s="3"/>
      <c r="R160" s="3"/>
      <c r="S160" s="3"/>
      <c r="T160" s="3"/>
      <c r="U160" s="3"/>
      <c r="V160" s="3"/>
      <c r="W160" s="3"/>
      <c r="X160" s="3"/>
      <c r="Y160" s="3"/>
      <c r="Z160" s="3"/>
      <c r="AA160" s="3"/>
      <c r="AB160" s="3"/>
      <c r="AC160" s="3"/>
      <c r="AD160" s="3"/>
      <c r="AE160" s="3"/>
      <c r="AF160" s="3"/>
    </row>
    <row r="161" ht="15.75" customHeight="1">
      <c r="A161" s="40"/>
      <c r="B161" s="41"/>
      <c r="C161" s="41"/>
      <c r="D161" s="1"/>
      <c r="E161" s="1"/>
      <c r="F161" s="1"/>
      <c r="G161" s="1"/>
      <c r="H161" s="1"/>
      <c r="I161" s="1"/>
      <c r="J161" s="1"/>
      <c r="K161" s="1"/>
      <c r="L161" s="1"/>
      <c r="M161" s="1"/>
      <c r="N161" s="1"/>
      <c r="O161" s="3"/>
      <c r="P161" s="3"/>
      <c r="Q161" s="3"/>
      <c r="R161" s="3"/>
      <c r="S161" s="3"/>
      <c r="T161" s="3"/>
      <c r="U161" s="3"/>
      <c r="V161" s="3"/>
      <c r="W161" s="3"/>
      <c r="X161" s="3"/>
      <c r="Y161" s="3"/>
      <c r="Z161" s="3"/>
      <c r="AA161" s="3"/>
      <c r="AB161" s="3"/>
      <c r="AC161" s="3"/>
      <c r="AD161" s="3"/>
      <c r="AE161" s="3"/>
      <c r="AF161" s="3"/>
    </row>
    <row r="162" ht="15.75" customHeight="1">
      <c r="A162" s="40"/>
      <c r="B162" s="41"/>
      <c r="C162" s="41"/>
      <c r="D162" s="1"/>
      <c r="E162" s="1"/>
      <c r="F162" s="1"/>
      <c r="G162" s="1"/>
      <c r="H162" s="1"/>
      <c r="I162" s="1"/>
      <c r="J162" s="1"/>
      <c r="K162" s="1"/>
      <c r="L162" s="1"/>
      <c r="M162" s="1"/>
      <c r="N162" s="1"/>
      <c r="O162" s="3"/>
      <c r="P162" s="3"/>
      <c r="Q162" s="3"/>
      <c r="R162" s="3"/>
      <c r="S162" s="3"/>
      <c r="T162" s="3"/>
      <c r="U162" s="3"/>
      <c r="V162" s="3"/>
      <c r="W162" s="3"/>
      <c r="X162" s="3"/>
      <c r="Y162" s="3"/>
      <c r="Z162" s="3"/>
      <c r="AA162" s="3"/>
      <c r="AB162" s="3"/>
      <c r="AC162" s="3"/>
      <c r="AD162" s="3"/>
      <c r="AE162" s="3"/>
      <c r="AF162" s="3"/>
    </row>
    <row r="163" ht="15.75" customHeight="1">
      <c r="A163" s="40"/>
      <c r="B163" s="41"/>
      <c r="C163" s="41"/>
      <c r="D163" s="1"/>
      <c r="E163" s="1"/>
      <c r="F163" s="1"/>
      <c r="G163" s="1"/>
      <c r="H163" s="1"/>
      <c r="I163" s="1"/>
      <c r="J163" s="1"/>
      <c r="K163" s="1"/>
      <c r="L163" s="1"/>
      <c r="M163" s="1"/>
      <c r="N163" s="1"/>
      <c r="O163" s="3"/>
      <c r="P163" s="3"/>
      <c r="Q163" s="3"/>
      <c r="R163" s="3"/>
      <c r="S163" s="3"/>
      <c r="T163" s="3"/>
      <c r="U163" s="3"/>
      <c r="V163" s="3"/>
      <c r="W163" s="3"/>
      <c r="X163" s="3"/>
      <c r="Y163" s="3"/>
      <c r="Z163" s="3"/>
      <c r="AA163" s="3"/>
      <c r="AB163" s="3"/>
      <c r="AC163" s="3"/>
      <c r="AD163" s="3"/>
      <c r="AE163" s="3"/>
      <c r="AF163" s="3"/>
    </row>
    <row r="164" ht="15.75" customHeight="1">
      <c r="A164" s="40"/>
      <c r="B164" s="41"/>
      <c r="C164" s="41"/>
      <c r="D164" s="1"/>
      <c r="E164" s="1"/>
      <c r="F164" s="1"/>
      <c r="G164" s="1"/>
      <c r="H164" s="1"/>
      <c r="I164" s="1"/>
      <c r="J164" s="1"/>
      <c r="K164" s="1"/>
      <c r="L164" s="1"/>
      <c r="M164" s="1"/>
      <c r="N164" s="1"/>
      <c r="O164" s="3"/>
      <c r="P164" s="3"/>
      <c r="Q164" s="3"/>
      <c r="R164" s="3"/>
      <c r="S164" s="3"/>
      <c r="T164" s="3"/>
      <c r="U164" s="3"/>
      <c r="V164" s="3"/>
      <c r="W164" s="3"/>
      <c r="X164" s="3"/>
      <c r="Y164" s="3"/>
      <c r="Z164" s="3"/>
      <c r="AA164" s="3"/>
      <c r="AB164" s="3"/>
      <c r="AC164" s="3"/>
      <c r="AD164" s="3"/>
      <c r="AE164" s="3"/>
      <c r="AF164" s="3"/>
    </row>
    <row r="165" ht="15.75" customHeight="1">
      <c r="A165" s="40"/>
      <c r="B165" s="41"/>
      <c r="C165" s="41"/>
      <c r="D165" s="1"/>
      <c r="E165" s="1"/>
      <c r="F165" s="1"/>
      <c r="G165" s="1"/>
      <c r="H165" s="1"/>
      <c r="I165" s="1"/>
      <c r="J165" s="1"/>
      <c r="K165" s="1"/>
      <c r="L165" s="1"/>
      <c r="M165" s="1"/>
      <c r="N165" s="1"/>
      <c r="O165" s="3"/>
      <c r="P165" s="3"/>
      <c r="Q165" s="3"/>
      <c r="R165" s="3"/>
      <c r="S165" s="3"/>
      <c r="T165" s="3"/>
      <c r="U165" s="3"/>
      <c r="V165" s="3"/>
      <c r="W165" s="3"/>
      <c r="X165" s="3"/>
      <c r="Y165" s="3"/>
      <c r="Z165" s="3"/>
      <c r="AA165" s="3"/>
      <c r="AB165" s="3"/>
      <c r="AC165" s="3"/>
      <c r="AD165" s="3"/>
      <c r="AE165" s="3"/>
      <c r="AF165" s="3"/>
    </row>
    <row r="166" ht="15.75" customHeight="1">
      <c r="A166" s="40"/>
      <c r="B166" s="41"/>
      <c r="C166" s="41"/>
      <c r="D166" s="1"/>
      <c r="E166" s="1"/>
      <c r="F166" s="1"/>
      <c r="G166" s="1"/>
      <c r="H166" s="1"/>
      <c r="I166" s="1"/>
      <c r="J166" s="1"/>
      <c r="K166" s="1"/>
      <c r="L166" s="1"/>
      <c r="M166" s="1"/>
      <c r="N166" s="1"/>
      <c r="O166" s="3"/>
      <c r="P166" s="3"/>
      <c r="Q166" s="3"/>
      <c r="R166" s="3"/>
      <c r="S166" s="3"/>
      <c r="T166" s="3"/>
      <c r="U166" s="3"/>
      <c r="V166" s="3"/>
      <c r="W166" s="3"/>
      <c r="X166" s="3"/>
      <c r="Y166" s="3"/>
      <c r="Z166" s="3"/>
      <c r="AA166" s="3"/>
      <c r="AB166" s="3"/>
      <c r="AC166" s="3"/>
      <c r="AD166" s="3"/>
      <c r="AE166" s="3"/>
      <c r="AF166" s="3"/>
    </row>
    <row r="167" ht="15.75" customHeight="1">
      <c r="A167" s="40"/>
      <c r="B167" s="41"/>
      <c r="C167" s="41"/>
      <c r="D167" s="1"/>
      <c r="E167" s="1"/>
      <c r="F167" s="1"/>
      <c r="G167" s="1"/>
      <c r="H167" s="1"/>
      <c r="I167" s="1"/>
      <c r="J167" s="1"/>
      <c r="K167" s="1"/>
      <c r="L167" s="1"/>
      <c r="M167" s="1"/>
      <c r="N167" s="1"/>
      <c r="O167" s="3"/>
      <c r="P167" s="3"/>
      <c r="Q167" s="3"/>
      <c r="R167" s="3"/>
      <c r="S167" s="3"/>
      <c r="T167" s="3"/>
      <c r="U167" s="3"/>
      <c r="V167" s="3"/>
      <c r="W167" s="3"/>
      <c r="X167" s="3"/>
      <c r="Y167" s="3"/>
      <c r="Z167" s="3"/>
      <c r="AA167" s="3"/>
      <c r="AB167" s="3"/>
      <c r="AC167" s="3"/>
      <c r="AD167" s="3"/>
      <c r="AE167" s="3"/>
      <c r="AF167" s="3"/>
    </row>
    <row r="168" ht="15.75" customHeight="1">
      <c r="A168" s="40"/>
      <c r="B168" s="41"/>
      <c r="C168" s="41"/>
      <c r="D168" s="1"/>
      <c r="E168" s="1"/>
      <c r="F168" s="1"/>
      <c r="G168" s="1"/>
      <c r="H168" s="1"/>
      <c r="I168" s="1"/>
      <c r="J168" s="1"/>
      <c r="K168" s="1"/>
      <c r="L168" s="1"/>
      <c r="M168" s="1"/>
      <c r="N168" s="1"/>
      <c r="O168" s="3"/>
      <c r="P168" s="3"/>
      <c r="Q168" s="3"/>
      <c r="R168" s="3"/>
      <c r="S168" s="3"/>
      <c r="T168" s="3"/>
      <c r="U168" s="3"/>
      <c r="V168" s="3"/>
      <c r="W168" s="3"/>
      <c r="X168" s="3"/>
      <c r="Y168" s="3"/>
      <c r="Z168" s="3"/>
      <c r="AA168" s="3"/>
      <c r="AB168" s="3"/>
      <c r="AC168" s="3"/>
      <c r="AD168" s="3"/>
      <c r="AE168" s="3"/>
      <c r="AF168" s="3"/>
    </row>
    <row r="169" ht="15.75" customHeight="1">
      <c r="A169" s="40"/>
      <c r="B169" s="41"/>
      <c r="C169" s="41"/>
      <c r="D169" s="1"/>
      <c r="E169" s="1"/>
      <c r="F169" s="1"/>
      <c r="G169" s="1"/>
      <c r="H169" s="1"/>
      <c r="I169" s="1"/>
      <c r="J169" s="1"/>
      <c r="K169" s="1"/>
      <c r="L169" s="1"/>
      <c r="M169" s="1"/>
      <c r="N169" s="1"/>
      <c r="O169" s="3"/>
      <c r="P169" s="3"/>
      <c r="Q169" s="3"/>
      <c r="R169" s="3"/>
      <c r="S169" s="3"/>
      <c r="T169" s="3"/>
      <c r="U169" s="3"/>
      <c r="V169" s="3"/>
      <c r="W169" s="3"/>
      <c r="X169" s="3"/>
      <c r="Y169" s="3"/>
      <c r="Z169" s="3"/>
      <c r="AA169" s="3"/>
      <c r="AB169" s="3"/>
      <c r="AC169" s="3"/>
      <c r="AD169" s="3"/>
      <c r="AE169" s="3"/>
      <c r="AF169" s="3"/>
    </row>
    <row r="170" ht="15.75" customHeight="1">
      <c r="A170" s="40"/>
      <c r="B170" s="41"/>
      <c r="C170" s="41"/>
      <c r="D170" s="1"/>
      <c r="E170" s="1"/>
      <c r="F170" s="1"/>
      <c r="G170" s="1"/>
      <c r="H170" s="1"/>
      <c r="I170" s="1"/>
      <c r="J170" s="1"/>
      <c r="K170" s="1"/>
      <c r="L170" s="1"/>
      <c r="M170" s="1"/>
      <c r="N170" s="1"/>
      <c r="O170" s="3"/>
      <c r="P170" s="3"/>
      <c r="Q170" s="3"/>
      <c r="R170" s="3"/>
      <c r="S170" s="3"/>
      <c r="T170" s="3"/>
      <c r="U170" s="3"/>
      <c r="V170" s="3"/>
      <c r="W170" s="3"/>
      <c r="X170" s="3"/>
      <c r="Y170" s="3"/>
      <c r="Z170" s="3"/>
      <c r="AA170" s="3"/>
      <c r="AB170" s="3"/>
      <c r="AC170" s="3"/>
      <c r="AD170" s="3"/>
      <c r="AE170" s="3"/>
      <c r="AF170" s="3"/>
    </row>
    <row r="171" ht="15.75" customHeight="1">
      <c r="A171" s="40"/>
      <c r="B171" s="41"/>
      <c r="C171" s="41"/>
      <c r="D171" s="1"/>
      <c r="E171" s="1"/>
      <c r="F171" s="1"/>
      <c r="G171" s="1"/>
      <c r="H171" s="1"/>
      <c r="I171" s="1"/>
      <c r="J171" s="1"/>
      <c r="K171" s="1"/>
      <c r="L171" s="1"/>
      <c r="M171" s="1"/>
      <c r="N171" s="1"/>
      <c r="O171" s="3"/>
      <c r="P171" s="3"/>
      <c r="Q171" s="3"/>
      <c r="R171" s="3"/>
      <c r="S171" s="3"/>
      <c r="T171" s="3"/>
      <c r="U171" s="3"/>
      <c r="V171" s="3"/>
      <c r="W171" s="3"/>
      <c r="X171" s="3"/>
      <c r="Y171" s="3"/>
      <c r="Z171" s="3"/>
      <c r="AA171" s="3"/>
      <c r="AB171" s="3"/>
      <c r="AC171" s="3"/>
      <c r="AD171" s="3"/>
      <c r="AE171" s="3"/>
      <c r="AF171" s="3"/>
    </row>
    <row r="172" ht="15.75" customHeight="1">
      <c r="A172" s="40"/>
      <c r="B172" s="41"/>
      <c r="C172" s="41"/>
      <c r="D172" s="1"/>
      <c r="E172" s="1"/>
      <c r="F172" s="1"/>
      <c r="G172" s="1"/>
      <c r="H172" s="1"/>
      <c r="I172" s="1"/>
      <c r="J172" s="1"/>
      <c r="K172" s="1"/>
      <c r="L172" s="1"/>
      <c r="M172" s="1"/>
      <c r="N172" s="1"/>
      <c r="O172" s="3"/>
      <c r="P172" s="3"/>
      <c r="Q172" s="3"/>
      <c r="R172" s="3"/>
      <c r="S172" s="3"/>
      <c r="T172" s="3"/>
      <c r="U172" s="3"/>
      <c r="V172" s="3"/>
      <c r="W172" s="3"/>
      <c r="X172" s="3"/>
      <c r="Y172" s="3"/>
      <c r="Z172" s="3"/>
      <c r="AA172" s="3"/>
      <c r="AB172" s="3"/>
      <c r="AC172" s="3"/>
      <c r="AD172" s="3"/>
      <c r="AE172" s="3"/>
      <c r="AF172" s="3"/>
    </row>
    <row r="173" ht="15.75" customHeight="1">
      <c r="A173" s="40"/>
      <c r="B173" s="41"/>
      <c r="C173" s="41"/>
      <c r="D173" s="1"/>
      <c r="E173" s="1"/>
      <c r="F173" s="1"/>
      <c r="G173" s="1"/>
      <c r="H173" s="1"/>
      <c r="I173" s="1"/>
      <c r="J173" s="1"/>
      <c r="K173" s="1"/>
      <c r="L173" s="1"/>
      <c r="M173" s="1"/>
      <c r="N173" s="1"/>
      <c r="O173" s="3"/>
      <c r="P173" s="3"/>
      <c r="Q173" s="3"/>
      <c r="R173" s="3"/>
      <c r="S173" s="3"/>
      <c r="T173" s="3"/>
      <c r="U173" s="3"/>
      <c r="V173" s="3"/>
      <c r="W173" s="3"/>
      <c r="X173" s="3"/>
      <c r="Y173" s="3"/>
      <c r="Z173" s="3"/>
      <c r="AA173" s="3"/>
      <c r="AB173" s="3"/>
      <c r="AC173" s="3"/>
      <c r="AD173" s="3"/>
      <c r="AE173" s="3"/>
      <c r="AF173" s="3"/>
    </row>
    <row r="174" ht="15.75" customHeight="1">
      <c r="A174" s="40"/>
      <c r="B174" s="41"/>
      <c r="C174" s="41"/>
      <c r="D174" s="1"/>
      <c r="E174" s="1"/>
      <c r="F174" s="1"/>
      <c r="G174" s="1"/>
      <c r="H174" s="1"/>
      <c r="I174" s="1"/>
      <c r="J174" s="1"/>
      <c r="K174" s="1"/>
      <c r="L174" s="1"/>
      <c r="M174" s="1"/>
      <c r="N174" s="1"/>
      <c r="O174" s="3"/>
      <c r="P174" s="3"/>
      <c r="Q174" s="3"/>
      <c r="R174" s="3"/>
      <c r="S174" s="3"/>
      <c r="T174" s="3"/>
      <c r="U174" s="3"/>
      <c r="V174" s="3"/>
      <c r="W174" s="3"/>
      <c r="X174" s="3"/>
      <c r="Y174" s="3"/>
      <c r="Z174" s="3"/>
      <c r="AA174" s="3"/>
      <c r="AB174" s="3"/>
      <c r="AC174" s="3"/>
      <c r="AD174" s="3"/>
      <c r="AE174" s="3"/>
      <c r="AF174" s="3"/>
    </row>
    <row r="175" ht="15.75" customHeight="1">
      <c r="A175" s="40"/>
      <c r="B175" s="41"/>
      <c r="C175" s="41"/>
      <c r="D175" s="1"/>
      <c r="E175" s="1"/>
      <c r="F175" s="1"/>
      <c r="G175" s="1"/>
      <c r="H175" s="1"/>
      <c r="I175" s="1"/>
      <c r="J175" s="1"/>
      <c r="K175" s="1"/>
      <c r="L175" s="1"/>
      <c r="M175" s="1"/>
      <c r="N175" s="1"/>
      <c r="O175" s="3"/>
      <c r="P175" s="3"/>
      <c r="Q175" s="3"/>
      <c r="R175" s="3"/>
      <c r="S175" s="3"/>
      <c r="T175" s="3"/>
      <c r="U175" s="3"/>
      <c r="V175" s="3"/>
      <c r="W175" s="3"/>
      <c r="X175" s="3"/>
      <c r="Y175" s="3"/>
      <c r="Z175" s="3"/>
      <c r="AA175" s="3"/>
      <c r="AB175" s="3"/>
      <c r="AC175" s="3"/>
      <c r="AD175" s="3"/>
      <c r="AE175" s="3"/>
      <c r="AF175" s="3"/>
    </row>
    <row r="176" ht="15.75" customHeight="1">
      <c r="A176" s="40"/>
      <c r="B176" s="41"/>
      <c r="C176" s="41"/>
      <c r="D176" s="1"/>
      <c r="E176" s="1"/>
      <c r="F176" s="1"/>
      <c r="G176" s="1"/>
      <c r="H176" s="1"/>
      <c r="I176" s="1"/>
      <c r="J176" s="1"/>
      <c r="K176" s="1"/>
      <c r="L176" s="1"/>
      <c r="M176" s="1"/>
      <c r="N176" s="1"/>
      <c r="O176" s="3"/>
      <c r="P176" s="3"/>
      <c r="Q176" s="3"/>
      <c r="R176" s="3"/>
      <c r="S176" s="3"/>
      <c r="T176" s="3"/>
      <c r="U176" s="3"/>
      <c r="V176" s="3"/>
      <c r="W176" s="3"/>
      <c r="X176" s="3"/>
      <c r="Y176" s="3"/>
      <c r="Z176" s="3"/>
      <c r="AA176" s="3"/>
      <c r="AB176" s="3"/>
      <c r="AC176" s="3"/>
      <c r="AD176" s="3"/>
      <c r="AE176" s="3"/>
      <c r="AF176" s="3"/>
    </row>
    <row r="177" ht="15.75" customHeight="1">
      <c r="A177" s="40"/>
      <c r="B177" s="41"/>
      <c r="C177" s="41"/>
      <c r="D177" s="1"/>
      <c r="E177" s="1"/>
      <c r="F177" s="1"/>
      <c r="G177" s="1"/>
      <c r="H177" s="1"/>
      <c r="I177" s="1"/>
      <c r="J177" s="1"/>
      <c r="K177" s="1"/>
      <c r="L177" s="1"/>
      <c r="M177" s="1"/>
      <c r="N177" s="1"/>
      <c r="O177" s="3"/>
      <c r="P177" s="3"/>
      <c r="Q177" s="3"/>
      <c r="R177" s="3"/>
      <c r="S177" s="3"/>
      <c r="T177" s="3"/>
      <c r="U177" s="3"/>
      <c r="V177" s="3"/>
      <c r="W177" s="3"/>
      <c r="X177" s="3"/>
      <c r="Y177" s="3"/>
      <c r="Z177" s="3"/>
      <c r="AA177" s="3"/>
      <c r="AB177" s="3"/>
      <c r="AC177" s="3"/>
      <c r="AD177" s="3"/>
      <c r="AE177" s="3"/>
      <c r="AF177" s="3"/>
    </row>
    <row r="178" ht="15.75" customHeight="1">
      <c r="A178" s="40"/>
      <c r="B178" s="41"/>
      <c r="C178" s="41"/>
      <c r="D178" s="1"/>
      <c r="E178" s="1"/>
      <c r="F178" s="1"/>
      <c r="G178" s="1"/>
      <c r="H178" s="1"/>
      <c r="I178" s="1"/>
      <c r="J178" s="1"/>
      <c r="K178" s="1"/>
      <c r="L178" s="1"/>
      <c r="M178" s="1"/>
      <c r="N178" s="1"/>
      <c r="O178" s="3"/>
      <c r="P178" s="3"/>
      <c r="Q178" s="3"/>
      <c r="R178" s="3"/>
      <c r="S178" s="3"/>
      <c r="T178" s="3"/>
      <c r="U178" s="3"/>
      <c r="V178" s="3"/>
      <c r="W178" s="3"/>
      <c r="X178" s="3"/>
      <c r="Y178" s="3"/>
      <c r="Z178" s="3"/>
      <c r="AA178" s="3"/>
      <c r="AB178" s="3"/>
      <c r="AC178" s="3"/>
      <c r="AD178" s="3"/>
      <c r="AE178" s="3"/>
      <c r="AF178" s="3"/>
    </row>
    <row r="179" ht="15.75" customHeight="1">
      <c r="A179" s="40"/>
      <c r="B179" s="41"/>
      <c r="C179" s="41"/>
      <c r="D179" s="1"/>
      <c r="E179" s="1"/>
      <c r="F179" s="1"/>
      <c r="G179" s="1"/>
      <c r="H179" s="1"/>
      <c r="I179" s="1"/>
      <c r="J179" s="1"/>
      <c r="K179" s="1"/>
      <c r="L179" s="1"/>
      <c r="M179" s="1"/>
      <c r="N179" s="1"/>
      <c r="O179" s="3"/>
      <c r="P179" s="3"/>
      <c r="Q179" s="3"/>
      <c r="R179" s="3"/>
      <c r="S179" s="3"/>
      <c r="T179" s="3"/>
      <c r="U179" s="3"/>
      <c r="V179" s="3"/>
      <c r="W179" s="3"/>
      <c r="X179" s="3"/>
      <c r="Y179" s="3"/>
      <c r="Z179" s="3"/>
      <c r="AA179" s="3"/>
      <c r="AB179" s="3"/>
      <c r="AC179" s="3"/>
      <c r="AD179" s="3"/>
      <c r="AE179" s="3"/>
      <c r="AF179" s="3"/>
    </row>
    <row r="180" ht="15.75" customHeight="1">
      <c r="A180" s="40"/>
      <c r="B180" s="41"/>
      <c r="C180" s="41"/>
      <c r="D180" s="1"/>
      <c r="E180" s="1"/>
      <c r="F180" s="1"/>
      <c r="G180" s="1"/>
      <c r="H180" s="1"/>
      <c r="I180" s="1"/>
      <c r="J180" s="1"/>
      <c r="K180" s="1"/>
      <c r="L180" s="1"/>
      <c r="M180" s="1"/>
      <c r="N180" s="1"/>
      <c r="O180" s="3"/>
      <c r="P180" s="3"/>
      <c r="Q180" s="3"/>
      <c r="R180" s="3"/>
      <c r="S180" s="3"/>
      <c r="T180" s="3"/>
      <c r="U180" s="3"/>
      <c r="V180" s="3"/>
      <c r="W180" s="3"/>
      <c r="X180" s="3"/>
      <c r="Y180" s="3"/>
      <c r="Z180" s="3"/>
      <c r="AA180" s="3"/>
      <c r="AB180" s="3"/>
      <c r="AC180" s="3"/>
      <c r="AD180" s="3"/>
      <c r="AE180" s="3"/>
      <c r="AF180" s="3"/>
    </row>
    <row r="181" ht="15.75" customHeight="1">
      <c r="A181" s="40"/>
      <c r="B181" s="41"/>
      <c r="C181" s="41"/>
      <c r="D181" s="1"/>
      <c r="E181" s="1"/>
      <c r="F181" s="1"/>
      <c r="G181" s="1"/>
      <c r="H181" s="1"/>
      <c r="I181" s="1"/>
      <c r="J181" s="1"/>
      <c r="K181" s="1"/>
      <c r="L181" s="1"/>
      <c r="M181" s="1"/>
      <c r="N181" s="1"/>
      <c r="O181" s="3"/>
      <c r="P181" s="3"/>
      <c r="Q181" s="3"/>
      <c r="R181" s="3"/>
      <c r="S181" s="3"/>
      <c r="T181" s="3"/>
      <c r="U181" s="3"/>
      <c r="V181" s="3"/>
      <c r="W181" s="3"/>
      <c r="X181" s="3"/>
      <c r="Y181" s="3"/>
      <c r="Z181" s="3"/>
      <c r="AA181" s="3"/>
      <c r="AB181" s="3"/>
      <c r="AC181" s="3"/>
      <c r="AD181" s="3"/>
      <c r="AE181" s="3"/>
      <c r="AF181" s="3"/>
    </row>
    <row r="182" ht="15.75" customHeight="1">
      <c r="A182" s="40"/>
      <c r="B182" s="41"/>
      <c r="C182" s="41"/>
      <c r="D182" s="1"/>
      <c r="E182" s="1"/>
      <c r="F182" s="1"/>
      <c r="G182" s="1"/>
      <c r="H182" s="1"/>
      <c r="I182" s="1"/>
      <c r="J182" s="1"/>
      <c r="K182" s="1"/>
      <c r="L182" s="1"/>
      <c r="M182" s="1"/>
      <c r="N182" s="1"/>
      <c r="O182" s="3"/>
      <c r="P182" s="3"/>
      <c r="Q182" s="3"/>
      <c r="R182" s="3"/>
      <c r="S182" s="3"/>
      <c r="T182" s="3"/>
      <c r="U182" s="3"/>
      <c r="V182" s="3"/>
      <c r="W182" s="3"/>
      <c r="X182" s="3"/>
      <c r="Y182" s="3"/>
      <c r="Z182" s="3"/>
      <c r="AA182" s="3"/>
      <c r="AB182" s="3"/>
      <c r="AC182" s="3"/>
      <c r="AD182" s="3"/>
      <c r="AE182" s="3"/>
      <c r="AF182" s="3"/>
    </row>
    <row r="183" ht="15.75" customHeight="1">
      <c r="A183" s="40"/>
      <c r="B183" s="41"/>
      <c r="C183" s="41"/>
      <c r="D183" s="1"/>
      <c r="E183" s="1"/>
      <c r="F183" s="1"/>
      <c r="G183" s="1"/>
      <c r="H183" s="1"/>
      <c r="I183" s="1"/>
      <c r="J183" s="1"/>
      <c r="K183" s="1"/>
      <c r="L183" s="1"/>
      <c r="M183" s="1"/>
      <c r="N183" s="1"/>
      <c r="O183" s="3"/>
      <c r="P183" s="3"/>
      <c r="Q183" s="3"/>
      <c r="R183" s="3"/>
      <c r="S183" s="3"/>
      <c r="T183" s="3"/>
      <c r="U183" s="3"/>
      <c r="V183" s="3"/>
      <c r="W183" s="3"/>
      <c r="X183" s="3"/>
      <c r="Y183" s="3"/>
      <c r="Z183" s="3"/>
      <c r="AA183" s="3"/>
      <c r="AB183" s="3"/>
      <c r="AC183" s="3"/>
      <c r="AD183" s="3"/>
      <c r="AE183" s="3"/>
      <c r="AF183" s="3"/>
    </row>
    <row r="184" ht="15.75" customHeight="1">
      <c r="A184" s="40"/>
      <c r="B184" s="41"/>
      <c r="C184" s="41"/>
      <c r="D184" s="1"/>
      <c r="E184" s="1"/>
      <c r="F184" s="1"/>
      <c r="G184" s="1"/>
      <c r="H184" s="1"/>
      <c r="I184" s="1"/>
      <c r="J184" s="1"/>
      <c r="K184" s="1"/>
      <c r="L184" s="1"/>
      <c r="M184" s="1"/>
      <c r="N184" s="1"/>
      <c r="O184" s="3"/>
      <c r="P184" s="3"/>
      <c r="Q184" s="3"/>
      <c r="R184" s="3"/>
      <c r="S184" s="3"/>
      <c r="T184" s="3"/>
      <c r="U184" s="3"/>
      <c r="V184" s="3"/>
      <c r="W184" s="3"/>
      <c r="X184" s="3"/>
      <c r="Y184" s="3"/>
      <c r="Z184" s="3"/>
      <c r="AA184" s="3"/>
      <c r="AB184" s="3"/>
      <c r="AC184" s="3"/>
      <c r="AD184" s="3"/>
      <c r="AE184" s="3"/>
      <c r="AF184" s="3"/>
    </row>
    <row r="185" ht="15.75" customHeight="1">
      <c r="A185" s="40"/>
      <c r="B185" s="41"/>
      <c r="C185" s="41"/>
      <c r="D185" s="1"/>
      <c r="E185" s="1"/>
      <c r="F185" s="1"/>
      <c r="G185" s="1"/>
      <c r="H185" s="1"/>
      <c r="I185" s="1"/>
      <c r="J185" s="1"/>
      <c r="K185" s="1"/>
      <c r="L185" s="1"/>
      <c r="M185" s="1"/>
      <c r="N185" s="1"/>
      <c r="O185" s="3"/>
      <c r="P185" s="3"/>
      <c r="Q185" s="3"/>
      <c r="R185" s="3"/>
      <c r="S185" s="3"/>
      <c r="T185" s="3"/>
      <c r="U185" s="3"/>
      <c r="V185" s="3"/>
      <c r="W185" s="3"/>
      <c r="X185" s="3"/>
      <c r="Y185" s="3"/>
      <c r="Z185" s="3"/>
      <c r="AA185" s="3"/>
      <c r="AB185" s="3"/>
      <c r="AC185" s="3"/>
      <c r="AD185" s="3"/>
      <c r="AE185" s="3"/>
      <c r="AF185" s="3"/>
    </row>
    <row r="186" ht="15.75" customHeight="1">
      <c r="A186" s="40"/>
      <c r="B186" s="41"/>
      <c r="C186" s="41"/>
      <c r="D186" s="1"/>
      <c r="E186" s="1"/>
      <c r="F186" s="1"/>
      <c r="G186" s="1"/>
      <c r="H186" s="1"/>
      <c r="I186" s="1"/>
      <c r="J186" s="1"/>
      <c r="K186" s="1"/>
      <c r="L186" s="1"/>
      <c r="M186" s="1"/>
      <c r="N186" s="1"/>
      <c r="O186" s="3"/>
      <c r="P186" s="3"/>
      <c r="Q186" s="3"/>
      <c r="R186" s="3"/>
      <c r="S186" s="3"/>
      <c r="T186" s="3"/>
      <c r="U186" s="3"/>
      <c r="V186" s="3"/>
      <c r="W186" s="3"/>
      <c r="X186" s="3"/>
      <c r="Y186" s="3"/>
      <c r="Z186" s="3"/>
      <c r="AA186" s="3"/>
      <c r="AB186" s="3"/>
      <c r="AC186" s="3"/>
      <c r="AD186" s="3"/>
      <c r="AE186" s="3"/>
      <c r="AF186" s="3"/>
    </row>
    <row r="187" ht="15.75" customHeight="1">
      <c r="A187" s="40"/>
      <c r="B187" s="41"/>
      <c r="C187" s="41"/>
      <c r="D187" s="1"/>
      <c r="E187" s="1"/>
      <c r="F187" s="1"/>
      <c r="G187" s="1"/>
      <c r="H187" s="1"/>
      <c r="I187" s="1"/>
      <c r="J187" s="1"/>
      <c r="K187" s="1"/>
      <c r="L187" s="1"/>
      <c r="M187" s="1"/>
      <c r="N187" s="1"/>
      <c r="O187" s="3"/>
      <c r="P187" s="3"/>
      <c r="Q187" s="3"/>
      <c r="R187" s="3"/>
      <c r="S187" s="3"/>
      <c r="T187" s="3"/>
      <c r="U187" s="3"/>
      <c r="V187" s="3"/>
      <c r="W187" s="3"/>
      <c r="X187" s="3"/>
      <c r="Y187" s="3"/>
      <c r="Z187" s="3"/>
      <c r="AA187" s="3"/>
      <c r="AB187" s="3"/>
      <c r="AC187" s="3"/>
      <c r="AD187" s="3"/>
      <c r="AE187" s="3"/>
      <c r="AF187" s="3"/>
    </row>
    <row r="188" ht="15.75" customHeight="1">
      <c r="A188" s="40"/>
      <c r="B188" s="41"/>
      <c r="C188" s="41"/>
      <c r="D188" s="1"/>
      <c r="E188" s="1"/>
      <c r="F188" s="1"/>
      <c r="G188" s="1"/>
      <c r="H188" s="1"/>
      <c r="I188" s="1"/>
      <c r="J188" s="1"/>
      <c r="K188" s="1"/>
      <c r="L188" s="1"/>
      <c r="M188" s="1"/>
      <c r="N188" s="1"/>
      <c r="O188" s="3"/>
      <c r="P188" s="3"/>
      <c r="Q188" s="3"/>
      <c r="R188" s="3"/>
      <c r="S188" s="3"/>
      <c r="T188" s="3"/>
      <c r="U188" s="3"/>
      <c r="V188" s="3"/>
      <c r="W188" s="3"/>
      <c r="X188" s="3"/>
      <c r="Y188" s="3"/>
      <c r="Z188" s="3"/>
      <c r="AA188" s="3"/>
      <c r="AB188" s="3"/>
      <c r="AC188" s="3"/>
      <c r="AD188" s="3"/>
      <c r="AE188" s="3"/>
      <c r="AF188" s="3"/>
    </row>
    <row r="189" ht="15.75" customHeight="1">
      <c r="A189" s="40"/>
      <c r="B189" s="41"/>
      <c r="C189" s="41"/>
      <c r="D189" s="1"/>
      <c r="E189" s="1"/>
      <c r="F189" s="1"/>
      <c r="G189" s="1"/>
      <c r="H189" s="1"/>
      <c r="I189" s="1"/>
      <c r="J189" s="1"/>
      <c r="K189" s="1"/>
      <c r="L189" s="1"/>
      <c r="M189" s="1"/>
      <c r="N189" s="1"/>
      <c r="O189" s="3"/>
      <c r="P189" s="3"/>
      <c r="Q189" s="3"/>
      <c r="R189" s="3"/>
      <c r="S189" s="3"/>
      <c r="T189" s="3"/>
      <c r="U189" s="3"/>
      <c r="V189" s="3"/>
      <c r="W189" s="3"/>
      <c r="X189" s="3"/>
      <c r="Y189" s="3"/>
      <c r="Z189" s="3"/>
      <c r="AA189" s="3"/>
      <c r="AB189" s="3"/>
      <c r="AC189" s="3"/>
      <c r="AD189" s="3"/>
      <c r="AE189" s="3"/>
      <c r="AF189" s="3"/>
    </row>
    <row r="190" ht="15.75" customHeight="1">
      <c r="A190" s="40"/>
      <c r="B190" s="41"/>
      <c r="C190" s="41"/>
      <c r="D190" s="1"/>
      <c r="E190" s="1"/>
      <c r="F190" s="1"/>
      <c r="G190" s="1"/>
      <c r="H190" s="1"/>
      <c r="I190" s="1"/>
      <c r="J190" s="1"/>
      <c r="K190" s="1"/>
      <c r="L190" s="1"/>
      <c r="M190" s="1"/>
      <c r="N190" s="1"/>
      <c r="O190" s="3"/>
      <c r="P190" s="3"/>
      <c r="Q190" s="3"/>
      <c r="R190" s="3"/>
      <c r="S190" s="3"/>
      <c r="T190" s="3"/>
      <c r="U190" s="3"/>
      <c r="V190" s="3"/>
      <c r="W190" s="3"/>
      <c r="X190" s="3"/>
      <c r="Y190" s="3"/>
      <c r="Z190" s="3"/>
      <c r="AA190" s="3"/>
      <c r="AB190" s="3"/>
      <c r="AC190" s="3"/>
      <c r="AD190" s="3"/>
      <c r="AE190" s="3"/>
      <c r="AF190" s="3"/>
    </row>
    <row r="191" ht="15.75" customHeight="1">
      <c r="A191" s="40"/>
      <c r="B191" s="41"/>
      <c r="C191" s="41"/>
      <c r="D191" s="1"/>
      <c r="E191" s="1"/>
      <c r="F191" s="1"/>
      <c r="G191" s="1"/>
      <c r="H191" s="1"/>
      <c r="I191" s="1"/>
      <c r="J191" s="1"/>
      <c r="K191" s="1"/>
      <c r="L191" s="1"/>
      <c r="M191" s="1"/>
      <c r="N191" s="1"/>
      <c r="O191" s="3"/>
      <c r="P191" s="3"/>
      <c r="Q191" s="3"/>
      <c r="R191" s="3"/>
      <c r="S191" s="3"/>
      <c r="T191" s="3"/>
      <c r="U191" s="3"/>
      <c r="V191" s="3"/>
      <c r="W191" s="3"/>
      <c r="X191" s="3"/>
      <c r="Y191" s="3"/>
      <c r="Z191" s="3"/>
      <c r="AA191" s="3"/>
      <c r="AB191" s="3"/>
      <c r="AC191" s="3"/>
      <c r="AD191" s="3"/>
      <c r="AE191" s="3"/>
      <c r="AF191" s="3"/>
    </row>
    <row r="192" ht="15.75" customHeight="1">
      <c r="A192" s="40"/>
      <c r="B192" s="41"/>
      <c r="C192" s="41"/>
      <c r="D192" s="1"/>
      <c r="E192" s="1"/>
      <c r="F192" s="1"/>
      <c r="G192" s="1"/>
      <c r="H192" s="1"/>
      <c r="I192" s="1"/>
      <c r="J192" s="1"/>
      <c r="K192" s="1"/>
      <c r="L192" s="1"/>
      <c r="M192" s="1"/>
      <c r="N192" s="1"/>
      <c r="O192" s="3"/>
      <c r="P192" s="3"/>
      <c r="Q192" s="3"/>
      <c r="R192" s="3"/>
      <c r="S192" s="3"/>
      <c r="T192" s="3"/>
      <c r="U192" s="3"/>
      <c r="V192" s="3"/>
      <c r="W192" s="3"/>
      <c r="X192" s="3"/>
      <c r="Y192" s="3"/>
      <c r="Z192" s="3"/>
      <c r="AA192" s="3"/>
      <c r="AB192" s="3"/>
      <c r="AC192" s="3"/>
      <c r="AD192" s="3"/>
      <c r="AE192" s="3"/>
      <c r="AF192" s="3"/>
    </row>
    <row r="193" ht="15.75" customHeight="1">
      <c r="A193" s="40"/>
      <c r="B193" s="41"/>
      <c r="C193" s="41"/>
      <c r="D193" s="1"/>
      <c r="E193" s="1"/>
      <c r="F193" s="1"/>
      <c r="G193" s="1"/>
      <c r="H193" s="1"/>
      <c r="I193" s="1"/>
      <c r="J193" s="1"/>
      <c r="K193" s="1"/>
      <c r="L193" s="1"/>
      <c r="M193" s="1"/>
      <c r="N193" s="1"/>
      <c r="O193" s="3"/>
      <c r="P193" s="3"/>
      <c r="Q193" s="3"/>
      <c r="R193" s="3"/>
      <c r="S193" s="3"/>
      <c r="T193" s="3"/>
      <c r="U193" s="3"/>
      <c r="V193" s="3"/>
      <c r="W193" s="3"/>
      <c r="X193" s="3"/>
      <c r="Y193" s="3"/>
      <c r="Z193" s="3"/>
      <c r="AA193" s="3"/>
      <c r="AB193" s="3"/>
      <c r="AC193" s="3"/>
      <c r="AD193" s="3"/>
      <c r="AE193" s="3"/>
      <c r="AF193" s="3"/>
    </row>
    <row r="194" ht="15.75" customHeight="1">
      <c r="A194" s="40"/>
      <c r="B194" s="41"/>
      <c r="C194" s="41"/>
      <c r="D194" s="1"/>
      <c r="E194" s="1"/>
      <c r="F194" s="1"/>
      <c r="G194" s="1"/>
      <c r="H194" s="1"/>
      <c r="I194" s="1"/>
      <c r="J194" s="1"/>
      <c r="K194" s="1"/>
      <c r="L194" s="1"/>
      <c r="M194" s="1"/>
      <c r="N194" s="1"/>
      <c r="O194" s="3"/>
      <c r="P194" s="3"/>
      <c r="Q194" s="3"/>
      <c r="R194" s="3"/>
      <c r="S194" s="3"/>
      <c r="T194" s="3"/>
      <c r="U194" s="3"/>
      <c r="V194" s="3"/>
      <c r="W194" s="3"/>
      <c r="X194" s="3"/>
      <c r="Y194" s="3"/>
      <c r="Z194" s="3"/>
      <c r="AA194" s="3"/>
      <c r="AB194" s="3"/>
      <c r="AC194" s="3"/>
      <c r="AD194" s="3"/>
      <c r="AE194" s="3"/>
      <c r="AF194" s="3"/>
    </row>
    <row r="195" ht="15.75" customHeight="1">
      <c r="A195" s="40"/>
      <c r="B195" s="41"/>
      <c r="C195" s="41"/>
      <c r="D195" s="1"/>
      <c r="E195" s="1"/>
      <c r="F195" s="1"/>
      <c r="G195" s="1"/>
      <c r="H195" s="1"/>
      <c r="I195" s="1"/>
      <c r="J195" s="1"/>
      <c r="K195" s="1"/>
      <c r="L195" s="1"/>
      <c r="M195" s="1"/>
      <c r="N195" s="1"/>
      <c r="O195" s="3"/>
      <c r="P195" s="3"/>
      <c r="Q195" s="3"/>
      <c r="R195" s="3"/>
      <c r="S195" s="3"/>
      <c r="T195" s="3"/>
      <c r="U195" s="3"/>
      <c r="V195" s="3"/>
      <c r="W195" s="3"/>
      <c r="X195" s="3"/>
      <c r="Y195" s="3"/>
      <c r="Z195" s="3"/>
      <c r="AA195" s="3"/>
      <c r="AB195" s="3"/>
      <c r="AC195" s="3"/>
      <c r="AD195" s="3"/>
      <c r="AE195" s="3"/>
      <c r="AF195" s="3"/>
    </row>
    <row r="196" ht="15.75" customHeight="1">
      <c r="A196" s="40"/>
      <c r="B196" s="41"/>
      <c r="C196" s="41"/>
      <c r="D196" s="1"/>
      <c r="E196" s="1"/>
      <c r="F196" s="1"/>
      <c r="G196" s="1"/>
      <c r="H196" s="1"/>
      <c r="I196" s="1"/>
      <c r="J196" s="1"/>
      <c r="K196" s="1"/>
      <c r="L196" s="1"/>
      <c r="M196" s="1"/>
      <c r="N196" s="1"/>
      <c r="O196" s="3"/>
      <c r="P196" s="3"/>
      <c r="Q196" s="3"/>
      <c r="R196" s="3"/>
      <c r="S196" s="3"/>
      <c r="T196" s="3"/>
      <c r="U196" s="3"/>
      <c r="V196" s="3"/>
      <c r="W196" s="3"/>
      <c r="X196" s="3"/>
      <c r="Y196" s="3"/>
      <c r="Z196" s="3"/>
      <c r="AA196" s="3"/>
      <c r="AB196" s="3"/>
      <c r="AC196" s="3"/>
      <c r="AD196" s="3"/>
      <c r="AE196" s="3"/>
      <c r="AF196" s="3"/>
    </row>
    <row r="197" ht="15.75" customHeight="1">
      <c r="A197" s="40"/>
      <c r="B197" s="41"/>
      <c r="C197" s="41"/>
      <c r="D197" s="1"/>
      <c r="E197" s="1"/>
      <c r="F197" s="1"/>
      <c r="G197" s="1"/>
      <c r="H197" s="1"/>
      <c r="I197" s="1"/>
      <c r="J197" s="1"/>
      <c r="K197" s="1"/>
      <c r="L197" s="1"/>
      <c r="M197" s="1"/>
      <c r="N197" s="1"/>
      <c r="O197" s="3"/>
      <c r="P197" s="3"/>
      <c r="Q197" s="3"/>
      <c r="R197" s="3"/>
      <c r="S197" s="3"/>
      <c r="T197" s="3"/>
      <c r="U197" s="3"/>
      <c r="V197" s="3"/>
      <c r="W197" s="3"/>
      <c r="X197" s="3"/>
      <c r="Y197" s="3"/>
      <c r="Z197" s="3"/>
      <c r="AA197" s="3"/>
      <c r="AB197" s="3"/>
      <c r="AC197" s="3"/>
      <c r="AD197" s="3"/>
      <c r="AE197" s="3"/>
      <c r="AF197" s="3"/>
    </row>
    <row r="198" ht="15.75" customHeight="1">
      <c r="A198" s="40"/>
      <c r="B198" s="41"/>
      <c r="C198" s="41"/>
      <c r="D198" s="1"/>
      <c r="E198" s="1"/>
      <c r="F198" s="1"/>
      <c r="G198" s="1"/>
      <c r="H198" s="1"/>
      <c r="I198" s="1"/>
      <c r="J198" s="1"/>
      <c r="K198" s="1"/>
      <c r="L198" s="1"/>
      <c r="M198" s="1"/>
      <c r="N198" s="1"/>
      <c r="O198" s="3"/>
      <c r="P198" s="3"/>
      <c r="Q198" s="3"/>
      <c r="R198" s="3"/>
      <c r="S198" s="3"/>
      <c r="T198" s="3"/>
      <c r="U198" s="3"/>
      <c r="V198" s="3"/>
      <c r="W198" s="3"/>
      <c r="X198" s="3"/>
      <c r="Y198" s="3"/>
      <c r="Z198" s="3"/>
      <c r="AA198" s="3"/>
      <c r="AB198" s="3"/>
      <c r="AC198" s="3"/>
      <c r="AD198" s="3"/>
      <c r="AE198" s="3"/>
      <c r="AF198" s="3"/>
    </row>
    <row r="199" ht="15.75" customHeight="1">
      <c r="A199" s="40"/>
      <c r="B199" s="41"/>
      <c r="C199" s="41"/>
      <c r="D199" s="1"/>
      <c r="E199" s="1"/>
      <c r="F199" s="1"/>
      <c r="G199" s="1"/>
      <c r="H199" s="1"/>
      <c r="I199" s="1"/>
      <c r="J199" s="1"/>
      <c r="K199" s="1"/>
      <c r="L199" s="1"/>
      <c r="M199" s="1"/>
      <c r="N199" s="1"/>
      <c r="O199" s="3"/>
      <c r="P199" s="3"/>
      <c r="Q199" s="3"/>
      <c r="R199" s="3"/>
      <c r="S199" s="3"/>
      <c r="T199" s="3"/>
      <c r="U199" s="3"/>
      <c r="V199" s="3"/>
      <c r="W199" s="3"/>
      <c r="X199" s="3"/>
      <c r="Y199" s="3"/>
      <c r="Z199" s="3"/>
      <c r="AA199" s="3"/>
      <c r="AB199" s="3"/>
      <c r="AC199" s="3"/>
      <c r="AD199" s="3"/>
      <c r="AE199" s="3"/>
      <c r="AF199" s="3"/>
    </row>
    <row r="200" ht="15.75" customHeight="1">
      <c r="A200" s="40"/>
      <c r="B200" s="41"/>
      <c r="C200" s="41"/>
      <c r="D200" s="1"/>
      <c r="E200" s="1"/>
      <c r="F200" s="1"/>
      <c r="G200" s="1"/>
      <c r="H200" s="1"/>
      <c r="I200" s="1"/>
      <c r="J200" s="1"/>
      <c r="K200" s="1"/>
      <c r="L200" s="1"/>
      <c r="M200" s="1"/>
      <c r="N200" s="1"/>
      <c r="O200" s="3"/>
      <c r="P200" s="3"/>
      <c r="Q200" s="3"/>
      <c r="R200" s="3"/>
      <c r="S200" s="3"/>
      <c r="T200" s="3"/>
      <c r="U200" s="3"/>
      <c r="V200" s="3"/>
      <c r="W200" s="3"/>
      <c r="X200" s="3"/>
      <c r="Y200" s="3"/>
      <c r="Z200" s="3"/>
      <c r="AA200" s="3"/>
      <c r="AB200" s="3"/>
      <c r="AC200" s="3"/>
      <c r="AD200" s="3"/>
      <c r="AE200" s="3"/>
      <c r="AF200" s="3"/>
    </row>
    <row r="201" ht="15.75" customHeight="1">
      <c r="A201" s="40"/>
      <c r="B201" s="41"/>
      <c r="C201" s="41"/>
      <c r="D201" s="1"/>
      <c r="E201" s="1"/>
      <c r="F201" s="1"/>
      <c r="G201" s="1"/>
      <c r="H201" s="1"/>
      <c r="I201" s="1"/>
      <c r="J201" s="1"/>
      <c r="K201" s="1"/>
      <c r="L201" s="1"/>
      <c r="M201" s="1"/>
      <c r="N201" s="1"/>
      <c r="O201" s="3"/>
      <c r="P201" s="3"/>
      <c r="Q201" s="3"/>
      <c r="R201" s="3"/>
      <c r="S201" s="3"/>
      <c r="T201" s="3"/>
      <c r="U201" s="3"/>
      <c r="V201" s="3"/>
      <c r="W201" s="3"/>
      <c r="X201" s="3"/>
      <c r="Y201" s="3"/>
      <c r="Z201" s="3"/>
      <c r="AA201" s="3"/>
      <c r="AB201" s="3"/>
      <c r="AC201" s="3"/>
      <c r="AD201" s="3"/>
      <c r="AE201" s="3"/>
      <c r="AF201" s="3"/>
    </row>
    <row r="202" ht="15.75" customHeight="1">
      <c r="A202" s="40"/>
      <c r="B202" s="41"/>
      <c r="C202" s="41"/>
      <c r="D202" s="1"/>
      <c r="E202" s="1"/>
      <c r="F202" s="1"/>
      <c r="G202" s="1"/>
      <c r="H202" s="1"/>
      <c r="I202" s="1"/>
      <c r="J202" s="1"/>
      <c r="K202" s="1"/>
      <c r="L202" s="1"/>
      <c r="M202" s="1"/>
      <c r="N202" s="1"/>
      <c r="O202" s="3"/>
      <c r="P202" s="3"/>
      <c r="Q202" s="3"/>
      <c r="R202" s="3"/>
      <c r="S202" s="3"/>
      <c r="T202" s="3"/>
      <c r="U202" s="3"/>
      <c r="V202" s="3"/>
      <c r="W202" s="3"/>
      <c r="X202" s="3"/>
      <c r="Y202" s="3"/>
      <c r="Z202" s="3"/>
      <c r="AA202" s="3"/>
      <c r="AB202" s="3"/>
      <c r="AC202" s="3"/>
      <c r="AD202" s="3"/>
      <c r="AE202" s="3"/>
      <c r="AF202" s="3"/>
    </row>
    <row r="203" ht="15.75" customHeight="1">
      <c r="A203" s="40"/>
      <c r="B203" s="41"/>
      <c r="C203" s="41"/>
      <c r="D203" s="1"/>
      <c r="E203" s="1"/>
      <c r="F203" s="1"/>
      <c r="G203" s="1"/>
      <c r="H203" s="1"/>
      <c r="I203" s="1"/>
      <c r="J203" s="1"/>
      <c r="K203" s="1"/>
      <c r="L203" s="1"/>
      <c r="M203" s="1"/>
      <c r="N203" s="1"/>
      <c r="O203" s="3"/>
      <c r="P203" s="3"/>
      <c r="Q203" s="3"/>
      <c r="R203" s="3"/>
      <c r="S203" s="3"/>
      <c r="T203" s="3"/>
      <c r="U203" s="3"/>
      <c r="V203" s="3"/>
      <c r="W203" s="3"/>
      <c r="X203" s="3"/>
      <c r="Y203" s="3"/>
      <c r="Z203" s="3"/>
      <c r="AA203" s="3"/>
      <c r="AB203" s="3"/>
      <c r="AC203" s="3"/>
      <c r="AD203" s="3"/>
      <c r="AE203" s="3"/>
      <c r="AF203" s="3"/>
    </row>
    <row r="204" ht="15.75" customHeight="1">
      <c r="A204" s="40"/>
      <c r="B204" s="41"/>
      <c r="C204" s="41"/>
      <c r="D204" s="1"/>
      <c r="E204" s="1"/>
      <c r="F204" s="1"/>
      <c r="G204" s="1"/>
      <c r="H204" s="1"/>
      <c r="I204" s="1"/>
      <c r="J204" s="1"/>
      <c r="K204" s="1"/>
      <c r="L204" s="1"/>
      <c r="M204" s="1"/>
      <c r="N204" s="1"/>
      <c r="O204" s="3"/>
      <c r="P204" s="3"/>
      <c r="Q204" s="3"/>
      <c r="R204" s="3"/>
      <c r="S204" s="3"/>
      <c r="T204" s="3"/>
      <c r="U204" s="3"/>
      <c r="V204" s="3"/>
      <c r="W204" s="3"/>
      <c r="X204" s="3"/>
      <c r="Y204" s="3"/>
      <c r="Z204" s="3"/>
      <c r="AA204" s="3"/>
      <c r="AB204" s="3"/>
      <c r="AC204" s="3"/>
      <c r="AD204" s="3"/>
      <c r="AE204" s="3"/>
      <c r="AF204" s="3"/>
    </row>
    <row r="205" ht="15.75" customHeight="1">
      <c r="A205" s="40"/>
      <c r="B205" s="41"/>
      <c r="C205" s="41"/>
      <c r="D205" s="1"/>
      <c r="E205" s="1"/>
      <c r="F205" s="1"/>
      <c r="G205" s="1"/>
      <c r="H205" s="1"/>
      <c r="I205" s="1"/>
      <c r="J205" s="1"/>
      <c r="K205" s="1"/>
      <c r="L205" s="1"/>
      <c r="M205" s="1"/>
      <c r="N205" s="1"/>
      <c r="O205" s="3"/>
      <c r="P205" s="3"/>
      <c r="Q205" s="3"/>
      <c r="R205" s="3"/>
      <c r="S205" s="3"/>
      <c r="T205" s="3"/>
      <c r="U205" s="3"/>
      <c r="V205" s="3"/>
      <c r="W205" s="3"/>
      <c r="X205" s="3"/>
      <c r="Y205" s="3"/>
      <c r="Z205" s="3"/>
      <c r="AA205" s="3"/>
      <c r="AB205" s="3"/>
      <c r="AC205" s="3"/>
      <c r="AD205" s="3"/>
      <c r="AE205" s="3"/>
      <c r="AF205" s="3"/>
    </row>
    <row r="206" ht="15.75" customHeight="1">
      <c r="A206" s="40"/>
      <c r="B206" s="41"/>
      <c r="C206" s="41"/>
      <c r="D206" s="1"/>
      <c r="E206" s="1"/>
      <c r="F206" s="1"/>
      <c r="G206" s="1"/>
      <c r="H206" s="1"/>
      <c r="I206" s="1"/>
      <c r="J206" s="1"/>
      <c r="K206" s="1"/>
      <c r="L206" s="1"/>
      <c r="M206" s="1"/>
      <c r="N206" s="1"/>
      <c r="O206" s="3"/>
      <c r="P206" s="3"/>
      <c r="Q206" s="3"/>
      <c r="R206" s="3"/>
      <c r="S206" s="3"/>
      <c r="T206" s="3"/>
      <c r="U206" s="3"/>
      <c r="V206" s="3"/>
      <c r="W206" s="3"/>
      <c r="X206" s="3"/>
      <c r="Y206" s="3"/>
      <c r="Z206" s="3"/>
      <c r="AA206" s="3"/>
      <c r="AB206" s="3"/>
      <c r="AC206" s="3"/>
      <c r="AD206" s="3"/>
      <c r="AE206" s="3"/>
      <c r="AF206" s="3"/>
    </row>
    <row r="207" ht="15.75" customHeight="1">
      <c r="A207" s="40"/>
      <c r="B207" s="41"/>
      <c r="C207" s="41"/>
      <c r="D207" s="1"/>
      <c r="E207" s="1"/>
      <c r="F207" s="1"/>
      <c r="G207" s="1"/>
      <c r="H207" s="1"/>
      <c r="I207" s="1"/>
      <c r="J207" s="1"/>
      <c r="K207" s="1"/>
      <c r="L207" s="1"/>
      <c r="M207" s="1"/>
      <c r="N207" s="1"/>
      <c r="O207" s="3"/>
      <c r="P207" s="3"/>
      <c r="Q207" s="3"/>
      <c r="R207" s="3"/>
      <c r="S207" s="3"/>
      <c r="T207" s="3"/>
      <c r="U207" s="3"/>
      <c r="V207" s="3"/>
      <c r="W207" s="3"/>
      <c r="X207" s="3"/>
      <c r="Y207" s="3"/>
      <c r="Z207" s="3"/>
      <c r="AA207" s="3"/>
      <c r="AB207" s="3"/>
      <c r="AC207" s="3"/>
      <c r="AD207" s="3"/>
      <c r="AE207" s="3"/>
      <c r="AF207" s="3"/>
    </row>
    <row r="208" ht="15.75" customHeight="1">
      <c r="A208" s="40"/>
      <c r="B208" s="41"/>
      <c r="C208" s="41"/>
      <c r="D208" s="1"/>
      <c r="E208" s="1"/>
      <c r="F208" s="1"/>
      <c r="G208" s="1"/>
      <c r="H208" s="1"/>
      <c r="I208" s="1"/>
      <c r="J208" s="1"/>
      <c r="K208" s="1"/>
      <c r="L208" s="1"/>
      <c r="M208" s="1"/>
      <c r="N208" s="1"/>
      <c r="O208" s="3"/>
      <c r="P208" s="3"/>
      <c r="Q208" s="3"/>
      <c r="R208" s="3"/>
      <c r="S208" s="3"/>
      <c r="T208" s="3"/>
      <c r="U208" s="3"/>
      <c r="V208" s="3"/>
      <c r="W208" s="3"/>
      <c r="X208" s="3"/>
      <c r="Y208" s="3"/>
      <c r="Z208" s="3"/>
      <c r="AA208" s="3"/>
      <c r="AB208" s="3"/>
      <c r="AC208" s="3"/>
      <c r="AD208" s="3"/>
      <c r="AE208" s="3"/>
      <c r="AF208" s="3"/>
    </row>
    <row r="209" ht="15.75" customHeight="1">
      <c r="A209" s="40"/>
      <c r="B209" s="41"/>
      <c r="C209" s="41"/>
      <c r="D209" s="1"/>
      <c r="E209" s="1"/>
      <c r="F209" s="1"/>
      <c r="G209" s="1"/>
      <c r="H209" s="1"/>
      <c r="I209" s="1"/>
      <c r="J209" s="1"/>
      <c r="K209" s="1"/>
      <c r="L209" s="1"/>
      <c r="M209" s="1"/>
      <c r="N209" s="1"/>
      <c r="O209" s="3"/>
      <c r="P209" s="3"/>
      <c r="Q209" s="3"/>
      <c r="R209" s="3"/>
      <c r="S209" s="3"/>
      <c r="T209" s="3"/>
      <c r="U209" s="3"/>
      <c r="V209" s="3"/>
      <c r="W209" s="3"/>
      <c r="X209" s="3"/>
      <c r="Y209" s="3"/>
      <c r="Z209" s="3"/>
      <c r="AA209" s="3"/>
      <c r="AB209" s="3"/>
      <c r="AC209" s="3"/>
      <c r="AD209" s="3"/>
      <c r="AE209" s="3"/>
      <c r="AF209" s="3"/>
    </row>
    <row r="210" ht="15.75" customHeight="1">
      <c r="A210" s="40"/>
      <c r="B210" s="41"/>
      <c r="C210" s="41"/>
      <c r="D210" s="1"/>
      <c r="E210" s="1"/>
      <c r="F210" s="1"/>
      <c r="G210" s="1"/>
      <c r="H210" s="1"/>
      <c r="I210" s="1"/>
      <c r="J210" s="1"/>
      <c r="K210" s="1"/>
      <c r="L210" s="1"/>
      <c r="M210" s="1"/>
      <c r="N210" s="1"/>
      <c r="O210" s="3"/>
      <c r="P210" s="3"/>
      <c r="Q210" s="3"/>
      <c r="R210" s="3"/>
      <c r="S210" s="3"/>
      <c r="T210" s="3"/>
      <c r="U210" s="3"/>
      <c r="V210" s="3"/>
      <c r="W210" s="3"/>
      <c r="X210" s="3"/>
      <c r="Y210" s="3"/>
      <c r="Z210" s="3"/>
      <c r="AA210" s="3"/>
      <c r="AB210" s="3"/>
      <c r="AC210" s="3"/>
      <c r="AD210" s="3"/>
      <c r="AE210" s="3"/>
      <c r="AF210" s="3"/>
    </row>
    <row r="211" ht="15.75" customHeight="1">
      <c r="A211" s="40"/>
      <c r="B211" s="41"/>
      <c r="C211" s="41"/>
      <c r="D211" s="1"/>
      <c r="E211" s="1"/>
      <c r="F211" s="1"/>
      <c r="G211" s="1"/>
      <c r="H211" s="1"/>
      <c r="I211" s="1"/>
      <c r="J211" s="1"/>
      <c r="K211" s="1"/>
      <c r="L211" s="1"/>
      <c r="M211" s="1"/>
      <c r="N211" s="1"/>
      <c r="O211" s="3"/>
      <c r="P211" s="3"/>
      <c r="Q211" s="3"/>
      <c r="R211" s="3"/>
      <c r="S211" s="3"/>
      <c r="T211" s="3"/>
      <c r="U211" s="3"/>
      <c r="V211" s="3"/>
      <c r="W211" s="3"/>
      <c r="X211" s="3"/>
      <c r="Y211" s="3"/>
      <c r="Z211" s="3"/>
      <c r="AA211" s="3"/>
      <c r="AB211" s="3"/>
      <c r="AC211" s="3"/>
      <c r="AD211" s="3"/>
      <c r="AE211" s="3"/>
      <c r="AF211" s="3"/>
    </row>
    <row r="212" ht="15.75" customHeight="1">
      <c r="A212" s="40"/>
      <c r="B212" s="41"/>
      <c r="C212" s="41"/>
      <c r="D212" s="1"/>
      <c r="E212" s="1"/>
      <c r="F212" s="1"/>
      <c r="G212" s="1"/>
      <c r="H212" s="1"/>
      <c r="I212" s="1"/>
      <c r="J212" s="1"/>
      <c r="K212" s="1"/>
      <c r="L212" s="1"/>
      <c r="M212" s="1"/>
      <c r="N212" s="1"/>
      <c r="O212" s="3"/>
      <c r="P212" s="3"/>
      <c r="Q212" s="3"/>
      <c r="R212" s="3"/>
      <c r="S212" s="3"/>
      <c r="T212" s="3"/>
      <c r="U212" s="3"/>
      <c r="V212" s="3"/>
      <c r="W212" s="3"/>
      <c r="X212" s="3"/>
      <c r="Y212" s="3"/>
      <c r="Z212" s="3"/>
      <c r="AA212" s="3"/>
      <c r="AB212" s="3"/>
      <c r="AC212" s="3"/>
      <c r="AD212" s="3"/>
      <c r="AE212" s="3"/>
      <c r="AF212" s="3"/>
    </row>
    <row r="213" ht="15.75" customHeight="1">
      <c r="A213" s="40"/>
      <c r="B213" s="41"/>
      <c r="C213" s="41"/>
      <c r="D213" s="1"/>
      <c r="E213" s="1"/>
      <c r="F213" s="1"/>
      <c r="G213" s="1"/>
      <c r="H213" s="1"/>
      <c r="I213" s="1"/>
      <c r="J213" s="1"/>
      <c r="K213" s="1"/>
      <c r="L213" s="1"/>
      <c r="M213" s="1"/>
      <c r="N213" s="1"/>
      <c r="O213" s="3"/>
      <c r="P213" s="3"/>
      <c r="Q213" s="3"/>
      <c r="R213" s="3"/>
      <c r="S213" s="3"/>
      <c r="T213" s="3"/>
      <c r="U213" s="3"/>
      <c r="V213" s="3"/>
      <c r="W213" s="3"/>
      <c r="X213" s="3"/>
      <c r="Y213" s="3"/>
      <c r="Z213" s="3"/>
      <c r="AA213" s="3"/>
      <c r="AB213" s="3"/>
      <c r="AC213" s="3"/>
      <c r="AD213" s="3"/>
      <c r="AE213" s="3"/>
      <c r="AF213" s="3"/>
    </row>
    <row r="214" ht="15.75" customHeight="1">
      <c r="A214" s="40"/>
      <c r="B214" s="41"/>
      <c r="C214" s="41"/>
      <c r="D214" s="1"/>
      <c r="E214" s="1"/>
      <c r="F214" s="1"/>
      <c r="G214" s="1"/>
      <c r="H214" s="1"/>
      <c r="I214" s="1"/>
      <c r="J214" s="1"/>
      <c r="K214" s="1"/>
      <c r="L214" s="1"/>
      <c r="M214" s="1"/>
      <c r="N214" s="1"/>
      <c r="O214" s="3"/>
      <c r="P214" s="3"/>
      <c r="Q214" s="3"/>
      <c r="R214" s="3"/>
      <c r="S214" s="3"/>
      <c r="T214" s="3"/>
      <c r="U214" s="3"/>
      <c r="V214" s="3"/>
      <c r="W214" s="3"/>
      <c r="X214" s="3"/>
      <c r="Y214" s="3"/>
      <c r="Z214" s="3"/>
      <c r="AA214" s="3"/>
      <c r="AB214" s="3"/>
      <c r="AC214" s="3"/>
      <c r="AD214" s="3"/>
      <c r="AE214" s="3"/>
      <c r="AF214" s="3"/>
    </row>
    <row r="215" ht="15.75" customHeight="1">
      <c r="A215" s="40"/>
      <c r="B215" s="41"/>
      <c r="C215" s="41"/>
      <c r="D215" s="1"/>
      <c r="E215" s="1"/>
      <c r="F215" s="1"/>
      <c r="G215" s="1"/>
      <c r="H215" s="1"/>
      <c r="I215" s="1"/>
      <c r="J215" s="1"/>
      <c r="K215" s="1"/>
      <c r="L215" s="1"/>
      <c r="M215" s="1"/>
      <c r="N215" s="1"/>
      <c r="O215" s="3"/>
      <c r="P215" s="3"/>
      <c r="Q215" s="3"/>
      <c r="R215" s="3"/>
      <c r="S215" s="3"/>
      <c r="T215" s="3"/>
      <c r="U215" s="3"/>
      <c r="V215" s="3"/>
      <c r="W215" s="3"/>
      <c r="X215" s="3"/>
      <c r="Y215" s="3"/>
      <c r="Z215" s="3"/>
      <c r="AA215" s="3"/>
      <c r="AB215" s="3"/>
      <c r="AC215" s="3"/>
      <c r="AD215" s="3"/>
      <c r="AE215" s="3"/>
      <c r="AF215" s="3"/>
    </row>
    <row r="216" ht="15.75" customHeight="1">
      <c r="A216" s="40"/>
      <c r="B216" s="41"/>
      <c r="C216" s="41"/>
      <c r="D216" s="1"/>
      <c r="E216" s="1"/>
      <c r="F216" s="1"/>
      <c r="G216" s="1"/>
      <c r="H216" s="1"/>
      <c r="I216" s="1"/>
      <c r="J216" s="1"/>
      <c r="K216" s="1"/>
      <c r="L216" s="1"/>
      <c r="M216" s="1"/>
      <c r="N216" s="1"/>
      <c r="O216" s="3"/>
      <c r="P216" s="3"/>
      <c r="Q216" s="3"/>
      <c r="R216" s="3"/>
      <c r="S216" s="3"/>
      <c r="T216" s="3"/>
      <c r="U216" s="3"/>
      <c r="V216" s="3"/>
      <c r="W216" s="3"/>
      <c r="X216" s="3"/>
      <c r="Y216" s="3"/>
      <c r="Z216" s="3"/>
      <c r="AA216" s="3"/>
      <c r="AB216" s="3"/>
      <c r="AC216" s="3"/>
      <c r="AD216" s="3"/>
      <c r="AE216" s="3"/>
      <c r="AF216" s="3"/>
    </row>
    <row r="217" ht="15.75" customHeight="1">
      <c r="A217" s="40"/>
      <c r="B217" s="41"/>
      <c r="C217" s="41"/>
      <c r="D217" s="1"/>
      <c r="E217" s="1"/>
      <c r="F217" s="1"/>
      <c r="G217" s="1"/>
      <c r="H217" s="1"/>
      <c r="I217" s="1"/>
      <c r="J217" s="1"/>
      <c r="K217" s="1"/>
      <c r="L217" s="1"/>
      <c r="M217" s="1"/>
      <c r="N217" s="1"/>
      <c r="O217" s="3"/>
      <c r="P217" s="3"/>
      <c r="Q217" s="3"/>
      <c r="R217" s="3"/>
      <c r="S217" s="3"/>
      <c r="T217" s="3"/>
      <c r="U217" s="3"/>
      <c r="V217" s="3"/>
      <c r="W217" s="3"/>
      <c r="X217" s="3"/>
      <c r="Y217" s="3"/>
      <c r="Z217" s="3"/>
      <c r="AA217" s="3"/>
      <c r="AB217" s="3"/>
      <c r="AC217" s="3"/>
      <c r="AD217" s="3"/>
      <c r="AE217" s="3"/>
      <c r="AF217" s="3"/>
    </row>
    <row r="218" ht="15.75" customHeight="1">
      <c r="A218" s="40"/>
      <c r="B218" s="41"/>
      <c r="C218" s="41"/>
      <c r="D218" s="1"/>
      <c r="E218" s="1"/>
      <c r="F218" s="1"/>
      <c r="G218" s="1"/>
      <c r="H218" s="1"/>
      <c r="I218" s="1"/>
      <c r="J218" s="1"/>
      <c r="K218" s="1"/>
      <c r="L218" s="1"/>
      <c r="M218" s="1"/>
      <c r="N218" s="1"/>
      <c r="O218" s="3"/>
      <c r="P218" s="3"/>
      <c r="Q218" s="3"/>
      <c r="R218" s="3"/>
      <c r="S218" s="3"/>
      <c r="T218" s="3"/>
      <c r="U218" s="3"/>
      <c r="V218" s="3"/>
      <c r="W218" s="3"/>
      <c r="X218" s="3"/>
      <c r="Y218" s="3"/>
      <c r="Z218" s="3"/>
      <c r="AA218" s="3"/>
      <c r="AB218" s="3"/>
      <c r="AC218" s="3"/>
      <c r="AD218" s="3"/>
      <c r="AE218" s="3"/>
      <c r="AF218" s="3"/>
    </row>
    <row r="219" ht="15.75" customHeight="1">
      <c r="A219" s="40"/>
      <c r="B219" s="41"/>
      <c r="C219" s="41"/>
      <c r="D219" s="1"/>
      <c r="E219" s="1"/>
      <c r="F219" s="1"/>
      <c r="G219" s="1"/>
      <c r="H219" s="1"/>
      <c r="I219" s="1"/>
      <c r="J219" s="1"/>
      <c r="K219" s="1"/>
      <c r="L219" s="1"/>
      <c r="M219" s="1"/>
      <c r="N219" s="1"/>
      <c r="O219" s="3"/>
      <c r="P219" s="3"/>
      <c r="Q219" s="3"/>
      <c r="R219" s="3"/>
      <c r="S219" s="3"/>
      <c r="T219" s="3"/>
      <c r="U219" s="3"/>
      <c r="V219" s="3"/>
      <c r="W219" s="3"/>
      <c r="X219" s="3"/>
      <c r="Y219" s="3"/>
      <c r="Z219" s="3"/>
      <c r="AA219" s="3"/>
      <c r="AB219" s="3"/>
      <c r="AC219" s="3"/>
      <c r="AD219" s="3"/>
      <c r="AE219" s="3"/>
      <c r="AF219" s="3"/>
    </row>
    <row r="220" ht="15.75" customHeight="1">
      <c r="A220" s="40"/>
      <c r="B220" s="41"/>
      <c r="C220" s="41"/>
      <c r="D220" s="1"/>
      <c r="E220" s="1"/>
      <c r="F220" s="1"/>
      <c r="G220" s="1"/>
      <c r="H220" s="1"/>
      <c r="I220" s="1"/>
      <c r="J220" s="1"/>
      <c r="K220" s="1"/>
      <c r="L220" s="1"/>
      <c r="M220" s="1"/>
      <c r="N220" s="1"/>
      <c r="O220" s="3"/>
      <c r="P220" s="3"/>
      <c r="Q220" s="3"/>
      <c r="R220" s="3"/>
      <c r="S220" s="3"/>
      <c r="T220" s="3"/>
      <c r="U220" s="3"/>
      <c r="V220" s="3"/>
      <c r="W220" s="3"/>
      <c r="X220" s="3"/>
      <c r="Y220" s="3"/>
      <c r="Z220" s="3"/>
      <c r="AA220" s="3"/>
      <c r="AB220" s="3"/>
      <c r="AC220" s="3"/>
      <c r="AD220" s="3"/>
      <c r="AE220" s="3"/>
      <c r="AF220" s="3"/>
    </row>
    <row r="221" ht="15.75" customHeight="1">
      <c r="A221" s="40"/>
      <c r="B221" s="41"/>
      <c r="C221" s="41"/>
      <c r="D221" s="1"/>
      <c r="E221" s="1"/>
      <c r="F221" s="1"/>
      <c r="G221" s="1"/>
      <c r="H221" s="1"/>
      <c r="I221" s="1"/>
      <c r="J221" s="1"/>
      <c r="K221" s="1"/>
      <c r="L221" s="1"/>
      <c r="M221" s="1"/>
      <c r="N221" s="1"/>
      <c r="O221" s="3"/>
      <c r="P221" s="3"/>
      <c r="Q221" s="3"/>
      <c r="R221" s="3"/>
      <c r="S221" s="3"/>
      <c r="T221" s="3"/>
      <c r="U221" s="3"/>
      <c r="V221" s="3"/>
      <c r="W221" s="3"/>
      <c r="X221" s="3"/>
      <c r="Y221" s="3"/>
      <c r="Z221" s="3"/>
      <c r="AA221" s="3"/>
      <c r="AB221" s="3"/>
      <c r="AC221" s="3"/>
      <c r="AD221" s="3"/>
      <c r="AE221" s="3"/>
      <c r="AF221" s="3"/>
    </row>
    <row r="222" ht="15.75" customHeight="1">
      <c r="A222" s="40"/>
      <c r="B222" s="41"/>
      <c r="C222" s="41"/>
      <c r="D222" s="1"/>
      <c r="E222" s="1"/>
      <c r="F222" s="1"/>
      <c r="G222" s="1"/>
      <c r="H222" s="1"/>
      <c r="I222" s="1"/>
      <c r="J222" s="1"/>
      <c r="K222" s="1"/>
      <c r="L222" s="1"/>
      <c r="M222" s="1"/>
      <c r="N222" s="1"/>
      <c r="O222" s="3"/>
      <c r="P222" s="3"/>
      <c r="Q222" s="3"/>
      <c r="R222" s="3"/>
      <c r="S222" s="3"/>
      <c r="T222" s="3"/>
      <c r="U222" s="3"/>
      <c r="V222" s="3"/>
      <c r="W222" s="3"/>
      <c r="X222" s="3"/>
      <c r="Y222" s="3"/>
      <c r="Z222" s="3"/>
      <c r="AA222" s="3"/>
      <c r="AB222" s="3"/>
      <c r="AC222" s="3"/>
      <c r="AD222" s="3"/>
      <c r="AE222" s="3"/>
      <c r="AF222" s="3"/>
    </row>
    <row r="223" ht="15.75" customHeight="1">
      <c r="A223" s="40"/>
      <c r="B223" s="41"/>
      <c r="C223" s="41"/>
      <c r="D223" s="1"/>
      <c r="E223" s="1"/>
      <c r="F223" s="1"/>
      <c r="G223" s="1"/>
      <c r="H223" s="1"/>
      <c r="I223" s="1"/>
      <c r="J223" s="1"/>
      <c r="K223" s="1"/>
      <c r="L223" s="1"/>
      <c r="M223" s="1"/>
      <c r="N223" s="1"/>
      <c r="O223" s="3"/>
      <c r="P223" s="3"/>
      <c r="Q223" s="3"/>
      <c r="R223" s="3"/>
      <c r="S223" s="3"/>
      <c r="T223" s="3"/>
      <c r="U223" s="3"/>
      <c r="V223" s="3"/>
      <c r="W223" s="3"/>
      <c r="X223" s="3"/>
      <c r="Y223" s="3"/>
      <c r="Z223" s="3"/>
      <c r="AA223" s="3"/>
      <c r="AB223" s="3"/>
      <c r="AC223" s="3"/>
      <c r="AD223" s="3"/>
      <c r="AE223" s="3"/>
      <c r="AF223" s="3"/>
    </row>
    <row r="224" ht="15.75" customHeight="1">
      <c r="A224" s="40"/>
      <c r="B224" s="41"/>
      <c r="C224" s="41"/>
      <c r="D224" s="1"/>
      <c r="E224" s="1"/>
      <c r="F224" s="1"/>
      <c r="G224" s="1"/>
      <c r="H224" s="1"/>
      <c r="I224" s="1"/>
      <c r="J224" s="1"/>
      <c r="K224" s="1"/>
      <c r="L224" s="1"/>
      <c r="M224" s="1"/>
      <c r="N224" s="1"/>
      <c r="O224" s="3"/>
      <c r="P224" s="3"/>
      <c r="Q224" s="3"/>
      <c r="R224" s="3"/>
      <c r="S224" s="3"/>
      <c r="T224" s="3"/>
      <c r="U224" s="3"/>
      <c r="V224" s="3"/>
      <c r="W224" s="3"/>
      <c r="X224" s="3"/>
      <c r="Y224" s="3"/>
      <c r="Z224" s="3"/>
      <c r="AA224" s="3"/>
      <c r="AB224" s="3"/>
      <c r="AC224" s="3"/>
      <c r="AD224" s="3"/>
      <c r="AE224" s="3"/>
      <c r="AF224" s="3"/>
    </row>
    <row r="225" ht="15.75" customHeight="1">
      <c r="A225" s="40"/>
      <c r="B225" s="41"/>
      <c r="C225" s="41"/>
      <c r="D225" s="1"/>
      <c r="E225" s="1"/>
      <c r="F225" s="1"/>
      <c r="G225" s="1"/>
      <c r="H225" s="1"/>
      <c r="I225" s="1"/>
      <c r="J225" s="1"/>
      <c r="K225" s="1"/>
      <c r="L225" s="1"/>
      <c r="M225" s="1"/>
      <c r="N225" s="1"/>
      <c r="O225" s="3"/>
      <c r="P225" s="3"/>
      <c r="Q225" s="3"/>
      <c r="R225" s="3"/>
      <c r="S225" s="3"/>
      <c r="T225" s="3"/>
      <c r="U225" s="3"/>
      <c r="V225" s="3"/>
      <c r="W225" s="3"/>
      <c r="X225" s="3"/>
      <c r="Y225" s="3"/>
      <c r="Z225" s="3"/>
      <c r="AA225" s="3"/>
      <c r="AB225" s="3"/>
      <c r="AC225" s="3"/>
      <c r="AD225" s="3"/>
      <c r="AE225" s="3"/>
      <c r="AF225" s="3"/>
    </row>
    <row r="226" ht="15.75" customHeight="1">
      <c r="A226" s="40"/>
      <c r="B226" s="41"/>
      <c r="C226" s="41"/>
      <c r="D226" s="1"/>
      <c r="E226" s="1"/>
      <c r="F226" s="1"/>
      <c r="G226" s="1"/>
      <c r="H226" s="1"/>
      <c r="I226" s="1"/>
      <c r="J226" s="1"/>
      <c r="K226" s="1"/>
      <c r="L226" s="1"/>
      <c r="M226" s="1"/>
      <c r="N226" s="1"/>
      <c r="O226" s="3"/>
      <c r="P226" s="3"/>
      <c r="Q226" s="3"/>
      <c r="R226" s="3"/>
      <c r="S226" s="3"/>
      <c r="T226" s="3"/>
      <c r="U226" s="3"/>
      <c r="V226" s="3"/>
      <c r="W226" s="3"/>
      <c r="X226" s="3"/>
      <c r="Y226" s="3"/>
      <c r="Z226" s="3"/>
      <c r="AA226" s="3"/>
      <c r="AB226" s="3"/>
      <c r="AC226" s="3"/>
      <c r="AD226" s="3"/>
      <c r="AE226" s="3"/>
      <c r="AF226" s="3"/>
    </row>
    <row r="227" ht="15.75" customHeight="1">
      <c r="A227" s="40"/>
      <c r="B227" s="41"/>
      <c r="C227" s="41"/>
      <c r="D227" s="1"/>
      <c r="E227" s="1"/>
      <c r="F227" s="1"/>
      <c r="G227" s="1"/>
      <c r="H227" s="1"/>
      <c r="I227" s="1"/>
      <c r="J227" s="1"/>
      <c r="K227" s="1"/>
      <c r="L227" s="1"/>
      <c r="M227" s="1"/>
      <c r="N227" s="1"/>
      <c r="O227" s="3"/>
      <c r="P227" s="3"/>
      <c r="Q227" s="3"/>
      <c r="R227" s="3"/>
      <c r="S227" s="3"/>
      <c r="T227" s="3"/>
      <c r="U227" s="3"/>
      <c r="V227" s="3"/>
      <c r="W227" s="3"/>
      <c r="X227" s="3"/>
      <c r="Y227" s="3"/>
      <c r="Z227" s="3"/>
      <c r="AA227" s="3"/>
      <c r="AB227" s="3"/>
      <c r="AC227" s="3"/>
      <c r="AD227" s="3"/>
      <c r="AE227" s="3"/>
      <c r="AF227" s="3"/>
    </row>
    <row r="228" ht="15.75" customHeight="1">
      <c r="A228" s="40"/>
      <c r="B228" s="41"/>
      <c r="C228" s="41"/>
      <c r="D228" s="1"/>
      <c r="E228" s="1"/>
      <c r="F228" s="1"/>
      <c r="G228" s="1"/>
      <c r="H228" s="1"/>
      <c r="I228" s="1"/>
      <c r="J228" s="1"/>
      <c r="K228" s="1"/>
      <c r="L228" s="1"/>
      <c r="M228" s="1"/>
      <c r="N228" s="1"/>
      <c r="O228" s="3"/>
      <c r="P228" s="3"/>
      <c r="Q228" s="3"/>
      <c r="R228" s="3"/>
      <c r="S228" s="3"/>
      <c r="T228" s="3"/>
      <c r="U228" s="3"/>
      <c r="V228" s="3"/>
      <c r="W228" s="3"/>
      <c r="X228" s="3"/>
      <c r="Y228" s="3"/>
      <c r="Z228" s="3"/>
      <c r="AA228" s="3"/>
      <c r="AB228" s="3"/>
      <c r="AC228" s="3"/>
      <c r="AD228" s="3"/>
      <c r="AE228" s="3"/>
      <c r="AF228" s="3"/>
    </row>
    <row r="229" ht="15.75" customHeight="1">
      <c r="A229" s="40"/>
      <c r="B229" s="41"/>
      <c r="C229" s="41"/>
      <c r="D229" s="1"/>
      <c r="E229" s="1"/>
      <c r="F229" s="1"/>
      <c r="G229" s="1"/>
      <c r="H229" s="1"/>
      <c r="I229" s="1"/>
      <c r="J229" s="1"/>
      <c r="K229" s="1"/>
      <c r="L229" s="1"/>
      <c r="M229" s="1"/>
      <c r="N229" s="1"/>
      <c r="O229" s="3"/>
      <c r="P229" s="3"/>
      <c r="Q229" s="3"/>
      <c r="R229" s="3"/>
      <c r="S229" s="3"/>
      <c r="T229" s="3"/>
      <c r="U229" s="3"/>
      <c r="V229" s="3"/>
      <c r="W229" s="3"/>
      <c r="X229" s="3"/>
      <c r="Y229" s="3"/>
      <c r="Z229" s="3"/>
      <c r="AA229" s="3"/>
      <c r="AB229" s="3"/>
      <c r="AC229" s="3"/>
      <c r="AD229" s="3"/>
      <c r="AE229" s="3"/>
      <c r="AF229" s="3"/>
    </row>
    <row r="230" ht="15.75" customHeight="1">
      <c r="A230" s="40"/>
      <c r="B230" s="41"/>
      <c r="C230" s="41"/>
      <c r="D230" s="1"/>
      <c r="E230" s="1"/>
      <c r="F230" s="1"/>
      <c r="G230" s="1"/>
      <c r="H230" s="1"/>
      <c r="I230" s="1"/>
      <c r="J230" s="1"/>
      <c r="K230" s="1"/>
      <c r="L230" s="1"/>
      <c r="M230" s="1"/>
      <c r="N230" s="1"/>
      <c r="O230" s="3"/>
      <c r="P230" s="3"/>
      <c r="Q230" s="3"/>
      <c r="R230" s="3"/>
      <c r="S230" s="3"/>
      <c r="T230" s="3"/>
      <c r="U230" s="3"/>
      <c r="V230" s="3"/>
      <c r="W230" s="3"/>
      <c r="X230" s="3"/>
      <c r="Y230" s="3"/>
      <c r="Z230" s="3"/>
      <c r="AA230" s="3"/>
      <c r="AB230" s="3"/>
      <c r="AC230" s="3"/>
      <c r="AD230" s="3"/>
      <c r="AE230" s="3"/>
      <c r="AF230" s="3"/>
    </row>
    <row r="231" ht="15.75" customHeight="1">
      <c r="A231" s="40"/>
      <c r="B231" s="41"/>
      <c r="C231" s="41"/>
      <c r="D231" s="1"/>
      <c r="E231" s="1"/>
      <c r="F231" s="1"/>
      <c r="G231" s="1"/>
      <c r="H231" s="1"/>
      <c r="I231" s="1"/>
      <c r="J231" s="1"/>
      <c r="K231" s="1"/>
      <c r="L231" s="1"/>
      <c r="M231" s="1"/>
      <c r="N231" s="1"/>
      <c r="O231" s="3"/>
      <c r="P231" s="3"/>
      <c r="Q231" s="3"/>
      <c r="R231" s="3"/>
      <c r="S231" s="3"/>
      <c r="T231" s="3"/>
      <c r="U231" s="3"/>
      <c r="V231" s="3"/>
      <c r="W231" s="3"/>
      <c r="X231" s="3"/>
      <c r="Y231" s="3"/>
      <c r="Z231" s="3"/>
      <c r="AA231" s="3"/>
      <c r="AB231" s="3"/>
      <c r="AC231" s="3"/>
      <c r="AD231" s="3"/>
      <c r="AE231" s="3"/>
      <c r="AF231" s="3"/>
    </row>
    <row r="232" ht="15.75" customHeight="1">
      <c r="A232" s="40"/>
      <c r="B232" s="41"/>
      <c r="C232" s="41"/>
      <c r="D232" s="1"/>
      <c r="E232" s="1"/>
      <c r="F232" s="1"/>
      <c r="G232" s="1"/>
      <c r="H232" s="1"/>
      <c r="I232" s="1"/>
      <c r="J232" s="1"/>
      <c r="K232" s="1"/>
      <c r="L232" s="1"/>
      <c r="M232" s="1"/>
      <c r="N232" s="1"/>
      <c r="O232" s="3"/>
      <c r="P232" s="3"/>
      <c r="Q232" s="3"/>
      <c r="R232" s="3"/>
      <c r="S232" s="3"/>
      <c r="T232" s="3"/>
      <c r="U232" s="3"/>
      <c r="V232" s="3"/>
      <c r="W232" s="3"/>
      <c r="X232" s="3"/>
      <c r="Y232" s="3"/>
      <c r="Z232" s="3"/>
      <c r="AA232" s="3"/>
      <c r="AB232" s="3"/>
      <c r="AC232" s="3"/>
      <c r="AD232" s="3"/>
      <c r="AE232" s="3"/>
      <c r="AF232" s="3"/>
    </row>
    <row r="233" ht="15.75" customHeight="1">
      <c r="A233" s="40"/>
      <c r="B233" s="41"/>
      <c r="C233" s="41"/>
      <c r="D233" s="1"/>
      <c r="E233" s="1"/>
      <c r="F233" s="1"/>
      <c r="G233" s="1"/>
      <c r="H233" s="1"/>
      <c r="I233" s="1"/>
      <c r="J233" s="1"/>
      <c r="K233" s="1"/>
      <c r="L233" s="1"/>
      <c r="M233" s="1"/>
      <c r="N233" s="1"/>
      <c r="O233" s="3"/>
      <c r="P233" s="3"/>
      <c r="Q233" s="3"/>
      <c r="R233" s="3"/>
      <c r="S233" s="3"/>
      <c r="T233" s="3"/>
      <c r="U233" s="3"/>
      <c r="V233" s="3"/>
      <c r="W233" s="3"/>
      <c r="X233" s="3"/>
      <c r="Y233" s="3"/>
      <c r="Z233" s="3"/>
      <c r="AA233" s="3"/>
      <c r="AB233" s="3"/>
      <c r="AC233" s="3"/>
      <c r="AD233" s="3"/>
      <c r="AE233" s="3"/>
      <c r="AF233" s="3"/>
    </row>
    <row r="234" ht="15.75" customHeight="1">
      <c r="A234" s="40"/>
      <c r="B234" s="41"/>
      <c r="C234" s="41"/>
      <c r="D234" s="1"/>
      <c r="E234" s="1"/>
      <c r="F234" s="1"/>
      <c r="G234" s="1"/>
      <c r="H234" s="1"/>
      <c r="I234" s="1"/>
      <c r="J234" s="1"/>
      <c r="K234" s="1"/>
      <c r="L234" s="1"/>
      <c r="M234" s="1"/>
      <c r="N234" s="1"/>
      <c r="O234" s="3"/>
      <c r="P234" s="3"/>
      <c r="Q234" s="3"/>
      <c r="R234" s="3"/>
      <c r="S234" s="3"/>
      <c r="T234" s="3"/>
      <c r="U234" s="3"/>
      <c r="V234" s="3"/>
      <c r="W234" s="3"/>
      <c r="X234" s="3"/>
      <c r="Y234" s="3"/>
      <c r="Z234" s="3"/>
      <c r="AA234" s="3"/>
      <c r="AB234" s="3"/>
      <c r="AC234" s="3"/>
      <c r="AD234" s="3"/>
      <c r="AE234" s="3"/>
      <c r="AF234" s="3"/>
    </row>
    <row r="235" ht="15.75" customHeight="1">
      <c r="A235" s="40"/>
      <c r="B235" s="41"/>
      <c r="C235" s="41"/>
      <c r="D235" s="1"/>
      <c r="E235" s="1"/>
      <c r="F235" s="1"/>
      <c r="G235" s="1"/>
      <c r="H235" s="1"/>
      <c r="I235" s="1"/>
      <c r="J235" s="1"/>
      <c r="K235" s="1"/>
      <c r="L235" s="1"/>
      <c r="M235" s="1"/>
      <c r="N235" s="1"/>
      <c r="O235" s="3"/>
      <c r="P235" s="3"/>
      <c r="Q235" s="3"/>
      <c r="R235" s="3"/>
      <c r="S235" s="3"/>
      <c r="T235" s="3"/>
      <c r="U235" s="3"/>
      <c r="V235" s="3"/>
      <c r="W235" s="3"/>
      <c r="X235" s="3"/>
      <c r="Y235" s="3"/>
      <c r="Z235" s="3"/>
      <c r="AA235" s="3"/>
      <c r="AB235" s="3"/>
      <c r="AC235" s="3"/>
      <c r="AD235" s="3"/>
      <c r="AE235" s="3"/>
      <c r="AF235" s="3"/>
    </row>
    <row r="236" ht="15.75" customHeight="1">
      <c r="A236" s="40"/>
      <c r="B236" s="41"/>
      <c r="C236" s="41"/>
      <c r="D236" s="1"/>
      <c r="E236" s="1"/>
      <c r="F236" s="1"/>
      <c r="G236" s="1"/>
      <c r="H236" s="1"/>
      <c r="I236" s="1"/>
      <c r="J236" s="1"/>
      <c r="K236" s="1"/>
      <c r="L236" s="1"/>
      <c r="M236" s="1"/>
      <c r="N236" s="1"/>
      <c r="O236" s="3"/>
      <c r="P236" s="3"/>
      <c r="Q236" s="3"/>
      <c r="R236" s="3"/>
      <c r="S236" s="3"/>
      <c r="T236" s="3"/>
      <c r="U236" s="3"/>
      <c r="V236" s="3"/>
      <c r="W236" s="3"/>
      <c r="X236" s="3"/>
      <c r="Y236" s="3"/>
      <c r="Z236" s="3"/>
      <c r="AA236" s="3"/>
      <c r="AB236" s="3"/>
      <c r="AC236" s="3"/>
      <c r="AD236" s="3"/>
      <c r="AE236" s="3"/>
      <c r="AF236" s="3"/>
    </row>
    <row r="237" ht="15.75" customHeight="1">
      <c r="A237" s="40"/>
      <c r="B237" s="41"/>
      <c r="C237" s="41"/>
      <c r="D237" s="1"/>
      <c r="E237" s="1"/>
      <c r="F237" s="1"/>
      <c r="G237" s="1"/>
      <c r="H237" s="1"/>
      <c r="I237" s="1"/>
      <c r="J237" s="1"/>
      <c r="K237" s="1"/>
      <c r="L237" s="1"/>
      <c r="M237" s="1"/>
      <c r="N237" s="1"/>
      <c r="O237" s="3"/>
      <c r="P237" s="3"/>
      <c r="Q237" s="3"/>
      <c r="R237" s="3"/>
      <c r="S237" s="3"/>
      <c r="T237" s="3"/>
      <c r="U237" s="3"/>
      <c r="V237" s="3"/>
      <c r="W237" s="3"/>
      <c r="X237" s="3"/>
      <c r="Y237" s="3"/>
      <c r="Z237" s="3"/>
      <c r="AA237" s="3"/>
      <c r="AB237" s="3"/>
      <c r="AC237" s="3"/>
      <c r="AD237" s="3"/>
      <c r="AE237" s="3"/>
      <c r="AF237" s="3"/>
    </row>
    <row r="238" ht="15.75" customHeight="1">
      <c r="A238" s="40"/>
      <c r="B238" s="41"/>
      <c r="C238" s="41"/>
      <c r="D238" s="1"/>
      <c r="E238" s="1"/>
      <c r="F238" s="1"/>
      <c r="G238" s="1"/>
      <c r="H238" s="1"/>
      <c r="I238" s="1"/>
      <c r="J238" s="1"/>
      <c r="K238" s="1"/>
      <c r="L238" s="1"/>
      <c r="M238" s="1"/>
      <c r="N238" s="1"/>
      <c r="O238" s="3"/>
      <c r="P238" s="3"/>
      <c r="Q238" s="3"/>
      <c r="R238" s="3"/>
      <c r="S238" s="3"/>
      <c r="T238" s="3"/>
      <c r="U238" s="3"/>
      <c r="V238" s="3"/>
      <c r="W238" s="3"/>
      <c r="X238" s="3"/>
      <c r="Y238" s="3"/>
      <c r="Z238" s="3"/>
      <c r="AA238" s="3"/>
      <c r="AB238" s="3"/>
      <c r="AC238" s="3"/>
      <c r="AD238" s="3"/>
      <c r="AE238" s="3"/>
      <c r="AF238" s="3"/>
    </row>
    <row r="239" ht="15.75" customHeight="1">
      <c r="A239" s="40"/>
      <c r="B239" s="41"/>
      <c r="C239" s="41"/>
      <c r="D239" s="1"/>
      <c r="E239" s="1"/>
      <c r="F239" s="1"/>
      <c r="G239" s="1"/>
      <c r="H239" s="1"/>
      <c r="I239" s="1"/>
      <c r="J239" s="1"/>
      <c r="K239" s="1"/>
      <c r="L239" s="1"/>
      <c r="M239" s="1"/>
      <c r="N239" s="1"/>
      <c r="O239" s="3"/>
      <c r="P239" s="3"/>
      <c r="Q239" s="3"/>
      <c r="R239" s="3"/>
      <c r="S239" s="3"/>
      <c r="T239" s="3"/>
      <c r="U239" s="3"/>
      <c r="V239" s="3"/>
      <c r="W239" s="3"/>
      <c r="X239" s="3"/>
      <c r="Y239" s="3"/>
      <c r="Z239" s="3"/>
      <c r="AA239" s="3"/>
      <c r="AB239" s="3"/>
      <c r="AC239" s="3"/>
      <c r="AD239" s="3"/>
      <c r="AE239" s="3"/>
      <c r="AF239" s="3"/>
    </row>
    <row r="240" ht="15.75" customHeight="1">
      <c r="A240" s="40"/>
      <c r="B240" s="41"/>
      <c r="C240" s="41"/>
      <c r="D240" s="1"/>
      <c r="E240" s="1"/>
      <c r="F240" s="1"/>
      <c r="G240" s="1"/>
      <c r="H240" s="1"/>
      <c r="I240" s="1"/>
      <c r="J240" s="1"/>
      <c r="K240" s="1"/>
      <c r="L240" s="1"/>
      <c r="M240" s="1"/>
      <c r="N240" s="1"/>
      <c r="O240" s="3"/>
      <c r="P240" s="3"/>
      <c r="Q240" s="3"/>
      <c r="R240" s="3"/>
      <c r="S240" s="3"/>
      <c r="T240" s="3"/>
      <c r="U240" s="3"/>
      <c r="V240" s="3"/>
      <c r="W240" s="3"/>
      <c r="X240" s="3"/>
      <c r="Y240" s="3"/>
      <c r="Z240" s="3"/>
      <c r="AA240" s="3"/>
      <c r="AB240" s="3"/>
      <c r="AC240" s="3"/>
      <c r="AD240" s="3"/>
      <c r="AE240" s="3"/>
      <c r="AF240" s="3"/>
    </row>
    <row r="241" ht="15.75" customHeight="1">
      <c r="A241" s="40"/>
      <c r="B241" s="41"/>
      <c r="C241" s="41"/>
      <c r="D241" s="1"/>
      <c r="E241" s="1"/>
      <c r="F241" s="1"/>
      <c r="G241" s="1"/>
      <c r="H241" s="1"/>
      <c r="I241" s="1"/>
      <c r="J241" s="1"/>
      <c r="K241" s="1"/>
      <c r="L241" s="1"/>
      <c r="M241" s="1"/>
      <c r="N241" s="1"/>
      <c r="O241" s="3"/>
      <c r="P241" s="3"/>
      <c r="Q241" s="3"/>
      <c r="R241" s="3"/>
      <c r="S241" s="3"/>
      <c r="T241" s="3"/>
      <c r="U241" s="3"/>
      <c r="V241" s="3"/>
      <c r="W241" s="3"/>
      <c r="X241" s="3"/>
      <c r="Y241" s="3"/>
      <c r="Z241" s="3"/>
      <c r="AA241" s="3"/>
      <c r="AB241" s="3"/>
      <c r="AC241" s="3"/>
      <c r="AD241" s="3"/>
      <c r="AE241" s="3"/>
      <c r="AF241" s="3"/>
    </row>
    <row r="242" ht="15.75" customHeight="1">
      <c r="A242" s="40"/>
      <c r="B242" s="41"/>
      <c r="C242" s="41"/>
      <c r="D242" s="1"/>
      <c r="E242" s="1"/>
      <c r="F242" s="1"/>
      <c r="G242" s="1"/>
      <c r="H242" s="1"/>
      <c r="I242" s="1"/>
      <c r="J242" s="1"/>
      <c r="K242" s="1"/>
      <c r="L242" s="1"/>
      <c r="M242" s="1"/>
      <c r="N242" s="1"/>
      <c r="O242" s="3"/>
      <c r="P242" s="3"/>
      <c r="Q242" s="3"/>
      <c r="R242" s="3"/>
      <c r="S242" s="3"/>
      <c r="T242" s="3"/>
      <c r="U242" s="3"/>
      <c r="V242" s="3"/>
      <c r="W242" s="3"/>
      <c r="X242" s="3"/>
      <c r="Y242" s="3"/>
      <c r="Z242" s="3"/>
      <c r="AA242" s="3"/>
      <c r="AB242" s="3"/>
      <c r="AC242" s="3"/>
      <c r="AD242" s="3"/>
      <c r="AE242" s="3"/>
      <c r="AF242" s="3"/>
    </row>
    <row r="243" ht="15.75" customHeight="1">
      <c r="A243" s="40"/>
      <c r="B243" s="41"/>
      <c r="C243" s="41"/>
      <c r="D243" s="1"/>
      <c r="E243" s="1"/>
      <c r="F243" s="1"/>
      <c r="G243" s="1"/>
      <c r="H243" s="1"/>
      <c r="I243" s="1"/>
      <c r="J243" s="1"/>
      <c r="K243" s="1"/>
      <c r="L243" s="1"/>
      <c r="M243" s="1"/>
      <c r="N243" s="1"/>
      <c r="O243" s="3"/>
      <c r="P243" s="3"/>
      <c r="Q243" s="3"/>
      <c r="R243" s="3"/>
      <c r="S243" s="3"/>
      <c r="T243" s="3"/>
      <c r="U243" s="3"/>
      <c r="V243" s="3"/>
      <c r="W243" s="3"/>
      <c r="X243" s="3"/>
      <c r="Y243" s="3"/>
      <c r="Z243" s="3"/>
      <c r="AA243" s="3"/>
      <c r="AB243" s="3"/>
      <c r="AC243" s="3"/>
      <c r="AD243" s="3"/>
      <c r="AE243" s="3"/>
      <c r="AF243" s="3"/>
    </row>
    <row r="244" ht="15.75" customHeight="1">
      <c r="A244" s="40"/>
      <c r="B244" s="41"/>
      <c r="C244" s="41"/>
      <c r="D244" s="1"/>
      <c r="E244" s="1"/>
      <c r="F244" s="1"/>
      <c r="G244" s="1"/>
      <c r="H244" s="1"/>
      <c r="I244" s="1"/>
      <c r="J244" s="1"/>
      <c r="K244" s="1"/>
      <c r="L244" s="1"/>
      <c r="M244" s="1"/>
      <c r="N244" s="1"/>
      <c r="O244" s="3"/>
      <c r="P244" s="3"/>
      <c r="Q244" s="3"/>
      <c r="R244" s="3"/>
      <c r="S244" s="3"/>
      <c r="T244" s="3"/>
      <c r="U244" s="3"/>
      <c r="V244" s="3"/>
      <c r="W244" s="3"/>
      <c r="X244" s="3"/>
      <c r="Y244" s="3"/>
      <c r="Z244" s="3"/>
      <c r="AA244" s="3"/>
      <c r="AB244" s="3"/>
      <c r="AC244" s="3"/>
      <c r="AD244" s="3"/>
      <c r="AE244" s="3"/>
      <c r="AF244" s="3"/>
    </row>
    <row r="245" ht="15.75" customHeight="1">
      <c r="A245" s="40"/>
      <c r="B245" s="41"/>
      <c r="C245" s="41"/>
      <c r="D245" s="1"/>
      <c r="E245" s="1"/>
      <c r="F245" s="1"/>
      <c r="G245" s="1"/>
      <c r="H245" s="1"/>
      <c r="I245" s="1"/>
      <c r="J245" s="1"/>
      <c r="K245" s="1"/>
      <c r="L245" s="1"/>
      <c r="M245" s="1"/>
      <c r="N245" s="1"/>
      <c r="O245" s="3"/>
      <c r="P245" s="3"/>
      <c r="Q245" s="3"/>
      <c r="R245" s="3"/>
      <c r="S245" s="3"/>
      <c r="T245" s="3"/>
      <c r="U245" s="3"/>
      <c r="V245" s="3"/>
      <c r="W245" s="3"/>
      <c r="X245" s="3"/>
      <c r="Y245" s="3"/>
      <c r="Z245" s="3"/>
      <c r="AA245" s="3"/>
      <c r="AB245" s="3"/>
      <c r="AC245" s="3"/>
      <c r="AD245" s="3"/>
      <c r="AE245" s="3"/>
      <c r="AF245" s="3"/>
    </row>
    <row r="246" ht="15.75" customHeight="1">
      <c r="A246" s="40"/>
      <c r="B246" s="41"/>
      <c r="C246" s="41"/>
      <c r="D246" s="1"/>
      <c r="E246" s="1"/>
      <c r="F246" s="1"/>
      <c r="G246" s="1"/>
      <c r="H246" s="1"/>
      <c r="I246" s="1"/>
      <c r="J246" s="1"/>
      <c r="K246" s="1"/>
      <c r="L246" s="1"/>
      <c r="M246" s="1"/>
      <c r="N246" s="1"/>
      <c r="O246" s="3"/>
      <c r="P246" s="3"/>
      <c r="Q246" s="3"/>
      <c r="R246" s="3"/>
      <c r="S246" s="3"/>
      <c r="T246" s="3"/>
      <c r="U246" s="3"/>
      <c r="V246" s="3"/>
      <c r="W246" s="3"/>
      <c r="X246" s="3"/>
      <c r="Y246" s="3"/>
      <c r="Z246" s="3"/>
      <c r="AA246" s="3"/>
      <c r="AB246" s="3"/>
      <c r="AC246" s="3"/>
      <c r="AD246" s="3"/>
      <c r="AE246" s="3"/>
      <c r="AF246" s="3"/>
    </row>
    <row r="247" ht="15.75" customHeight="1">
      <c r="A247" s="40"/>
      <c r="B247" s="41"/>
      <c r="C247" s="41"/>
      <c r="D247" s="1"/>
      <c r="E247" s="1"/>
      <c r="F247" s="1"/>
      <c r="G247" s="1"/>
      <c r="H247" s="1"/>
      <c r="I247" s="1"/>
      <c r="J247" s="1"/>
      <c r="K247" s="1"/>
      <c r="L247" s="1"/>
      <c r="M247" s="1"/>
      <c r="N247" s="1"/>
      <c r="O247" s="3"/>
      <c r="P247" s="3"/>
      <c r="Q247" s="3"/>
      <c r="R247" s="3"/>
      <c r="S247" s="3"/>
      <c r="T247" s="3"/>
      <c r="U247" s="3"/>
      <c r="V247" s="3"/>
      <c r="W247" s="3"/>
      <c r="X247" s="3"/>
      <c r="Y247" s="3"/>
      <c r="Z247" s="3"/>
      <c r="AA247" s="3"/>
      <c r="AB247" s="3"/>
      <c r="AC247" s="3"/>
      <c r="AD247" s="3"/>
      <c r="AE247" s="3"/>
      <c r="AF247" s="3"/>
    </row>
    <row r="248" ht="15.75" customHeight="1">
      <c r="A248" s="40"/>
      <c r="B248" s="41"/>
      <c r="C248" s="41"/>
      <c r="D248" s="1"/>
      <c r="E248" s="1"/>
      <c r="F248" s="1"/>
      <c r="G248" s="1"/>
      <c r="H248" s="1"/>
      <c r="I248" s="1"/>
      <c r="J248" s="1"/>
      <c r="K248" s="1"/>
      <c r="L248" s="1"/>
      <c r="M248" s="1"/>
      <c r="N248" s="1"/>
      <c r="O248" s="3"/>
      <c r="P248" s="3"/>
      <c r="Q248" s="3"/>
      <c r="R248" s="3"/>
      <c r="S248" s="3"/>
      <c r="T248" s="3"/>
      <c r="U248" s="3"/>
      <c r="V248" s="3"/>
      <c r="W248" s="3"/>
      <c r="X248" s="3"/>
      <c r="Y248" s="3"/>
      <c r="Z248" s="3"/>
      <c r="AA248" s="3"/>
      <c r="AB248" s="3"/>
      <c r="AC248" s="3"/>
      <c r="AD248" s="3"/>
      <c r="AE248" s="3"/>
      <c r="AF248" s="3"/>
    </row>
    <row r="249" ht="15.75" customHeight="1">
      <c r="A249" s="40"/>
      <c r="B249" s="41"/>
      <c r="C249" s="41"/>
      <c r="D249" s="1"/>
      <c r="E249" s="1"/>
      <c r="F249" s="1"/>
      <c r="G249" s="1"/>
      <c r="H249" s="1"/>
      <c r="I249" s="1"/>
      <c r="J249" s="1"/>
      <c r="K249" s="1"/>
      <c r="L249" s="1"/>
      <c r="M249" s="1"/>
      <c r="N249" s="1"/>
      <c r="O249" s="3"/>
      <c r="P249" s="3"/>
      <c r="Q249" s="3"/>
      <c r="R249" s="3"/>
      <c r="S249" s="3"/>
      <c r="T249" s="3"/>
      <c r="U249" s="3"/>
      <c r="V249" s="3"/>
      <c r="W249" s="3"/>
      <c r="X249" s="3"/>
      <c r="Y249" s="3"/>
      <c r="Z249" s="3"/>
      <c r="AA249" s="3"/>
      <c r="AB249" s="3"/>
      <c r="AC249" s="3"/>
      <c r="AD249" s="3"/>
      <c r="AE249" s="3"/>
      <c r="AF249" s="3"/>
    </row>
    <row r="250" ht="15.75" customHeight="1">
      <c r="A250" s="40"/>
      <c r="B250" s="41"/>
      <c r="C250" s="41"/>
      <c r="D250" s="1"/>
      <c r="E250" s="1"/>
      <c r="F250" s="1"/>
      <c r="G250" s="1"/>
      <c r="H250" s="1"/>
      <c r="I250" s="1"/>
      <c r="J250" s="1"/>
      <c r="K250" s="1"/>
      <c r="L250" s="1"/>
      <c r="M250" s="1"/>
      <c r="N250" s="1"/>
      <c r="O250" s="3"/>
      <c r="P250" s="3"/>
      <c r="Q250" s="3"/>
      <c r="R250" s="3"/>
      <c r="S250" s="3"/>
      <c r="T250" s="3"/>
      <c r="U250" s="3"/>
      <c r="V250" s="3"/>
      <c r="W250" s="3"/>
      <c r="X250" s="3"/>
      <c r="Y250" s="3"/>
      <c r="Z250" s="3"/>
      <c r="AA250" s="3"/>
      <c r="AB250" s="3"/>
      <c r="AC250" s="3"/>
      <c r="AD250" s="3"/>
      <c r="AE250" s="3"/>
      <c r="AF250" s="3"/>
    </row>
    <row r="251" ht="15.75" customHeight="1">
      <c r="A251" s="40"/>
      <c r="B251" s="41"/>
      <c r="C251" s="41"/>
      <c r="D251" s="1"/>
      <c r="E251" s="1"/>
      <c r="F251" s="1"/>
      <c r="G251" s="1"/>
      <c r="H251" s="1"/>
      <c r="I251" s="1"/>
      <c r="J251" s="1"/>
      <c r="K251" s="1"/>
      <c r="L251" s="1"/>
      <c r="M251" s="1"/>
      <c r="N251" s="1"/>
      <c r="O251" s="3"/>
      <c r="P251" s="3"/>
      <c r="Q251" s="3"/>
      <c r="R251" s="3"/>
      <c r="S251" s="3"/>
      <c r="T251" s="3"/>
      <c r="U251" s="3"/>
      <c r="V251" s="3"/>
      <c r="W251" s="3"/>
      <c r="X251" s="3"/>
      <c r="Y251" s="3"/>
      <c r="Z251" s="3"/>
      <c r="AA251" s="3"/>
      <c r="AB251" s="3"/>
      <c r="AC251" s="3"/>
      <c r="AD251" s="3"/>
      <c r="AE251" s="3"/>
      <c r="AF251" s="3"/>
    </row>
    <row r="252" ht="15.75" customHeight="1">
      <c r="A252" s="40"/>
      <c r="B252" s="41"/>
      <c r="C252" s="41"/>
      <c r="D252" s="1"/>
      <c r="E252" s="1"/>
      <c r="F252" s="1"/>
      <c r="G252" s="1"/>
      <c r="H252" s="1"/>
      <c r="I252" s="1"/>
      <c r="J252" s="1"/>
      <c r="K252" s="1"/>
      <c r="L252" s="1"/>
      <c r="M252" s="1"/>
      <c r="N252" s="1"/>
      <c r="O252" s="3"/>
      <c r="P252" s="3"/>
      <c r="Q252" s="3"/>
      <c r="R252" s="3"/>
      <c r="S252" s="3"/>
      <c r="T252" s="3"/>
      <c r="U252" s="3"/>
      <c r="V252" s="3"/>
      <c r="W252" s="3"/>
      <c r="X252" s="3"/>
      <c r="Y252" s="3"/>
      <c r="Z252" s="3"/>
      <c r="AA252" s="3"/>
      <c r="AB252" s="3"/>
      <c r="AC252" s="3"/>
      <c r="AD252" s="3"/>
      <c r="AE252" s="3"/>
      <c r="AF252" s="3"/>
    </row>
    <row r="253" ht="15.75" customHeight="1">
      <c r="A253" s="40"/>
      <c r="B253" s="41"/>
      <c r="C253" s="41"/>
      <c r="D253" s="1"/>
      <c r="E253" s="1"/>
      <c r="F253" s="1"/>
      <c r="G253" s="1"/>
      <c r="H253" s="1"/>
      <c r="I253" s="1"/>
      <c r="J253" s="1"/>
      <c r="K253" s="1"/>
      <c r="L253" s="1"/>
      <c r="M253" s="1"/>
      <c r="N253" s="1"/>
      <c r="O253" s="3"/>
      <c r="P253" s="3"/>
      <c r="Q253" s="3"/>
      <c r="R253" s="3"/>
      <c r="S253" s="3"/>
      <c r="T253" s="3"/>
      <c r="U253" s="3"/>
      <c r="V253" s="3"/>
      <c r="W253" s="3"/>
      <c r="X253" s="3"/>
      <c r="Y253" s="3"/>
      <c r="Z253" s="3"/>
      <c r="AA253" s="3"/>
      <c r="AB253" s="3"/>
      <c r="AC253" s="3"/>
      <c r="AD253" s="3"/>
      <c r="AE253" s="3"/>
      <c r="AF253" s="3"/>
    </row>
    <row r="254" ht="15.75" customHeight="1">
      <c r="A254" s="40"/>
      <c r="B254" s="41"/>
      <c r="C254" s="41"/>
      <c r="D254" s="1"/>
      <c r="E254" s="1"/>
      <c r="F254" s="1"/>
      <c r="G254" s="1"/>
      <c r="H254" s="1"/>
      <c r="I254" s="1"/>
      <c r="J254" s="1"/>
      <c r="K254" s="1"/>
      <c r="L254" s="1"/>
      <c r="M254" s="1"/>
      <c r="N254" s="1"/>
      <c r="O254" s="3"/>
      <c r="P254" s="3"/>
      <c r="Q254" s="3"/>
      <c r="R254" s="3"/>
      <c r="S254" s="3"/>
      <c r="T254" s="3"/>
      <c r="U254" s="3"/>
      <c r="V254" s="3"/>
      <c r="W254" s="3"/>
      <c r="X254" s="3"/>
      <c r="Y254" s="3"/>
      <c r="Z254" s="3"/>
      <c r="AA254" s="3"/>
      <c r="AB254" s="3"/>
      <c r="AC254" s="3"/>
      <c r="AD254" s="3"/>
      <c r="AE254" s="3"/>
      <c r="AF254" s="3"/>
    </row>
    <row r="255" ht="15.75" customHeight="1">
      <c r="A255" s="40"/>
      <c r="B255" s="41"/>
      <c r="C255" s="41"/>
      <c r="D255" s="1"/>
      <c r="E255" s="1"/>
      <c r="F255" s="1"/>
      <c r="G255" s="1"/>
      <c r="H255" s="1"/>
      <c r="I255" s="1"/>
      <c r="J255" s="1"/>
      <c r="K255" s="1"/>
      <c r="L255" s="1"/>
      <c r="M255" s="1"/>
      <c r="N255" s="1"/>
      <c r="O255" s="3"/>
      <c r="P255" s="3"/>
      <c r="Q255" s="3"/>
      <c r="R255" s="3"/>
      <c r="S255" s="3"/>
      <c r="T255" s="3"/>
      <c r="U255" s="3"/>
      <c r="V255" s="3"/>
      <c r="W255" s="3"/>
      <c r="X255" s="3"/>
      <c r="Y255" s="3"/>
      <c r="Z255" s="3"/>
      <c r="AA255" s="3"/>
      <c r="AB255" s="3"/>
      <c r="AC255" s="3"/>
      <c r="AD255" s="3"/>
      <c r="AE255" s="3"/>
      <c r="AF255" s="3"/>
    </row>
    <row r="256" ht="15.75" customHeight="1">
      <c r="A256" s="40"/>
      <c r="B256" s="41"/>
      <c r="C256" s="41"/>
      <c r="D256" s="1"/>
      <c r="E256" s="1"/>
      <c r="F256" s="1"/>
      <c r="G256" s="1"/>
      <c r="H256" s="1"/>
      <c r="I256" s="1"/>
      <c r="J256" s="1"/>
      <c r="K256" s="1"/>
      <c r="L256" s="1"/>
      <c r="M256" s="1"/>
      <c r="N256" s="1"/>
      <c r="O256" s="3"/>
      <c r="P256" s="3"/>
      <c r="Q256" s="3"/>
      <c r="R256" s="3"/>
      <c r="S256" s="3"/>
      <c r="T256" s="3"/>
      <c r="U256" s="3"/>
      <c r="V256" s="3"/>
      <c r="W256" s="3"/>
      <c r="X256" s="3"/>
      <c r="Y256" s="3"/>
      <c r="Z256" s="3"/>
      <c r="AA256" s="3"/>
      <c r="AB256" s="3"/>
      <c r="AC256" s="3"/>
      <c r="AD256" s="3"/>
      <c r="AE256" s="3"/>
      <c r="AF256" s="3"/>
    </row>
    <row r="257" ht="15.75" customHeight="1">
      <c r="A257" s="40"/>
      <c r="B257" s="41"/>
      <c r="C257" s="41"/>
      <c r="D257" s="1"/>
      <c r="E257" s="1"/>
      <c r="F257" s="1"/>
      <c r="G257" s="1"/>
      <c r="H257" s="1"/>
      <c r="I257" s="1"/>
      <c r="J257" s="1"/>
      <c r="K257" s="1"/>
      <c r="L257" s="1"/>
      <c r="M257" s="1"/>
      <c r="N257" s="1"/>
      <c r="O257" s="3"/>
      <c r="P257" s="3"/>
      <c r="Q257" s="3"/>
      <c r="R257" s="3"/>
      <c r="S257" s="3"/>
      <c r="T257" s="3"/>
      <c r="U257" s="3"/>
      <c r="V257" s="3"/>
      <c r="W257" s="3"/>
      <c r="X257" s="3"/>
      <c r="Y257" s="3"/>
      <c r="Z257" s="3"/>
      <c r="AA257" s="3"/>
      <c r="AB257" s="3"/>
      <c r="AC257" s="3"/>
      <c r="AD257" s="3"/>
      <c r="AE257" s="3"/>
      <c r="AF257" s="3"/>
    </row>
    <row r="258" ht="15.75" customHeight="1">
      <c r="A258" s="40"/>
      <c r="B258" s="41"/>
      <c r="C258" s="41"/>
      <c r="D258" s="1"/>
      <c r="E258" s="1"/>
      <c r="F258" s="1"/>
      <c r="G258" s="1"/>
      <c r="H258" s="1"/>
      <c r="I258" s="1"/>
      <c r="J258" s="1"/>
      <c r="K258" s="1"/>
      <c r="L258" s="1"/>
      <c r="M258" s="1"/>
      <c r="N258" s="1"/>
      <c r="O258" s="3"/>
      <c r="P258" s="3"/>
      <c r="Q258" s="3"/>
      <c r="R258" s="3"/>
      <c r="S258" s="3"/>
      <c r="T258" s="3"/>
      <c r="U258" s="3"/>
      <c r="V258" s="3"/>
      <c r="W258" s="3"/>
      <c r="X258" s="3"/>
      <c r="Y258" s="3"/>
      <c r="Z258" s="3"/>
      <c r="AA258" s="3"/>
      <c r="AB258" s="3"/>
      <c r="AC258" s="3"/>
      <c r="AD258" s="3"/>
      <c r="AE258" s="3"/>
      <c r="AF258" s="3"/>
    </row>
    <row r="259" ht="15.75" customHeight="1">
      <c r="A259" s="40"/>
      <c r="B259" s="41"/>
      <c r="C259" s="41"/>
      <c r="D259" s="1"/>
      <c r="E259" s="1"/>
      <c r="F259" s="1"/>
      <c r="G259" s="1"/>
      <c r="H259" s="1"/>
      <c r="I259" s="1"/>
      <c r="J259" s="1"/>
      <c r="K259" s="1"/>
      <c r="L259" s="1"/>
      <c r="M259" s="1"/>
      <c r="N259" s="1"/>
      <c r="O259" s="3"/>
      <c r="P259" s="3"/>
      <c r="Q259" s="3"/>
      <c r="R259" s="3"/>
      <c r="S259" s="3"/>
      <c r="T259" s="3"/>
      <c r="U259" s="3"/>
      <c r="V259" s="3"/>
      <c r="W259" s="3"/>
      <c r="X259" s="3"/>
      <c r="Y259" s="3"/>
      <c r="Z259" s="3"/>
      <c r="AA259" s="3"/>
      <c r="AB259" s="3"/>
      <c r="AC259" s="3"/>
      <c r="AD259" s="3"/>
      <c r="AE259" s="3"/>
      <c r="AF259" s="3"/>
    </row>
    <row r="260" ht="15.75" customHeight="1">
      <c r="A260" s="40"/>
      <c r="B260" s="41"/>
      <c r="C260" s="41"/>
      <c r="D260" s="1"/>
      <c r="E260" s="1"/>
      <c r="F260" s="1"/>
      <c r="G260" s="1"/>
      <c r="H260" s="1"/>
      <c r="I260" s="1"/>
      <c r="J260" s="1"/>
      <c r="K260" s="1"/>
      <c r="L260" s="1"/>
      <c r="M260" s="1"/>
      <c r="N260" s="1"/>
      <c r="O260" s="3"/>
      <c r="P260" s="3"/>
      <c r="Q260" s="3"/>
      <c r="R260" s="3"/>
      <c r="S260" s="3"/>
      <c r="T260" s="3"/>
      <c r="U260" s="3"/>
      <c r="V260" s="3"/>
      <c r="W260" s="3"/>
      <c r="X260" s="3"/>
      <c r="Y260" s="3"/>
      <c r="Z260" s="3"/>
      <c r="AA260" s="3"/>
      <c r="AB260" s="3"/>
      <c r="AC260" s="3"/>
      <c r="AD260" s="3"/>
      <c r="AE260" s="3"/>
      <c r="AF260" s="3"/>
    </row>
    <row r="261" ht="15.75" customHeight="1">
      <c r="A261" s="40"/>
      <c r="B261" s="41"/>
      <c r="C261" s="41"/>
      <c r="D261" s="1"/>
      <c r="E261" s="1"/>
      <c r="F261" s="1"/>
      <c r="G261" s="1"/>
      <c r="H261" s="1"/>
      <c r="I261" s="1"/>
      <c r="J261" s="1"/>
      <c r="K261" s="1"/>
      <c r="L261" s="1"/>
      <c r="M261" s="1"/>
      <c r="N261" s="1"/>
      <c r="O261" s="3"/>
      <c r="P261" s="3"/>
      <c r="Q261" s="3"/>
      <c r="R261" s="3"/>
      <c r="S261" s="3"/>
      <c r="T261" s="3"/>
      <c r="U261" s="3"/>
      <c r="V261" s="3"/>
      <c r="W261" s="3"/>
      <c r="X261" s="3"/>
      <c r="Y261" s="3"/>
      <c r="Z261" s="3"/>
      <c r="AA261" s="3"/>
      <c r="AB261" s="3"/>
      <c r="AC261" s="3"/>
      <c r="AD261" s="3"/>
      <c r="AE261" s="3"/>
      <c r="AF261" s="3"/>
    </row>
    <row r="262" ht="15.75" customHeight="1">
      <c r="A262" s="40"/>
      <c r="B262" s="41"/>
      <c r="C262" s="41"/>
      <c r="D262" s="1"/>
      <c r="E262" s="1"/>
      <c r="F262" s="1"/>
      <c r="G262" s="1"/>
      <c r="H262" s="1"/>
      <c r="I262" s="1"/>
      <c r="J262" s="1"/>
      <c r="K262" s="1"/>
      <c r="L262" s="1"/>
      <c r="M262" s="1"/>
      <c r="N262" s="1"/>
      <c r="O262" s="3"/>
      <c r="P262" s="3"/>
      <c r="Q262" s="3"/>
      <c r="R262" s="3"/>
      <c r="S262" s="3"/>
      <c r="T262" s="3"/>
      <c r="U262" s="3"/>
      <c r="V262" s="3"/>
      <c r="W262" s="3"/>
      <c r="X262" s="3"/>
      <c r="Y262" s="3"/>
      <c r="Z262" s="3"/>
      <c r="AA262" s="3"/>
      <c r="AB262" s="3"/>
      <c r="AC262" s="3"/>
      <c r="AD262" s="3"/>
      <c r="AE262" s="3"/>
      <c r="AF262" s="3"/>
    </row>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13:B16"/>
    <mergeCell ref="D13:D16"/>
    <mergeCell ref="E13:E16"/>
    <mergeCell ref="F13:F16"/>
    <mergeCell ref="G13:G16"/>
    <mergeCell ref="H13:H16"/>
    <mergeCell ref="I13:I16"/>
    <mergeCell ref="J13:J16"/>
    <mergeCell ref="K13:K16"/>
    <mergeCell ref="L13:L16"/>
    <mergeCell ref="M13:M16"/>
    <mergeCell ref="N13:N16"/>
    <mergeCell ref="O13:O16"/>
    <mergeCell ref="A2:N2"/>
    <mergeCell ref="A4:N4"/>
    <mergeCell ref="A5:N5"/>
    <mergeCell ref="A6:N6"/>
    <mergeCell ref="A7:N7"/>
    <mergeCell ref="A8:N8"/>
    <mergeCell ref="A13:A16"/>
    <mergeCell ref="A62:N62"/>
  </mergeCells>
  <hyperlinks>
    <hyperlink r:id="rId1" ref="E11"/>
    <hyperlink r:id="rId2" ref="E12"/>
    <hyperlink r:id="rId3" ref="H13"/>
    <hyperlink r:id="rId4" ref="E17"/>
    <hyperlink r:id="rId5" ref="E18"/>
    <hyperlink r:id="rId6" ref="H19"/>
    <hyperlink r:id="rId7" ref="I28"/>
    <hyperlink r:id="rId8" ref="I29"/>
    <hyperlink r:id="rId9" ref="H32"/>
    <hyperlink r:id="rId10" ref="H33"/>
    <hyperlink r:id="rId11" ref="H34"/>
    <hyperlink r:id="rId12" ref="I36"/>
  </hyperlinks>
  <printOptions/>
  <pageMargins bottom="0.75" footer="0.0" header="0.0" left="0.7" right="0.7" top="0.75"/>
  <pageSetup orientation="landscape"/>
  <drawing r:id="rId1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20.86"/>
    <col customWidth="1" min="3" max="3" width="12.0"/>
    <col customWidth="1" min="4" max="4" width="16.43"/>
    <col customWidth="1" min="5" max="5" width="13.14"/>
    <col customWidth="1" min="6" max="6" width="10.57"/>
    <col customWidth="1" min="7" max="7" width="10.43"/>
    <col customWidth="1" min="8" max="8" width="9.86"/>
    <col customWidth="1" min="10" max="10" width="6.29"/>
    <col customWidth="1" min="11" max="11" width="8.14"/>
    <col customWidth="1" min="12" max="13" width="8.86"/>
    <col customWidth="1" min="14" max="14" width="14.71"/>
    <col customWidth="1" min="15" max="31" width="8.0"/>
  </cols>
  <sheetData>
    <row r="1" ht="9.0" customHeight="1">
      <c r="A1" s="40"/>
      <c r="B1" s="41"/>
      <c r="C1" s="41"/>
      <c r="D1" s="1"/>
      <c r="E1" s="1"/>
      <c r="F1" s="1"/>
      <c r="G1" s="1"/>
      <c r="H1" s="1"/>
      <c r="I1" s="1"/>
      <c r="J1" s="1"/>
      <c r="K1" s="1"/>
      <c r="L1" s="3"/>
      <c r="M1" s="3"/>
      <c r="N1" s="3"/>
      <c r="O1" s="3"/>
      <c r="P1" s="3"/>
      <c r="Q1" s="3"/>
      <c r="R1" s="3"/>
      <c r="S1" s="3"/>
      <c r="T1" s="3"/>
      <c r="U1" s="3"/>
      <c r="V1" s="3"/>
      <c r="W1" s="3"/>
      <c r="X1" s="3"/>
      <c r="Y1" s="3"/>
      <c r="Z1" s="3"/>
      <c r="AA1" s="3"/>
      <c r="AB1" s="3"/>
      <c r="AC1" s="3"/>
      <c r="AD1" s="3"/>
      <c r="AE1" s="3"/>
    </row>
    <row r="2" ht="29.25" customHeight="1">
      <c r="A2" s="411" t="s">
        <v>3460</v>
      </c>
      <c r="B2" s="173"/>
      <c r="C2" s="173"/>
      <c r="D2" s="173"/>
      <c r="E2" s="173"/>
      <c r="F2" s="173"/>
      <c r="G2" s="173"/>
      <c r="H2" s="173"/>
      <c r="I2" s="173"/>
      <c r="J2" s="173"/>
      <c r="K2" s="173"/>
      <c r="L2" s="173"/>
      <c r="M2" s="173"/>
      <c r="N2" s="177"/>
      <c r="O2" s="177"/>
      <c r="P2" s="177"/>
      <c r="Q2" s="177"/>
      <c r="R2" s="177"/>
      <c r="S2" s="177"/>
      <c r="T2" s="177"/>
      <c r="U2" s="177"/>
      <c r="V2" s="177"/>
      <c r="W2" s="177"/>
      <c r="X2" s="177"/>
      <c r="Y2" s="177"/>
      <c r="Z2" s="177"/>
      <c r="AA2" s="177"/>
      <c r="AB2" s="177"/>
      <c r="AC2" s="177"/>
      <c r="AD2" s="177"/>
      <c r="AE2" s="177"/>
    </row>
    <row r="3">
      <c r="A3" s="220"/>
      <c r="B3" s="220"/>
      <c r="C3" s="220"/>
      <c r="D3" s="220"/>
      <c r="E3" s="220"/>
      <c r="F3" s="220"/>
      <c r="G3" s="220"/>
      <c r="H3" s="220"/>
      <c r="I3" s="220"/>
      <c r="J3" s="220"/>
      <c r="K3" s="220"/>
      <c r="L3" s="176"/>
      <c r="M3" s="176"/>
      <c r="N3" s="177"/>
      <c r="O3" s="177"/>
      <c r="P3" s="177"/>
      <c r="Q3" s="177"/>
      <c r="R3" s="177"/>
      <c r="S3" s="177"/>
      <c r="T3" s="177"/>
      <c r="U3" s="177"/>
      <c r="V3" s="177"/>
      <c r="W3" s="177"/>
      <c r="X3" s="177"/>
      <c r="Y3" s="177"/>
      <c r="Z3" s="177"/>
      <c r="AA3" s="177"/>
      <c r="AB3" s="177"/>
      <c r="AC3" s="177"/>
      <c r="AD3" s="177"/>
      <c r="AE3" s="177"/>
    </row>
    <row r="4" ht="25.5" customHeight="1">
      <c r="A4" s="49" t="s">
        <v>3461</v>
      </c>
      <c r="B4" s="44"/>
      <c r="C4" s="44"/>
      <c r="D4" s="44"/>
      <c r="E4" s="44"/>
      <c r="F4" s="44"/>
      <c r="G4" s="44"/>
      <c r="H4" s="44"/>
      <c r="I4" s="44"/>
      <c r="J4" s="44"/>
      <c r="K4" s="44"/>
      <c r="L4" s="44"/>
      <c r="M4" s="45"/>
      <c r="N4" s="47"/>
      <c r="O4" s="47"/>
      <c r="P4" s="47"/>
      <c r="Q4" s="47"/>
      <c r="R4" s="47"/>
      <c r="S4" s="47"/>
      <c r="T4" s="47"/>
      <c r="U4" s="47"/>
      <c r="V4" s="47"/>
      <c r="W4" s="47"/>
      <c r="X4" s="47"/>
      <c r="Y4" s="47"/>
      <c r="Z4" s="47"/>
      <c r="AA4" s="47"/>
      <c r="AB4" s="47"/>
      <c r="AC4" s="47"/>
      <c r="AD4" s="47"/>
      <c r="AE4" s="47"/>
    </row>
    <row r="5" ht="29.25" customHeight="1">
      <c r="A5" s="49" t="s">
        <v>3462</v>
      </c>
      <c r="B5" s="44"/>
      <c r="C5" s="44"/>
      <c r="D5" s="44"/>
      <c r="E5" s="44"/>
      <c r="F5" s="44"/>
      <c r="G5" s="44"/>
      <c r="H5" s="44"/>
      <c r="I5" s="44"/>
      <c r="J5" s="44"/>
      <c r="K5" s="44"/>
      <c r="L5" s="44"/>
      <c r="M5" s="45"/>
      <c r="N5" s="47"/>
      <c r="O5" s="47"/>
      <c r="P5" s="47"/>
      <c r="Q5" s="47"/>
      <c r="R5" s="47"/>
      <c r="S5" s="47"/>
      <c r="T5" s="47"/>
      <c r="U5" s="47"/>
      <c r="V5" s="47"/>
      <c r="W5" s="47"/>
      <c r="X5" s="47"/>
      <c r="Y5" s="47"/>
      <c r="Z5" s="47"/>
      <c r="AA5" s="47"/>
      <c r="AB5" s="47"/>
      <c r="AC5" s="47"/>
      <c r="AD5" s="47"/>
      <c r="AE5" s="47"/>
    </row>
    <row r="6" ht="18.75" customHeight="1">
      <c r="A6" s="49" t="s">
        <v>3463</v>
      </c>
      <c r="B6" s="44"/>
      <c r="C6" s="44"/>
      <c r="D6" s="44"/>
      <c r="E6" s="44"/>
      <c r="F6" s="44"/>
      <c r="G6" s="44"/>
      <c r="H6" s="44"/>
      <c r="I6" s="44"/>
      <c r="J6" s="44"/>
      <c r="K6" s="44"/>
      <c r="L6" s="44"/>
      <c r="M6" s="45"/>
      <c r="N6" s="47"/>
      <c r="O6" s="47"/>
      <c r="P6" s="47"/>
      <c r="Q6" s="47"/>
      <c r="R6" s="47"/>
      <c r="S6" s="47"/>
      <c r="T6" s="47"/>
      <c r="U6" s="47"/>
      <c r="V6" s="47"/>
      <c r="W6" s="47"/>
      <c r="X6" s="47"/>
      <c r="Y6" s="47"/>
      <c r="Z6" s="47"/>
      <c r="AA6" s="47"/>
      <c r="AB6" s="47"/>
      <c r="AC6" s="47"/>
      <c r="AD6" s="47"/>
      <c r="AE6" s="47"/>
    </row>
    <row r="7" ht="16.5" customHeight="1">
      <c r="A7" s="49" t="s">
        <v>3464</v>
      </c>
      <c r="B7" s="44"/>
      <c r="C7" s="44"/>
      <c r="D7" s="44"/>
      <c r="E7" s="44"/>
      <c r="F7" s="44"/>
      <c r="G7" s="44"/>
      <c r="H7" s="44"/>
      <c r="I7" s="44"/>
      <c r="J7" s="44"/>
      <c r="K7" s="44"/>
      <c r="L7" s="44"/>
      <c r="M7" s="45"/>
      <c r="N7" s="47"/>
      <c r="O7" s="47"/>
      <c r="P7" s="47"/>
      <c r="Q7" s="47"/>
      <c r="R7" s="47"/>
      <c r="S7" s="47"/>
      <c r="T7" s="47"/>
      <c r="U7" s="47"/>
      <c r="V7" s="47"/>
      <c r="W7" s="47"/>
      <c r="X7" s="47"/>
      <c r="Y7" s="47"/>
      <c r="Z7" s="47"/>
      <c r="AA7" s="47"/>
      <c r="AB7" s="47"/>
      <c r="AC7" s="47"/>
      <c r="AD7" s="47"/>
      <c r="AE7" s="47"/>
    </row>
    <row r="8" ht="14.25" customHeight="1">
      <c r="A8" s="49" t="s">
        <v>3465</v>
      </c>
      <c r="B8" s="44"/>
      <c r="C8" s="44"/>
      <c r="D8" s="44"/>
      <c r="E8" s="44"/>
      <c r="F8" s="44"/>
      <c r="G8" s="44"/>
      <c r="H8" s="44"/>
      <c r="I8" s="44"/>
      <c r="J8" s="44"/>
      <c r="K8" s="44"/>
      <c r="L8" s="44"/>
      <c r="M8" s="45"/>
      <c r="N8" s="47"/>
      <c r="O8" s="47"/>
      <c r="P8" s="47"/>
      <c r="Q8" s="47"/>
      <c r="R8" s="47"/>
      <c r="S8" s="47"/>
      <c r="T8" s="47"/>
      <c r="U8" s="47"/>
      <c r="V8" s="47"/>
      <c r="W8" s="47"/>
      <c r="X8" s="47"/>
      <c r="Y8" s="47"/>
      <c r="Z8" s="47"/>
      <c r="AA8" s="47"/>
      <c r="AB8" s="47"/>
      <c r="AC8" s="47"/>
      <c r="AD8" s="47"/>
      <c r="AE8" s="47"/>
    </row>
    <row r="9" ht="15.75" customHeight="1">
      <c r="A9" s="49" t="s">
        <v>3466</v>
      </c>
      <c r="B9" s="44"/>
      <c r="C9" s="44"/>
      <c r="D9" s="44"/>
      <c r="E9" s="44"/>
      <c r="F9" s="44"/>
      <c r="G9" s="44"/>
      <c r="H9" s="44"/>
      <c r="I9" s="44"/>
      <c r="J9" s="44"/>
      <c r="K9" s="44"/>
      <c r="L9" s="44"/>
      <c r="M9" s="45"/>
      <c r="N9" s="47"/>
      <c r="O9" s="47"/>
      <c r="P9" s="47"/>
      <c r="Q9" s="47"/>
      <c r="R9" s="47"/>
      <c r="S9" s="47"/>
      <c r="T9" s="47"/>
      <c r="U9" s="47"/>
      <c r="V9" s="47"/>
      <c r="W9" s="47"/>
      <c r="X9" s="47"/>
      <c r="Y9" s="47"/>
      <c r="Z9" s="47"/>
      <c r="AA9" s="47"/>
      <c r="AB9" s="47"/>
      <c r="AC9" s="47"/>
      <c r="AD9" s="47"/>
      <c r="AE9" s="47"/>
    </row>
    <row r="10" ht="26.25" customHeight="1">
      <c r="A10" s="49" t="s">
        <v>3467</v>
      </c>
      <c r="B10" s="44"/>
      <c r="C10" s="44"/>
      <c r="D10" s="44"/>
      <c r="E10" s="44"/>
      <c r="F10" s="44"/>
      <c r="G10" s="44"/>
      <c r="H10" s="44"/>
      <c r="I10" s="44"/>
      <c r="J10" s="44"/>
      <c r="K10" s="44"/>
      <c r="L10" s="44"/>
      <c r="M10" s="45"/>
      <c r="N10" s="47"/>
      <c r="O10" s="47"/>
      <c r="P10" s="47"/>
      <c r="Q10" s="47"/>
      <c r="R10" s="47"/>
      <c r="S10" s="47"/>
      <c r="T10" s="47"/>
      <c r="U10" s="47"/>
      <c r="V10" s="47"/>
      <c r="W10" s="47"/>
      <c r="X10" s="47"/>
      <c r="Y10" s="47"/>
      <c r="Z10" s="47"/>
      <c r="AA10" s="47"/>
      <c r="AB10" s="47"/>
      <c r="AC10" s="47"/>
      <c r="AD10" s="47"/>
      <c r="AE10" s="47"/>
    </row>
    <row r="11" ht="79.5" customHeight="1">
      <c r="A11" s="52" t="s">
        <v>3468</v>
      </c>
      <c r="B11" s="44"/>
      <c r="C11" s="44"/>
      <c r="D11" s="44"/>
      <c r="E11" s="44"/>
      <c r="F11" s="44"/>
      <c r="G11" s="44"/>
      <c r="H11" s="44"/>
      <c r="I11" s="44"/>
      <c r="J11" s="44"/>
      <c r="K11" s="44"/>
      <c r="L11" s="44"/>
      <c r="M11" s="45"/>
      <c r="N11" s="177"/>
      <c r="O11" s="177"/>
      <c r="P11" s="177"/>
      <c r="Q11" s="177"/>
      <c r="R11" s="177"/>
      <c r="S11" s="177"/>
      <c r="T11" s="177"/>
      <c r="U11" s="177"/>
      <c r="V11" s="177"/>
      <c r="W11" s="177"/>
      <c r="X11" s="177"/>
      <c r="Y11" s="177"/>
      <c r="Z11" s="177"/>
      <c r="AA11" s="177"/>
      <c r="AB11" s="177"/>
      <c r="AC11" s="177"/>
      <c r="AD11" s="177"/>
      <c r="AE11" s="177"/>
    </row>
    <row r="12">
      <c r="A12" s="53"/>
      <c r="B12" s="54"/>
      <c r="C12" s="54"/>
      <c r="D12" s="53"/>
      <c r="E12" s="53"/>
      <c r="F12" s="53"/>
      <c r="G12" s="53"/>
      <c r="H12" s="53"/>
      <c r="I12" s="53"/>
      <c r="J12" s="53"/>
      <c r="K12" s="53"/>
      <c r="L12" s="1"/>
      <c r="M12" s="1"/>
      <c r="N12" s="3"/>
      <c r="O12" s="3"/>
      <c r="P12" s="3"/>
      <c r="Q12" s="3"/>
      <c r="R12" s="3"/>
      <c r="S12" s="3"/>
      <c r="T12" s="3"/>
      <c r="U12" s="3"/>
      <c r="V12" s="3"/>
      <c r="W12" s="3"/>
      <c r="X12" s="3"/>
      <c r="Y12" s="3"/>
      <c r="Z12" s="3"/>
      <c r="AA12" s="3"/>
      <c r="AB12" s="3"/>
      <c r="AC12" s="3"/>
      <c r="AD12" s="3"/>
      <c r="AE12" s="3"/>
    </row>
    <row r="13">
      <c r="A13" s="40"/>
      <c r="B13" s="41"/>
      <c r="C13" s="41"/>
      <c r="D13" s="1"/>
      <c r="E13" s="1"/>
      <c r="F13" s="1"/>
      <c r="G13" s="1"/>
      <c r="H13" s="1"/>
      <c r="I13" s="1"/>
      <c r="J13" s="1"/>
      <c r="K13" s="1"/>
      <c r="L13" s="3"/>
      <c r="M13" s="3"/>
      <c r="N13" s="3"/>
      <c r="O13" s="3"/>
      <c r="P13" s="3"/>
      <c r="Q13" s="3"/>
      <c r="R13" s="3"/>
      <c r="S13" s="3"/>
      <c r="T13" s="3"/>
      <c r="U13" s="3"/>
      <c r="V13" s="3"/>
      <c r="W13" s="3"/>
      <c r="X13" s="3"/>
      <c r="Y13" s="3"/>
      <c r="Z13" s="3"/>
      <c r="AA13" s="3"/>
      <c r="AB13" s="3"/>
      <c r="AC13" s="3"/>
      <c r="AD13" s="3"/>
      <c r="AE13" s="3"/>
    </row>
    <row r="14" ht="51.75" customHeight="1">
      <c r="A14" s="197" t="s">
        <v>827</v>
      </c>
      <c r="B14" s="224" t="s">
        <v>3469</v>
      </c>
      <c r="C14" s="198" t="s">
        <v>7</v>
      </c>
      <c r="D14" s="223" t="s">
        <v>3470</v>
      </c>
      <c r="E14" s="224" t="s">
        <v>3471</v>
      </c>
      <c r="F14" s="224" t="s">
        <v>130</v>
      </c>
      <c r="G14" s="224" t="s">
        <v>3472</v>
      </c>
      <c r="H14" s="412" t="s">
        <v>3473</v>
      </c>
      <c r="I14" s="179" t="s">
        <v>132</v>
      </c>
      <c r="J14" s="179" t="s">
        <v>133</v>
      </c>
      <c r="K14" s="179" t="s">
        <v>134</v>
      </c>
      <c r="L14" s="197" t="s">
        <v>135</v>
      </c>
      <c r="M14" s="197" t="s">
        <v>139</v>
      </c>
      <c r="N14" s="413" t="s">
        <v>140</v>
      </c>
      <c r="O14" s="3"/>
      <c r="P14" s="3"/>
      <c r="Q14" s="3"/>
      <c r="R14" s="3"/>
      <c r="S14" s="3"/>
      <c r="T14" s="3"/>
      <c r="U14" s="3"/>
      <c r="V14" s="3"/>
      <c r="W14" s="3"/>
      <c r="X14" s="3"/>
      <c r="Y14" s="3"/>
      <c r="Z14" s="3"/>
      <c r="AA14" s="3"/>
      <c r="AB14" s="3"/>
      <c r="AC14" s="3"/>
      <c r="AD14" s="3"/>
      <c r="AE14" s="3"/>
    </row>
    <row r="15" ht="11.25" customHeight="1">
      <c r="A15" s="67" t="s">
        <v>3474</v>
      </c>
      <c r="B15" s="67" t="s">
        <v>3475</v>
      </c>
      <c r="C15" s="65" t="s">
        <v>51</v>
      </c>
      <c r="D15" s="414" t="s">
        <v>3476</v>
      </c>
      <c r="E15" s="229" t="s">
        <v>3477</v>
      </c>
      <c r="F15" s="69">
        <v>2024.0</v>
      </c>
      <c r="G15" s="183"/>
      <c r="H15" s="415">
        <v>190.0</v>
      </c>
      <c r="I15" s="254">
        <v>1.0</v>
      </c>
      <c r="J15" s="185">
        <v>1.0</v>
      </c>
      <c r="K15" s="185">
        <v>1.0</v>
      </c>
      <c r="L15" s="362">
        <v>380.0</v>
      </c>
      <c r="M15" s="362">
        <v>380.0</v>
      </c>
      <c r="N15" s="362" t="s">
        <v>3478</v>
      </c>
      <c r="O15" s="3"/>
      <c r="P15" s="3"/>
      <c r="Q15" s="3"/>
      <c r="R15" s="3"/>
      <c r="S15" s="3"/>
      <c r="T15" s="3"/>
      <c r="U15" s="3"/>
      <c r="V15" s="3"/>
      <c r="W15" s="3"/>
      <c r="X15" s="3"/>
      <c r="Y15" s="3"/>
      <c r="Z15" s="3"/>
      <c r="AA15" s="3"/>
      <c r="AB15" s="3"/>
      <c r="AC15" s="3"/>
      <c r="AD15" s="3"/>
      <c r="AE15" s="3"/>
    </row>
    <row r="16" ht="11.25" customHeight="1">
      <c r="A16" s="67" t="s">
        <v>3479</v>
      </c>
      <c r="B16" s="67" t="s">
        <v>3480</v>
      </c>
      <c r="C16" s="65" t="s">
        <v>51</v>
      </c>
      <c r="D16" s="416" t="s">
        <v>3481</v>
      </c>
      <c r="E16" s="229" t="s">
        <v>3482</v>
      </c>
      <c r="F16" s="69">
        <v>2024.0</v>
      </c>
      <c r="G16" s="69" t="s">
        <v>3483</v>
      </c>
      <c r="H16" s="415">
        <v>75.0</v>
      </c>
      <c r="I16" s="254">
        <v>1.0</v>
      </c>
      <c r="J16" s="254">
        <v>1.0</v>
      </c>
      <c r="K16" s="254">
        <v>1.0</v>
      </c>
      <c r="L16" s="417">
        <v>150.0</v>
      </c>
      <c r="M16" s="417">
        <v>150.0</v>
      </c>
      <c r="N16" s="362" t="s">
        <v>1419</v>
      </c>
      <c r="O16" s="3"/>
      <c r="P16" s="3"/>
      <c r="Q16" s="3"/>
      <c r="R16" s="3"/>
      <c r="S16" s="3"/>
      <c r="T16" s="3"/>
      <c r="U16" s="3"/>
      <c r="V16" s="3"/>
      <c r="W16" s="3"/>
      <c r="X16" s="3"/>
      <c r="Y16" s="3"/>
      <c r="Z16" s="3"/>
      <c r="AA16" s="3"/>
      <c r="AB16" s="3"/>
      <c r="AC16" s="3"/>
      <c r="AD16" s="3"/>
      <c r="AE16" s="3"/>
    </row>
    <row r="17" ht="11.25" customHeight="1">
      <c r="A17" s="64"/>
      <c r="B17" s="63"/>
      <c r="C17" s="65"/>
      <c r="D17" s="68"/>
      <c r="E17" s="64"/>
      <c r="F17" s="183"/>
      <c r="G17" s="183"/>
      <c r="H17" s="184"/>
      <c r="I17" s="185"/>
      <c r="J17" s="185"/>
      <c r="K17" s="185"/>
      <c r="L17" s="186"/>
      <c r="M17" s="186"/>
      <c r="N17" s="186"/>
      <c r="O17" s="3"/>
      <c r="P17" s="3"/>
      <c r="Q17" s="3"/>
      <c r="R17" s="3"/>
      <c r="S17" s="3"/>
      <c r="T17" s="3"/>
      <c r="U17" s="3"/>
      <c r="V17" s="3"/>
      <c r="W17" s="3"/>
      <c r="X17" s="3"/>
      <c r="Y17" s="3"/>
      <c r="Z17" s="3"/>
      <c r="AA17" s="3"/>
      <c r="AB17" s="3"/>
      <c r="AC17" s="3"/>
      <c r="AD17" s="3"/>
      <c r="AE17" s="3"/>
    </row>
    <row r="18" ht="11.25" customHeight="1">
      <c r="A18" s="67"/>
      <c r="B18" s="67"/>
      <c r="C18" s="65"/>
      <c r="D18" s="418"/>
      <c r="E18" s="229"/>
      <c r="F18" s="69"/>
      <c r="G18" s="69"/>
      <c r="H18" s="415"/>
      <c r="I18" s="254"/>
      <c r="J18" s="254"/>
      <c r="K18" s="254"/>
      <c r="L18" s="417"/>
      <c r="M18" s="417"/>
      <c r="N18" s="186"/>
      <c r="O18" s="3"/>
      <c r="P18" s="3"/>
      <c r="Q18" s="3"/>
      <c r="R18" s="3"/>
      <c r="S18" s="3"/>
      <c r="T18" s="3"/>
      <c r="U18" s="3"/>
      <c r="V18" s="3"/>
      <c r="W18" s="3"/>
      <c r="X18" s="3"/>
      <c r="Y18" s="3"/>
      <c r="Z18" s="3"/>
      <c r="AA18" s="3"/>
      <c r="AB18" s="3"/>
      <c r="AC18" s="3"/>
      <c r="AD18" s="3"/>
      <c r="AE18" s="3"/>
    </row>
    <row r="19" ht="11.25" customHeight="1">
      <c r="A19" s="419"/>
      <c r="B19" s="419"/>
      <c r="C19" s="419"/>
      <c r="D19" s="420"/>
      <c r="E19" s="421"/>
      <c r="F19" s="400"/>
      <c r="G19" s="400"/>
      <c r="H19" s="422"/>
      <c r="I19" s="423"/>
      <c r="J19" s="423"/>
      <c r="K19" s="423"/>
      <c r="L19" s="424"/>
      <c r="M19" s="424"/>
      <c r="N19" s="186"/>
      <c r="O19" s="3"/>
      <c r="P19" s="3"/>
      <c r="Q19" s="3"/>
      <c r="R19" s="3"/>
      <c r="S19" s="3"/>
      <c r="T19" s="3"/>
      <c r="U19" s="3"/>
      <c r="V19" s="3"/>
      <c r="W19" s="3"/>
      <c r="X19" s="3"/>
      <c r="Y19" s="3"/>
      <c r="Z19" s="3"/>
      <c r="AA19" s="3"/>
      <c r="AB19" s="3"/>
      <c r="AC19" s="3"/>
      <c r="AD19" s="3"/>
      <c r="AE19" s="3"/>
    </row>
    <row r="20" ht="11.25" customHeight="1">
      <c r="A20" s="67"/>
      <c r="B20" s="67"/>
      <c r="C20" s="65"/>
      <c r="D20" s="68"/>
      <c r="E20" s="229"/>
      <c r="F20" s="69"/>
      <c r="G20" s="69"/>
      <c r="H20" s="415"/>
      <c r="I20" s="254"/>
      <c r="J20" s="254"/>
      <c r="K20" s="254"/>
      <c r="L20" s="186"/>
      <c r="M20" s="186"/>
      <c r="N20" s="186"/>
      <c r="O20" s="3"/>
      <c r="P20" s="3"/>
      <c r="Q20" s="3"/>
      <c r="R20" s="3"/>
      <c r="S20" s="3"/>
      <c r="T20" s="3"/>
      <c r="U20" s="3"/>
      <c r="V20" s="3"/>
      <c r="W20" s="3"/>
      <c r="X20" s="3"/>
      <c r="Y20" s="3"/>
      <c r="Z20" s="3"/>
      <c r="AA20" s="3"/>
      <c r="AB20" s="3"/>
      <c r="AC20" s="3"/>
      <c r="AD20" s="3"/>
      <c r="AE20" s="3"/>
    </row>
    <row r="21" ht="11.25" customHeight="1">
      <c r="A21" s="67"/>
      <c r="B21" s="67"/>
      <c r="C21" s="65"/>
      <c r="D21" s="68"/>
      <c r="E21" s="376"/>
      <c r="F21" s="183"/>
      <c r="G21" s="183"/>
      <c r="H21" s="184"/>
      <c r="I21" s="185"/>
      <c r="J21" s="185"/>
      <c r="K21" s="185"/>
      <c r="L21" s="186"/>
      <c r="M21" s="186"/>
      <c r="N21" s="186"/>
      <c r="O21" s="3"/>
      <c r="P21" s="3"/>
      <c r="Q21" s="3"/>
      <c r="R21" s="3"/>
      <c r="S21" s="3"/>
      <c r="T21" s="3"/>
      <c r="U21" s="3"/>
      <c r="V21" s="3"/>
      <c r="W21" s="3"/>
      <c r="X21" s="3"/>
      <c r="Y21" s="3"/>
      <c r="Z21" s="3"/>
      <c r="AA21" s="3"/>
      <c r="AB21" s="3"/>
      <c r="AC21" s="3"/>
      <c r="AD21" s="3"/>
      <c r="AE21" s="3"/>
    </row>
    <row r="22" ht="11.25" customHeight="1">
      <c r="A22" s="67"/>
      <c r="B22" s="67"/>
      <c r="C22" s="65"/>
      <c r="D22" s="68"/>
      <c r="E22" s="376"/>
      <c r="F22" s="183"/>
      <c r="G22" s="183"/>
      <c r="H22" s="184"/>
      <c r="I22" s="185"/>
      <c r="J22" s="185"/>
      <c r="K22" s="185"/>
      <c r="L22" s="186"/>
      <c r="M22" s="186"/>
      <c r="N22" s="186"/>
      <c r="O22" s="3"/>
      <c r="P22" s="3"/>
      <c r="Q22" s="3"/>
      <c r="R22" s="3"/>
      <c r="S22" s="3"/>
      <c r="T22" s="3"/>
      <c r="U22" s="3"/>
      <c r="V22" s="3"/>
      <c r="W22" s="3"/>
      <c r="X22" s="3"/>
      <c r="Y22" s="3"/>
      <c r="Z22" s="3"/>
      <c r="AA22" s="3"/>
      <c r="AB22" s="3"/>
      <c r="AC22" s="3"/>
      <c r="AD22" s="3"/>
      <c r="AE22" s="3"/>
    </row>
    <row r="23" ht="11.25" customHeight="1">
      <c r="A23" s="67"/>
      <c r="B23" s="67"/>
      <c r="C23" s="65"/>
      <c r="D23" s="68"/>
      <c r="E23" s="229"/>
      <c r="F23" s="69"/>
      <c r="G23" s="69"/>
      <c r="H23" s="415"/>
      <c r="I23" s="254"/>
      <c r="J23" s="254"/>
      <c r="K23" s="254"/>
      <c r="L23" s="425"/>
      <c r="M23" s="425"/>
      <c r="N23" s="186"/>
      <c r="O23" s="3"/>
      <c r="P23" s="3"/>
      <c r="Q23" s="3"/>
      <c r="R23" s="3"/>
      <c r="S23" s="3"/>
      <c r="T23" s="3"/>
      <c r="U23" s="3"/>
      <c r="V23" s="3"/>
      <c r="W23" s="3"/>
      <c r="X23" s="3"/>
      <c r="Y23" s="3"/>
      <c r="Z23" s="3"/>
      <c r="AA23" s="3"/>
      <c r="AB23" s="3"/>
      <c r="AC23" s="3"/>
      <c r="AD23" s="3"/>
      <c r="AE23" s="3"/>
    </row>
    <row r="24" ht="11.25" customHeight="1">
      <c r="A24" s="110"/>
      <c r="B24" s="110"/>
      <c r="C24" s="110"/>
      <c r="D24" s="139"/>
      <c r="E24" s="421"/>
      <c r="F24" s="400"/>
      <c r="G24" s="115"/>
      <c r="H24" s="422"/>
      <c r="I24" s="423"/>
      <c r="J24" s="423"/>
      <c r="K24" s="423"/>
      <c r="L24" s="426"/>
      <c r="M24" s="426"/>
      <c r="N24" s="186"/>
      <c r="O24" s="3"/>
      <c r="P24" s="3"/>
      <c r="Q24" s="3"/>
      <c r="R24" s="3"/>
      <c r="S24" s="3"/>
      <c r="T24" s="3"/>
      <c r="U24" s="3"/>
      <c r="V24" s="3"/>
      <c r="W24" s="3"/>
      <c r="X24" s="3"/>
      <c r="Y24" s="3"/>
      <c r="Z24" s="3"/>
      <c r="AA24" s="3"/>
      <c r="AB24" s="3"/>
      <c r="AC24" s="3"/>
      <c r="AD24" s="3"/>
      <c r="AE24" s="3"/>
    </row>
    <row r="25" ht="11.25" customHeight="1">
      <c r="A25" s="110"/>
      <c r="B25" s="110"/>
      <c r="C25" s="110"/>
      <c r="D25" s="139"/>
      <c r="E25" s="421"/>
      <c r="F25" s="400"/>
      <c r="G25" s="400"/>
      <c r="H25" s="422"/>
      <c r="I25" s="423"/>
      <c r="J25" s="423"/>
      <c r="K25" s="423"/>
      <c r="L25" s="426"/>
      <c r="M25" s="426"/>
      <c r="N25" s="186"/>
      <c r="O25" s="3"/>
      <c r="P25" s="3"/>
      <c r="Q25" s="3"/>
      <c r="R25" s="3"/>
      <c r="S25" s="3"/>
      <c r="T25" s="3"/>
      <c r="U25" s="3"/>
      <c r="V25" s="3"/>
      <c r="W25" s="3"/>
      <c r="X25" s="3"/>
      <c r="Y25" s="3"/>
      <c r="Z25" s="3"/>
      <c r="AA25" s="3"/>
      <c r="AB25" s="3"/>
      <c r="AC25" s="3"/>
      <c r="AD25" s="3"/>
      <c r="AE25" s="3"/>
    </row>
    <row r="26" ht="11.25" customHeight="1">
      <c r="A26" s="110"/>
      <c r="B26" s="110"/>
      <c r="C26" s="110"/>
      <c r="D26" s="139"/>
      <c r="E26" s="421"/>
      <c r="F26" s="400"/>
      <c r="G26" s="115"/>
      <c r="H26" s="422"/>
      <c r="I26" s="423"/>
      <c r="J26" s="423"/>
      <c r="K26" s="423"/>
      <c r="L26" s="426"/>
      <c r="M26" s="426"/>
      <c r="N26" s="186"/>
      <c r="O26" s="3"/>
      <c r="P26" s="3"/>
      <c r="Q26" s="3"/>
      <c r="R26" s="3"/>
      <c r="S26" s="3"/>
      <c r="T26" s="3"/>
      <c r="U26" s="3"/>
      <c r="V26" s="3"/>
      <c r="W26" s="3"/>
      <c r="X26" s="3"/>
      <c r="Y26" s="3"/>
      <c r="Z26" s="3"/>
      <c r="AA26" s="3"/>
      <c r="AB26" s="3"/>
      <c r="AC26" s="3"/>
      <c r="AD26" s="3"/>
      <c r="AE26" s="3"/>
    </row>
    <row r="27" ht="11.25" customHeight="1">
      <c r="A27" s="67"/>
      <c r="B27" s="67"/>
      <c r="C27" s="65"/>
      <c r="D27" s="68"/>
      <c r="E27" s="377"/>
      <c r="F27" s="69"/>
      <c r="G27" s="69"/>
      <c r="H27" s="184"/>
      <c r="I27" s="185"/>
      <c r="J27" s="185"/>
      <c r="K27" s="185"/>
      <c r="L27" s="186"/>
      <c r="M27" s="186"/>
      <c r="N27" s="186"/>
      <c r="O27" s="3"/>
      <c r="P27" s="3"/>
      <c r="Q27" s="3"/>
      <c r="R27" s="3"/>
      <c r="S27" s="3"/>
      <c r="T27" s="3"/>
      <c r="U27" s="3"/>
      <c r="V27" s="3"/>
      <c r="W27" s="3"/>
      <c r="X27" s="3"/>
      <c r="Y27" s="3"/>
      <c r="Z27" s="3"/>
      <c r="AA27" s="3"/>
      <c r="AB27" s="3"/>
      <c r="AC27" s="3"/>
      <c r="AD27" s="3"/>
      <c r="AE27" s="3"/>
    </row>
    <row r="28" ht="11.25" customHeight="1">
      <c r="A28" s="67"/>
      <c r="B28" s="67"/>
      <c r="C28" s="65"/>
      <c r="D28" s="68"/>
      <c r="E28" s="377"/>
      <c r="F28" s="69"/>
      <c r="G28" s="69"/>
      <c r="H28" s="184"/>
      <c r="I28" s="185"/>
      <c r="J28" s="185"/>
      <c r="K28" s="185"/>
      <c r="L28" s="186"/>
      <c r="M28" s="186"/>
      <c r="N28" s="186"/>
      <c r="O28" s="3"/>
      <c r="P28" s="3"/>
      <c r="Q28" s="3"/>
      <c r="R28" s="3"/>
      <c r="S28" s="3"/>
      <c r="T28" s="3"/>
      <c r="U28" s="3"/>
      <c r="V28" s="3"/>
      <c r="W28" s="3"/>
      <c r="X28" s="3"/>
      <c r="Y28" s="3"/>
      <c r="Z28" s="3"/>
      <c r="AA28" s="3"/>
      <c r="AB28" s="3"/>
      <c r="AC28" s="3"/>
      <c r="AD28" s="3"/>
      <c r="AE28" s="3"/>
    </row>
    <row r="29" ht="11.25" customHeight="1">
      <c r="A29" s="67"/>
      <c r="B29" s="67"/>
      <c r="C29" s="65"/>
      <c r="D29" s="68"/>
      <c r="E29" s="377"/>
      <c r="F29" s="69"/>
      <c r="G29" s="69"/>
      <c r="H29" s="184"/>
      <c r="I29" s="185"/>
      <c r="J29" s="185"/>
      <c r="K29" s="185"/>
      <c r="L29" s="186"/>
      <c r="M29" s="186"/>
      <c r="N29" s="186"/>
      <c r="O29" s="3"/>
      <c r="P29" s="3"/>
      <c r="Q29" s="3"/>
      <c r="R29" s="3"/>
      <c r="S29" s="3"/>
      <c r="T29" s="3"/>
      <c r="U29" s="3"/>
      <c r="V29" s="3"/>
      <c r="W29" s="3"/>
      <c r="X29" s="3"/>
      <c r="Y29" s="3"/>
      <c r="Z29" s="3"/>
      <c r="AA29" s="3"/>
      <c r="AB29" s="3"/>
      <c r="AC29" s="3"/>
      <c r="AD29" s="3"/>
      <c r="AE29" s="3"/>
    </row>
    <row r="30" ht="11.25" customHeight="1">
      <c r="A30" s="67"/>
      <c r="B30" s="67"/>
      <c r="C30" s="65"/>
      <c r="D30" s="68"/>
      <c r="E30" s="377"/>
      <c r="F30" s="69"/>
      <c r="G30" s="69"/>
      <c r="H30" s="184"/>
      <c r="I30" s="185"/>
      <c r="J30" s="185"/>
      <c r="K30" s="185"/>
      <c r="L30" s="186"/>
      <c r="M30" s="186"/>
      <c r="N30" s="186"/>
      <c r="O30" s="3"/>
      <c r="P30" s="3"/>
      <c r="Q30" s="3"/>
      <c r="R30" s="3"/>
      <c r="S30" s="3"/>
      <c r="T30" s="3"/>
      <c r="U30" s="3"/>
      <c r="V30" s="3"/>
      <c r="W30" s="3"/>
      <c r="X30" s="3"/>
      <c r="Y30" s="3"/>
      <c r="Z30" s="3"/>
      <c r="AA30" s="3"/>
      <c r="AB30" s="3"/>
      <c r="AC30" s="3"/>
      <c r="AD30" s="3"/>
      <c r="AE30" s="3"/>
    </row>
    <row r="31" ht="11.25" customHeight="1">
      <c r="A31" s="67"/>
      <c r="B31" s="67"/>
      <c r="C31" s="65"/>
      <c r="D31" s="68"/>
      <c r="E31" s="377"/>
      <c r="F31" s="69"/>
      <c r="G31" s="69"/>
      <c r="H31" s="184"/>
      <c r="I31" s="185"/>
      <c r="J31" s="185"/>
      <c r="K31" s="185"/>
      <c r="L31" s="186"/>
      <c r="M31" s="186"/>
      <c r="N31" s="186"/>
      <c r="O31" s="3"/>
      <c r="P31" s="3"/>
      <c r="Q31" s="3"/>
      <c r="R31" s="3"/>
      <c r="S31" s="3"/>
      <c r="T31" s="3"/>
      <c r="U31" s="3"/>
      <c r="V31" s="3"/>
      <c r="W31" s="3"/>
      <c r="X31" s="3"/>
      <c r="Y31" s="3"/>
      <c r="Z31" s="3"/>
      <c r="AA31" s="3"/>
      <c r="AB31" s="3"/>
      <c r="AC31" s="3"/>
      <c r="AD31" s="3"/>
      <c r="AE31" s="3"/>
    </row>
    <row r="32" ht="11.25" customHeight="1">
      <c r="A32" s="67"/>
      <c r="B32" s="67"/>
      <c r="C32" s="65"/>
      <c r="D32" s="68"/>
      <c r="E32" s="377"/>
      <c r="F32" s="69"/>
      <c r="G32" s="69"/>
      <c r="H32" s="184"/>
      <c r="I32" s="185"/>
      <c r="J32" s="185"/>
      <c r="K32" s="185"/>
      <c r="L32" s="186"/>
      <c r="M32" s="186"/>
      <c r="N32" s="186"/>
      <c r="O32" s="3"/>
      <c r="P32" s="3"/>
      <c r="Q32" s="3"/>
      <c r="R32" s="3"/>
      <c r="S32" s="3"/>
      <c r="T32" s="3"/>
      <c r="U32" s="3"/>
      <c r="V32" s="3"/>
      <c r="W32" s="3"/>
      <c r="X32" s="3"/>
      <c r="Y32" s="3"/>
      <c r="Z32" s="3"/>
      <c r="AA32" s="3"/>
      <c r="AB32" s="3"/>
      <c r="AC32" s="3"/>
      <c r="AD32" s="3"/>
      <c r="AE32" s="3"/>
    </row>
    <row r="33" ht="11.25" customHeight="1">
      <c r="A33" s="67"/>
      <c r="B33" s="67"/>
      <c r="C33" s="65"/>
      <c r="D33" s="68"/>
      <c r="E33" s="377"/>
      <c r="F33" s="69"/>
      <c r="G33" s="69"/>
      <c r="H33" s="184"/>
      <c r="I33" s="185"/>
      <c r="J33" s="185"/>
      <c r="K33" s="185"/>
      <c r="L33" s="186"/>
      <c r="M33" s="186"/>
      <c r="N33" s="186"/>
      <c r="O33" s="3"/>
      <c r="P33" s="3"/>
      <c r="Q33" s="3"/>
      <c r="R33" s="3"/>
      <c r="S33" s="3"/>
      <c r="T33" s="3"/>
      <c r="U33" s="3"/>
      <c r="V33" s="3"/>
      <c r="W33" s="3"/>
      <c r="X33" s="3"/>
      <c r="Y33" s="3"/>
      <c r="Z33" s="3"/>
      <c r="AA33" s="3"/>
      <c r="AB33" s="3"/>
      <c r="AC33" s="3"/>
      <c r="AD33" s="3"/>
      <c r="AE33" s="3"/>
    </row>
    <row r="34" ht="11.25" customHeight="1">
      <c r="A34" s="67"/>
      <c r="B34" s="67"/>
      <c r="C34" s="65"/>
      <c r="D34" s="68"/>
      <c r="E34" s="377"/>
      <c r="F34" s="69"/>
      <c r="G34" s="69"/>
      <c r="H34" s="184"/>
      <c r="I34" s="185"/>
      <c r="J34" s="185"/>
      <c r="K34" s="185"/>
      <c r="L34" s="186"/>
      <c r="M34" s="186"/>
      <c r="N34" s="186"/>
      <c r="O34" s="3"/>
      <c r="P34" s="3"/>
      <c r="Q34" s="3"/>
      <c r="R34" s="3"/>
      <c r="S34" s="3"/>
      <c r="T34" s="3"/>
      <c r="U34" s="3"/>
      <c r="V34" s="3"/>
      <c r="W34" s="3"/>
      <c r="X34" s="3"/>
      <c r="Y34" s="3"/>
      <c r="Z34" s="3"/>
      <c r="AA34" s="3"/>
      <c r="AB34" s="3"/>
      <c r="AC34" s="3"/>
      <c r="AD34" s="3"/>
      <c r="AE34" s="3"/>
    </row>
    <row r="35" ht="11.25" customHeight="1">
      <c r="A35" s="67"/>
      <c r="B35" s="67"/>
      <c r="C35" s="65"/>
      <c r="D35" s="68"/>
      <c r="E35" s="377"/>
      <c r="F35" s="69"/>
      <c r="G35" s="69"/>
      <c r="H35" s="184"/>
      <c r="I35" s="185"/>
      <c r="J35" s="185"/>
      <c r="K35" s="185"/>
      <c r="L35" s="186"/>
      <c r="M35" s="186"/>
      <c r="N35" s="186"/>
      <c r="O35" s="3"/>
      <c r="P35" s="3"/>
      <c r="Q35" s="3"/>
      <c r="R35" s="3"/>
      <c r="S35" s="3"/>
      <c r="T35" s="3"/>
      <c r="U35" s="3"/>
      <c r="V35" s="3"/>
      <c r="W35" s="3"/>
      <c r="X35" s="3"/>
      <c r="Y35" s="3"/>
      <c r="Z35" s="3"/>
      <c r="AA35" s="3"/>
      <c r="AB35" s="3"/>
      <c r="AC35" s="3"/>
      <c r="AD35" s="3"/>
      <c r="AE35" s="3"/>
    </row>
    <row r="36" ht="11.25" customHeight="1">
      <c r="A36" s="67"/>
      <c r="B36" s="67"/>
      <c r="C36" s="65"/>
      <c r="D36" s="68"/>
      <c r="E36" s="377"/>
      <c r="F36" s="69"/>
      <c r="G36" s="69"/>
      <c r="H36" s="184"/>
      <c r="I36" s="185"/>
      <c r="J36" s="185"/>
      <c r="K36" s="185"/>
      <c r="L36" s="186"/>
      <c r="M36" s="186"/>
      <c r="N36" s="186"/>
      <c r="O36" s="3"/>
      <c r="P36" s="3"/>
      <c r="Q36" s="3"/>
      <c r="R36" s="3"/>
      <c r="S36" s="3"/>
      <c r="T36" s="3"/>
      <c r="U36" s="3"/>
      <c r="V36" s="3"/>
      <c r="W36" s="3"/>
      <c r="X36" s="3"/>
      <c r="Y36" s="3"/>
      <c r="Z36" s="3"/>
      <c r="AA36" s="3"/>
      <c r="AB36" s="3"/>
      <c r="AC36" s="3"/>
      <c r="AD36" s="3"/>
      <c r="AE36" s="3"/>
    </row>
    <row r="37" ht="11.25" customHeight="1">
      <c r="A37" s="67"/>
      <c r="B37" s="67"/>
      <c r="C37" s="65"/>
      <c r="D37" s="68"/>
      <c r="E37" s="377"/>
      <c r="F37" s="69"/>
      <c r="G37" s="69"/>
      <c r="H37" s="184"/>
      <c r="I37" s="185"/>
      <c r="J37" s="185"/>
      <c r="K37" s="185"/>
      <c r="L37" s="186"/>
      <c r="M37" s="186"/>
      <c r="N37" s="186"/>
      <c r="O37" s="3"/>
      <c r="P37" s="3"/>
      <c r="Q37" s="3"/>
      <c r="R37" s="3"/>
      <c r="S37" s="3"/>
      <c r="T37" s="3"/>
      <c r="U37" s="3"/>
      <c r="V37" s="3"/>
      <c r="W37" s="3"/>
      <c r="X37" s="3"/>
      <c r="Y37" s="3"/>
      <c r="Z37" s="3"/>
      <c r="AA37" s="3"/>
      <c r="AB37" s="3"/>
      <c r="AC37" s="3"/>
      <c r="AD37" s="3"/>
      <c r="AE37" s="3"/>
    </row>
    <row r="38" ht="11.25" customHeight="1">
      <c r="A38" s="67"/>
      <c r="B38" s="67"/>
      <c r="C38" s="65"/>
      <c r="D38" s="68"/>
      <c r="E38" s="377"/>
      <c r="F38" s="69"/>
      <c r="G38" s="69"/>
      <c r="H38" s="184"/>
      <c r="I38" s="185"/>
      <c r="J38" s="185"/>
      <c r="K38" s="185"/>
      <c r="L38" s="186"/>
      <c r="M38" s="186"/>
      <c r="N38" s="186"/>
      <c r="O38" s="3"/>
      <c r="P38" s="3"/>
      <c r="Q38" s="3"/>
      <c r="R38" s="3"/>
      <c r="S38" s="3"/>
      <c r="T38" s="3"/>
      <c r="U38" s="3"/>
      <c r="V38" s="3"/>
      <c r="W38" s="3"/>
      <c r="X38" s="3"/>
      <c r="Y38" s="3"/>
      <c r="Z38" s="3"/>
      <c r="AA38" s="3"/>
      <c r="AB38" s="3"/>
      <c r="AC38" s="3"/>
      <c r="AD38" s="3"/>
      <c r="AE38" s="3"/>
    </row>
    <row r="39" ht="15.75" customHeight="1">
      <c r="A39" s="46" t="s">
        <v>98</v>
      </c>
      <c r="B39" s="41"/>
      <c r="C39" s="41"/>
      <c r="D39" s="41"/>
      <c r="E39" s="176"/>
      <c r="F39" s="427"/>
      <c r="G39" s="427"/>
      <c r="H39" s="3"/>
      <c r="I39" s="3"/>
      <c r="J39" s="3"/>
      <c r="K39" s="3"/>
      <c r="L39" s="3"/>
      <c r="M39" s="427">
        <f>SUM(M15:M38)</f>
        <v>530</v>
      </c>
      <c r="N39" s="3"/>
      <c r="O39" s="3"/>
      <c r="P39" s="3"/>
      <c r="Q39" s="3"/>
      <c r="R39" s="3"/>
      <c r="S39" s="3"/>
      <c r="T39" s="3"/>
      <c r="U39" s="3"/>
      <c r="V39" s="3"/>
      <c r="W39" s="3"/>
      <c r="X39" s="3"/>
      <c r="Y39" s="3"/>
      <c r="Z39" s="3"/>
      <c r="AA39" s="3"/>
      <c r="AB39" s="3"/>
      <c r="AC39" s="3"/>
      <c r="AD39" s="3"/>
      <c r="AE39" s="3"/>
    </row>
    <row r="40" ht="15.75" customHeight="1">
      <c r="A40" s="40"/>
      <c r="B40" s="41"/>
      <c r="C40" s="41"/>
      <c r="D40" s="41"/>
      <c r="E40" s="41"/>
      <c r="F40" s="41"/>
      <c r="G40" s="41"/>
      <c r="H40" s="41"/>
      <c r="I40" s="41"/>
      <c r="J40" s="41"/>
      <c r="K40" s="41"/>
      <c r="L40" s="3"/>
      <c r="M40" s="3"/>
      <c r="N40" s="3"/>
      <c r="O40" s="3"/>
      <c r="P40" s="3"/>
      <c r="Q40" s="3"/>
      <c r="R40" s="3"/>
      <c r="S40" s="3"/>
      <c r="T40" s="3"/>
      <c r="U40" s="3"/>
      <c r="V40" s="3"/>
      <c r="W40" s="3"/>
      <c r="X40" s="3"/>
      <c r="Y40" s="3"/>
      <c r="Z40" s="3"/>
      <c r="AA40" s="3"/>
      <c r="AB40" s="3"/>
      <c r="AC40" s="3"/>
      <c r="AD40" s="3"/>
      <c r="AE40" s="3"/>
    </row>
    <row r="41" ht="15.75" customHeight="1">
      <c r="A41" s="428" t="s">
        <v>819</v>
      </c>
      <c r="B41" s="173"/>
      <c r="C41" s="173"/>
      <c r="D41" s="173"/>
      <c r="E41" s="173"/>
      <c r="F41" s="173"/>
      <c r="G41" s="173"/>
      <c r="H41" s="173"/>
      <c r="I41" s="3"/>
      <c r="J41" s="3"/>
      <c r="K41" s="3"/>
      <c r="L41" s="3"/>
      <c r="M41" s="3"/>
      <c r="N41" s="3"/>
      <c r="O41" s="3"/>
      <c r="P41" s="3"/>
      <c r="Q41" s="3"/>
      <c r="R41" s="3"/>
      <c r="S41" s="3"/>
      <c r="T41" s="3"/>
      <c r="U41" s="3"/>
      <c r="V41" s="3"/>
      <c r="W41" s="3"/>
      <c r="X41" s="3"/>
      <c r="Y41" s="3"/>
      <c r="Z41" s="3"/>
      <c r="AA41" s="3"/>
      <c r="AB41" s="3"/>
      <c r="AC41" s="3"/>
      <c r="AD41" s="3"/>
      <c r="AE41" s="3"/>
    </row>
    <row r="42" ht="15.75" customHeight="1">
      <c r="A42" s="40"/>
      <c r="B42" s="41"/>
      <c r="C42" s="41"/>
      <c r="D42" s="1"/>
      <c r="E42" s="1"/>
      <c r="F42" s="1"/>
      <c r="G42" s="1"/>
      <c r="H42" s="1"/>
      <c r="I42" s="1"/>
      <c r="J42" s="1"/>
      <c r="K42" s="1"/>
      <c r="L42" s="3"/>
      <c r="M42" s="3"/>
      <c r="N42" s="3"/>
      <c r="O42" s="3"/>
      <c r="P42" s="3"/>
      <c r="Q42" s="3"/>
      <c r="R42" s="3"/>
      <c r="S42" s="3"/>
      <c r="T42" s="3"/>
      <c r="U42" s="3"/>
      <c r="V42" s="3"/>
      <c r="W42" s="3"/>
      <c r="X42" s="3"/>
      <c r="Y42" s="3"/>
      <c r="Z42" s="3"/>
      <c r="AA42" s="3"/>
      <c r="AB42" s="3"/>
      <c r="AC42" s="3"/>
      <c r="AD42" s="3"/>
      <c r="AE42" s="3"/>
    </row>
    <row r="43" ht="15.75" customHeight="1">
      <c r="A43" s="40"/>
      <c r="B43" s="41"/>
      <c r="C43" s="41"/>
      <c r="D43" s="1"/>
      <c r="E43" s="1"/>
      <c r="F43" s="1"/>
      <c r="G43" s="1"/>
      <c r="H43" s="1"/>
      <c r="I43" s="1"/>
      <c r="J43" s="1"/>
      <c r="K43" s="1"/>
      <c r="L43" s="3"/>
      <c r="M43" s="3"/>
      <c r="N43" s="3"/>
      <c r="O43" s="3"/>
      <c r="P43" s="3"/>
      <c r="Q43" s="3"/>
      <c r="R43" s="3"/>
      <c r="S43" s="3"/>
      <c r="T43" s="3"/>
      <c r="U43" s="3"/>
      <c r="V43" s="3"/>
      <c r="W43" s="3"/>
      <c r="X43" s="3"/>
      <c r="Y43" s="3"/>
      <c r="Z43" s="3"/>
      <c r="AA43" s="3"/>
      <c r="AB43" s="3"/>
      <c r="AC43" s="3"/>
      <c r="AD43" s="3"/>
      <c r="AE43" s="3"/>
    </row>
    <row r="44" ht="15.75" customHeight="1">
      <c r="A44" s="40"/>
      <c r="B44" s="41"/>
      <c r="C44" s="41"/>
      <c r="D44" s="1"/>
      <c r="E44" s="1"/>
      <c r="F44" s="1"/>
      <c r="G44" s="1"/>
      <c r="H44" s="1"/>
      <c r="I44" s="1"/>
      <c r="J44" s="1"/>
      <c r="K44" s="1"/>
      <c r="L44" s="3"/>
      <c r="M44" s="3"/>
      <c r="N44" s="3"/>
      <c r="O44" s="3"/>
      <c r="P44" s="3"/>
      <c r="Q44" s="3"/>
      <c r="R44" s="3"/>
      <c r="S44" s="3"/>
      <c r="T44" s="3"/>
      <c r="U44" s="3"/>
      <c r="V44" s="3"/>
      <c r="W44" s="3"/>
      <c r="X44" s="3"/>
      <c r="Y44" s="3"/>
      <c r="Z44" s="3"/>
      <c r="AA44" s="3"/>
      <c r="AB44" s="3"/>
      <c r="AC44" s="3"/>
      <c r="AD44" s="3"/>
      <c r="AE44" s="3"/>
    </row>
    <row r="45" ht="15.75" customHeight="1">
      <c r="A45" s="40"/>
      <c r="B45" s="41"/>
      <c r="C45" s="41"/>
      <c r="D45" s="1"/>
      <c r="E45" s="1"/>
      <c r="F45" s="1"/>
      <c r="G45" s="1"/>
      <c r="H45" s="1"/>
      <c r="I45" s="1"/>
      <c r="J45" s="1"/>
      <c r="K45" s="1"/>
      <c r="L45" s="3"/>
      <c r="M45" s="3"/>
      <c r="N45" s="3"/>
      <c r="O45" s="3"/>
      <c r="P45" s="3"/>
      <c r="Q45" s="3"/>
      <c r="R45" s="3"/>
      <c r="S45" s="3"/>
      <c r="T45" s="3"/>
      <c r="U45" s="3"/>
      <c r="V45" s="3"/>
      <c r="W45" s="3"/>
      <c r="X45" s="3"/>
      <c r="Y45" s="3"/>
      <c r="Z45" s="3"/>
      <c r="AA45" s="3"/>
      <c r="AB45" s="3"/>
      <c r="AC45" s="3"/>
      <c r="AD45" s="3"/>
      <c r="AE45" s="3"/>
    </row>
    <row r="46" ht="15.75" customHeight="1">
      <c r="A46" s="40"/>
      <c r="B46" s="41"/>
      <c r="C46" s="41"/>
      <c r="D46" s="1"/>
      <c r="E46" s="1"/>
      <c r="F46" s="1"/>
      <c r="G46" s="1"/>
      <c r="H46" s="1"/>
      <c r="I46" s="1"/>
      <c r="J46" s="1"/>
      <c r="K46" s="1"/>
      <c r="L46" s="3"/>
      <c r="M46" s="3"/>
      <c r="N46" s="3"/>
      <c r="O46" s="3"/>
      <c r="P46" s="3"/>
      <c r="Q46" s="3"/>
      <c r="R46" s="3"/>
      <c r="S46" s="3"/>
      <c r="T46" s="3"/>
      <c r="U46" s="3"/>
      <c r="V46" s="3"/>
      <c r="W46" s="3"/>
      <c r="X46" s="3"/>
      <c r="Y46" s="3"/>
      <c r="Z46" s="3"/>
      <c r="AA46" s="3"/>
      <c r="AB46" s="3"/>
      <c r="AC46" s="3"/>
      <c r="AD46" s="3"/>
      <c r="AE46" s="3"/>
    </row>
    <row r="47" ht="15.75" customHeight="1">
      <c r="A47" s="40"/>
      <c r="B47" s="41"/>
      <c r="C47" s="41"/>
      <c r="D47" s="1"/>
      <c r="E47" s="1"/>
      <c r="F47" s="1"/>
      <c r="G47" s="1"/>
      <c r="H47" s="1"/>
      <c r="I47" s="1"/>
      <c r="J47" s="1"/>
      <c r="K47" s="1"/>
      <c r="L47" s="3"/>
      <c r="M47" s="3"/>
      <c r="N47" s="3"/>
      <c r="O47" s="3"/>
      <c r="P47" s="3"/>
      <c r="Q47" s="3"/>
      <c r="R47" s="3"/>
      <c r="S47" s="3"/>
      <c r="T47" s="3"/>
      <c r="U47" s="3"/>
      <c r="V47" s="3"/>
      <c r="W47" s="3"/>
      <c r="X47" s="3"/>
      <c r="Y47" s="3"/>
      <c r="Z47" s="3"/>
      <c r="AA47" s="3"/>
      <c r="AB47" s="3"/>
      <c r="AC47" s="3"/>
      <c r="AD47" s="3"/>
      <c r="AE47" s="3"/>
    </row>
    <row r="48" ht="15.75" customHeight="1">
      <c r="A48" s="40"/>
      <c r="B48" s="41"/>
      <c r="C48" s="41"/>
      <c r="D48" s="1"/>
      <c r="E48" s="1"/>
      <c r="F48" s="1"/>
      <c r="G48" s="1"/>
      <c r="H48" s="1"/>
      <c r="I48" s="1"/>
      <c r="J48" s="1"/>
      <c r="K48" s="1"/>
      <c r="L48" s="3"/>
      <c r="M48" s="3"/>
      <c r="N48" s="3"/>
      <c r="O48" s="3"/>
      <c r="P48" s="3"/>
      <c r="Q48" s="3"/>
      <c r="R48" s="3"/>
      <c r="S48" s="3"/>
      <c r="T48" s="3"/>
      <c r="U48" s="3"/>
      <c r="V48" s="3"/>
      <c r="W48" s="3"/>
      <c r="X48" s="3"/>
      <c r="Y48" s="3"/>
      <c r="Z48" s="3"/>
      <c r="AA48" s="3"/>
      <c r="AB48" s="3"/>
      <c r="AC48" s="3"/>
      <c r="AD48" s="3"/>
      <c r="AE48" s="3"/>
    </row>
    <row r="49" ht="15.75" customHeight="1">
      <c r="A49" s="40"/>
      <c r="B49" s="41"/>
      <c r="C49" s="41"/>
      <c r="D49" s="1"/>
      <c r="E49" s="1"/>
      <c r="F49" s="1"/>
      <c r="G49" s="1"/>
      <c r="H49" s="1"/>
      <c r="I49" s="1"/>
      <c r="J49" s="1"/>
      <c r="K49" s="1"/>
      <c r="L49" s="3"/>
      <c r="M49" s="3"/>
      <c r="N49" s="3"/>
      <c r="O49" s="3"/>
      <c r="P49" s="3"/>
      <c r="Q49" s="3"/>
      <c r="R49" s="3"/>
      <c r="S49" s="3"/>
      <c r="T49" s="3"/>
      <c r="U49" s="3"/>
      <c r="V49" s="3"/>
      <c r="W49" s="3"/>
      <c r="X49" s="3"/>
      <c r="Y49" s="3"/>
      <c r="Z49" s="3"/>
      <c r="AA49" s="3"/>
      <c r="AB49" s="3"/>
      <c r="AC49" s="3"/>
      <c r="AD49" s="3"/>
      <c r="AE49" s="3"/>
    </row>
    <row r="50" ht="15.75" customHeight="1">
      <c r="A50" s="40"/>
      <c r="B50" s="41"/>
      <c r="C50" s="41"/>
      <c r="D50" s="1"/>
      <c r="E50" s="1"/>
      <c r="F50" s="1"/>
      <c r="G50" s="1"/>
      <c r="H50" s="1"/>
      <c r="I50" s="1"/>
      <c r="J50" s="1"/>
      <c r="K50" s="1"/>
      <c r="L50" s="3"/>
      <c r="M50" s="3"/>
      <c r="N50" s="3"/>
      <c r="O50" s="3"/>
      <c r="P50" s="3"/>
      <c r="Q50" s="3"/>
      <c r="R50" s="3"/>
      <c r="S50" s="3"/>
      <c r="T50" s="3"/>
      <c r="U50" s="3"/>
      <c r="V50" s="3"/>
      <c r="W50" s="3"/>
      <c r="X50" s="3"/>
      <c r="Y50" s="3"/>
      <c r="Z50" s="3"/>
      <c r="AA50" s="3"/>
      <c r="AB50" s="3"/>
      <c r="AC50" s="3"/>
      <c r="AD50" s="3"/>
      <c r="AE50" s="3"/>
    </row>
    <row r="51" ht="15.75" customHeight="1">
      <c r="A51" s="40"/>
      <c r="B51" s="41"/>
      <c r="C51" s="41"/>
      <c r="D51" s="1"/>
      <c r="E51" s="1"/>
      <c r="F51" s="1"/>
      <c r="G51" s="1"/>
      <c r="H51" s="1"/>
      <c r="I51" s="1"/>
      <c r="J51" s="1"/>
      <c r="K51" s="1"/>
      <c r="L51" s="3"/>
      <c r="M51" s="3"/>
      <c r="N51" s="3"/>
      <c r="O51" s="3"/>
      <c r="P51" s="3"/>
      <c r="Q51" s="3"/>
      <c r="R51" s="3"/>
      <c r="S51" s="3"/>
      <c r="T51" s="3"/>
      <c r="U51" s="3"/>
      <c r="V51" s="3"/>
      <c r="W51" s="3"/>
      <c r="X51" s="3"/>
      <c r="Y51" s="3"/>
      <c r="Z51" s="3"/>
      <c r="AA51" s="3"/>
      <c r="AB51" s="3"/>
      <c r="AC51" s="3"/>
      <c r="AD51" s="3"/>
      <c r="AE51" s="3"/>
    </row>
    <row r="52" ht="15.75" customHeight="1">
      <c r="A52" s="40"/>
      <c r="B52" s="41"/>
      <c r="C52" s="41"/>
      <c r="D52" s="1"/>
      <c r="E52" s="1"/>
      <c r="F52" s="1"/>
      <c r="G52" s="1"/>
      <c r="H52" s="1"/>
      <c r="I52" s="1"/>
      <c r="J52" s="1"/>
      <c r="K52" s="1"/>
      <c r="L52" s="3"/>
      <c r="M52" s="3"/>
      <c r="N52" s="3"/>
      <c r="O52" s="3"/>
      <c r="P52" s="3"/>
      <c r="Q52" s="3"/>
      <c r="R52" s="3"/>
      <c r="S52" s="3"/>
      <c r="T52" s="3"/>
      <c r="U52" s="3"/>
      <c r="V52" s="3"/>
      <c r="W52" s="3"/>
      <c r="X52" s="3"/>
      <c r="Y52" s="3"/>
      <c r="Z52" s="3"/>
      <c r="AA52" s="3"/>
      <c r="AB52" s="3"/>
      <c r="AC52" s="3"/>
      <c r="AD52" s="3"/>
      <c r="AE52" s="3"/>
    </row>
    <row r="53" ht="15.75" customHeight="1">
      <c r="A53" s="40"/>
      <c r="B53" s="41"/>
      <c r="C53" s="41"/>
      <c r="D53" s="1"/>
      <c r="E53" s="1"/>
      <c r="F53" s="1"/>
      <c r="G53" s="1"/>
      <c r="H53" s="1"/>
      <c r="I53" s="1"/>
      <c r="J53" s="1"/>
      <c r="K53" s="1"/>
      <c r="L53" s="3"/>
      <c r="M53" s="3"/>
      <c r="N53" s="3"/>
      <c r="O53" s="3"/>
      <c r="P53" s="3"/>
      <c r="Q53" s="3"/>
      <c r="R53" s="3"/>
      <c r="S53" s="3"/>
      <c r="T53" s="3"/>
      <c r="U53" s="3"/>
      <c r="V53" s="3"/>
      <c r="W53" s="3"/>
      <c r="X53" s="3"/>
      <c r="Y53" s="3"/>
      <c r="Z53" s="3"/>
      <c r="AA53" s="3"/>
      <c r="AB53" s="3"/>
      <c r="AC53" s="3"/>
      <c r="AD53" s="3"/>
      <c r="AE53" s="3"/>
    </row>
    <row r="54" ht="15.75" customHeight="1">
      <c r="A54" s="40"/>
      <c r="B54" s="41"/>
      <c r="C54" s="41"/>
      <c r="D54" s="1"/>
      <c r="E54" s="1"/>
      <c r="F54" s="1"/>
      <c r="G54" s="1"/>
      <c r="H54" s="1"/>
      <c r="I54" s="1"/>
      <c r="J54" s="1"/>
      <c r="K54" s="1"/>
      <c r="L54" s="3"/>
      <c r="M54" s="3"/>
      <c r="N54" s="3"/>
      <c r="O54" s="3"/>
      <c r="P54" s="3"/>
      <c r="Q54" s="3"/>
      <c r="R54" s="3"/>
      <c r="S54" s="3"/>
      <c r="T54" s="3"/>
      <c r="U54" s="3"/>
      <c r="V54" s="3"/>
      <c r="W54" s="3"/>
      <c r="X54" s="3"/>
      <c r="Y54" s="3"/>
      <c r="Z54" s="3"/>
      <c r="AA54" s="3"/>
      <c r="AB54" s="3"/>
      <c r="AC54" s="3"/>
      <c r="AD54" s="3"/>
      <c r="AE54" s="3"/>
    </row>
    <row r="55" ht="15.75" customHeight="1">
      <c r="A55" s="40"/>
      <c r="B55" s="41"/>
      <c r="C55" s="41"/>
      <c r="D55" s="1"/>
      <c r="E55" s="1"/>
      <c r="F55" s="1"/>
      <c r="G55" s="1"/>
      <c r="H55" s="1"/>
      <c r="I55" s="1"/>
      <c r="J55" s="1"/>
      <c r="K55" s="1"/>
      <c r="L55" s="3"/>
      <c r="M55" s="3"/>
      <c r="N55" s="3"/>
      <c r="O55" s="3"/>
      <c r="P55" s="3"/>
      <c r="Q55" s="3"/>
      <c r="R55" s="3"/>
      <c r="S55" s="3"/>
      <c r="T55" s="3"/>
      <c r="U55" s="3"/>
      <c r="V55" s="3"/>
      <c r="W55" s="3"/>
      <c r="X55" s="3"/>
      <c r="Y55" s="3"/>
      <c r="Z55" s="3"/>
      <c r="AA55" s="3"/>
      <c r="AB55" s="3"/>
      <c r="AC55" s="3"/>
      <c r="AD55" s="3"/>
      <c r="AE55" s="3"/>
    </row>
    <row r="56" ht="15.75" customHeight="1">
      <c r="A56" s="40"/>
      <c r="B56" s="41"/>
      <c r="C56" s="41"/>
      <c r="D56" s="1"/>
      <c r="E56" s="1"/>
      <c r="F56" s="1"/>
      <c r="G56" s="1"/>
      <c r="H56" s="1"/>
      <c r="I56" s="1"/>
      <c r="J56" s="1"/>
      <c r="K56" s="1"/>
      <c r="L56" s="3"/>
      <c r="M56" s="3"/>
      <c r="N56" s="3"/>
      <c r="O56" s="3"/>
      <c r="P56" s="3"/>
      <c r="Q56" s="3"/>
      <c r="R56" s="3"/>
      <c r="S56" s="3"/>
      <c r="T56" s="3"/>
      <c r="U56" s="3"/>
      <c r="V56" s="3"/>
      <c r="W56" s="3"/>
      <c r="X56" s="3"/>
      <c r="Y56" s="3"/>
      <c r="Z56" s="3"/>
      <c r="AA56" s="3"/>
      <c r="AB56" s="3"/>
      <c r="AC56" s="3"/>
      <c r="AD56" s="3"/>
      <c r="AE56" s="3"/>
    </row>
    <row r="57" ht="15.75" customHeight="1">
      <c r="A57" s="40"/>
      <c r="B57" s="41"/>
      <c r="C57" s="41"/>
      <c r="D57" s="1"/>
      <c r="E57" s="1"/>
      <c r="F57" s="1"/>
      <c r="G57" s="1"/>
      <c r="H57" s="1"/>
      <c r="I57" s="1"/>
      <c r="J57" s="1"/>
      <c r="K57" s="1"/>
      <c r="L57" s="3"/>
      <c r="M57" s="3"/>
      <c r="N57" s="3"/>
      <c r="O57" s="3"/>
      <c r="P57" s="3"/>
      <c r="Q57" s="3"/>
      <c r="R57" s="3"/>
      <c r="S57" s="3"/>
      <c r="T57" s="3"/>
      <c r="U57" s="3"/>
      <c r="V57" s="3"/>
      <c r="W57" s="3"/>
      <c r="X57" s="3"/>
      <c r="Y57" s="3"/>
      <c r="Z57" s="3"/>
      <c r="AA57" s="3"/>
      <c r="AB57" s="3"/>
      <c r="AC57" s="3"/>
      <c r="AD57" s="3"/>
      <c r="AE57" s="3"/>
    </row>
    <row r="58" ht="15.75" customHeight="1">
      <c r="A58" s="40"/>
      <c r="B58" s="41"/>
      <c r="C58" s="41"/>
      <c r="D58" s="1"/>
      <c r="E58" s="1"/>
      <c r="F58" s="1"/>
      <c r="G58" s="1"/>
      <c r="H58" s="1"/>
      <c r="I58" s="1"/>
      <c r="J58" s="1"/>
      <c r="K58" s="1"/>
      <c r="L58" s="3"/>
      <c r="M58" s="3"/>
      <c r="N58" s="3"/>
      <c r="O58" s="3"/>
      <c r="P58" s="3"/>
      <c r="Q58" s="3"/>
      <c r="R58" s="3"/>
      <c r="S58" s="3"/>
      <c r="T58" s="3"/>
      <c r="U58" s="3"/>
      <c r="V58" s="3"/>
      <c r="W58" s="3"/>
      <c r="X58" s="3"/>
      <c r="Y58" s="3"/>
      <c r="Z58" s="3"/>
      <c r="AA58" s="3"/>
      <c r="AB58" s="3"/>
      <c r="AC58" s="3"/>
      <c r="AD58" s="3"/>
      <c r="AE58" s="3"/>
    </row>
    <row r="59" ht="15.75" customHeight="1">
      <c r="A59" s="40"/>
      <c r="B59" s="41"/>
      <c r="C59" s="41"/>
      <c r="D59" s="1"/>
      <c r="E59" s="1"/>
      <c r="F59" s="1"/>
      <c r="G59" s="1"/>
      <c r="H59" s="1"/>
      <c r="I59" s="1"/>
      <c r="J59" s="1"/>
      <c r="K59" s="1"/>
      <c r="L59" s="3"/>
      <c r="M59" s="3"/>
      <c r="N59" s="3"/>
      <c r="O59" s="3"/>
      <c r="P59" s="3"/>
      <c r="Q59" s="3"/>
      <c r="R59" s="3"/>
      <c r="S59" s="3"/>
      <c r="T59" s="3"/>
      <c r="U59" s="3"/>
      <c r="V59" s="3"/>
      <c r="W59" s="3"/>
      <c r="X59" s="3"/>
      <c r="Y59" s="3"/>
      <c r="Z59" s="3"/>
      <c r="AA59" s="3"/>
      <c r="AB59" s="3"/>
      <c r="AC59" s="3"/>
      <c r="AD59" s="3"/>
      <c r="AE59" s="3"/>
    </row>
    <row r="60" ht="15.75" customHeight="1">
      <c r="A60" s="40"/>
      <c r="B60" s="41"/>
      <c r="C60" s="41"/>
      <c r="D60" s="1"/>
      <c r="E60" s="1"/>
      <c r="F60" s="1"/>
      <c r="G60" s="1"/>
      <c r="H60" s="1"/>
      <c r="I60" s="1"/>
      <c r="J60" s="1"/>
      <c r="K60" s="1"/>
      <c r="L60" s="3"/>
      <c r="M60" s="3"/>
      <c r="N60" s="3"/>
      <c r="O60" s="3"/>
      <c r="P60" s="3"/>
      <c r="Q60" s="3"/>
      <c r="R60" s="3"/>
      <c r="S60" s="3"/>
      <c r="T60" s="3"/>
      <c r="U60" s="3"/>
      <c r="V60" s="3"/>
      <c r="W60" s="3"/>
      <c r="X60" s="3"/>
      <c r="Y60" s="3"/>
      <c r="Z60" s="3"/>
      <c r="AA60" s="3"/>
      <c r="AB60" s="3"/>
      <c r="AC60" s="3"/>
      <c r="AD60" s="3"/>
      <c r="AE60" s="3"/>
    </row>
    <row r="61" ht="15.75" customHeight="1">
      <c r="A61" s="40"/>
      <c r="B61" s="41"/>
      <c r="C61" s="41"/>
      <c r="D61" s="1"/>
      <c r="E61" s="1"/>
      <c r="F61" s="1"/>
      <c r="G61" s="1"/>
      <c r="H61" s="1"/>
      <c r="I61" s="1"/>
      <c r="J61" s="1"/>
      <c r="K61" s="1"/>
      <c r="L61" s="3"/>
      <c r="M61" s="3"/>
      <c r="N61" s="3"/>
      <c r="O61" s="3"/>
      <c r="P61" s="3"/>
      <c r="Q61" s="3"/>
      <c r="R61" s="3"/>
      <c r="S61" s="3"/>
      <c r="T61" s="3"/>
      <c r="U61" s="3"/>
      <c r="V61" s="3"/>
      <c r="W61" s="3"/>
      <c r="X61" s="3"/>
      <c r="Y61" s="3"/>
      <c r="Z61" s="3"/>
      <c r="AA61" s="3"/>
      <c r="AB61" s="3"/>
      <c r="AC61" s="3"/>
      <c r="AD61" s="3"/>
      <c r="AE61" s="3"/>
    </row>
    <row r="62" ht="15.75" customHeight="1">
      <c r="A62" s="40"/>
      <c r="B62" s="41"/>
      <c r="C62" s="41"/>
      <c r="D62" s="1"/>
      <c r="E62" s="1"/>
      <c r="F62" s="1"/>
      <c r="G62" s="1"/>
      <c r="H62" s="1"/>
      <c r="I62" s="1"/>
      <c r="J62" s="1"/>
      <c r="K62" s="1"/>
      <c r="L62" s="3"/>
      <c r="M62" s="3"/>
      <c r="N62" s="3"/>
      <c r="O62" s="3"/>
      <c r="P62" s="3"/>
      <c r="Q62" s="3"/>
      <c r="R62" s="3"/>
      <c r="S62" s="3"/>
      <c r="T62" s="3"/>
      <c r="U62" s="3"/>
      <c r="V62" s="3"/>
      <c r="W62" s="3"/>
      <c r="X62" s="3"/>
      <c r="Y62" s="3"/>
      <c r="Z62" s="3"/>
      <c r="AA62" s="3"/>
      <c r="AB62" s="3"/>
      <c r="AC62" s="3"/>
      <c r="AD62" s="3"/>
      <c r="AE62" s="3"/>
    </row>
    <row r="63" ht="15.75" customHeight="1">
      <c r="A63" s="40"/>
      <c r="B63" s="41"/>
      <c r="C63" s="41"/>
      <c r="D63" s="1"/>
      <c r="E63" s="1"/>
      <c r="F63" s="1"/>
      <c r="G63" s="1"/>
      <c r="H63" s="1"/>
      <c r="I63" s="1"/>
      <c r="J63" s="1"/>
      <c r="K63" s="1"/>
      <c r="L63" s="3"/>
      <c r="M63" s="3"/>
      <c r="N63" s="3"/>
      <c r="O63" s="3"/>
      <c r="P63" s="3"/>
      <c r="Q63" s="3"/>
      <c r="R63" s="3"/>
      <c r="S63" s="3"/>
      <c r="T63" s="3"/>
      <c r="U63" s="3"/>
      <c r="V63" s="3"/>
      <c r="W63" s="3"/>
      <c r="X63" s="3"/>
      <c r="Y63" s="3"/>
      <c r="Z63" s="3"/>
      <c r="AA63" s="3"/>
      <c r="AB63" s="3"/>
      <c r="AC63" s="3"/>
      <c r="AD63" s="3"/>
      <c r="AE63" s="3"/>
    </row>
    <row r="64" ht="15.75" customHeight="1">
      <c r="A64" s="40"/>
      <c r="B64" s="41"/>
      <c r="C64" s="41"/>
      <c r="D64" s="1"/>
      <c r="E64" s="1"/>
      <c r="F64" s="1"/>
      <c r="G64" s="1"/>
      <c r="H64" s="1"/>
      <c r="I64" s="1"/>
      <c r="J64" s="1"/>
      <c r="K64" s="1"/>
      <c r="L64" s="3"/>
      <c r="M64" s="3"/>
      <c r="N64" s="3"/>
      <c r="O64" s="3"/>
      <c r="P64" s="3"/>
      <c r="Q64" s="3"/>
      <c r="R64" s="3"/>
      <c r="S64" s="3"/>
      <c r="T64" s="3"/>
      <c r="U64" s="3"/>
      <c r="V64" s="3"/>
      <c r="W64" s="3"/>
      <c r="X64" s="3"/>
      <c r="Y64" s="3"/>
      <c r="Z64" s="3"/>
      <c r="AA64" s="3"/>
      <c r="AB64" s="3"/>
      <c r="AC64" s="3"/>
      <c r="AD64" s="3"/>
      <c r="AE64" s="3"/>
    </row>
    <row r="65" ht="15.75" customHeight="1">
      <c r="A65" s="40"/>
      <c r="B65" s="41"/>
      <c r="C65" s="41"/>
      <c r="D65" s="1"/>
      <c r="E65" s="1"/>
      <c r="F65" s="1"/>
      <c r="G65" s="1"/>
      <c r="H65" s="1"/>
      <c r="I65" s="1"/>
      <c r="J65" s="1"/>
      <c r="K65" s="1"/>
      <c r="L65" s="3"/>
      <c r="M65" s="3"/>
      <c r="N65" s="3"/>
      <c r="O65" s="3"/>
      <c r="P65" s="3"/>
      <c r="Q65" s="3"/>
      <c r="R65" s="3"/>
      <c r="S65" s="3"/>
      <c r="T65" s="3"/>
      <c r="U65" s="3"/>
      <c r="V65" s="3"/>
      <c r="W65" s="3"/>
      <c r="X65" s="3"/>
      <c r="Y65" s="3"/>
      <c r="Z65" s="3"/>
      <c r="AA65" s="3"/>
      <c r="AB65" s="3"/>
      <c r="AC65" s="3"/>
      <c r="AD65" s="3"/>
      <c r="AE65" s="3"/>
    </row>
    <row r="66" ht="15.75" customHeight="1">
      <c r="A66" s="40"/>
      <c r="B66" s="41"/>
      <c r="C66" s="41"/>
      <c r="D66" s="1"/>
      <c r="E66" s="1"/>
      <c r="F66" s="1"/>
      <c r="G66" s="1"/>
      <c r="H66" s="1"/>
      <c r="I66" s="1"/>
      <c r="J66" s="1"/>
      <c r="K66" s="1"/>
      <c r="L66" s="3"/>
      <c r="M66" s="3"/>
      <c r="N66" s="3"/>
      <c r="O66" s="3"/>
      <c r="P66" s="3"/>
      <c r="Q66" s="3"/>
      <c r="R66" s="3"/>
      <c r="S66" s="3"/>
      <c r="T66" s="3"/>
      <c r="U66" s="3"/>
      <c r="V66" s="3"/>
      <c r="W66" s="3"/>
      <c r="X66" s="3"/>
      <c r="Y66" s="3"/>
      <c r="Z66" s="3"/>
      <c r="AA66" s="3"/>
      <c r="AB66" s="3"/>
      <c r="AC66" s="3"/>
      <c r="AD66" s="3"/>
      <c r="AE66" s="3"/>
    </row>
    <row r="67" ht="15.75" customHeight="1">
      <c r="A67" s="40"/>
      <c r="B67" s="41"/>
      <c r="C67" s="41"/>
      <c r="D67" s="1"/>
      <c r="E67" s="1"/>
      <c r="F67" s="1"/>
      <c r="G67" s="1"/>
      <c r="H67" s="1"/>
      <c r="I67" s="1"/>
      <c r="J67" s="1"/>
      <c r="K67" s="1"/>
      <c r="L67" s="3"/>
      <c r="M67" s="3"/>
      <c r="N67" s="3"/>
      <c r="O67" s="3"/>
      <c r="P67" s="3"/>
      <c r="Q67" s="3"/>
      <c r="R67" s="3"/>
      <c r="S67" s="3"/>
      <c r="T67" s="3"/>
      <c r="U67" s="3"/>
      <c r="V67" s="3"/>
      <c r="W67" s="3"/>
      <c r="X67" s="3"/>
      <c r="Y67" s="3"/>
      <c r="Z67" s="3"/>
      <c r="AA67" s="3"/>
      <c r="AB67" s="3"/>
      <c r="AC67" s="3"/>
      <c r="AD67" s="3"/>
      <c r="AE67" s="3"/>
    </row>
    <row r="68" ht="15.75" customHeight="1">
      <c r="A68" s="40"/>
      <c r="B68" s="41"/>
      <c r="C68" s="41"/>
      <c r="D68" s="1"/>
      <c r="E68" s="1"/>
      <c r="F68" s="1"/>
      <c r="G68" s="1"/>
      <c r="H68" s="1"/>
      <c r="I68" s="1"/>
      <c r="J68" s="1"/>
      <c r="K68" s="1"/>
      <c r="L68" s="3"/>
      <c r="M68" s="3"/>
      <c r="N68" s="3"/>
      <c r="O68" s="3"/>
      <c r="P68" s="3"/>
      <c r="Q68" s="3"/>
      <c r="R68" s="3"/>
      <c r="S68" s="3"/>
      <c r="T68" s="3"/>
      <c r="U68" s="3"/>
      <c r="V68" s="3"/>
      <c r="W68" s="3"/>
      <c r="X68" s="3"/>
      <c r="Y68" s="3"/>
      <c r="Z68" s="3"/>
      <c r="AA68" s="3"/>
      <c r="AB68" s="3"/>
      <c r="AC68" s="3"/>
      <c r="AD68" s="3"/>
      <c r="AE68" s="3"/>
    </row>
    <row r="69" ht="15.75" customHeight="1">
      <c r="A69" s="40"/>
      <c r="B69" s="41"/>
      <c r="C69" s="41"/>
      <c r="D69" s="1"/>
      <c r="E69" s="1"/>
      <c r="F69" s="1"/>
      <c r="G69" s="1"/>
      <c r="H69" s="1"/>
      <c r="I69" s="1"/>
      <c r="J69" s="1"/>
      <c r="K69" s="1"/>
      <c r="L69" s="3"/>
      <c r="M69" s="3"/>
      <c r="N69" s="3"/>
      <c r="O69" s="3"/>
      <c r="P69" s="3"/>
      <c r="Q69" s="3"/>
      <c r="R69" s="3"/>
      <c r="S69" s="3"/>
      <c r="T69" s="3"/>
      <c r="U69" s="3"/>
      <c r="V69" s="3"/>
      <c r="W69" s="3"/>
      <c r="X69" s="3"/>
      <c r="Y69" s="3"/>
      <c r="Z69" s="3"/>
      <c r="AA69" s="3"/>
      <c r="AB69" s="3"/>
      <c r="AC69" s="3"/>
      <c r="AD69" s="3"/>
      <c r="AE69" s="3"/>
    </row>
    <row r="70" ht="15.75" customHeight="1">
      <c r="A70" s="40"/>
      <c r="B70" s="41"/>
      <c r="C70" s="41"/>
      <c r="D70" s="1"/>
      <c r="E70" s="1"/>
      <c r="F70" s="1"/>
      <c r="G70" s="1"/>
      <c r="H70" s="1"/>
      <c r="I70" s="1"/>
      <c r="J70" s="1"/>
      <c r="K70" s="1"/>
      <c r="L70" s="3"/>
      <c r="M70" s="3"/>
      <c r="N70" s="3"/>
      <c r="O70" s="3"/>
      <c r="P70" s="3"/>
      <c r="Q70" s="3"/>
      <c r="R70" s="3"/>
      <c r="S70" s="3"/>
      <c r="T70" s="3"/>
      <c r="U70" s="3"/>
      <c r="V70" s="3"/>
      <c r="W70" s="3"/>
      <c r="X70" s="3"/>
      <c r="Y70" s="3"/>
      <c r="Z70" s="3"/>
      <c r="AA70" s="3"/>
      <c r="AB70" s="3"/>
      <c r="AC70" s="3"/>
      <c r="AD70" s="3"/>
      <c r="AE70" s="3"/>
    </row>
    <row r="71" ht="15.75" customHeight="1">
      <c r="A71" s="40"/>
      <c r="B71" s="41"/>
      <c r="C71" s="41"/>
      <c r="D71" s="1"/>
      <c r="E71" s="1"/>
      <c r="F71" s="1"/>
      <c r="G71" s="1"/>
      <c r="H71" s="1"/>
      <c r="I71" s="1"/>
      <c r="J71" s="1"/>
      <c r="K71" s="1"/>
      <c r="L71" s="3"/>
      <c r="M71" s="3"/>
      <c r="N71" s="3"/>
      <c r="O71" s="3"/>
      <c r="P71" s="3"/>
      <c r="Q71" s="3"/>
      <c r="R71" s="3"/>
      <c r="S71" s="3"/>
      <c r="T71" s="3"/>
      <c r="U71" s="3"/>
      <c r="V71" s="3"/>
      <c r="W71" s="3"/>
      <c r="X71" s="3"/>
      <c r="Y71" s="3"/>
      <c r="Z71" s="3"/>
      <c r="AA71" s="3"/>
      <c r="AB71" s="3"/>
      <c r="AC71" s="3"/>
      <c r="AD71" s="3"/>
      <c r="AE71" s="3"/>
    </row>
    <row r="72" ht="15.75" customHeight="1">
      <c r="A72" s="40"/>
      <c r="B72" s="41"/>
      <c r="C72" s="41"/>
      <c r="D72" s="1"/>
      <c r="E72" s="1"/>
      <c r="F72" s="1"/>
      <c r="G72" s="1"/>
      <c r="H72" s="1"/>
      <c r="I72" s="1"/>
      <c r="J72" s="1"/>
      <c r="K72" s="1"/>
      <c r="L72" s="3"/>
      <c r="M72" s="3"/>
      <c r="N72" s="3"/>
      <c r="O72" s="3"/>
      <c r="P72" s="3"/>
      <c r="Q72" s="3"/>
      <c r="R72" s="3"/>
      <c r="S72" s="3"/>
      <c r="T72" s="3"/>
      <c r="U72" s="3"/>
      <c r="V72" s="3"/>
      <c r="W72" s="3"/>
      <c r="X72" s="3"/>
      <c r="Y72" s="3"/>
      <c r="Z72" s="3"/>
      <c r="AA72" s="3"/>
      <c r="AB72" s="3"/>
      <c r="AC72" s="3"/>
      <c r="AD72" s="3"/>
      <c r="AE72" s="3"/>
    </row>
    <row r="73" ht="15.75" customHeight="1">
      <c r="A73" s="40"/>
      <c r="B73" s="41"/>
      <c r="C73" s="41"/>
      <c r="D73" s="1"/>
      <c r="E73" s="1"/>
      <c r="F73" s="1"/>
      <c r="G73" s="1"/>
      <c r="H73" s="1"/>
      <c r="I73" s="1"/>
      <c r="J73" s="1"/>
      <c r="K73" s="1"/>
      <c r="L73" s="3"/>
      <c r="M73" s="3"/>
      <c r="N73" s="3"/>
      <c r="O73" s="3"/>
      <c r="P73" s="3"/>
      <c r="Q73" s="3"/>
      <c r="R73" s="3"/>
      <c r="S73" s="3"/>
      <c r="T73" s="3"/>
      <c r="U73" s="3"/>
      <c r="V73" s="3"/>
      <c r="W73" s="3"/>
      <c r="X73" s="3"/>
      <c r="Y73" s="3"/>
      <c r="Z73" s="3"/>
      <c r="AA73" s="3"/>
      <c r="AB73" s="3"/>
      <c r="AC73" s="3"/>
      <c r="AD73" s="3"/>
      <c r="AE73" s="3"/>
    </row>
    <row r="74" ht="15.75" customHeight="1">
      <c r="A74" s="40"/>
      <c r="B74" s="41"/>
      <c r="C74" s="41"/>
      <c r="D74" s="1"/>
      <c r="E74" s="1"/>
      <c r="F74" s="1"/>
      <c r="G74" s="1"/>
      <c r="H74" s="1"/>
      <c r="I74" s="1"/>
      <c r="J74" s="1"/>
      <c r="K74" s="1"/>
      <c r="L74" s="3"/>
      <c r="M74" s="3"/>
      <c r="N74" s="3"/>
      <c r="O74" s="3"/>
      <c r="P74" s="3"/>
      <c r="Q74" s="3"/>
      <c r="R74" s="3"/>
      <c r="S74" s="3"/>
      <c r="T74" s="3"/>
      <c r="U74" s="3"/>
      <c r="V74" s="3"/>
      <c r="W74" s="3"/>
      <c r="X74" s="3"/>
      <c r="Y74" s="3"/>
      <c r="Z74" s="3"/>
      <c r="AA74" s="3"/>
      <c r="AB74" s="3"/>
      <c r="AC74" s="3"/>
      <c r="AD74" s="3"/>
      <c r="AE74" s="3"/>
    </row>
    <row r="75" ht="15.75" customHeight="1">
      <c r="A75" s="40"/>
      <c r="B75" s="41"/>
      <c r="C75" s="41"/>
      <c r="D75" s="1"/>
      <c r="E75" s="1"/>
      <c r="F75" s="1"/>
      <c r="G75" s="1"/>
      <c r="H75" s="1"/>
      <c r="I75" s="1"/>
      <c r="J75" s="1"/>
      <c r="K75" s="1"/>
      <c r="L75" s="3"/>
      <c r="M75" s="3"/>
      <c r="N75" s="3"/>
      <c r="O75" s="3"/>
      <c r="P75" s="3"/>
      <c r="Q75" s="3"/>
      <c r="R75" s="3"/>
      <c r="S75" s="3"/>
      <c r="T75" s="3"/>
      <c r="U75" s="3"/>
      <c r="V75" s="3"/>
      <c r="W75" s="3"/>
      <c r="X75" s="3"/>
      <c r="Y75" s="3"/>
      <c r="Z75" s="3"/>
      <c r="AA75" s="3"/>
      <c r="AB75" s="3"/>
      <c r="AC75" s="3"/>
      <c r="AD75" s="3"/>
      <c r="AE75" s="3"/>
    </row>
    <row r="76" ht="15.75" customHeight="1">
      <c r="A76" s="40"/>
      <c r="B76" s="41"/>
      <c r="C76" s="41"/>
      <c r="D76" s="1"/>
      <c r="E76" s="1"/>
      <c r="F76" s="1"/>
      <c r="G76" s="1"/>
      <c r="H76" s="1"/>
      <c r="I76" s="1"/>
      <c r="J76" s="1"/>
      <c r="K76" s="1"/>
      <c r="L76" s="3"/>
      <c r="M76" s="3"/>
      <c r="N76" s="3"/>
      <c r="O76" s="3"/>
      <c r="P76" s="3"/>
      <c r="Q76" s="3"/>
      <c r="R76" s="3"/>
      <c r="S76" s="3"/>
      <c r="T76" s="3"/>
      <c r="U76" s="3"/>
      <c r="V76" s="3"/>
      <c r="W76" s="3"/>
      <c r="X76" s="3"/>
      <c r="Y76" s="3"/>
      <c r="Z76" s="3"/>
      <c r="AA76" s="3"/>
      <c r="AB76" s="3"/>
      <c r="AC76" s="3"/>
      <c r="AD76" s="3"/>
      <c r="AE76" s="3"/>
    </row>
    <row r="77" ht="15.75" customHeight="1">
      <c r="A77" s="40"/>
      <c r="B77" s="41"/>
      <c r="C77" s="41"/>
      <c r="D77" s="1"/>
      <c r="E77" s="1"/>
      <c r="F77" s="1"/>
      <c r="G77" s="1"/>
      <c r="H77" s="1"/>
      <c r="I77" s="1"/>
      <c r="J77" s="1"/>
      <c r="K77" s="1"/>
      <c r="L77" s="3"/>
      <c r="M77" s="3"/>
      <c r="N77" s="3"/>
      <c r="O77" s="3"/>
      <c r="P77" s="3"/>
      <c r="Q77" s="3"/>
      <c r="R77" s="3"/>
      <c r="S77" s="3"/>
      <c r="T77" s="3"/>
      <c r="U77" s="3"/>
      <c r="V77" s="3"/>
      <c r="W77" s="3"/>
      <c r="X77" s="3"/>
      <c r="Y77" s="3"/>
      <c r="Z77" s="3"/>
      <c r="AA77" s="3"/>
      <c r="AB77" s="3"/>
      <c r="AC77" s="3"/>
      <c r="AD77" s="3"/>
      <c r="AE77" s="3"/>
    </row>
    <row r="78" ht="15.75" customHeight="1">
      <c r="A78" s="40"/>
      <c r="B78" s="41"/>
      <c r="C78" s="41"/>
      <c r="D78" s="1"/>
      <c r="E78" s="1"/>
      <c r="F78" s="1"/>
      <c r="G78" s="1"/>
      <c r="H78" s="1"/>
      <c r="I78" s="1"/>
      <c r="J78" s="1"/>
      <c r="K78" s="1"/>
      <c r="L78" s="3"/>
      <c r="M78" s="3"/>
      <c r="N78" s="3"/>
      <c r="O78" s="3"/>
      <c r="P78" s="3"/>
      <c r="Q78" s="3"/>
      <c r="R78" s="3"/>
      <c r="S78" s="3"/>
      <c r="T78" s="3"/>
      <c r="U78" s="3"/>
      <c r="V78" s="3"/>
      <c r="W78" s="3"/>
      <c r="X78" s="3"/>
      <c r="Y78" s="3"/>
      <c r="Z78" s="3"/>
      <c r="AA78" s="3"/>
      <c r="AB78" s="3"/>
      <c r="AC78" s="3"/>
      <c r="AD78" s="3"/>
      <c r="AE78" s="3"/>
    </row>
    <row r="79" ht="15.75" customHeight="1">
      <c r="A79" s="40"/>
      <c r="B79" s="41"/>
      <c r="C79" s="41"/>
      <c r="D79" s="1"/>
      <c r="E79" s="1"/>
      <c r="F79" s="1"/>
      <c r="G79" s="1"/>
      <c r="H79" s="1"/>
      <c r="I79" s="1"/>
      <c r="J79" s="1"/>
      <c r="K79" s="1"/>
      <c r="L79" s="3"/>
      <c r="M79" s="3"/>
      <c r="N79" s="3"/>
      <c r="O79" s="3"/>
      <c r="P79" s="3"/>
      <c r="Q79" s="3"/>
      <c r="R79" s="3"/>
      <c r="S79" s="3"/>
      <c r="T79" s="3"/>
      <c r="U79" s="3"/>
      <c r="V79" s="3"/>
      <c r="W79" s="3"/>
      <c r="X79" s="3"/>
      <c r="Y79" s="3"/>
      <c r="Z79" s="3"/>
      <c r="AA79" s="3"/>
      <c r="AB79" s="3"/>
      <c r="AC79" s="3"/>
      <c r="AD79" s="3"/>
      <c r="AE79" s="3"/>
    </row>
    <row r="80" ht="15.75" customHeight="1">
      <c r="A80" s="40"/>
      <c r="B80" s="41"/>
      <c r="C80" s="41"/>
      <c r="D80" s="1"/>
      <c r="E80" s="1"/>
      <c r="F80" s="1"/>
      <c r="G80" s="1"/>
      <c r="H80" s="1"/>
      <c r="I80" s="1"/>
      <c r="J80" s="1"/>
      <c r="K80" s="1"/>
      <c r="L80" s="3"/>
      <c r="M80" s="3"/>
      <c r="N80" s="3"/>
      <c r="O80" s="3"/>
      <c r="P80" s="3"/>
      <c r="Q80" s="3"/>
      <c r="R80" s="3"/>
      <c r="S80" s="3"/>
      <c r="T80" s="3"/>
      <c r="U80" s="3"/>
      <c r="V80" s="3"/>
      <c r="W80" s="3"/>
      <c r="X80" s="3"/>
      <c r="Y80" s="3"/>
      <c r="Z80" s="3"/>
      <c r="AA80" s="3"/>
      <c r="AB80" s="3"/>
      <c r="AC80" s="3"/>
      <c r="AD80" s="3"/>
      <c r="AE80" s="3"/>
    </row>
    <row r="81" ht="15.75" customHeight="1">
      <c r="A81" s="40"/>
      <c r="B81" s="41"/>
      <c r="C81" s="41"/>
      <c r="D81" s="1"/>
      <c r="E81" s="1"/>
      <c r="F81" s="1"/>
      <c r="G81" s="1"/>
      <c r="H81" s="1"/>
      <c r="I81" s="1"/>
      <c r="J81" s="1"/>
      <c r="K81" s="1"/>
      <c r="L81" s="3"/>
      <c r="M81" s="3"/>
      <c r="N81" s="3"/>
      <c r="O81" s="3"/>
      <c r="P81" s="3"/>
      <c r="Q81" s="3"/>
      <c r="R81" s="3"/>
      <c r="S81" s="3"/>
      <c r="T81" s="3"/>
      <c r="U81" s="3"/>
      <c r="V81" s="3"/>
      <c r="W81" s="3"/>
      <c r="X81" s="3"/>
      <c r="Y81" s="3"/>
      <c r="Z81" s="3"/>
      <c r="AA81" s="3"/>
      <c r="AB81" s="3"/>
      <c r="AC81" s="3"/>
      <c r="AD81" s="3"/>
      <c r="AE81" s="3"/>
    </row>
    <row r="82" ht="15.75" customHeight="1">
      <c r="A82" s="40"/>
      <c r="B82" s="41"/>
      <c r="C82" s="41"/>
      <c r="D82" s="1"/>
      <c r="E82" s="1"/>
      <c r="F82" s="1"/>
      <c r="G82" s="1"/>
      <c r="H82" s="1"/>
      <c r="I82" s="1"/>
      <c r="J82" s="1"/>
      <c r="K82" s="1"/>
      <c r="L82" s="3"/>
      <c r="M82" s="3"/>
      <c r="N82" s="3"/>
      <c r="O82" s="3"/>
      <c r="P82" s="3"/>
      <c r="Q82" s="3"/>
      <c r="R82" s="3"/>
      <c r="S82" s="3"/>
      <c r="T82" s="3"/>
      <c r="U82" s="3"/>
      <c r="V82" s="3"/>
      <c r="W82" s="3"/>
      <c r="X82" s="3"/>
      <c r="Y82" s="3"/>
      <c r="Z82" s="3"/>
      <c r="AA82" s="3"/>
      <c r="AB82" s="3"/>
      <c r="AC82" s="3"/>
      <c r="AD82" s="3"/>
      <c r="AE82" s="3"/>
    </row>
    <row r="83" ht="15.75" customHeight="1">
      <c r="A83" s="40"/>
      <c r="B83" s="41"/>
      <c r="C83" s="41"/>
      <c r="D83" s="1"/>
      <c r="E83" s="1"/>
      <c r="F83" s="1"/>
      <c r="G83" s="1"/>
      <c r="H83" s="1"/>
      <c r="I83" s="1"/>
      <c r="J83" s="1"/>
      <c r="K83" s="1"/>
      <c r="L83" s="3"/>
      <c r="M83" s="3"/>
      <c r="N83" s="3"/>
      <c r="O83" s="3"/>
      <c r="P83" s="3"/>
      <c r="Q83" s="3"/>
      <c r="R83" s="3"/>
      <c r="S83" s="3"/>
      <c r="T83" s="3"/>
      <c r="U83" s="3"/>
      <c r="V83" s="3"/>
      <c r="W83" s="3"/>
      <c r="X83" s="3"/>
      <c r="Y83" s="3"/>
      <c r="Z83" s="3"/>
      <c r="AA83" s="3"/>
      <c r="AB83" s="3"/>
      <c r="AC83" s="3"/>
      <c r="AD83" s="3"/>
      <c r="AE83" s="3"/>
    </row>
    <row r="84" ht="15.75" customHeight="1">
      <c r="A84" s="40"/>
      <c r="B84" s="41"/>
      <c r="C84" s="41"/>
      <c r="D84" s="1"/>
      <c r="E84" s="1"/>
      <c r="F84" s="1"/>
      <c r="G84" s="1"/>
      <c r="H84" s="1"/>
      <c r="I84" s="1"/>
      <c r="J84" s="1"/>
      <c r="K84" s="1"/>
      <c r="L84" s="3"/>
      <c r="M84" s="3"/>
      <c r="N84" s="3"/>
      <c r="O84" s="3"/>
      <c r="P84" s="3"/>
      <c r="Q84" s="3"/>
      <c r="R84" s="3"/>
      <c r="S84" s="3"/>
      <c r="T84" s="3"/>
      <c r="U84" s="3"/>
      <c r="V84" s="3"/>
      <c r="W84" s="3"/>
      <c r="X84" s="3"/>
      <c r="Y84" s="3"/>
      <c r="Z84" s="3"/>
      <c r="AA84" s="3"/>
      <c r="AB84" s="3"/>
      <c r="AC84" s="3"/>
      <c r="AD84" s="3"/>
      <c r="AE84" s="3"/>
    </row>
    <row r="85" ht="15.75" customHeight="1">
      <c r="A85" s="40"/>
      <c r="B85" s="41"/>
      <c r="C85" s="41"/>
      <c r="D85" s="1"/>
      <c r="E85" s="1"/>
      <c r="F85" s="1"/>
      <c r="G85" s="1"/>
      <c r="H85" s="1"/>
      <c r="I85" s="1"/>
      <c r="J85" s="1"/>
      <c r="K85" s="1"/>
      <c r="L85" s="3"/>
      <c r="M85" s="3"/>
      <c r="N85" s="3"/>
      <c r="O85" s="3"/>
      <c r="P85" s="3"/>
      <c r="Q85" s="3"/>
      <c r="R85" s="3"/>
      <c r="S85" s="3"/>
      <c r="T85" s="3"/>
      <c r="U85" s="3"/>
      <c r="V85" s="3"/>
      <c r="W85" s="3"/>
      <c r="X85" s="3"/>
      <c r="Y85" s="3"/>
      <c r="Z85" s="3"/>
      <c r="AA85" s="3"/>
      <c r="AB85" s="3"/>
      <c r="AC85" s="3"/>
      <c r="AD85" s="3"/>
      <c r="AE85" s="3"/>
    </row>
    <row r="86" ht="15.75" customHeight="1">
      <c r="A86" s="40"/>
      <c r="B86" s="41"/>
      <c r="C86" s="41"/>
      <c r="D86" s="1"/>
      <c r="E86" s="1"/>
      <c r="F86" s="1"/>
      <c r="G86" s="1"/>
      <c r="H86" s="1"/>
      <c r="I86" s="1"/>
      <c r="J86" s="1"/>
      <c r="K86" s="1"/>
      <c r="L86" s="3"/>
      <c r="M86" s="3"/>
      <c r="N86" s="3"/>
      <c r="O86" s="3"/>
      <c r="P86" s="3"/>
      <c r="Q86" s="3"/>
      <c r="R86" s="3"/>
      <c r="S86" s="3"/>
      <c r="T86" s="3"/>
      <c r="U86" s="3"/>
      <c r="V86" s="3"/>
      <c r="W86" s="3"/>
      <c r="X86" s="3"/>
      <c r="Y86" s="3"/>
      <c r="Z86" s="3"/>
      <c r="AA86" s="3"/>
      <c r="AB86" s="3"/>
      <c r="AC86" s="3"/>
      <c r="AD86" s="3"/>
      <c r="AE86" s="3"/>
    </row>
    <row r="87" ht="15.75" customHeight="1">
      <c r="A87" s="40"/>
      <c r="B87" s="41"/>
      <c r="C87" s="41"/>
      <c r="D87" s="1"/>
      <c r="E87" s="1"/>
      <c r="F87" s="1"/>
      <c r="G87" s="1"/>
      <c r="H87" s="1"/>
      <c r="I87" s="1"/>
      <c r="J87" s="1"/>
      <c r="K87" s="1"/>
      <c r="L87" s="3"/>
      <c r="M87" s="3"/>
      <c r="N87" s="3"/>
      <c r="O87" s="3"/>
      <c r="P87" s="3"/>
      <c r="Q87" s="3"/>
      <c r="R87" s="3"/>
      <c r="S87" s="3"/>
      <c r="T87" s="3"/>
      <c r="U87" s="3"/>
      <c r="V87" s="3"/>
      <c r="W87" s="3"/>
      <c r="X87" s="3"/>
      <c r="Y87" s="3"/>
      <c r="Z87" s="3"/>
      <c r="AA87" s="3"/>
      <c r="AB87" s="3"/>
      <c r="AC87" s="3"/>
      <c r="AD87" s="3"/>
      <c r="AE87" s="3"/>
    </row>
    <row r="88" ht="15.75" customHeight="1">
      <c r="A88" s="40"/>
      <c r="B88" s="41"/>
      <c r="C88" s="41"/>
      <c r="D88" s="1"/>
      <c r="E88" s="1"/>
      <c r="F88" s="1"/>
      <c r="G88" s="1"/>
      <c r="H88" s="1"/>
      <c r="I88" s="1"/>
      <c r="J88" s="1"/>
      <c r="K88" s="1"/>
      <c r="L88" s="3"/>
      <c r="M88" s="3"/>
      <c r="N88" s="3"/>
      <c r="O88" s="3"/>
      <c r="P88" s="3"/>
      <c r="Q88" s="3"/>
      <c r="R88" s="3"/>
      <c r="S88" s="3"/>
      <c r="T88" s="3"/>
      <c r="U88" s="3"/>
      <c r="V88" s="3"/>
      <c r="W88" s="3"/>
      <c r="X88" s="3"/>
      <c r="Y88" s="3"/>
      <c r="Z88" s="3"/>
      <c r="AA88" s="3"/>
      <c r="AB88" s="3"/>
      <c r="AC88" s="3"/>
      <c r="AD88" s="3"/>
      <c r="AE88" s="3"/>
    </row>
    <row r="89" ht="15.75" customHeight="1">
      <c r="A89" s="40"/>
      <c r="B89" s="41"/>
      <c r="C89" s="41"/>
      <c r="D89" s="1"/>
      <c r="E89" s="1"/>
      <c r="F89" s="1"/>
      <c r="G89" s="1"/>
      <c r="H89" s="1"/>
      <c r="I89" s="1"/>
      <c r="J89" s="1"/>
      <c r="K89" s="1"/>
      <c r="L89" s="3"/>
      <c r="M89" s="3"/>
      <c r="N89" s="3"/>
      <c r="O89" s="3"/>
      <c r="P89" s="3"/>
      <c r="Q89" s="3"/>
      <c r="R89" s="3"/>
      <c r="S89" s="3"/>
      <c r="T89" s="3"/>
      <c r="U89" s="3"/>
      <c r="V89" s="3"/>
      <c r="W89" s="3"/>
      <c r="X89" s="3"/>
      <c r="Y89" s="3"/>
      <c r="Z89" s="3"/>
      <c r="AA89" s="3"/>
      <c r="AB89" s="3"/>
      <c r="AC89" s="3"/>
      <c r="AD89" s="3"/>
      <c r="AE89" s="3"/>
    </row>
    <row r="90" ht="15.75" customHeight="1">
      <c r="A90" s="40"/>
      <c r="B90" s="41"/>
      <c r="C90" s="41"/>
      <c r="D90" s="1"/>
      <c r="E90" s="1"/>
      <c r="F90" s="1"/>
      <c r="G90" s="1"/>
      <c r="H90" s="1"/>
      <c r="I90" s="1"/>
      <c r="J90" s="1"/>
      <c r="K90" s="1"/>
      <c r="L90" s="3"/>
      <c r="M90" s="3"/>
      <c r="N90" s="3"/>
      <c r="O90" s="3"/>
      <c r="P90" s="3"/>
      <c r="Q90" s="3"/>
      <c r="R90" s="3"/>
      <c r="S90" s="3"/>
      <c r="T90" s="3"/>
      <c r="U90" s="3"/>
      <c r="V90" s="3"/>
      <c r="W90" s="3"/>
      <c r="X90" s="3"/>
      <c r="Y90" s="3"/>
      <c r="Z90" s="3"/>
      <c r="AA90" s="3"/>
      <c r="AB90" s="3"/>
      <c r="AC90" s="3"/>
      <c r="AD90" s="3"/>
      <c r="AE90" s="3"/>
    </row>
    <row r="91" ht="15.75" customHeight="1">
      <c r="A91" s="40"/>
      <c r="B91" s="41"/>
      <c r="C91" s="41"/>
      <c r="D91" s="1"/>
      <c r="E91" s="1"/>
      <c r="F91" s="1"/>
      <c r="G91" s="1"/>
      <c r="H91" s="1"/>
      <c r="I91" s="1"/>
      <c r="J91" s="1"/>
      <c r="K91" s="1"/>
      <c r="L91" s="3"/>
      <c r="M91" s="3"/>
      <c r="N91" s="3"/>
      <c r="O91" s="3"/>
      <c r="P91" s="3"/>
      <c r="Q91" s="3"/>
      <c r="R91" s="3"/>
      <c r="S91" s="3"/>
      <c r="T91" s="3"/>
      <c r="U91" s="3"/>
      <c r="V91" s="3"/>
      <c r="W91" s="3"/>
      <c r="X91" s="3"/>
      <c r="Y91" s="3"/>
      <c r="Z91" s="3"/>
      <c r="AA91" s="3"/>
      <c r="AB91" s="3"/>
      <c r="AC91" s="3"/>
      <c r="AD91" s="3"/>
      <c r="AE91" s="3"/>
    </row>
    <row r="92" ht="15.75" customHeight="1">
      <c r="A92" s="40"/>
      <c r="B92" s="41"/>
      <c r="C92" s="41"/>
      <c r="D92" s="1"/>
      <c r="E92" s="1"/>
      <c r="F92" s="1"/>
      <c r="G92" s="1"/>
      <c r="H92" s="1"/>
      <c r="I92" s="1"/>
      <c r="J92" s="1"/>
      <c r="K92" s="1"/>
      <c r="L92" s="3"/>
      <c r="M92" s="3"/>
      <c r="N92" s="3"/>
      <c r="O92" s="3"/>
      <c r="P92" s="3"/>
      <c r="Q92" s="3"/>
      <c r="R92" s="3"/>
      <c r="S92" s="3"/>
      <c r="T92" s="3"/>
      <c r="U92" s="3"/>
      <c r="V92" s="3"/>
      <c r="W92" s="3"/>
      <c r="X92" s="3"/>
      <c r="Y92" s="3"/>
      <c r="Z92" s="3"/>
      <c r="AA92" s="3"/>
      <c r="AB92" s="3"/>
      <c r="AC92" s="3"/>
      <c r="AD92" s="3"/>
      <c r="AE92" s="3"/>
    </row>
    <row r="93" ht="15.75" customHeight="1">
      <c r="A93" s="40"/>
      <c r="B93" s="41"/>
      <c r="C93" s="41"/>
      <c r="D93" s="1"/>
      <c r="E93" s="1"/>
      <c r="F93" s="1"/>
      <c r="G93" s="1"/>
      <c r="H93" s="1"/>
      <c r="I93" s="1"/>
      <c r="J93" s="1"/>
      <c r="K93" s="1"/>
      <c r="L93" s="3"/>
      <c r="M93" s="3"/>
      <c r="N93" s="3"/>
      <c r="O93" s="3"/>
      <c r="P93" s="3"/>
      <c r="Q93" s="3"/>
      <c r="R93" s="3"/>
      <c r="S93" s="3"/>
      <c r="T93" s="3"/>
      <c r="U93" s="3"/>
      <c r="V93" s="3"/>
      <c r="W93" s="3"/>
      <c r="X93" s="3"/>
      <c r="Y93" s="3"/>
      <c r="Z93" s="3"/>
      <c r="AA93" s="3"/>
      <c r="AB93" s="3"/>
      <c r="AC93" s="3"/>
      <c r="AD93" s="3"/>
      <c r="AE93" s="3"/>
    </row>
    <row r="94" ht="15.75" customHeight="1">
      <c r="A94" s="40"/>
      <c r="B94" s="41"/>
      <c r="C94" s="41"/>
      <c r="D94" s="1"/>
      <c r="E94" s="1"/>
      <c r="F94" s="1"/>
      <c r="G94" s="1"/>
      <c r="H94" s="1"/>
      <c r="I94" s="1"/>
      <c r="J94" s="1"/>
      <c r="K94" s="1"/>
      <c r="L94" s="3"/>
      <c r="M94" s="3"/>
      <c r="N94" s="3"/>
      <c r="O94" s="3"/>
      <c r="P94" s="3"/>
      <c r="Q94" s="3"/>
      <c r="R94" s="3"/>
      <c r="S94" s="3"/>
      <c r="T94" s="3"/>
      <c r="U94" s="3"/>
      <c r="V94" s="3"/>
      <c r="W94" s="3"/>
      <c r="X94" s="3"/>
      <c r="Y94" s="3"/>
      <c r="Z94" s="3"/>
      <c r="AA94" s="3"/>
      <c r="AB94" s="3"/>
      <c r="AC94" s="3"/>
      <c r="AD94" s="3"/>
      <c r="AE94" s="3"/>
    </row>
    <row r="95" ht="15.75" customHeight="1">
      <c r="A95" s="40"/>
      <c r="B95" s="41"/>
      <c r="C95" s="41"/>
      <c r="D95" s="1"/>
      <c r="E95" s="1"/>
      <c r="F95" s="1"/>
      <c r="G95" s="1"/>
      <c r="H95" s="1"/>
      <c r="I95" s="1"/>
      <c r="J95" s="1"/>
      <c r="K95" s="1"/>
      <c r="L95" s="3"/>
      <c r="M95" s="3"/>
      <c r="N95" s="3"/>
      <c r="O95" s="3"/>
      <c r="P95" s="3"/>
      <c r="Q95" s="3"/>
      <c r="R95" s="3"/>
      <c r="S95" s="3"/>
      <c r="T95" s="3"/>
      <c r="U95" s="3"/>
      <c r="V95" s="3"/>
      <c r="W95" s="3"/>
      <c r="X95" s="3"/>
      <c r="Y95" s="3"/>
      <c r="Z95" s="3"/>
      <c r="AA95" s="3"/>
      <c r="AB95" s="3"/>
      <c r="AC95" s="3"/>
      <c r="AD95" s="3"/>
      <c r="AE95" s="3"/>
    </row>
    <row r="96" ht="15.75" customHeight="1">
      <c r="A96" s="40"/>
      <c r="B96" s="41"/>
      <c r="C96" s="41"/>
      <c r="D96" s="1"/>
      <c r="E96" s="1"/>
      <c r="F96" s="1"/>
      <c r="G96" s="1"/>
      <c r="H96" s="1"/>
      <c r="I96" s="1"/>
      <c r="J96" s="1"/>
      <c r="K96" s="1"/>
      <c r="L96" s="3"/>
      <c r="M96" s="3"/>
      <c r="N96" s="3"/>
      <c r="O96" s="3"/>
      <c r="P96" s="3"/>
      <c r="Q96" s="3"/>
      <c r="R96" s="3"/>
      <c r="S96" s="3"/>
      <c r="T96" s="3"/>
      <c r="U96" s="3"/>
      <c r="V96" s="3"/>
      <c r="W96" s="3"/>
      <c r="X96" s="3"/>
      <c r="Y96" s="3"/>
      <c r="Z96" s="3"/>
      <c r="AA96" s="3"/>
      <c r="AB96" s="3"/>
      <c r="AC96" s="3"/>
      <c r="AD96" s="3"/>
      <c r="AE96" s="3"/>
    </row>
    <row r="97" ht="15.75" customHeight="1">
      <c r="A97" s="40"/>
      <c r="B97" s="41"/>
      <c r="C97" s="41"/>
      <c r="D97" s="1"/>
      <c r="E97" s="1"/>
      <c r="F97" s="1"/>
      <c r="G97" s="1"/>
      <c r="H97" s="1"/>
      <c r="I97" s="1"/>
      <c r="J97" s="1"/>
      <c r="K97" s="1"/>
      <c r="L97" s="3"/>
      <c r="M97" s="3"/>
      <c r="N97" s="3"/>
      <c r="O97" s="3"/>
      <c r="P97" s="3"/>
      <c r="Q97" s="3"/>
      <c r="R97" s="3"/>
      <c r="S97" s="3"/>
      <c r="T97" s="3"/>
      <c r="U97" s="3"/>
      <c r="V97" s="3"/>
      <c r="W97" s="3"/>
      <c r="X97" s="3"/>
      <c r="Y97" s="3"/>
      <c r="Z97" s="3"/>
      <c r="AA97" s="3"/>
      <c r="AB97" s="3"/>
      <c r="AC97" s="3"/>
      <c r="AD97" s="3"/>
      <c r="AE97" s="3"/>
    </row>
    <row r="98" ht="15.75" customHeight="1">
      <c r="A98" s="40"/>
      <c r="B98" s="41"/>
      <c r="C98" s="41"/>
      <c r="D98" s="1"/>
      <c r="E98" s="1"/>
      <c r="F98" s="1"/>
      <c r="G98" s="1"/>
      <c r="H98" s="1"/>
      <c r="I98" s="1"/>
      <c r="J98" s="1"/>
      <c r="K98" s="1"/>
      <c r="L98" s="3"/>
      <c r="M98" s="3"/>
      <c r="N98" s="3"/>
      <c r="O98" s="3"/>
      <c r="P98" s="3"/>
      <c r="Q98" s="3"/>
      <c r="R98" s="3"/>
      <c r="S98" s="3"/>
      <c r="T98" s="3"/>
      <c r="U98" s="3"/>
      <c r="V98" s="3"/>
      <c r="W98" s="3"/>
      <c r="X98" s="3"/>
      <c r="Y98" s="3"/>
      <c r="Z98" s="3"/>
      <c r="AA98" s="3"/>
      <c r="AB98" s="3"/>
      <c r="AC98" s="3"/>
      <c r="AD98" s="3"/>
      <c r="AE98" s="3"/>
    </row>
    <row r="99" ht="15.75" customHeight="1">
      <c r="A99" s="40"/>
      <c r="B99" s="41"/>
      <c r="C99" s="41"/>
      <c r="D99" s="1"/>
      <c r="E99" s="1"/>
      <c r="F99" s="1"/>
      <c r="G99" s="1"/>
      <c r="H99" s="1"/>
      <c r="I99" s="1"/>
      <c r="J99" s="1"/>
      <c r="K99" s="1"/>
      <c r="L99" s="3"/>
      <c r="M99" s="3"/>
      <c r="N99" s="3"/>
      <c r="O99" s="3"/>
      <c r="P99" s="3"/>
      <c r="Q99" s="3"/>
      <c r="R99" s="3"/>
      <c r="S99" s="3"/>
      <c r="T99" s="3"/>
      <c r="U99" s="3"/>
      <c r="V99" s="3"/>
      <c r="W99" s="3"/>
      <c r="X99" s="3"/>
      <c r="Y99" s="3"/>
      <c r="Z99" s="3"/>
      <c r="AA99" s="3"/>
      <c r="AB99" s="3"/>
      <c r="AC99" s="3"/>
      <c r="AD99" s="3"/>
      <c r="AE99" s="3"/>
    </row>
    <row r="100" ht="15.75" customHeight="1">
      <c r="A100" s="40"/>
      <c r="B100" s="41"/>
      <c r="C100" s="41"/>
      <c r="D100" s="1"/>
      <c r="E100" s="1"/>
      <c r="F100" s="1"/>
      <c r="G100" s="1"/>
      <c r="H100" s="1"/>
      <c r="I100" s="1"/>
      <c r="J100" s="1"/>
      <c r="K100" s="1"/>
      <c r="L100" s="3"/>
      <c r="M100" s="3"/>
      <c r="N100" s="3"/>
      <c r="O100" s="3"/>
      <c r="P100" s="3"/>
      <c r="Q100" s="3"/>
      <c r="R100" s="3"/>
      <c r="S100" s="3"/>
      <c r="T100" s="3"/>
      <c r="U100" s="3"/>
      <c r="V100" s="3"/>
      <c r="W100" s="3"/>
      <c r="X100" s="3"/>
      <c r="Y100" s="3"/>
      <c r="Z100" s="3"/>
      <c r="AA100" s="3"/>
      <c r="AB100" s="3"/>
      <c r="AC100" s="3"/>
      <c r="AD100" s="3"/>
      <c r="AE100" s="3"/>
    </row>
    <row r="101" ht="15.75" customHeight="1">
      <c r="A101" s="40"/>
      <c r="B101" s="41"/>
      <c r="C101" s="41"/>
      <c r="D101" s="1"/>
      <c r="E101" s="1"/>
      <c r="F101" s="1"/>
      <c r="G101" s="1"/>
      <c r="H101" s="1"/>
      <c r="I101" s="1"/>
      <c r="J101" s="1"/>
      <c r="K101" s="1"/>
      <c r="L101" s="3"/>
      <c r="M101" s="3"/>
      <c r="N101" s="3"/>
      <c r="O101" s="3"/>
      <c r="P101" s="3"/>
      <c r="Q101" s="3"/>
      <c r="R101" s="3"/>
      <c r="S101" s="3"/>
      <c r="T101" s="3"/>
      <c r="U101" s="3"/>
      <c r="V101" s="3"/>
      <c r="W101" s="3"/>
      <c r="X101" s="3"/>
      <c r="Y101" s="3"/>
      <c r="Z101" s="3"/>
      <c r="AA101" s="3"/>
      <c r="AB101" s="3"/>
      <c r="AC101" s="3"/>
      <c r="AD101" s="3"/>
      <c r="AE101" s="3"/>
    </row>
    <row r="102" ht="15.75" customHeight="1">
      <c r="A102" s="40"/>
      <c r="B102" s="41"/>
      <c r="C102" s="41"/>
      <c r="D102" s="1"/>
      <c r="E102" s="1"/>
      <c r="F102" s="1"/>
      <c r="G102" s="1"/>
      <c r="H102" s="1"/>
      <c r="I102" s="1"/>
      <c r="J102" s="1"/>
      <c r="K102" s="1"/>
      <c r="L102" s="3"/>
      <c r="M102" s="3"/>
      <c r="N102" s="3"/>
      <c r="O102" s="3"/>
      <c r="P102" s="3"/>
      <c r="Q102" s="3"/>
      <c r="R102" s="3"/>
      <c r="S102" s="3"/>
      <c r="T102" s="3"/>
      <c r="U102" s="3"/>
      <c r="V102" s="3"/>
      <c r="W102" s="3"/>
      <c r="X102" s="3"/>
      <c r="Y102" s="3"/>
      <c r="Z102" s="3"/>
      <c r="AA102" s="3"/>
      <c r="AB102" s="3"/>
      <c r="AC102" s="3"/>
      <c r="AD102" s="3"/>
      <c r="AE102" s="3"/>
    </row>
    <row r="103" ht="15.75" customHeight="1">
      <c r="A103" s="40"/>
      <c r="B103" s="41"/>
      <c r="C103" s="41"/>
      <c r="D103" s="1"/>
      <c r="E103" s="1"/>
      <c r="F103" s="1"/>
      <c r="G103" s="1"/>
      <c r="H103" s="1"/>
      <c r="I103" s="1"/>
      <c r="J103" s="1"/>
      <c r="K103" s="1"/>
      <c r="L103" s="3"/>
      <c r="M103" s="3"/>
      <c r="N103" s="3"/>
      <c r="O103" s="3"/>
      <c r="P103" s="3"/>
      <c r="Q103" s="3"/>
      <c r="R103" s="3"/>
      <c r="S103" s="3"/>
      <c r="T103" s="3"/>
      <c r="U103" s="3"/>
      <c r="V103" s="3"/>
      <c r="W103" s="3"/>
      <c r="X103" s="3"/>
      <c r="Y103" s="3"/>
      <c r="Z103" s="3"/>
      <c r="AA103" s="3"/>
      <c r="AB103" s="3"/>
      <c r="AC103" s="3"/>
      <c r="AD103" s="3"/>
      <c r="AE103" s="3"/>
    </row>
    <row r="104" ht="15.75" customHeight="1">
      <c r="A104" s="40"/>
      <c r="B104" s="41"/>
      <c r="C104" s="41"/>
      <c r="D104" s="1"/>
      <c r="E104" s="1"/>
      <c r="F104" s="1"/>
      <c r="G104" s="1"/>
      <c r="H104" s="1"/>
      <c r="I104" s="1"/>
      <c r="J104" s="1"/>
      <c r="K104" s="1"/>
      <c r="L104" s="3"/>
      <c r="M104" s="3"/>
      <c r="N104" s="3"/>
      <c r="O104" s="3"/>
      <c r="P104" s="3"/>
      <c r="Q104" s="3"/>
      <c r="R104" s="3"/>
      <c r="S104" s="3"/>
      <c r="T104" s="3"/>
      <c r="U104" s="3"/>
      <c r="V104" s="3"/>
      <c r="W104" s="3"/>
      <c r="X104" s="3"/>
      <c r="Y104" s="3"/>
      <c r="Z104" s="3"/>
      <c r="AA104" s="3"/>
      <c r="AB104" s="3"/>
      <c r="AC104" s="3"/>
      <c r="AD104" s="3"/>
      <c r="AE104" s="3"/>
    </row>
    <row r="105" ht="15.75" customHeight="1">
      <c r="A105" s="40"/>
      <c r="B105" s="41"/>
      <c r="C105" s="41"/>
      <c r="D105" s="1"/>
      <c r="E105" s="1"/>
      <c r="F105" s="1"/>
      <c r="G105" s="1"/>
      <c r="H105" s="1"/>
      <c r="I105" s="1"/>
      <c r="J105" s="1"/>
      <c r="K105" s="1"/>
      <c r="L105" s="3"/>
      <c r="M105" s="3"/>
      <c r="N105" s="3"/>
      <c r="O105" s="3"/>
      <c r="P105" s="3"/>
      <c r="Q105" s="3"/>
      <c r="R105" s="3"/>
      <c r="S105" s="3"/>
      <c r="T105" s="3"/>
      <c r="U105" s="3"/>
      <c r="V105" s="3"/>
      <c r="W105" s="3"/>
      <c r="X105" s="3"/>
      <c r="Y105" s="3"/>
      <c r="Z105" s="3"/>
      <c r="AA105" s="3"/>
      <c r="AB105" s="3"/>
      <c r="AC105" s="3"/>
      <c r="AD105" s="3"/>
      <c r="AE105" s="3"/>
    </row>
    <row r="106" ht="15.75" customHeight="1">
      <c r="A106" s="40"/>
      <c r="B106" s="41"/>
      <c r="C106" s="41"/>
      <c r="D106" s="1"/>
      <c r="E106" s="1"/>
      <c r="F106" s="1"/>
      <c r="G106" s="1"/>
      <c r="H106" s="1"/>
      <c r="I106" s="1"/>
      <c r="J106" s="1"/>
      <c r="K106" s="1"/>
      <c r="L106" s="3"/>
      <c r="M106" s="3"/>
      <c r="N106" s="3"/>
      <c r="O106" s="3"/>
      <c r="P106" s="3"/>
      <c r="Q106" s="3"/>
      <c r="R106" s="3"/>
      <c r="S106" s="3"/>
      <c r="T106" s="3"/>
      <c r="U106" s="3"/>
      <c r="V106" s="3"/>
      <c r="W106" s="3"/>
      <c r="X106" s="3"/>
      <c r="Y106" s="3"/>
      <c r="Z106" s="3"/>
      <c r="AA106" s="3"/>
      <c r="AB106" s="3"/>
      <c r="AC106" s="3"/>
      <c r="AD106" s="3"/>
      <c r="AE106" s="3"/>
    </row>
    <row r="107" ht="15.75" customHeight="1">
      <c r="A107" s="40"/>
      <c r="B107" s="41"/>
      <c r="C107" s="41"/>
      <c r="D107" s="1"/>
      <c r="E107" s="1"/>
      <c r="F107" s="1"/>
      <c r="G107" s="1"/>
      <c r="H107" s="1"/>
      <c r="I107" s="1"/>
      <c r="J107" s="1"/>
      <c r="K107" s="1"/>
      <c r="L107" s="3"/>
      <c r="M107" s="3"/>
      <c r="N107" s="3"/>
      <c r="O107" s="3"/>
      <c r="P107" s="3"/>
      <c r="Q107" s="3"/>
      <c r="R107" s="3"/>
      <c r="S107" s="3"/>
      <c r="T107" s="3"/>
      <c r="U107" s="3"/>
      <c r="V107" s="3"/>
      <c r="W107" s="3"/>
      <c r="X107" s="3"/>
      <c r="Y107" s="3"/>
      <c r="Z107" s="3"/>
      <c r="AA107" s="3"/>
      <c r="AB107" s="3"/>
      <c r="AC107" s="3"/>
      <c r="AD107" s="3"/>
      <c r="AE107" s="3"/>
    </row>
    <row r="108" ht="15.75" customHeight="1">
      <c r="A108" s="40"/>
      <c r="B108" s="41"/>
      <c r="C108" s="41"/>
      <c r="D108" s="1"/>
      <c r="E108" s="1"/>
      <c r="F108" s="1"/>
      <c r="G108" s="1"/>
      <c r="H108" s="1"/>
      <c r="I108" s="1"/>
      <c r="J108" s="1"/>
      <c r="K108" s="1"/>
      <c r="L108" s="3"/>
      <c r="M108" s="3"/>
      <c r="N108" s="3"/>
      <c r="O108" s="3"/>
      <c r="P108" s="3"/>
      <c r="Q108" s="3"/>
      <c r="R108" s="3"/>
      <c r="S108" s="3"/>
      <c r="T108" s="3"/>
      <c r="U108" s="3"/>
      <c r="V108" s="3"/>
      <c r="W108" s="3"/>
      <c r="X108" s="3"/>
      <c r="Y108" s="3"/>
      <c r="Z108" s="3"/>
      <c r="AA108" s="3"/>
      <c r="AB108" s="3"/>
      <c r="AC108" s="3"/>
      <c r="AD108" s="3"/>
      <c r="AE108" s="3"/>
    </row>
    <row r="109" ht="15.75" customHeight="1">
      <c r="A109" s="40"/>
      <c r="B109" s="41"/>
      <c r="C109" s="41"/>
      <c r="D109" s="1"/>
      <c r="E109" s="1"/>
      <c r="F109" s="1"/>
      <c r="G109" s="1"/>
      <c r="H109" s="1"/>
      <c r="I109" s="1"/>
      <c r="J109" s="1"/>
      <c r="K109" s="1"/>
      <c r="L109" s="3"/>
      <c r="M109" s="3"/>
      <c r="N109" s="3"/>
      <c r="O109" s="3"/>
      <c r="P109" s="3"/>
      <c r="Q109" s="3"/>
      <c r="R109" s="3"/>
      <c r="S109" s="3"/>
      <c r="T109" s="3"/>
      <c r="U109" s="3"/>
      <c r="V109" s="3"/>
      <c r="W109" s="3"/>
      <c r="X109" s="3"/>
      <c r="Y109" s="3"/>
      <c r="Z109" s="3"/>
      <c r="AA109" s="3"/>
      <c r="AB109" s="3"/>
      <c r="AC109" s="3"/>
      <c r="AD109" s="3"/>
      <c r="AE109" s="3"/>
    </row>
    <row r="110" ht="15.75" customHeight="1">
      <c r="A110" s="40"/>
      <c r="B110" s="41"/>
      <c r="C110" s="41"/>
      <c r="D110" s="1"/>
      <c r="E110" s="1"/>
      <c r="F110" s="1"/>
      <c r="G110" s="1"/>
      <c r="H110" s="1"/>
      <c r="I110" s="1"/>
      <c r="J110" s="1"/>
      <c r="K110" s="1"/>
      <c r="L110" s="3"/>
      <c r="M110" s="3"/>
      <c r="N110" s="3"/>
      <c r="O110" s="3"/>
      <c r="P110" s="3"/>
      <c r="Q110" s="3"/>
      <c r="R110" s="3"/>
      <c r="S110" s="3"/>
      <c r="T110" s="3"/>
      <c r="U110" s="3"/>
      <c r="V110" s="3"/>
      <c r="W110" s="3"/>
      <c r="X110" s="3"/>
      <c r="Y110" s="3"/>
      <c r="Z110" s="3"/>
      <c r="AA110" s="3"/>
      <c r="AB110" s="3"/>
      <c r="AC110" s="3"/>
      <c r="AD110" s="3"/>
      <c r="AE110" s="3"/>
    </row>
    <row r="111" ht="15.75" customHeight="1">
      <c r="A111" s="40"/>
      <c r="B111" s="41"/>
      <c r="C111" s="41"/>
      <c r="D111" s="1"/>
      <c r="E111" s="1"/>
      <c r="F111" s="1"/>
      <c r="G111" s="1"/>
      <c r="H111" s="1"/>
      <c r="I111" s="1"/>
      <c r="J111" s="1"/>
      <c r="K111" s="1"/>
      <c r="L111" s="3"/>
      <c r="M111" s="3"/>
      <c r="N111" s="3"/>
      <c r="O111" s="3"/>
      <c r="P111" s="3"/>
      <c r="Q111" s="3"/>
      <c r="R111" s="3"/>
      <c r="S111" s="3"/>
      <c r="T111" s="3"/>
      <c r="U111" s="3"/>
      <c r="V111" s="3"/>
      <c r="W111" s="3"/>
      <c r="X111" s="3"/>
      <c r="Y111" s="3"/>
      <c r="Z111" s="3"/>
      <c r="AA111" s="3"/>
      <c r="AB111" s="3"/>
      <c r="AC111" s="3"/>
      <c r="AD111" s="3"/>
      <c r="AE111" s="3"/>
    </row>
    <row r="112" ht="15.75" customHeight="1">
      <c r="A112" s="40"/>
      <c r="B112" s="41"/>
      <c r="C112" s="41"/>
      <c r="D112" s="1"/>
      <c r="E112" s="1"/>
      <c r="F112" s="1"/>
      <c r="G112" s="1"/>
      <c r="H112" s="1"/>
      <c r="I112" s="1"/>
      <c r="J112" s="1"/>
      <c r="K112" s="1"/>
      <c r="L112" s="3"/>
      <c r="M112" s="3"/>
      <c r="N112" s="3"/>
      <c r="O112" s="3"/>
      <c r="P112" s="3"/>
      <c r="Q112" s="3"/>
      <c r="R112" s="3"/>
      <c r="S112" s="3"/>
      <c r="T112" s="3"/>
      <c r="U112" s="3"/>
      <c r="V112" s="3"/>
      <c r="W112" s="3"/>
      <c r="X112" s="3"/>
      <c r="Y112" s="3"/>
      <c r="Z112" s="3"/>
      <c r="AA112" s="3"/>
      <c r="AB112" s="3"/>
      <c r="AC112" s="3"/>
      <c r="AD112" s="3"/>
      <c r="AE112" s="3"/>
    </row>
    <row r="113" ht="15.75" customHeight="1">
      <c r="A113" s="40"/>
      <c r="B113" s="41"/>
      <c r="C113" s="41"/>
      <c r="D113" s="1"/>
      <c r="E113" s="1"/>
      <c r="F113" s="1"/>
      <c r="G113" s="1"/>
      <c r="H113" s="1"/>
      <c r="I113" s="1"/>
      <c r="J113" s="1"/>
      <c r="K113" s="1"/>
      <c r="L113" s="3"/>
      <c r="M113" s="3"/>
      <c r="N113" s="3"/>
      <c r="O113" s="3"/>
      <c r="P113" s="3"/>
      <c r="Q113" s="3"/>
      <c r="R113" s="3"/>
      <c r="S113" s="3"/>
      <c r="T113" s="3"/>
      <c r="U113" s="3"/>
      <c r="V113" s="3"/>
      <c r="W113" s="3"/>
      <c r="X113" s="3"/>
      <c r="Y113" s="3"/>
      <c r="Z113" s="3"/>
      <c r="AA113" s="3"/>
      <c r="AB113" s="3"/>
      <c r="AC113" s="3"/>
      <c r="AD113" s="3"/>
      <c r="AE113" s="3"/>
    </row>
    <row r="114" ht="15.75" customHeight="1">
      <c r="A114" s="40"/>
      <c r="B114" s="41"/>
      <c r="C114" s="41"/>
      <c r="D114" s="1"/>
      <c r="E114" s="1"/>
      <c r="F114" s="1"/>
      <c r="G114" s="1"/>
      <c r="H114" s="1"/>
      <c r="I114" s="1"/>
      <c r="J114" s="1"/>
      <c r="K114" s="1"/>
      <c r="L114" s="3"/>
      <c r="M114" s="3"/>
      <c r="N114" s="3"/>
      <c r="O114" s="3"/>
      <c r="P114" s="3"/>
      <c r="Q114" s="3"/>
      <c r="R114" s="3"/>
      <c r="S114" s="3"/>
      <c r="T114" s="3"/>
      <c r="U114" s="3"/>
      <c r="V114" s="3"/>
      <c r="W114" s="3"/>
      <c r="X114" s="3"/>
      <c r="Y114" s="3"/>
      <c r="Z114" s="3"/>
      <c r="AA114" s="3"/>
      <c r="AB114" s="3"/>
      <c r="AC114" s="3"/>
      <c r="AD114" s="3"/>
      <c r="AE114" s="3"/>
    </row>
    <row r="115" ht="15.75" customHeight="1">
      <c r="A115" s="40"/>
      <c r="B115" s="41"/>
      <c r="C115" s="41"/>
      <c r="D115" s="1"/>
      <c r="E115" s="1"/>
      <c r="F115" s="1"/>
      <c r="G115" s="1"/>
      <c r="H115" s="1"/>
      <c r="I115" s="1"/>
      <c r="J115" s="1"/>
      <c r="K115" s="1"/>
      <c r="L115" s="3"/>
      <c r="M115" s="3"/>
      <c r="N115" s="3"/>
      <c r="O115" s="3"/>
      <c r="P115" s="3"/>
      <c r="Q115" s="3"/>
      <c r="R115" s="3"/>
      <c r="S115" s="3"/>
      <c r="T115" s="3"/>
      <c r="U115" s="3"/>
      <c r="V115" s="3"/>
      <c r="W115" s="3"/>
      <c r="X115" s="3"/>
      <c r="Y115" s="3"/>
      <c r="Z115" s="3"/>
      <c r="AA115" s="3"/>
      <c r="AB115" s="3"/>
      <c r="AC115" s="3"/>
      <c r="AD115" s="3"/>
      <c r="AE115" s="3"/>
    </row>
    <row r="116" ht="15.75" customHeight="1">
      <c r="A116" s="40"/>
      <c r="B116" s="41"/>
      <c r="C116" s="41"/>
      <c r="D116" s="1"/>
      <c r="E116" s="1"/>
      <c r="F116" s="1"/>
      <c r="G116" s="1"/>
      <c r="H116" s="1"/>
      <c r="I116" s="1"/>
      <c r="J116" s="1"/>
      <c r="K116" s="1"/>
      <c r="L116" s="3"/>
      <c r="M116" s="3"/>
      <c r="N116" s="3"/>
      <c r="O116" s="3"/>
      <c r="P116" s="3"/>
      <c r="Q116" s="3"/>
      <c r="R116" s="3"/>
      <c r="S116" s="3"/>
      <c r="T116" s="3"/>
      <c r="U116" s="3"/>
      <c r="V116" s="3"/>
      <c r="W116" s="3"/>
      <c r="X116" s="3"/>
      <c r="Y116" s="3"/>
      <c r="Z116" s="3"/>
      <c r="AA116" s="3"/>
      <c r="AB116" s="3"/>
      <c r="AC116" s="3"/>
      <c r="AD116" s="3"/>
      <c r="AE116" s="3"/>
    </row>
    <row r="117" ht="15.75" customHeight="1">
      <c r="A117" s="40"/>
      <c r="B117" s="41"/>
      <c r="C117" s="41"/>
      <c r="D117" s="1"/>
      <c r="E117" s="1"/>
      <c r="F117" s="1"/>
      <c r="G117" s="1"/>
      <c r="H117" s="1"/>
      <c r="I117" s="1"/>
      <c r="J117" s="1"/>
      <c r="K117" s="1"/>
      <c r="L117" s="3"/>
      <c r="M117" s="3"/>
      <c r="N117" s="3"/>
      <c r="O117" s="3"/>
      <c r="P117" s="3"/>
      <c r="Q117" s="3"/>
      <c r="R117" s="3"/>
      <c r="S117" s="3"/>
      <c r="T117" s="3"/>
      <c r="U117" s="3"/>
      <c r="V117" s="3"/>
      <c r="W117" s="3"/>
      <c r="X117" s="3"/>
      <c r="Y117" s="3"/>
      <c r="Z117" s="3"/>
      <c r="AA117" s="3"/>
      <c r="AB117" s="3"/>
      <c r="AC117" s="3"/>
      <c r="AD117" s="3"/>
      <c r="AE117" s="3"/>
    </row>
    <row r="118" ht="15.75" customHeight="1">
      <c r="A118" s="40"/>
      <c r="B118" s="41"/>
      <c r="C118" s="41"/>
      <c r="D118" s="1"/>
      <c r="E118" s="1"/>
      <c r="F118" s="1"/>
      <c r="G118" s="1"/>
      <c r="H118" s="1"/>
      <c r="I118" s="1"/>
      <c r="J118" s="1"/>
      <c r="K118" s="1"/>
      <c r="L118" s="3"/>
      <c r="M118" s="3"/>
      <c r="N118" s="3"/>
      <c r="O118" s="3"/>
      <c r="P118" s="3"/>
      <c r="Q118" s="3"/>
      <c r="R118" s="3"/>
      <c r="S118" s="3"/>
      <c r="T118" s="3"/>
      <c r="U118" s="3"/>
      <c r="V118" s="3"/>
      <c r="W118" s="3"/>
      <c r="X118" s="3"/>
      <c r="Y118" s="3"/>
      <c r="Z118" s="3"/>
      <c r="AA118" s="3"/>
      <c r="AB118" s="3"/>
      <c r="AC118" s="3"/>
      <c r="AD118" s="3"/>
      <c r="AE118" s="3"/>
    </row>
    <row r="119" ht="15.75" customHeight="1">
      <c r="A119" s="40"/>
      <c r="B119" s="41"/>
      <c r="C119" s="41"/>
      <c r="D119" s="1"/>
      <c r="E119" s="1"/>
      <c r="F119" s="1"/>
      <c r="G119" s="1"/>
      <c r="H119" s="1"/>
      <c r="I119" s="1"/>
      <c r="J119" s="1"/>
      <c r="K119" s="1"/>
      <c r="L119" s="3"/>
      <c r="M119" s="3"/>
      <c r="N119" s="3"/>
      <c r="O119" s="3"/>
      <c r="P119" s="3"/>
      <c r="Q119" s="3"/>
      <c r="R119" s="3"/>
      <c r="S119" s="3"/>
      <c r="T119" s="3"/>
      <c r="U119" s="3"/>
      <c r="V119" s="3"/>
      <c r="W119" s="3"/>
      <c r="X119" s="3"/>
      <c r="Y119" s="3"/>
      <c r="Z119" s="3"/>
      <c r="AA119" s="3"/>
      <c r="AB119" s="3"/>
      <c r="AC119" s="3"/>
      <c r="AD119" s="3"/>
      <c r="AE119" s="3"/>
    </row>
    <row r="120" ht="15.75" customHeight="1">
      <c r="A120" s="40"/>
      <c r="B120" s="41"/>
      <c r="C120" s="41"/>
      <c r="D120" s="1"/>
      <c r="E120" s="1"/>
      <c r="F120" s="1"/>
      <c r="G120" s="1"/>
      <c r="H120" s="1"/>
      <c r="I120" s="1"/>
      <c r="J120" s="1"/>
      <c r="K120" s="1"/>
      <c r="L120" s="3"/>
      <c r="M120" s="3"/>
      <c r="N120" s="3"/>
      <c r="O120" s="3"/>
      <c r="P120" s="3"/>
      <c r="Q120" s="3"/>
      <c r="R120" s="3"/>
      <c r="S120" s="3"/>
      <c r="T120" s="3"/>
      <c r="U120" s="3"/>
      <c r="V120" s="3"/>
      <c r="W120" s="3"/>
      <c r="X120" s="3"/>
      <c r="Y120" s="3"/>
      <c r="Z120" s="3"/>
      <c r="AA120" s="3"/>
      <c r="AB120" s="3"/>
      <c r="AC120" s="3"/>
      <c r="AD120" s="3"/>
      <c r="AE120" s="3"/>
    </row>
    <row r="121" ht="15.75" customHeight="1">
      <c r="A121" s="40"/>
      <c r="B121" s="41"/>
      <c r="C121" s="41"/>
      <c r="D121" s="1"/>
      <c r="E121" s="1"/>
      <c r="F121" s="1"/>
      <c r="G121" s="1"/>
      <c r="H121" s="1"/>
      <c r="I121" s="1"/>
      <c r="J121" s="1"/>
      <c r="K121" s="1"/>
      <c r="L121" s="3"/>
      <c r="M121" s="3"/>
      <c r="N121" s="3"/>
      <c r="O121" s="3"/>
      <c r="P121" s="3"/>
      <c r="Q121" s="3"/>
      <c r="R121" s="3"/>
      <c r="S121" s="3"/>
      <c r="T121" s="3"/>
      <c r="U121" s="3"/>
      <c r="V121" s="3"/>
      <c r="W121" s="3"/>
      <c r="X121" s="3"/>
      <c r="Y121" s="3"/>
      <c r="Z121" s="3"/>
      <c r="AA121" s="3"/>
      <c r="AB121" s="3"/>
      <c r="AC121" s="3"/>
      <c r="AD121" s="3"/>
      <c r="AE121" s="3"/>
    </row>
    <row r="122" ht="15.75" customHeight="1">
      <c r="A122" s="40"/>
      <c r="B122" s="41"/>
      <c r="C122" s="41"/>
      <c r="D122" s="1"/>
      <c r="E122" s="1"/>
      <c r="F122" s="1"/>
      <c r="G122" s="1"/>
      <c r="H122" s="1"/>
      <c r="I122" s="1"/>
      <c r="J122" s="1"/>
      <c r="K122" s="1"/>
      <c r="L122" s="3"/>
      <c r="M122" s="3"/>
      <c r="N122" s="3"/>
      <c r="O122" s="3"/>
      <c r="P122" s="3"/>
      <c r="Q122" s="3"/>
      <c r="R122" s="3"/>
      <c r="S122" s="3"/>
      <c r="T122" s="3"/>
      <c r="U122" s="3"/>
      <c r="V122" s="3"/>
      <c r="W122" s="3"/>
      <c r="X122" s="3"/>
      <c r="Y122" s="3"/>
      <c r="Z122" s="3"/>
      <c r="AA122" s="3"/>
      <c r="AB122" s="3"/>
      <c r="AC122" s="3"/>
      <c r="AD122" s="3"/>
      <c r="AE122" s="3"/>
    </row>
    <row r="123" ht="15.75" customHeight="1">
      <c r="A123" s="40"/>
      <c r="B123" s="41"/>
      <c r="C123" s="41"/>
      <c r="D123" s="1"/>
      <c r="E123" s="1"/>
      <c r="F123" s="1"/>
      <c r="G123" s="1"/>
      <c r="H123" s="1"/>
      <c r="I123" s="1"/>
      <c r="J123" s="1"/>
      <c r="K123" s="1"/>
      <c r="L123" s="3"/>
      <c r="M123" s="3"/>
      <c r="N123" s="3"/>
      <c r="O123" s="3"/>
      <c r="P123" s="3"/>
      <c r="Q123" s="3"/>
      <c r="R123" s="3"/>
      <c r="S123" s="3"/>
      <c r="T123" s="3"/>
      <c r="U123" s="3"/>
      <c r="V123" s="3"/>
      <c r="W123" s="3"/>
      <c r="X123" s="3"/>
      <c r="Y123" s="3"/>
      <c r="Z123" s="3"/>
      <c r="AA123" s="3"/>
      <c r="AB123" s="3"/>
      <c r="AC123" s="3"/>
      <c r="AD123" s="3"/>
      <c r="AE123" s="3"/>
    </row>
    <row r="124" ht="15.75" customHeight="1">
      <c r="A124" s="40"/>
      <c r="B124" s="41"/>
      <c r="C124" s="41"/>
      <c r="D124" s="1"/>
      <c r="E124" s="1"/>
      <c r="F124" s="1"/>
      <c r="G124" s="1"/>
      <c r="H124" s="1"/>
      <c r="I124" s="1"/>
      <c r="J124" s="1"/>
      <c r="K124" s="1"/>
      <c r="L124" s="3"/>
      <c r="M124" s="3"/>
      <c r="N124" s="3"/>
      <c r="O124" s="3"/>
      <c r="P124" s="3"/>
      <c r="Q124" s="3"/>
      <c r="R124" s="3"/>
      <c r="S124" s="3"/>
      <c r="T124" s="3"/>
      <c r="U124" s="3"/>
      <c r="V124" s="3"/>
      <c r="W124" s="3"/>
      <c r="X124" s="3"/>
      <c r="Y124" s="3"/>
      <c r="Z124" s="3"/>
      <c r="AA124" s="3"/>
      <c r="AB124" s="3"/>
      <c r="AC124" s="3"/>
      <c r="AD124" s="3"/>
      <c r="AE124" s="3"/>
    </row>
    <row r="125" ht="15.75" customHeight="1">
      <c r="A125" s="40"/>
      <c r="B125" s="41"/>
      <c r="C125" s="41"/>
      <c r="D125" s="1"/>
      <c r="E125" s="1"/>
      <c r="F125" s="1"/>
      <c r="G125" s="1"/>
      <c r="H125" s="1"/>
      <c r="I125" s="1"/>
      <c r="J125" s="1"/>
      <c r="K125" s="1"/>
      <c r="L125" s="3"/>
      <c r="M125" s="3"/>
      <c r="N125" s="3"/>
      <c r="O125" s="3"/>
      <c r="P125" s="3"/>
      <c r="Q125" s="3"/>
      <c r="R125" s="3"/>
      <c r="S125" s="3"/>
      <c r="T125" s="3"/>
      <c r="U125" s="3"/>
      <c r="V125" s="3"/>
      <c r="W125" s="3"/>
      <c r="X125" s="3"/>
      <c r="Y125" s="3"/>
      <c r="Z125" s="3"/>
      <c r="AA125" s="3"/>
      <c r="AB125" s="3"/>
      <c r="AC125" s="3"/>
      <c r="AD125" s="3"/>
      <c r="AE125" s="3"/>
    </row>
    <row r="126" ht="15.75" customHeight="1">
      <c r="A126" s="40"/>
      <c r="B126" s="41"/>
      <c r="C126" s="41"/>
      <c r="D126" s="1"/>
      <c r="E126" s="1"/>
      <c r="F126" s="1"/>
      <c r="G126" s="1"/>
      <c r="H126" s="1"/>
      <c r="I126" s="1"/>
      <c r="J126" s="1"/>
      <c r="K126" s="1"/>
      <c r="L126" s="3"/>
      <c r="M126" s="3"/>
      <c r="N126" s="3"/>
      <c r="O126" s="3"/>
      <c r="P126" s="3"/>
      <c r="Q126" s="3"/>
      <c r="R126" s="3"/>
      <c r="S126" s="3"/>
      <c r="T126" s="3"/>
      <c r="U126" s="3"/>
      <c r="V126" s="3"/>
      <c r="W126" s="3"/>
      <c r="X126" s="3"/>
      <c r="Y126" s="3"/>
      <c r="Z126" s="3"/>
      <c r="AA126" s="3"/>
      <c r="AB126" s="3"/>
      <c r="AC126" s="3"/>
      <c r="AD126" s="3"/>
      <c r="AE126" s="3"/>
    </row>
    <row r="127" ht="15.75" customHeight="1">
      <c r="A127" s="40"/>
      <c r="B127" s="41"/>
      <c r="C127" s="41"/>
      <c r="D127" s="1"/>
      <c r="E127" s="1"/>
      <c r="F127" s="1"/>
      <c r="G127" s="1"/>
      <c r="H127" s="1"/>
      <c r="I127" s="1"/>
      <c r="J127" s="1"/>
      <c r="K127" s="1"/>
      <c r="L127" s="3"/>
      <c r="M127" s="3"/>
      <c r="N127" s="3"/>
      <c r="O127" s="3"/>
      <c r="P127" s="3"/>
      <c r="Q127" s="3"/>
      <c r="R127" s="3"/>
      <c r="S127" s="3"/>
      <c r="T127" s="3"/>
      <c r="U127" s="3"/>
      <c r="V127" s="3"/>
      <c r="W127" s="3"/>
      <c r="X127" s="3"/>
      <c r="Y127" s="3"/>
      <c r="Z127" s="3"/>
      <c r="AA127" s="3"/>
      <c r="AB127" s="3"/>
      <c r="AC127" s="3"/>
      <c r="AD127" s="3"/>
      <c r="AE127" s="3"/>
    </row>
    <row r="128" ht="15.75" customHeight="1">
      <c r="A128" s="40"/>
      <c r="B128" s="41"/>
      <c r="C128" s="41"/>
      <c r="D128" s="1"/>
      <c r="E128" s="1"/>
      <c r="F128" s="1"/>
      <c r="G128" s="1"/>
      <c r="H128" s="1"/>
      <c r="I128" s="1"/>
      <c r="J128" s="1"/>
      <c r="K128" s="1"/>
      <c r="L128" s="3"/>
      <c r="M128" s="3"/>
      <c r="N128" s="3"/>
      <c r="O128" s="3"/>
      <c r="P128" s="3"/>
      <c r="Q128" s="3"/>
      <c r="R128" s="3"/>
      <c r="S128" s="3"/>
      <c r="T128" s="3"/>
      <c r="U128" s="3"/>
      <c r="V128" s="3"/>
      <c r="W128" s="3"/>
      <c r="X128" s="3"/>
      <c r="Y128" s="3"/>
      <c r="Z128" s="3"/>
      <c r="AA128" s="3"/>
      <c r="AB128" s="3"/>
      <c r="AC128" s="3"/>
      <c r="AD128" s="3"/>
      <c r="AE128" s="3"/>
    </row>
    <row r="129" ht="15.75" customHeight="1">
      <c r="A129" s="40"/>
      <c r="B129" s="41"/>
      <c r="C129" s="41"/>
      <c r="D129" s="1"/>
      <c r="E129" s="1"/>
      <c r="F129" s="1"/>
      <c r="G129" s="1"/>
      <c r="H129" s="1"/>
      <c r="I129" s="1"/>
      <c r="J129" s="1"/>
      <c r="K129" s="1"/>
      <c r="L129" s="3"/>
      <c r="M129" s="3"/>
      <c r="N129" s="3"/>
      <c r="O129" s="3"/>
      <c r="P129" s="3"/>
      <c r="Q129" s="3"/>
      <c r="R129" s="3"/>
      <c r="S129" s="3"/>
      <c r="T129" s="3"/>
      <c r="U129" s="3"/>
      <c r="V129" s="3"/>
      <c r="W129" s="3"/>
      <c r="X129" s="3"/>
      <c r="Y129" s="3"/>
      <c r="Z129" s="3"/>
      <c r="AA129" s="3"/>
      <c r="AB129" s="3"/>
      <c r="AC129" s="3"/>
      <c r="AD129" s="3"/>
      <c r="AE129" s="3"/>
    </row>
    <row r="130" ht="15.75" customHeight="1">
      <c r="A130" s="40"/>
      <c r="B130" s="41"/>
      <c r="C130" s="41"/>
      <c r="D130" s="1"/>
      <c r="E130" s="1"/>
      <c r="F130" s="1"/>
      <c r="G130" s="1"/>
      <c r="H130" s="1"/>
      <c r="I130" s="1"/>
      <c r="J130" s="1"/>
      <c r="K130" s="1"/>
      <c r="L130" s="3"/>
      <c r="M130" s="3"/>
      <c r="N130" s="3"/>
      <c r="O130" s="3"/>
      <c r="P130" s="3"/>
      <c r="Q130" s="3"/>
      <c r="R130" s="3"/>
      <c r="S130" s="3"/>
      <c r="T130" s="3"/>
      <c r="U130" s="3"/>
      <c r="V130" s="3"/>
      <c r="W130" s="3"/>
      <c r="X130" s="3"/>
      <c r="Y130" s="3"/>
      <c r="Z130" s="3"/>
      <c r="AA130" s="3"/>
      <c r="AB130" s="3"/>
      <c r="AC130" s="3"/>
      <c r="AD130" s="3"/>
      <c r="AE130" s="3"/>
    </row>
    <row r="131" ht="15.75" customHeight="1">
      <c r="A131" s="40"/>
      <c r="B131" s="41"/>
      <c r="C131" s="41"/>
      <c r="D131" s="1"/>
      <c r="E131" s="1"/>
      <c r="F131" s="1"/>
      <c r="G131" s="1"/>
      <c r="H131" s="1"/>
      <c r="I131" s="1"/>
      <c r="J131" s="1"/>
      <c r="K131" s="1"/>
      <c r="L131" s="3"/>
      <c r="M131" s="3"/>
      <c r="N131" s="3"/>
      <c r="O131" s="3"/>
      <c r="P131" s="3"/>
      <c r="Q131" s="3"/>
      <c r="R131" s="3"/>
      <c r="S131" s="3"/>
      <c r="T131" s="3"/>
      <c r="U131" s="3"/>
      <c r="V131" s="3"/>
      <c r="W131" s="3"/>
      <c r="X131" s="3"/>
      <c r="Y131" s="3"/>
      <c r="Z131" s="3"/>
      <c r="AA131" s="3"/>
      <c r="AB131" s="3"/>
      <c r="AC131" s="3"/>
      <c r="AD131" s="3"/>
      <c r="AE131" s="3"/>
    </row>
    <row r="132" ht="15.75" customHeight="1">
      <c r="A132" s="40"/>
      <c r="B132" s="41"/>
      <c r="C132" s="41"/>
      <c r="D132" s="1"/>
      <c r="E132" s="1"/>
      <c r="F132" s="1"/>
      <c r="G132" s="1"/>
      <c r="H132" s="1"/>
      <c r="I132" s="1"/>
      <c r="J132" s="1"/>
      <c r="K132" s="1"/>
      <c r="L132" s="3"/>
      <c r="M132" s="3"/>
      <c r="N132" s="3"/>
      <c r="O132" s="3"/>
      <c r="P132" s="3"/>
      <c r="Q132" s="3"/>
      <c r="R132" s="3"/>
      <c r="S132" s="3"/>
      <c r="T132" s="3"/>
      <c r="U132" s="3"/>
      <c r="V132" s="3"/>
      <c r="W132" s="3"/>
      <c r="X132" s="3"/>
      <c r="Y132" s="3"/>
      <c r="Z132" s="3"/>
      <c r="AA132" s="3"/>
      <c r="AB132" s="3"/>
      <c r="AC132" s="3"/>
      <c r="AD132" s="3"/>
      <c r="AE132" s="3"/>
    </row>
    <row r="133" ht="15.75" customHeight="1">
      <c r="A133" s="40"/>
      <c r="B133" s="41"/>
      <c r="C133" s="41"/>
      <c r="D133" s="1"/>
      <c r="E133" s="1"/>
      <c r="F133" s="1"/>
      <c r="G133" s="1"/>
      <c r="H133" s="1"/>
      <c r="I133" s="1"/>
      <c r="J133" s="1"/>
      <c r="K133" s="1"/>
      <c r="L133" s="3"/>
      <c r="M133" s="3"/>
      <c r="N133" s="3"/>
      <c r="O133" s="3"/>
      <c r="P133" s="3"/>
      <c r="Q133" s="3"/>
      <c r="R133" s="3"/>
      <c r="S133" s="3"/>
      <c r="T133" s="3"/>
      <c r="U133" s="3"/>
      <c r="V133" s="3"/>
      <c r="W133" s="3"/>
      <c r="X133" s="3"/>
      <c r="Y133" s="3"/>
      <c r="Z133" s="3"/>
      <c r="AA133" s="3"/>
      <c r="AB133" s="3"/>
      <c r="AC133" s="3"/>
      <c r="AD133" s="3"/>
      <c r="AE133" s="3"/>
    </row>
    <row r="134" ht="15.75" customHeight="1">
      <c r="A134" s="40"/>
      <c r="B134" s="41"/>
      <c r="C134" s="41"/>
      <c r="D134" s="1"/>
      <c r="E134" s="1"/>
      <c r="F134" s="1"/>
      <c r="G134" s="1"/>
      <c r="H134" s="1"/>
      <c r="I134" s="1"/>
      <c r="J134" s="1"/>
      <c r="K134" s="1"/>
      <c r="L134" s="3"/>
      <c r="M134" s="3"/>
      <c r="N134" s="3"/>
      <c r="O134" s="3"/>
      <c r="P134" s="3"/>
      <c r="Q134" s="3"/>
      <c r="R134" s="3"/>
      <c r="S134" s="3"/>
      <c r="T134" s="3"/>
      <c r="U134" s="3"/>
      <c r="V134" s="3"/>
      <c r="W134" s="3"/>
      <c r="X134" s="3"/>
      <c r="Y134" s="3"/>
      <c r="Z134" s="3"/>
      <c r="AA134" s="3"/>
      <c r="AB134" s="3"/>
      <c r="AC134" s="3"/>
      <c r="AD134" s="3"/>
      <c r="AE134" s="3"/>
    </row>
    <row r="135" ht="15.75" customHeight="1">
      <c r="A135" s="40"/>
      <c r="B135" s="41"/>
      <c r="C135" s="41"/>
      <c r="D135" s="1"/>
      <c r="E135" s="1"/>
      <c r="F135" s="1"/>
      <c r="G135" s="1"/>
      <c r="H135" s="1"/>
      <c r="I135" s="1"/>
      <c r="J135" s="1"/>
      <c r="K135" s="1"/>
      <c r="L135" s="3"/>
      <c r="M135" s="3"/>
      <c r="N135" s="3"/>
      <c r="O135" s="3"/>
      <c r="P135" s="3"/>
      <c r="Q135" s="3"/>
      <c r="R135" s="3"/>
      <c r="S135" s="3"/>
      <c r="T135" s="3"/>
      <c r="U135" s="3"/>
      <c r="V135" s="3"/>
      <c r="W135" s="3"/>
      <c r="X135" s="3"/>
      <c r="Y135" s="3"/>
      <c r="Z135" s="3"/>
      <c r="AA135" s="3"/>
      <c r="AB135" s="3"/>
      <c r="AC135" s="3"/>
      <c r="AD135" s="3"/>
      <c r="AE135" s="3"/>
    </row>
    <row r="136" ht="15.75" customHeight="1">
      <c r="A136" s="40"/>
      <c r="B136" s="41"/>
      <c r="C136" s="41"/>
      <c r="D136" s="1"/>
      <c r="E136" s="1"/>
      <c r="F136" s="1"/>
      <c r="G136" s="1"/>
      <c r="H136" s="1"/>
      <c r="I136" s="1"/>
      <c r="J136" s="1"/>
      <c r="K136" s="1"/>
      <c r="L136" s="3"/>
      <c r="M136" s="3"/>
      <c r="N136" s="3"/>
      <c r="O136" s="3"/>
      <c r="P136" s="3"/>
      <c r="Q136" s="3"/>
      <c r="R136" s="3"/>
      <c r="S136" s="3"/>
      <c r="T136" s="3"/>
      <c r="U136" s="3"/>
      <c r="V136" s="3"/>
      <c r="W136" s="3"/>
      <c r="X136" s="3"/>
      <c r="Y136" s="3"/>
      <c r="Z136" s="3"/>
      <c r="AA136" s="3"/>
      <c r="AB136" s="3"/>
      <c r="AC136" s="3"/>
      <c r="AD136" s="3"/>
      <c r="AE136" s="3"/>
    </row>
    <row r="137" ht="15.75" customHeight="1">
      <c r="A137" s="40"/>
      <c r="B137" s="41"/>
      <c r="C137" s="41"/>
      <c r="D137" s="1"/>
      <c r="E137" s="1"/>
      <c r="F137" s="1"/>
      <c r="G137" s="1"/>
      <c r="H137" s="1"/>
      <c r="I137" s="1"/>
      <c r="J137" s="1"/>
      <c r="K137" s="1"/>
      <c r="L137" s="3"/>
      <c r="M137" s="3"/>
      <c r="N137" s="3"/>
      <c r="O137" s="3"/>
      <c r="P137" s="3"/>
      <c r="Q137" s="3"/>
      <c r="R137" s="3"/>
      <c r="S137" s="3"/>
      <c r="T137" s="3"/>
      <c r="U137" s="3"/>
      <c r="V137" s="3"/>
      <c r="W137" s="3"/>
      <c r="X137" s="3"/>
      <c r="Y137" s="3"/>
      <c r="Z137" s="3"/>
      <c r="AA137" s="3"/>
      <c r="AB137" s="3"/>
      <c r="AC137" s="3"/>
      <c r="AD137" s="3"/>
      <c r="AE137" s="3"/>
    </row>
    <row r="138" ht="15.75" customHeight="1">
      <c r="A138" s="40"/>
      <c r="B138" s="41"/>
      <c r="C138" s="41"/>
      <c r="D138" s="1"/>
      <c r="E138" s="1"/>
      <c r="F138" s="1"/>
      <c r="G138" s="1"/>
      <c r="H138" s="1"/>
      <c r="I138" s="1"/>
      <c r="J138" s="1"/>
      <c r="K138" s="1"/>
      <c r="L138" s="3"/>
      <c r="M138" s="3"/>
      <c r="N138" s="3"/>
      <c r="O138" s="3"/>
      <c r="P138" s="3"/>
      <c r="Q138" s="3"/>
      <c r="R138" s="3"/>
      <c r="S138" s="3"/>
      <c r="T138" s="3"/>
      <c r="U138" s="3"/>
      <c r="V138" s="3"/>
      <c r="W138" s="3"/>
      <c r="X138" s="3"/>
      <c r="Y138" s="3"/>
      <c r="Z138" s="3"/>
      <c r="AA138" s="3"/>
      <c r="AB138" s="3"/>
      <c r="AC138" s="3"/>
      <c r="AD138" s="3"/>
      <c r="AE138" s="3"/>
    </row>
    <row r="139" ht="15.75" customHeight="1">
      <c r="A139" s="40"/>
      <c r="B139" s="41"/>
      <c r="C139" s="41"/>
      <c r="D139" s="1"/>
      <c r="E139" s="1"/>
      <c r="F139" s="1"/>
      <c r="G139" s="1"/>
      <c r="H139" s="1"/>
      <c r="I139" s="1"/>
      <c r="J139" s="1"/>
      <c r="K139" s="1"/>
      <c r="L139" s="3"/>
      <c r="M139" s="3"/>
      <c r="N139" s="3"/>
      <c r="O139" s="3"/>
      <c r="P139" s="3"/>
      <c r="Q139" s="3"/>
      <c r="R139" s="3"/>
      <c r="S139" s="3"/>
      <c r="T139" s="3"/>
      <c r="U139" s="3"/>
      <c r="V139" s="3"/>
      <c r="W139" s="3"/>
      <c r="X139" s="3"/>
      <c r="Y139" s="3"/>
      <c r="Z139" s="3"/>
      <c r="AA139" s="3"/>
      <c r="AB139" s="3"/>
      <c r="AC139" s="3"/>
      <c r="AD139" s="3"/>
      <c r="AE139" s="3"/>
    </row>
    <row r="140" ht="15.75" customHeight="1">
      <c r="A140" s="40"/>
      <c r="B140" s="41"/>
      <c r="C140" s="41"/>
      <c r="D140" s="1"/>
      <c r="E140" s="1"/>
      <c r="F140" s="1"/>
      <c r="G140" s="1"/>
      <c r="H140" s="1"/>
      <c r="I140" s="1"/>
      <c r="J140" s="1"/>
      <c r="K140" s="1"/>
      <c r="L140" s="3"/>
      <c r="M140" s="3"/>
      <c r="N140" s="3"/>
      <c r="O140" s="3"/>
      <c r="P140" s="3"/>
      <c r="Q140" s="3"/>
      <c r="R140" s="3"/>
      <c r="S140" s="3"/>
      <c r="T140" s="3"/>
      <c r="U140" s="3"/>
      <c r="V140" s="3"/>
      <c r="W140" s="3"/>
      <c r="X140" s="3"/>
      <c r="Y140" s="3"/>
      <c r="Z140" s="3"/>
      <c r="AA140" s="3"/>
      <c r="AB140" s="3"/>
      <c r="AC140" s="3"/>
      <c r="AD140" s="3"/>
      <c r="AE140" s="3"/>
    </row>
    <row r="141" ht="15.75" customHeight="1">
      <c r="A141" s="40"/>
      <c r="B141" s="41"/>
      <c r="C141" s="41"/>
      <c r="D141" s="1"/>
      <c r="E141" s="1"/>
      <c r="F141" s="1"/>
      <c r="G141" s="1"/>
      <c r="H141" s="1"/>
      <c r="I141" s="1"/>
      <c r="J141" s="1"/>
      <c r="K141" s="1"/>
      <c r="L141" s="3"/>
      <c r="M141" s="3"/>
      <c r="N141" s="3"/>
      <c r="O141" s="3"/>
      <c r="P141" s="3"/>
      <c r="Q141" s="3"/>
      <c r="R141" s="3"/>
      <c r="S141" s="3"/>
      <c r="T141" s="3"/>
      <c r="U141" s="3"/>
      <c r="V141" s="3"/>
      <c r="W141" s="3"/>
      <c r="X141" s="3"/>
      <c r="Y141" s="3"/>
      <c r="Z141" s="3"/>
      <c r="AA141" s="3"/>
      <c r="AB141" s="3"/>
      <c r="AC141" s="3"/>
      <c r="AD141" s="3"/>
      <c r="AE141" s="3"/>
    </row>
    <row r="142" ht="15.75" customHeight="1">
      <c r="A142" s="40"/>
      <c r="B142" s="41"/>
      <c r="C142" s="41"/>
      <c r="D142" s="1"/>
      <c r="E142" s="1"/>
      <c r="F142" s="1"/>
      <c r="G142" s="1"/>
      <c r="H142" s="1"/>
      <c r="I142" s="1"/>
      <c r="J142" s="1"/>
      <c r="K142" s="1"/>
      <c r="L142" s="3"/>
      <c r="M142" s="3"/>
      <c r="N142" s="3"/>
      <c r="O142" s="3"/>
      <c r="P142" s="3"/>
      <c r="Q142" s="3"/>
      <c r="R142" s="3"/>
      <c r="S142" s="3"/>
      <c r="T142" s="3"/>
      <c r="U142" s="3"/>
      <c r="V142" s="3"/>
      <c r="W142" s="3"/>
      <c r="X142" s="3"/>
      <c r="Y142" s="3"/>
      <c r="Z142" s="3"/>
      <c r="AA142" s="3"/>
      <c r="AB142" s="3"/>
      <c r="AC142" s="3"/>
      <c r="AD142" s="3"/>
      <c r="AE142" s="3"/>
    </row>
    <row r="143" ht="15.75" customHeight="1">
      <c r="A143" s="40"/>
      <c r="B143" s="41"/>
      <c r="C143" s="41"/>
      <c r="D143" s="1"/>
      <c r="E143" s="1"/>
      <c r="F143" s="1"/>
      <c r="G143" s="1"/>
      <c r="H143" s="1"/>
      <c r="I143" s="1"/>
      <c r="J143" s="1"/>
      <c r="K143" s="1"/>
      <c r="L143" s="3"/>
      <c r="M143" s="3"/>
      <c r="N143" s="3"/>
      <c r="O143" s="3"/>
      <c r="P143" s="3"/>
      <c r="Q143" s="3"/>
      <c r="R143" s="3"/>
      <c r="S143" s="3"/>
      <c r="T143" s="3"/>
      <c r="U143" s="3"/>
      <c r="V143" s="3"/>
      <c r="W143" s="3"/>
      <c r="X143" s="3"/>
      <c r="Y143" s="3"/>
      <c r="Z143" s="3"/>
      <c r="AA143" s="3"/>
      <c r="AB143" s="3"/>
      <c r="AC143" s="3"/>
      <c r="AD143" s="3"/>
      <c r="AE143" s="3"/>
    </row>
    <row r="144" ht="15.75" customHeight="1">
      <c r="A144" s="40"/>
      <c r="B144" s="41"/>
      <c r="C144" s="41"/>
      <c r="D144" s="1"/>
      <c r="E144" s="1"/>
      <c r="F144" s="1"/>
      <c r="G144" s="1"/>
      <c r="H144" s="1"/>
      <c r="I144" s="1"/>
      <c r="J144" s="1"/>
      <c r="K144" s="1"/>
      <c r="L144" s="3"/>
      <c r="M144" s="3"/>
      <c r="N144" s="3"/>
      <c r="O144" s="3"/>
      <c r="P144" s="3"/>
      <c r="Q144" s="3"/>
      <c r="R144" s="3"/>
      <c r="S144" s="3"/>
      <c r="T144" s="3"/>
      <c r="U144" s="3"/>
      <c r="V144" s="3"/>
      <c r="W144" s="3"/>
      <c r="X144" s="3"/>
      <c r="Y144" s="3"/>
      <c r="Z144" s="3"/>
      <c r="AA144" s="3"/>
      <c r="AB144" s="3"/>
      <c r="AC144" s="3"/>
      <c r="AD144" s="3"/>
      <c r="AE144" s="3"/>
    </row>
    <row r="145" ht="15.75" customHeight="1">
      <c r="A145" s="40"/>
      <c r="B145" s="41"/>
      <c r="C145" s="41"/>
      <c r="D145" s="1"/>
      <c r="E145" s="1"/>
      <c r="F145" s="1"/>
      <c r="G145" s="1"/>
      <c r="H145" s="1"/>
      <c r="I145" s="1"/>
      <c r="J145" s="1"/>
      <c r="K145" s="1"/>
      <c r="L145" s="3"/>
      <c r="M145" s="3"/>
      <c r="N145" s="3"/>
      <c r="O145" s="3"/>
      <c r="P145" s="3"/>
      <c r="Q145" s="3"/>
      <c r="R145" s="3"/>
      <c r="S145" s="3"/>
      <c r="T145" s="3"/>
      <c r="U145" s="3"/>
      <c r="V145" s="3"/>
      <c r="W145" s="3"/>
      <c r="X145" s="3"/>
      <c r="Y145" s="3"/>
      <c r="Z145" s="3"/>
      <c r="AA145" s="3"/>
      <c r="AB145" s="3"/>
      <c r="AC145" s="3"/>
      <c r="AD145" s="3"/>
      <c r="AE145" s="3"/>
    </row>
    <row r="146" ht="15.75" customHeight="1">
      <c r="A146" s="40"/>
      <c r="B146" s="41"/>
      <c r="C146" s="41"/>
      <c r="D146" s="1"/>
      <c r="E146" s="1"/>
      <c r="F146" s="1"/>
      <c r="G146" s="1"/>
      <c r="H146" s="1"/>
      <c r="I146" s="1"/>
      <c r="J146" s="1"/>
      <c r="K146" s="1"/>
      <c r="L146" s="3"/>
      <c r="M146" s="3"/>
      <c r="N146" s="3"/>
      <c r="O146" s="3"/>
      <c r="P146" s="3"/>
      <c r="Q146" s="3"/>
      <c r="R146" s="3"/>
      <c r="S146" s="3"/>
      <c r="T146" s="3"/>
      <c r="U146" s="3"/>
      <c r="V146" s="3"/>
      <c r="W146" s="3"/>
      <c r="X146" s="3"/>
      <c r="Y146" s="3"/>
      <c r="Z146" s="3"/>
      <c r="AA146" s="3"/>
      <c r="AB146" s="3"/>
      <c r="AC146" s="3"/>
      <c r="AD146" s="3"/>
      <c r="AE146" s="3"/>
    </row>
    <row r="147" ht="15.75" customHeight="1">
      <c r="A147" s="40"/>
      <c r="B147" s="41"/>
      <c r="C147" s="41"/>
      <c r="D147" s="1"/>
      <c r="E147" s="1"/>
      <c r="F147" s="1"/>
      <c r="G147" s="1"/>
      <c r="H147" s="1"/>
      <c r="I147" s="1"/>
      <c r="J147" s="1"/>
      <c r="K147" s="1"/>
      <c r="L147" s="3"/>
      <c r="M147" s="3"/>
      <c r="N147" s="3"/>
      <c r="O147" s="3"/>
      <c r="P147" s="3"/>
      <c r="Q147" s="3"/>
      <c r="R147" s="3"/>
      <c r="S147" s="3"/>
      <c r="T147" s="3"/>
      <c r="U147" s="3"/>
      <c r="V147" s="3"/>
      <c r="W147" s="3"/>
      <c r="X147" s="3"/>
      <c r="Y147" s="3"/>
      <c r="Z147" s="3"/>
      <c r="AA147" s="3"/>
      <c r="AB147" s="3"/>
      <c r="AC147" s="3"/>
      <c r="AD147" s="3"/>
      <c r="AE147" s="3"/>
    </row>
    <row r="148" ht="15.75" customHeight="1">
      <c r="A148" s="40"/>
      <c r="B148" s="41"/>
      <c r="C148" s="41"/>
      <c r="D148" s="1"/>
      <c r="E148" s="1"/>
      <c r="F148" s="1"/>
      <c r="G148" s="1"/>
      <c r="H148" s="1"/>
      <c r="I148" s="1"/>
      <c r="J148" s="1"/>
      <c r="K148" s="1"/>
      <c r="L148" s="3"/>
      <c r="M148" s="3"/>
      <c r="N148" s="3"/>
      <c r="O148" s="3"/>
      <c r="P148" s="3"/>
      <c r="Q148" s="3"/>
      <c r="R148" s="3"/>
      <c r="S148" s="3"/>
      <c r="T148" s="3"/>
      <c r="U148" s="3"/>
      <c r="V148" s="3"/>
      <c r="W148" s="3"/>
      <c r="X148" s="3"/>
      <c r="Y148" s="3"/>
      <c r="Z148" s="3"/>
      <c r="AA148" s="3"/>
      <c r="AB148" s="3"/>
      <c r="AC148" s="3"/>
      <c r="AD148" s="3"/>
      <c r="AE148" s="3"/>
    </row>
    <row r="149" ht="15.75" customHeight="1">
      <c r="A149" s="40"/>
      <c r="B149" s="41"/>
      <c r="C149" s="41"/>
      <c r="D149" s="1"/>
      <c r="E149" s="1"/>
      <c r="F149" s="1"/>
      <c r="G149" s="1"/>
      <c r="H149" s="1"/>
      <c r="I149" s="1"/>
      <c r="J149" s="1"/>
      <c r="K149" s="1"/>
      <c r="L149" s="3"/>
      <c r="M149" s="3"/>
      <c r="N149" s="3"/>
      <c r="O149" s="3"/>
      <c r="P149" s="3"/>
      <c r="Q149" s="3"/>
      <c r="R149" s="3"/>
      <c r="S149" s="3"/>
      <c r="T149" s="3"/>
      <c r="U149" s="3"/>
      <c r="V149" s="3"/>
      <c r="W149" s="3"/>
      <c r="X149" s="3"/>
      <c r="Y149" s="3"/>
      <c r="Z149" s="3"/>
      <c r="AA149" s="3"/>
      <c r="AB149" s="3"/>
      <c r="AC149" s="3"/>
      <c r="AD149" s="3"/>
      <c r="AE149" s="3"/>
    </row>
    <row r="150" ht="15.75" customHeight="1">
      <c r="A150" s="40"/>
      <c r="B150" s="41"/>
      <c r="C150" s="41"/>
      <c r="D150" s="1"/>
      <c r="E150" s="1"/>
      <c r="F150" s="1"/>
      <c r="G150" s="1"/>
      <c r="H150" s="1"/>
      <c r="I150" s="1"/>
      <c r="J150" s="1"/>
      <c r="K150" s="1"/>
      <c r="L150" s="3"/>
      <c r="M150" s="3"/>
      <c r="N150" s="3"/>
      <c r="O150" s="3"/>
      <c r="P150" s="3"/>
      <c r="Q150" s="3"/>
      <c r="R150" s="3"/>
      <c r="S150" s="3"/>
      <c r="T150" s="3"/>
      <c r="U150" s="3"/>
      <c r="V150" s="3"/>
      <c r="W150" s="3"/>
      <c r="X150" s="3"/>
      <c r="Y150" s="3"/>
      <c r="Z150" s="3"/>
      <c r="AA150" s="3"/>
      <c r="AB150" s="3"/>
      <c r="AC150" s="3"/>
      <c r="AD150" s="3"/>
      <c r="AE150" s="3"/>
    </row>
    <row r="151" ht="15.75" customHeight="1">
      <c r="A151" s="40"/>
      <c r="B151" s="41"/>
      <c r="C151" s="41"/>
      <c r="D151" s="1"/>
      <c r="E151" s="1"/>
      <c r="F151" s="1"/>
      <c r="G151" s="1"/>
      <c r="H151" s="1"/>
      <c r="I151" s="1"/>
      <c r="J151" s="1"/>
      <c r="K151" s="1"/>
      <c r="L151" s="3"/>
      <c r="M151" s="3"/>
      <c r="N151" s="3"/>
      <c r="O151" s="3"/>
      <c r="P151" s="3"/>
      <c r="Q151" s="3"/>
      <c r="R151" s="3"/>
      <c r="S151" s="3"/>
      <c r="T151" s="3"/>
      <c r="U151" s="3"/>
      <c r="V151" s="3"/>
      <c r="W151" s="3"/>
      <c r="X151" s="3"/>
      <c r="Y151" s="3"/>
      <c r="Z151" s="3"/>
      <c r="AA151" s="3"/>
      <c r="AB151" s="3"/>
      <c r="AC151" s="3"/>
      <c r="AD151" s="3"/>
      <c r="AE151" s="3"/>
    </row>
    <row r="152" ht="15.75" customHeight="1">
      <c r="A152" s="40"/>
      <c r="B152" s="41"/>
      <c r="C152" s="41"/>
      <c r="D152" s="1"/>
      <c r="E152" s="1"/>
      <c r="F152" s="1"/>
      <c r="G152" s="1"/>
      <c r="H152" s="1"/>
      <c r="I152" s="1"/>
      <c r="J152" s="1"/>
      <c r="K152" s="1"/>
      <c r="L152" s="3"/>
      <c r="M152" s="3"/>
      <c r="N152" s="3"/>
      <c r="O152" s="3"/>
      <c r="P152" s="3"/>
      <c r="Q152" s="3"/>
      <c r="R152" s="3"/>
      <c r="S152" s="3"/>
      <c r="T152" s="3"/>
      <c r="U152" s="3"/>
      <c r="V152" s="3"/>
      <c r="W152" s="3"/>
      <c r="X152" s="3"/>
      <c r="Y152" s="3"/>
      <c r="Z152" s="3"/>
      <c r="AA152" s="3"/>
      <c r="AB152" s="3"/>
      <c r="AC152" s="3"/>
      <c r="AD152" s="3"/>
      <c r="AE152" s="3"/>
    </row>
    <row r="153" ht="15.75" customHeight="1">
      <c r="A153" s="40"/>
      <c r="B153" s="41"/>
      <c r="C153" s="41"/>
      <c r="D153" s="1"/>
      <c r="E153" s="1"/>
      <c r="F153" s="1"/>
      <c r="G153" s="1"/>
      <c r="H153" s="1"/>
      <c r="I153" s="1"/>
      <c r="J153" s="1"/>
      <c r="K153" s="1"/>
      <c r="L153" s="3"/>
      <c r="M153" s="3"/>
      <c r="N153" s="3"/>
      <c r="O153" s="3"/>
      <c r="P153" s="3"/>
      <c r="Q153" s="3"/>
      <c r="R153" s="3"/>
      <c r="S153" s="3"/>
      <c r="T153" s="3"/>
      <c r="U153" s="3"/>
      <c r="V153" s="3"/>
      <c r="W153" s="3"/>
      <c r="X153" s="3"/>
      <c r="Y153" s="3"/>
      <c r="Z153" s="3"/>
      <c r="AA153" s="3"/>
      <c r="AB153" s="3"/>
      <c r="AC153" s="3"/>
      <c r="AD153" s="3"/>
      <c r="AE153" s="3"/>
    </row>
    <row r="154" ht="15.75" customHeight="1">
      <c r="A154" s="40"/>
      <c r="B154" s="41"/>
      <c r="C154" s="41"/>
      <c r="D154" s="1"/>
      <c r="E154" s="1"/>
      <c r="F154" s="1"/>
      <c r="G154" s="1"/>
      <c r="H154" s="1"/>
      <c r="I154" s="1"/>
      <c r="J154" s="1"/>
      <c r="K154" s="1"/>
      <c r="L154" s="3"/>
      <c r="M154" s="3"/>
      <c r="N154" s="3"/>
      <c r="O154" s="3"/>
      <c r="P154" s="3"/>
      <c r="Q154" s="3"/>
      <c r="R154" s="3"/>
      <c r="S154" s="3"/>
      <c r="T154" s="3"/>
      <c r="U154" s="3"/>
      <c r="V154" s="3"/>
      <c r="W154" s="3"/>
      <c r="X154" s="3"/>
      <c r="Y154" s="3"/>
      <c r="Z154" s="3"/>
      <c r="AA154" s="3"/>
      <c r="AB154" s="3"/>
      <c r="AC154" s="3"/>
      <c r="AD154" s="3"/>
      <c r="AE154" s="3"/>
    </row>
    <row r="155" ht="15.75" customHeight="1">
      <c r="A155" s="40"/>
      <c r="B155" s="41"/>
      <c r="C155" s="41"/>
      <c r="D155" s="1"/>
      <c r="E155" s="1"/>
      <c r="F155" s="1"/>
      <c r="G155" s="1"/>
      <c r="H155" s="1"/>
      <c r="I155" s="1"/>
      <c r="J155" s="1"/>
      <c r="K155" s="1"/>
      <c r="L155" s="3"/>
      <c r="M155" s="3"/>
      <c r="N155" s="3"/>
      <c r="O155" s="3"/>
      <c r="P155" s="3"/>
      <c r="Q155" s="3"/>
      <c r="R155" s="3"/>
      <c r="S155" s="3"/>
      <c r="T155" s="3"/>
      <c r="U155" s="3"/>
      <c r="V155" s="3"/>
      <c r="W155" s="3"/>
      <c r="X155" s="3"/>
      <c r="Y155" s="3"/>
      <c r="Z155" s="3"/>
      <c r="AA155" s="3"/>
      <c r="AB155" s="3"/>
      <c r="AC155" s="3"/>
      <c r="AD155" s="3"/>
      <c r="AE155" s="3"/>
    </row>
    <row r="156" ht="15.75" customHeight="1">
      <c r="A156" s="40"/>
      <c r="B156" s="41"/>
      <c r="C156" s="41"/>
      <c r="D156" s="1"/>
      <c r="E156" s="1"/>
      <c r="F156" s="1"/>
      <c r="G156" s="1"/>
      <c r="H156" s="1"/>
      <c r="I156" s="1"/>
      <c r="J156" s="1"/>
      <c r="K156" s="1"/>
      <c r="L156" s="3"/>
      <c r="M156" s="3"/>
      <c r="N156" s="3"/>
      <c r="O156" s="3"/>
      <c r="P156" s="3"/>
      <c r="Q156" s="3"/>
      <c r="R156" s="3"/>
      <c r="S156" s="3"/>
      <c r="T156" s="3"/>
      <c r="U156" s="3"/>
      <c r="V156" s="3"/>
      <c r="W156" s="3"/>
      <c r="X156" s="3"/>
      <c r="Y156" s="3"/>
      <c r="Z156" s="3"/>
      <c r="AA156" s="3"/>
      <c r="AB156" s="3"/>
      <c r="AC156" s="3"/>
      <c r="AD156" s="3"/>
      <c r="AE156" s="3"/>
    </row>
    <row r="157" ht="15.75" customHeight="1">
      <c r="A157" s="40"/>
      <c r="B157" s="41"/>
      <c r="C157" s="41"/>
      <c r="D157" s="1"/>
      <c r="E157" s="1"/>
      <c r="F157" s="1"/>
      <c r="G157" s="1"/>
      <c r="H157" s="1"/>
      <c r="I157" s="1"/>
      <c r="J157" s="1"/>
      <c r="K157" s="1"/>
      <c r="L157" s="3"/>
      <c r="M157" s="3"/>
      <c r="N157" s="3"/>
      <c r="O157" s="3"/>
      <c r="P157" s="3"/>
      <c r="Q157" s="3"/>
      <c r="R157" s="3"/>
      <c r="S157" s="3"/>
      <c r="T157" s="3"/>
      <c r="U157" s="3"/>
      <c r="V157" s="3"/>
      <c r="W157" s="3"/>
      <c r="X157" s="3"/>
      <c r="Y157" s="3"/>
      <c r="Z157" s="3"/>
      <c r="AA157" s="3"/>
      <c r="AB157" s="3"/>
      <c r="AC157" s="3"/>
      <c r="AD157" s="3"/>
      <c r="AE157" s="3"/>
    </row>
    <row r="158" ht="15.75" customHeight="1">
      <c r="A158" s="40"/>
      <c r="B158" s="41"/>
      <c r="C158" s="41"/>
      <c r="D158" s="1"/>
      <c r="E158" s="1"/>
      <c r="F158" s="1"/>
      <c r="G158" s="1"/>
      <c r="H158" s="1"/>
      <c r="I158" s="1"/>
      <c r="J158" s="1"/>
      <c r="K158" s="1"/>
      <c r="L158" s="3"/>
      <c r="M158" s="3"/>
      <c r="N158" s="3"/>
      <c r="O158" s="3"/>
      <c r="P158" s="3"/>
      <c r="Q158" s="3"/>
      <c r="R158" s="3"/>
      <c r="S158" s="3"/>
      <c r="T158" s="3"/>
      <c r="U158" s="3"/>
      <c r="V158" s="3"/>
      <c r="W158" s="3"/>
      <c r="X158" s="3"/>
      <c r="Y158" s="3"/>
      <c r="Z158" s="3"/>
      <c r="AA158" s="3"/>
      <c r="AB158" s="3"/>
      <c r="AC158" s="3"/>
      <c r="AD158" s="3"/>
      <c r="AE158" s="3"/>
    </row>
    <row r="159" ht="15.75" customHeight="1">
      <c r="A159" s="40"/>
      <c r="B159" s="41"/>
      <c r="C159" s="41"/>
      <c r="D159" s="1"/>
      <c r="E159" s="1"/>
      <c r="F159" s="1"/>
      <c r="G159" s="1"/>
      <c r="H159" s="1"/>
      <c r="I159" s="1"/>
      <c r="J159" s="1"/>
      <c r="K159" s="1"/>
      <c r="L159" s="3"/>
      <c r="M159" s="3"/>
      <c r="N159" s="3"/>
      <c r="O159" s="3"/>
      <c r="P159" s="3"/>
      <c r="Q159" s="3"/>
      <c r="R159" s="3"/>
      <c r="S159" s="3"/>
      <c r="T159" s="3"/>
      <c r="U159" s="3"/>
      <c r="V159" s="3"/>
      <c r="W159" s="3"/>
      <c r="X159" s="3"/>
      <c r="Y159" s="3"/>
      <c r="Z159" s="3"/>
      <c r="AA159" s="3"/>
      <c r="AB159" s="3"/>
      <c r="AC159" s="3"/>
      <c r="AD159" s="3"/>
      <c r="AE159" s="3"/>
    </row>
    <row r="160" ht="15.75" customHeight="1">
      <c r="A160" s="40"/>
      <c r="B160" s="41"/>
      <c r="C160" s="41"/>
      <c r="D160" s="1"/>
      <c r="E160" s="1"/>
      <c r="F160" s="1"/>
      <c r="G160" s="1"/>
      <c r="H160" s="1"/>
      <c r="I160" s="1"/>
      <c r="J160" s="1"/>
      <c r="K160" s="1"/>
      <c r="L160" s="3"/>
      <c r="M160" s="3"/>
      <c r="N160" s="3"/>
      <c r="O160" s="3"/>
      <c r="P160" s="3"/>
      <c r="Q160" s="3"/>
      <c r="R160" s="3"/>
      <c r="S160" s="3"/>
      <c r="T160" s="3"/>
      <c r="U160" s="3"/>
      <c r="V160" s="3"/>
      <c r="W160" s="3"/>
      <c r="X160" s="3"/>
      <c r="Y160" s="3"/>
      <c r="Z160" s="3"/>
      <c r="AA160" s="3"/>
      <c r="AB160" s="3"/>
      <c r="AC160" s="3"/>
      <c r="AD160" s="3"/>
      <c r="AE160" s="3"/>
    </row>
    <row r="161" ht="15.75" customHeight="1">
      <c r="A161" s="40"/>
      <c r="B161" s="41"/>
      <c r="C161" s="41"/>
      <c r="D161" s="1"/>
      <c r="E161" s="1"/>
      <c r="F161" s="1"/>
      <c r="G161" s="1"/>
      <c r="H161" s="1"/>
      <c r="I161" s="1"/>
      <c r="J161" s="1"/>
      <c r="K161" s="1"/>
      <c r="L161" s="3"/>
      <c r="M161" s="3"/>
      <c r="N161" s="3"/>
      <c r="O161" s="3"/>
      <c r="P161" s="3"/>
      <c r="Q161" s="3"/>
      <c r="R161" s="3"/>
      <c r="S161" s="3"/>
      <c r="T161" s="3"/>
      <c r="U161" s="3"/>
      <c r="V161" s="3"/>
      <c r="W161" s="3"/>
      <c r="X161" s="3"/>
      <c r="Y161" s="3"/>
      <c r="Z161" s="3"/>
      <c r="AA161" s="3"/>
      <c r="AB161" s="3"/>
      <c r="AC161" s="3"/>
      <c r="AD161" s="3"/>
      <c r="AE161" s="3"/>
    </row>
    <row r="162" ht="15.75" customHeight="1">
      <c r="A162" s="40"/>
      <c r="B162" s="41"/>
      <c r="C162" s="41"/>
      <c r="D162" s="1"/>
      <c r="E162" s="1"/>
      <c r="F162" s="1"/>
      <c r="G162" s="1"/>
      <c r="H162" s="1"/>
      <c r="I162" s="1"/>
      <c r="J162" s="1"/>
      <c r="K162" s="1"/>
      <c r="L162" s="3"/>
      <c r="M162" s="3"/>
      <c r="N162" s="3"/>
      <c r="O162" s="3"/>
      <c r="P162" s="3"/>
      <c r="Q162" s="3"/>
      <c r="R162" s="3"/>
      <c r="S162" s="3"/>
      <c r="T162" s="3"/>
      <c r="U162" s="3"/>
      <c r="V162" s="3"/>
      <c r="W162" s="3"/>
      <c r="X162" s="3"/>
      <c r="Y162" s="3"/>
      <c r="Z162" s="3"/>
      <c r="AA162" s="3"/>
      <c r="AB162" s="3"/>
      <c r="AC162" s="3"/>
      <c r="AD162" s="3"/>
      <c r="AE162" s="3"/>
    </row>
    <row r="163" ht="15.75" customHeight="1">
      <c r="A163" s="40"/>
      <c r="B163" s="41"/>
      <c r="C163" s="41"/>
      <c r="D163" s="1"/>
      <c r="E163" s="1"/>
      <c r="F163" s="1"/>
      <c r="G163" s="1"/>
      <c r="H163" s="1"/>
      <c r="I163" s="1"/>
      <c r="J163" s="1"/>
      <c r="K163" s="1"/>
      <c r="L163" s="3"/>
      <c r="M163" s="3"/>
      <c r="N163" s="3"/>
      <c r="O163" s="3"/>
      <c r="P163" s="3"/>
      <c r="Q163" s="3"/>
      <c r="R163" s="3"/>
      <c r="S163" s="3"/>
      <c r="T163" s="3"/>
      <c r="U163" s="3"/>
      <c r="V163" s="3"/>
      <c r="W163" s="3"/>
      <c r="X163" s="3"/>
      <c r="Y163" s="3"/>
      <c r="Z163" s="3"/>
      <c r="AA163" s="3"/>
      <c r="AB163" s="3"/>
      <c r="AC163" s="3"/>
      <c r="AD163" s="3"/>
      <c r="AE163" s="3"/>
    </row>
    <row r="164" ht="15.75" customHeight="1">
      <c r="A164" s="40"/>
      <c r="B164" s="41"/>
      <c r="C164" s="41"/>
      <c r="D164" s="1"/>
      <c r="E164" s="1"/>
      <c r="F164" s="1"/>
      <c r="G164" s="1"/>
      <c r="H164" s="1"/>
      <c r="I164" s="1"/>
      <c r="J164" s="1"/>
      <c r="K164" s="1"/>
      <c r="L164" s="3"/>
      <c r="M164" s="3"/>
      <c r="N164" s="3"/>
      <c r="O164" s="3"/>
      <c r="P164" s="3"/>
      <c r="Q164" s="3"/>
      <c r="R164" s="3"/>
      <c r="S164" s="3"/>
      <c r="T164" s="3"/>
      <c r="U164" s="3"/>
      <c r="V164" s="3"/>
      <c r="W164" s="3"/>
      <c r="X164" s="3"/>
      <c r="Y164" s="3"/>
      <c r="Z164" s="3"/>
      <c r="AA164" s="3"/>
      <c r="AB164" s="3"/>
      <c r="AC164" s="3"/>
      <c r="AD164" s="3"/>
      <c r="AE164" s="3"/>
    </row>
    <row r="165" ht="15.75" customHeight="1">
      <c r="A165" s="40"/>
      <c r="B165" s="41"/>
      <c r="C165" s="41"/>
      <c r="D165" s="1"/>
      <c r="E165" s="1"/>
      <c r="F165" s="1"/>
      <c r="G165" s="1"/>
      <c r="H165" s="1"/>
      <c r="I165" s="1"/>
      <c r="J165" s="1"/>
      <c r="K165" s="1"/>
      <c r="L165" s="3"/>
      <c r="M165" s="3"/>
      <c r="N165" s="3"/>
      <c r="O165" s="3"/>
      <c r="P165" s="3"/>
      <c r="Q165" s="3"/>
      <c r="R165" s="3"/>
      <c r="S165" s="3"/>
      <c r="T165" s="3"/>
      <c r="U165" s="3"/>
      <c r="V165" s="3"/>
      <c r="W165" s="3"/>
      <c r="X165" s="3"/>
      <c r="Y165" s="3"/>
      <c r="Z165" s="3"/>
      <c r="AA165" s="3"/>
      <c r="AB165" s="3"/>
      <c r="AC165" s="3"/>
      <c r="AD165" s="3"/>
      <c r="AE165" s="3"/>
    </row>
    <row r="166" ht="15.75" customHeight="1">
      <c r="A166" s="40"/>
      <c r="B166" s="41"/>
      <c r="C166" s="41"/>
      <c r="D166" s="1"/>
      <c r="E166" s="1"/>
      <c r="F166" s="1"/>
      <c r="G166" s="1"/>
      <c r="H166" s="1"/>
      <c r="I166" s="1"/>
      <c r="J166" s="1"/>
      <c r="K166" s="1"/>
      <c r="L166" s="3"/>
      <c r="M166" s="3"/>
      <c r="N166" s="3"/>
      <c r="O166" s="3"/>
      <c r="P166" s="3"/>
      <c r="Q166" s="3"/>
      <c r="R166" s="3"/>
      <c r="S166" s="3"/>
      <c r="T166" s="3"/>
      <c r="U166" s="3"/>
      <c r="V166" s="3"/>
      <c r="W166" s="3"/>
      <c r="X166" s="3"/>
      <c r="Y166" s="3"/>
      <c r="Z166" s="3"/>
      <c r="AA166" s="3"/>
      <c r="AB166" s="3"/>
      <c r="AC166" s="3"/>
      <c r="AD166" s="3"/>
      <c r="AE166" s="3"/>
    </row>
    <row r="167" ht="15.75" customHeight="1">
      <c r="A167" s="40"/>
      <c r="B167" s="41"/>
      <c r="C167" s="41"/>
      <c r="D167" s="1"/>
      <c r="E167" s="1"/>
      <c r="F167" s="1"/>
      <c r="G167" s="1"/>
      <c r="H167" s="1"/>
      <c r="I167" s="1"/>
      <c r="J167" s="1"/>
      <c r="K167" s="1"/>
      <c r="L167" s="3"/>
      <c r="M167" s="3"/>
      <c r="N167" s="3"/>
      <c r="O167" s="3"/>
      <c r="P167" s="3"/>
      <c r="Q167" s="3"/>
      <c r="R167" s="3"/>
      <c r="S167" s="3"/>
      <c r="T167" s="3"/>
      <c r="U167" s="3"/>
      <c r="V167" s="3"/>
      <c r="W167" s="3"/>
      <c r="X167" s="3"/>
      <c r="Y167" s="3"/>
      <c r="Z167" s="3"/>
      <c r="AA167" s="3"/>
      <c r="AB167" s="3"/>
      <c r="AC167" s="3"/>
      <c r="AD167" s="3"/>
      <c r="AE167" s="3"/>
    </row>
    <row r="168" ht="15.75" customHeight="1">
      <c r="A168" s="40"/>
      <c r="B168" s="41"/>
      <c r="C168" s="41"/>
      <c r="D168" s="1"/>
      <c r="E168" s="1"/>
      <c r="F168" s="1"/>
      <c r="G168" s="1"/>
      <c r="H168" s="1"/>
      <c r="I168" s="1"/>
      <c r="J168" s="1"/>
      <c r="K168" s="1"/>
      <c r="L168" s="3"/>
      <c r="M168" s="3"/>
      <c r="N168" s="3"/>
      <c r="O168" s="3"/>
      <c r="P168" s="3"/>
      <c r="Q168" s="3"/>
      <c r="R168" s="3"/>
      <c r="S168" s="3"/>
      <c r="T168" s="3"/>
      <c r="U168" s="3"/>
      <c r="V168" s="3"/>
      <c r="W168" s="3"/>
      <c r="X168" s="3"/>
      <c r="Y168" s="3"/>
      <c r="Z168" s="3"/>
      <c r="AA168" s="3"/>
      <c r="AB168" s="3"/>
      <c r="AC168" s="3"/>
      <c r="AD168" s="3"/>
      <c r="AE168" s="3"/>
    </row>
    <row r="169" ht="15.75" customHeight="1">
      <c r="A169" s="40"/>
      <c r="B169" s="41"/>
      <c r="C169" s="41"/>
      <c r="D169" s="1"/>
      <c r="E169" s="1"/>
      <c r="F169" s="1"/>
      <c r="G169" s="1"/>
      <c r="H169" s="1"/>
      <c r="I169" s="1"/>
      <c r="J169" s="1"/>
      <c r="K169" s="1"/>
      <c r="L169" s="3"/>
      <c r="M169" s="3"/>
      <c r="N169" s="3"/>
      <c r="O169" s="3"/>
      <c r="P169" s="3"/>
      <c r="Q169" s="3"/>
      <c r="R169" s="3"/>
      <c r="S169" s="3"/>
      <c r="T169" s="3"/>
      <c r="U169" s="3"/>
      <c r="V169" s="3"/>
      <c r="W169" s="3"/>
      <c r="X169" s="3"/>
      <c r="Y169" s="3"/>
      <c r="Z169" s="3"/>
      <c r="AA169" s="3"/>
      <c r="AB169" s="3"/>
      <c r="AC169" s="3"/>
      <c r="AD169" s="3"/>
      <c r="AE169" s="3"/>
    </row>
    <row r="170" ht="15.75" customHeight="1">
      <c r="A170" s="40"/>
      <c r="B170" s="41"/>
      <c r="C170" s="41"/>
      <c r="D170" s="1"/>
      <c r="E170" s="1"/>
      <c r="F170" s="1"/>
      <c r="G170" s="1"/>
      <c r="H170" s="1"/>
      <c r="I170" s="1"/>
      <c r="J170" s="1"/>
      <c r="K170" s="1"/>
      <c r="L170" s="3"/>
      <c r="M170" s="3"/>
      <c r="N170" s="3"/>
      <c r="O170" s="3"/>
      <c r="P170" s="3"/>
      <c r="Q170" s="3"/>
      <c r="R170" s="3"/>
      <c r="S170" s="3"/>
      <c r="T170" s="3"/>
      <c r="U170" s="3"/>
      <c r="V170" s="3"/>
      <c r="W170" s="3"/>
      <c r="X170" s="3"/>
      <c r="Y170" s="3"/>
      <c r="Z170" s="3"/>
      <c r="AA170" s="3"/>
      <c r="AB170" s="3"/>
      <c r="AC170" s="3"/>
      <c r="AD170" s="3"/>
      <c r="AE170" s="3"/>
    </row>
    <row r="171" ht="15.75" customHeight="1">
      <c r="A171" s="40"/>
      <c r="B171" s="41"/>
      <c r="C171" s="41"/>
      <c r="D171" s="1"/>
      <c r="E171" s="1"/>
      <c r="F171" s="1"/>
      <c r="G171" s="1"/>
      <c r="H171" s="1"/>
      <c r="I171" s="1"/>
      <c r="J171" s="1"/>
      <c r="K171" s="1"/>
      <c r="L171" s="3"/>
      <c r="M171" s="3"/>
      <c r="N171" s="3"/>
      <c r="O171" s="3"/>
      <c r="P171" s="3"/>
      <c r="Q171" s="3"/>
      <c r="R171" s="3"/>
      <c r="S171" s="3"/>
      <c r="T171" s="3"/>
      <c r="U171" s="3"/>
      <c r="V171" s="3"/>
      <c r="W171" s="3"/>
      <c r="X171" s="3"/>
      <c r="Y171" s="3"/>
      <c r="Z171" s="3"/>
      <c r="AA171" s="3"/>
      <c r="AB171" s="3"/>
      <c r="AC171" s="3"/>
      <c r="AD171" s="3"/>
      <c r="AE171" s="3"/>
    </row>
    <row r="172" ht="15.75" customHeight="1">
      <c r="A172" s="40"/>
      <c r="B172" s="41"/>
      <c r="C172" s="41"/>
      <c r="D172" s="1"/>
      <c r="E172" s="1"/>
      <c r="F172" s="1"/>
      <c r="G172" s="1"/>
      <c r="H172" s="1"/>
      <c r="I172" s="1"/>
      <c r="J172" s="1"/>
      <c r="K172" s="1"/>
      <c r="L172" s="3"/>
      <c r="M172" s="3"/>
      <c r="N172" s="3"/>
      <c r="O172" s="3"/>
      <c r="P172" s="3"/>
      <c r="Q172" s="3"/>
      <c r="R172" s="3"/>
      <c r="S172" s="3"/>
      <c r="T172" s="3"/>
      <c r="U172" s="3"/>
      <c r="V172" s="3"/>
      <c r="W172" s="3"/>
      <c r="X172" s="3"/>
      <c r="Y172" s="3"/>
      <c r="Z172" s="3"/>
      <c r="AA172" s="3"/>
      <c r="AB172" s="3"/>
      <c r="AC172" s="3"/>
      <c r="AD172" s="3"/>
      <c r="AE172" s="3"/>
    </row>
    <row r="173" ht="15.75" customHeight="1">
      <c r="A173" s="40"/>
      <c r="B173" s="41"/>
      <c r="C173" s="41"/>
      <c r="D173" s="1"/>
      <c r="E173" s="1"/>
      <c r="F173" s="1"/>
      <c r="G173" s="1"/>
      <c r="H173" s="1"/>
      <c r="I173" s="1"/>
      <c r="J173" s="1"/>
      <c r="K173" s="1"/>
      <c r="L173" s="3"/>
      <c r="M173" s="3"/>
      <c r="N173" s="3"/>
      <c r="O173" s="3"/>
      <c r="P173" s="3"/>
      <c r="Q173" s="3"/>
      <c r="R173" s="3"/>
      <c r="S173" s="3"/>
      <c r="T173" s="3"/>
      <c r="U173" s="3"/>
      <c r="V173" s="3"/>
      <c r="W173" s="3"/>
      <c r="X173" s="3"/>
      <c r="Y173" s="3"/>
      <c r="Z173" s="3"/>
      <c r="AA173" s="3"/>
      <c r="AB173" s="3"/>
      <c r="AC173" s="3"/>
      <c r="AD173" s="3"/>
      <c r="AE173" s="3"/>
    </row>
    <row r="174" ht="15.75" customHeight="1">
      <c r="A174" s="40"/>
      <c r="B174" s="41"/>
      <c r="C174" s="41"/>
      <c r="D174" s="1"/>
      <c r="E174" s="1"/>
      <c r="F174" s="1"/>
      <c r="G174" s="1"/>
      <c r="H174" s="1"/>
      <c r="I174" s="1"/>
      <c r="J174" s="1"/>
      <c r="K174" s="1"/>
      <c r="L174" s="3"/>
      <c r="M174" s="3"/>
      <c r="N174" s="3"/>
      <c r="O174" s="3"/>
      <c r="P174" s="3"/>
      <c r="Q174" s="3"/>
      <c r="R174" s="3"/>
      <c r="S174" s="3"/>
      <c r="T174" s="3"/>
      <c r="U174" s="3"/>
      <c r="V174" s="3"/>
      <c r="W174" s="3"/>
      <c r="X174" s="3"/>
      <c r="Y174" s="3"/>
      <c r="Z174" s="3"/>
      <c r="AA174" s="3"/>
      <c r="AB174" s="3"/>
      <c r="AC174" s="3"/>
      <c r="AD174" s="3"/>
      <c r="AE174" s="3"/>
    </row>
    <row r="175" ht="15.75" customHeight="1">
      <c r="A175" s="40"/>
      <c r="B175" s="41"/>
      <c r="C175" s="41"/>
      <c r="D175" s="1"/>
      <c r="E175" s="1"/>
      <c r="F175" s="1"/>
      <c r="G175" s="1"/>
      <c r="H175" s="1"/>
      <c r="I175" s="1"/>
      <c r="J175" s="1"/>
      <c r="K175" s="1"/>
      <c r="L175" s="3"/>
      <c r="M175" s="3"/>
      <c r="N175" s="3"/>
      <c r="O175" s="3"/>
      <c r="P175" s="3"/>
      <c r="Q175" s="3"/>
      <c r="R175" s="3"/>
      <c r="S175" s="3"/>
      <c r="T175" s="3"/>
      <c r="U175" s="3"/>
      <c r="V175" s="3"/>
      <c r="W175" s="3"/>
      <c r="X175" s="3"/>
      <c r="Y175" s="3"/>
      <c r="Z175" s="3"/>
      <c r="AA175" s="3"/>
      <c r="AB175" s="3"/>
      <c r="AC175" s="3"/>
      <c r="AD175" s="3"/>
      <c r="AE175" s="3"/>
    </row>
    <row r="176" ht="15.75" customHeight="1">
      <c r="A176" s="40"/>
      <c r="B176" s="41"/>
      <c r="C176" s="41"/>
      <c r="D176" s="1"/>
      <c r="E176" s="1"/>
      <c r="F176" s="1"/>
      <c r="G176" s="1"/>
      <c r="H176" s="1"/>
      <c r="I176" s="1"/>
      <c r="J176" s="1"/>
      <c r="K176" s="1"/>
      <c r="L176" s="3"/>
      <c r="M176" s="3"/>
      <c r="N176" s="3"/>
      <c r="O176" s="3"/>
      <c r="P176" s="3"/>
      <c r="Q176" s="3"/>
      <c r="R176" s="3"/>
      <c r="S176" s="3"/>
      <c r="T176" s="3"/>
      <c r="U176" s="3"/>
      <c r="V176" s="3"/>
      <c r="W176" s="3"/>
      <c r="X176" s="3"/>
      <c r="Y176" s="3"/>
      <c r="Z176" s="3"/>
      <c r="AA176" s="3"/>
      <c r="AB176" s="3"/>
      <c r="AC176" s="3"/>
      <c r="AD176" s="3"/>
      <c r="AE176" s="3"/>
    </row>
    <row r="177" ht="15.75" customHeight="1">
      <c r="A177" s="40"/>
      <c r="B177" s="41"/>
      <c r="C177" s="41"/>
      <c r="D177" s="1"/>
      <c r="E177" s="1"/>
      <c r="F177" s="1"/>
      <c r="G177" s="1"/>
      <c r="H177" s="1"/>
      <c r="I177" s="1"/>
      <c r="J177" s="1"/>
      <c r="K177" s="1"/>
      <c r="L177" s="3"/>
      <c r="M177" s="3"/>
      <c r="N177" s="3"/>
      <c r="O177" s="3"/>
      <c r="P177" s="3"/>
      <c r="Q177" s="3"/>
      <c r="R177" s="3"/>
      <c r="S177" s="3"/>
      <c r="T177" s="3"/>
      <c r="U177" s="3"/>
      <c r="V177" s="3"/>
      <c r="W177" s="3"/>
      <c r="X177" s="3"/>
      <c r="Y177" s="3"/>
      <c r="Z177" s="3"/>
      <c r="AA177" s="3"/>
      <c r="AB177" s="3"/>
      <c r="AC177" s="3"/>
      <c r="AD177" s="3"/>
      <c r="AE177" s="3"/>
    </row>
    <row r="178" ht="15.75" customHeight="1">
      <c r="A178" s="40"/>
      <c r="B178" s="41"/>
      <c r="C178" s="41"/>
      <c r="D178" s="1"/>
      <c r="E178" s="1"/>
      <c r="F178" s="1"/>
      <c r="G178" s="1"/>
      <c r="H178" s="1"/>
      <c r="I178" s="1"/>
      <c r="J178" s="1"/>
      <c r="K178" s="1"/>
      <c r="L178" s="3"/>
      <c r="M178" s="3"/>
      <c r="N178" s="3"/>
      <c r="O178" s="3"/>
      <c r="P178" s="3"/>
      <c r="Q178" s="3"/>
      <c r="R178" s="3"/>
      <c r="S178" s="3"/>
      <c r="T178" s="3"/>
      <c r="U178" s="3"/>
      <c r="V178" s="3"/>
      <c r="W178" s="3"/>
      <c r="X178" s="3"/>
      <c r="Y178" s="3"/>
      <c r="Z178" s="3"/>
      <c r="AA178" s="3"/>
      <c r="AB178" s="3"/>
      <c r="AC178" s="3"/>
      <c r="AD178" s="3"/>
      <c r="AE178" s="3"/>
    </row>
    <row r="179" ht="15.75" customHeight="1">
      <c r="A179" s="40"/>
      <c r="B179" s="41"/>
      <c r="C179" s="41"/>
      <c r="D179" s="1"/>
      <c r="E179" s="1"/>
      <c r="F179" s="1"/>
      <c r="G179" s="1"/>
      <c r="H179" s="1"/>
      <c r="I179" s="1"/>
      <c r="J179" s="1"/>
      <c r="K179" s="1"/>
      <c r="L179" s="3"/>
      <c r="M179" s="3"/>
      <c r="N179" s="3"/>
      <c r="O179" s="3"/>
      <c r="P179" s="3"/>
      <c r="Q179" s="3"/>
      <c r="R179" s="3"/>
      <c r="S179" s="3"/>
      <c r="T179" s="3"/>
      <c r="U179" s="3"/>
      <c r="V179" s="3"/>
      <c r="W179" s="3"/>
      <c r="X179" s="3"/>
      <c r="Y179" s="3"/>
      <c r="Z179" s="3"/>
      <c r="AA179" s="3"/>
      <c r="AB179" s="3"/>
      <c r="AC179" s="3"/>
      <c r="AD179" s="3"/>
      <c r="AE179" s="3"/>
    </row>
    <row r="180" ht="15.75" customHeight="1">
      <c r="A180" s="40"/>
      <c r="B180" s="41"/>
      <c r="C180" s="41"/>
      <c r="D180" s="1"/>
      <c r="E180" s="1"/>
      <c r="F180" s="1"/>
      <c r="G180" s="1"/>
      <c r="H180" s="1"/>
      <c r="I180" s="1"/>
      <c r="J180" s="1"/>
      <c r="K180" s="1"/>
      <c r="L180" s="3"/>
      <c r="M180" s="3"/>
      <c r="N180" s="3"/>
      <c r="O180" s="3"/>
      <c r="P180" s="3"/>
      <c r="Q180" s="3"/>
      <c r="R180" s="3"/>
      <c r="S180" s="3"/>
      <c r="T180" s="3"/>
      <c r="U180" s="3"/>
      <c r="V180" s="3"/>
      <c r="W180" s="3"/>
      <c r="X180" s="3"/>
      <c r="Y180" s="3"/>
      <c r="Z180" s="3"/>
      <c r="AA180" s="3"/>
      <c r="AB180" s="3"/>
      <c r="AC180" s="3"/>
      <c r="AD180" s="3"/>
      <c r="AE180" s="3"/>
    </row>
    <row r="181" ht="15.75" customHeight="1">
      <c r="A181" s="40"/>
      <c r="B181" s="41"/>
      <c r="C181" s="41"/>
      <c r="D181" s="1"/>
      <c r="E181" s="1"/>
      <c r="F181" s="1"/>
      <c r="G181" s="1"/>
      <c r="H181" s="1"/>
      <c r="I181" s="1"/>
      <c r="J181" s="1"/>
      <c r="K181" s="1"/>
      <c r="L181" s="3"/>
      <c r="M181" s="3"/>
      <c r="N181" s="3"/>
      <c r="O181" s="3"/>
      <c r="P181" s="3"/>
      <c r="Q181" s="3"/>
      <c r="R181" s="3"/>
      <c r="S181" s="3"/>
      <c r="T181" s="3"/>
      <c r="U181" s="3"/>
      <c r="V181" s="3"/>
      <c r="W181" s="3"/>
      <c r="X181" s="3"/>
      <c r="Y181" s="3"/>
      <c r="Z181" s="3"/>
      <c r="AA181" s="3"/>
      <c r="AB181" s="3"/>
      <c r="AC181" s="3"/>
      <c r="AD181" s="3"/>
      <c r="AE181" s="3"/>
    </row>
    <row r="182" ht="15.75" customHeight="1">
      <c r="A182" s="40"/>
      <c r="B182" s="41"/>
      <c r="C182" s="41"/>
      <c r="D182" s="1"/>
      <c r="E182" s="1"/>
      <c r="F182" s="1"/>
      <c r="G182" s="1"/>
      <c r="H182" s="1"/>
      <c r="I182" s="1"/>
      <c r="J182" s="1"/>
      <c r="K182" s="1"/>
      <c r="L182" s="3"/>
      <c r="M182" s="3"/>
      <c r="N182" s="3"/>
      <c r="O182" s="3"/>
      <c r="P182" s="3"/>
      <c r="Q182" s="3"/>
      <c r="R182" s="3"/>
      <c r="S182" s="3"/>
      <c r="T182" s="3"/>
      <c r="U182" s="3"/>
      <c r="V182" s="3"/>
      <c r="W182" s="3"/>
      <c r="X182" s="3"/>
      <c r="Y182" s="3"/>
      <c r="Z182" s="3"/>
      <c r="AA182" s="3"/>
      <c r="AB182" s="3"/>
      <c r="AC182" s="3"/>
      <c r="AD182" s="3"/>
      <c r="AE182" s="3"/>
    </row>
    <row r="183" ht="15.75" customHeight="1">
      <c r="A183" s="40"/>
      <c r="B183" s="41"/>
      <c r="C183" s="41"/>
      <c r="D183" s="1"/>
      <c r="E183" s="1"/>
      <c r="F183" s="1"/>
      <c r="G183" s="1"/>
      <c r="H183" s="1"/>
      <c r="I183" s="1"/>
      <c r="J183" s="1"/>
      <c r="K183" s="1"/>
      <c r="L183" s="3"/>
      <c r="M183" s="3"/>
      <c r="N183" s="3"/>
      <c r="O183" s="3"/>
      <c r="P183" s="3"/>
      <c r="Q183" s="3"/>
      <c r="R183" s="3"/>
      <c r="S183" s="3"/>
      <c r="T183" s="3"/>
      <c r="U183" s="3"/>
      <c r="V183" s="3"/>
      <c r="W183" s="3"/>
      <c r="X183" s="3"/>
      <c r="Y183" s="3"/>
      <c r="Z183" s="3"/>
      <c r="AA183" s="3"/>
      <c r="AB183" s="3"/>
      <c r="AC183" s="3"/>
      <c r="AD183" s="3"/>
      <c r="AE183" s="3"/>
    </row>
    <row r="184" ht="15.75" customHeight="1">
      <c r="A184" s="40"/>
      <c r="B184" s="41"/>
      <c r="C184" s="41"/>
      <c r="D184" s="1"/>
      <c r="E184" s="1"/>
      <c r="F184" s="1"/>
      <c r="G184" s="1"/>
      <c r="H184" s="1"/>
      <c r="I184" s="1"/>
      <c r="J184" s="1"/>
      <c r="K184" s="1"/>
      <c r="L184" s="3"/>
      <c r="M184" s="3"/>
      <c r="N184" s="3"/>
      <c r="O184" s="3"/>
      <c r="P184" s="3"/>
      <c r="Q184" s="3"/>
      <c r="R184" s="3"/>
      <c r="S184" s="3"/>
      <c r="T184" s="3"/>
      <c r="U184" s="3"/>
      <c r="V184" s="3"/>
      <c r="W184" s="3"/>
      <c r="X184" s="3"/>
      <c r="Y184" s="3"/>
      <c r="Z184" s="3"/>
      <c r="AA184" s="3"/>
      <c r="AB184" s="3"/>
      <c r="AC184" s="3"/>
      <c r="AD184" s="3"/>
      <c r="AE184" s="3"/>
    </row>
    <row r="185" ht="15.75" customHeight="1">
      <c r="A185" s="40"/>
      <c r="B185" s="41"/>
      <c r="C185" s="41"/>
      <c r="D185" s="1"/>
      <c r="E185" s="1"/>
      <c r="F185" s="1"/>
      <c r="G185" s="1"/>
      <c r="H185" s="1"/>
      <c r="I185" s="1"/>
      <c r="J185" s="1"/>
      <c r="K185" s="1"/>
      <c r="L185" s="3"/>
      <c r="M185" s="3"/>
      <c r="N185" s="3"/>
      <c r="O185" s="3"/>
      <c r="P185" s="3"/>
      <c r="Q185" s="3"/>
      <c r="R185" s="3"/>
      <c r="S185" s="3"/>
      <c r="T185" s="3"/>
      <c r="U185" s="3"/>
      <c r="V185" s="3"/>
      <c r="W185" s="3"/>
      <c r="X185" s="3"/>
      <c r="Y185" s="3"/>
      <c r="Z185" s="3"/>
      <c r="AA185" s="3"/>
      <c r="AB185" s="3"/>
      <c r="AC185" s="3"/>
      <c r="AD185" s="3"/>
      <c r="AE185" s="3"/>
    </row>
    <row r="186" ht="15.75" customHeight="1">
      <c r="A186" s="40"/>
      <c r="B186" s="41"/>
      <c r="C186" s="41"/>
      <c r="D186" s="1"/>
      <c r="E186" s="1"/>
      <c r="F186" s="1"/>
      <c r="G186" s="1"/>
      <c r="H186" s="1"/>
      <c r="I186" s="1"/>
      <c r="J186" s="1"/>
      <c r="K186" s="1"/>
      <c r="L186" s="3"/>
      <c r="M186" s="3"/>
      <c r="N186" s="3"/>
      <c r="O186" s="3"/>
      <c r="P186" s="3"/>
      <c r="Q186" s="3"/>
      <c r="R186" s="3"/>
      <c r="S186" s="3"/>
      <c r="T186" s="3"/>
      <c r="U186" s="3"/>
      <c r="V186" s="3"/>
      <c r="W186" s="3"/>
      <c r="X186" s="3"/>
      <c r="Y186" s="3"/>
      <c r="Z186" s="3"/>
      <c r="AA186" s="3"/>
      <c r="AB186" s="3"/>
      <c r="AC186" s="3"/>
      <c r="AD186" s="3"/>
      <c r="AE186" s="3"/>
    </row>
    <row r="187" ht="15.75" customHeight="1">
      <c r="A187" s="40"/>
      <c r="B187" s="41"/>
      <c r="C187" s="41"/>
      <c r="D187" s="1"/>
      <c r="E187" s="1"/>
      <c r="F187" s="1"/>
      <c r="G187" s="1"/>
      <c r="H187" s="1"/>
      <c r="I187" s="1"/>
      <c r="J187" s="1"/>
      <c r="K187" s="1"/>
      <c r="L187" s="3"/>
      <c r="M187" s="3"/>
      <c r="N187" s="3"/>
      <c r="O187" s="3"/>
      <c r="P187" s="3"/>
      <c r="Q187" s="3"/>
      <c r="R187" s="3"/>
      <c r="S187" s="3"/>
      <c r="T187" s="3"/>
      <c r="U187" s="3"/>
      <c r="V187" s="3"/>
      <c r="W187" s="3"/>
      <c r="X187" s="3"/>
      <c r="Y187" s="3"/>
      <c r="Z187" s="3"/>
      <c r="AA187" s="3"/>
      <c r="AB187" s="3"/>
      <c r="AC187" s="3"/>
      <c r="AD187" s="3"/>
      <c r="AE187" s="3"/>
    </row>
    <row r="188" ht="15.75" customHeight="1">
      <c r="A188" s="40"/>
      <c r="B188" s="41"/>
      <c r="C188" s="41"/>
      <c r="D188" s="1"/>
      <c r="E188" s="1"/>
      <c r="F188" s="1"/>
      <c r="G188" s="1"/>
      <c r="H188" s="1"/>
      <c r="I188" s="1"/>
      <c r="J188" s="1"/>
      <c r="K188" s="1"/>
      <c r="L188" s="3"/>
      <c r="M188" s="3"/>
      <c r="N188" s="3"/>
      <c r="O188" s="3"/>
      <c r="P188" s="3"/>
      <c r="Q188" s="3"/>
      <c r="R188" s="3"/>
      <c r="S188" s="3"/>
      <c r="T188" s="3"/>
      <c r="U188" s="3"/>
      <c r="V188" s="3"/>
      <c r="W188" s="3"/>
      <c r="X188" s="3"/>
      <c r="Y188" s="3"/>
      <c r="Z188" s="3"/>
      <c r="AA188" s="3"/>
      <c r="AB188" s="3"/>
      <c r="AC188" s="3"/>
      <c r="AD188" s="3"/>
      <c r="AE188" s="3"/>
    </row>
    <row r="189" ht="15.75" customHeight="1">
      <c r="A189" s="40"/>
      <c r="B189" s="41"/>
      <c r="C189" s="41"/>
      <c r="D189" s="1"/>
      <c r="E189" s="1"/>
      <c r="F189" s="1"/>
      <c r="G189" s="1"/>
      <c r="H189" s="1"/>
      <c r="I189" s="1"/>
      <c r="J189" s="1"/>
      <c r="K189" s="1"/>
      <c r="L189" s="3"/>
      <c r="M189" s="3"/>
      <c r="N189" s="3"/>
      <c r="O189" s="3"/>
      <c r="P189" s="3"/>
      <c r="Q189" s="3"/>
      <c r="R189" s="3"/>
      <c r="S189" s="3"/>
      <c r="T189" s="3"/>
      <c r="U189" s="3"/>
      <c r="V189" s="3"/>
      <c r="W189" s="3"/>
      <c r="X189" s="3"/>
      <c r="Y189" s="3"/>
      <c r="Z189" s="3"/>
      <c r="AA189" s="3"/>
      <c r="AB189" s="3"/>
      <c r="AC189" s="3"/>
      <c r="AD189" s="3"/>
      <c r="AE189" s="3"/>
    </row>
    <row r="190" ht="15.75" customHeight="1">
      <c r="A190" s="40"/>
      <c r="B190" s="41"/>
      <c r="C190" s="41"/>
      <c r="D190" s="1"/>
      <c r="E190" s="1"/>
      <c r="F190" s="1"/>
      <c r="G190" s="1"/>
      <c r="H190" s="1"/>
      <c r="I190" s="1"/>
      <c r="J190" s="1"/>
      <c r="K190" s="1"/>
      <c r="L190" s="3"/>
      <c r="M190" s="3"/>
      <c r="N190" s="3"/>
      <c r="O190" s="3"/>
      <c r="P190" s="3"/>
      <c r="Q190" s="3"/>
      <c r="R190" s="3"/>
      <c r="S190" s="3"/>
      <c r="T190" s="3"/>
      <c r="U190" s="3"/>
      <c r="V190" s="3"/>
      <c r="W190" s="3"/>
      <c r="X190" s="3"/>
      <c r="Y190" s="3"/>
      <c r="Z190" s="3"/>
      <c r="AA190" s="3"/>
      <c r="AB190" s="3"/>
      <c r="AC190" s="3"/>
      <c r="AD190" s="3"/>
      <c r="AE190" s="3"/>
    </row>
    <row r="191" ht="15.75" customHeight="1">
      <c r="A191" s="40"/>
      <c r="B191" s="41"/>
      <c r="C191" s="41"/>
      <c r="D191" s="1"/>
      <c r="E191" s="1"/>
      <c r="F191" s="1"/>
      <c r="G191" s="1"/>
      <c r="H191" s="1"/>
      <c r="I191" s="1"/>
      <c r="J191" s="1"/>
      <c r="K191" s="1"/>
      <c r="L191" s="3"/>
      <c r="M191" s="3"/>
      <c r="N191" s="3"/>
      <c r="O191" s="3"/>
      <c r="P191" s="3"/>
      <c r="Q191" s="3"/>
      <c r="R191" s="3"/>
      <c r="S191" s="3"/>
      <c r="T191" s="3"/>
      <c r="U191" s="3"/>
      <c r="V191" s="3"/>
      <c r="W191" s="3"/>
      <c r="X191" s="3"/>
      <c r="Y191" s="3"/>
      <c r="Z191" s="3"/>
      <c r="AA191" s="3"/>
      <c r="AB191" s="3"/>
      <c r="AC191" s="3"/>
      <c r="AD191" s="3"/>
      <c r="AE191" s="3"/>
    </row>
    <row r="192" ht="15.75" customHeight="1">
      <c r="A192" s="40"/>
      <c r="B192" s="41"/>
      <c r="C192" s="41"/>
      <c r="D192" s="1"/>
      <c r="E192" s="1"/>
      <c r="F192" s="1"/>
      <c r="G192" s="1"/>
      <c r="H192" s="1"/>
      <c r="I192" s="1"/>
      <c r="J192" s="1"/>
      <c r="K192" s="1"/>
      <c r="L192" s="3"/>
      <c r="M192" s="3"/>
      <c r="N192" s="3"/>
      <c r="O192" s="3"/>
      <c r="P192" s="3"/>
      <c r="Q192" s="3"/>
      <c r="R192" s="3"/>
      <c r="S192" s="3"/>
      <c r="T192" s="3"/>
      <c r="U192" s="3"/>
      <c r="V192" s="3"/>
      <c r="W192" s="3"/>
      <c r="X192" s="3"/>
      <c r="Y192" s="3"/>
      <c r="Z192" s="3"/>
      <c r="AA192" s="3"/>
      <c r="AB192" s="3"/>
      <c r="AC192" s="3"/>
      <c r="AD192" s="3"/>
      <c r="AE192" s="3"/>
    </row>
    <row r="193" ht="15.75" customHeight="1">
      <c r="A193" s="40"/>
      <c r="B193" s="41"/>
      <c r="C193" s="41"/>
      <c r="D193" s="1"/>
      <c r="E193" s="1"/>
      <c r="F193" s="1"/>
      <c r="G193" s="1"/>
      <c r="H193" s="1"/>
      <c r="I193" s="1"/>
      <c r="J193" s="1"/>
      <c r="K193" s="1"/>
      <c r="L193" s="3"/>
      <c r="M193" s="3"/>
      <c r="N193" s="3"/>
      <c r="O193" s="3"/>
      <c r="P193" s="3"/>
      <c r="Q193" s="3"/>
      <c r="R193" s="3"/>
      <c r="S193" s="3"/>
      <c r="T193" s="3"/>
      <c r="U193" s="3"/>
      <c r="V193" s="3"/>
      <c r="W193" s="3"/>
      <c r="X193" s="3"/>
      <c r="Y193" s="3"/>
      <c r="Z193" s="3"/>
      <c r="AA193" s="3"/>
      <c r="AB193" s="3"/>
      <c r="AC193" s="3"/>
      <c r="AD193" s="3"/>
      <c r="AE193" s="3"/>
    </row>
    <row r="194" ht="15.75" customHeight="1">
      <c r="A194" s="40"/>
      <c r="B194" s="41"/>
      <c r="C194" s="41"/>
      <c r="D194" s="1"/>
      <c r="E194" s="1"/>
      <c r="F194" s="1"/>
      <c r="G194" s="1"/>
      <c r="H194" s="1"/>
      <c r="I194" s="1"/>
      <c r="J194" s="1"/>
      <c r="K194" s="1"/>
      <c r="L194" s="3"/>
      <c r="M194" s="3"/>
      <c r="N194" s="3"/>
      <c r="O194" s="3"/>
      <c r="P194" s="3"/>
      <c r="Q194" s="3"/>
      <c r="R194" s="3"/>
      <c r="S194" s="3"/>
      <c r="T194" s="3"/>
      <c r="U194" s="3"/>
      <c r="V194" s="3"/>
      <c r="W194" s="3"/>
      <c r="X194" s="3"/>
      <c r="Y194" s="3"/>
      <c r="Z194" s="3"/>
      <c r="AA194" s="3"/>
      <c r="AB194" s="3"/>
      <c r="AC194" s="3"/>
      <c r="AD194" s="3"/>
      <c r="AE194" s="3"/>
    </row>
    <row r="195" ht="15.75" customHeight="1">
      <c r="A195" s="40"/>
      <c r="B195" s="41"/>
      <c r="C195" s="41"/>
      <c r="D195" s="1"/>
      <c r="E195" s="1"/>
      <c r="F195" s="1"/>
      <c r="G195" s="1"/>
      <c r="H195" s="1"/>
      <c r="I195" s="1"/>
      <c r="J195" s="1"/>
      <c r="K195" s="1"/>
      <c r="L195" s="3"/>
      <c r="M195" s="3"/>
      <c r="N195" s="3"/>
      <c r="O195" s="3"/>
      <c r="P195" s="3"/>
      <c r="Q195" s="3"/>
      <c r="R195" s="3"/>
      <c r="S195" s="3"/>
      <c r="T195" s="3"/>
      <c r="U195" s="3"/>
      <c r="V195" s="3"/>
      <c r="W195" s="3"/>
      <c r="X195" s="3"/>
      <c r="Y195" s="3"/>
      <c r="Z195" s="3"/>
      <c r="AA195" s="3"/>
      <c r="AB195" s="3"/>
      <c r="AC195" s="3"/>
      <c r="AD195" s="3"/>
      <c r="AE195" s="3"/>
    </row>
    <row r="196" ht="15.75" customHeight="1">
      <c r="A196" s="40"/>
      <c r="B196" s="41"/>
      <c r="C196" s="41"/>
      <c r="D196" s="1"/>
      <c r="E196" s="1"/>
      <c r="F196" s="1"/>
      <c r="G196" s="1"/>
      <c r="H196" s="1"/>
      <c r="I196" s="1"/>
      <c r="J196" s="1"/>
      <c r="K196" s="1"/>
      <c r="L196" s="3"/>
      <c r="M196" s="3"/>
      <c r="N196" s="3"/>
      <c r="O196" s="3"/>
      <c r="P196" s="3"/>
      <c r="Q196" s="3"/>
      <c r="R196" s="3"/>
      <c r="S196" s="3"/>
      <c r="T196" s="3"/>
      <c r="U196" s="3"/>
      <c r="V196" s="3"/>
      <c r="W196" s="3"/>
      <c r="X196" s="3"/>
      <c r="Y196" s="3"/>
      <c r="Z196" s="3"/>
      <c r="AA196" s="3"/>
      <c r="AB196" s="3"/>
      <c r="AC196" s="3"/>
      <c r="AD196" s="3"/>
      <c r="AE196" s="3"/>
    </row>
    <row r="197" ht="15.75" customHeight="1">
      <c r="A197" s="40"/>
      <c r="B197" s="41"/>
      <c r="C197" s="41"/>
      <c r="D197" s="1"/>
      <c r="E197" s="1"/>
      <c r="F197" s="1"/>
      <c r="G197" s="1"/>
      <c r="H197" s="1"/>
      <c r="I197" s="1"/>
      <c r="J197" s="1"/>
      <c r="K197" s="1"/>
      <c r="L197" s="3"/>
      <c r="M197" s="3"/>
      <c r="N197" s="3"/>
      <c r="O197" s="3"/>
      <c r="P197" s="3"/>
      <c r="Q197" s="3"/>
      <c r="R197" s="3"/>
      <c r="S197" s="3"/>
      <c r="T197" s="3"/>
      <c r="U197" s="3"/>
      <c r="V197" s="3"/>
      <c r="W197" s="3"/>
      <c r="X197" s="3"/>
      <c r="Y197" s="3"/>
      <c r="Z197" s="3"/>
      <c r="AA197" s="3"/>
      <c r="AB197" s="3"/>
      <c r="AC197" s="3"/>
      <c r="AD197" s="3"/>
      <c r="AE197" s="3"/>
    </row>
    <row r="198" ht="15.75" customHeight="1">
      <c r="A198" s="40"/>
      <c r="B198" s="41"/>
      <c r="C198" s="41"/>
      <c r="D198" s="1"/>
      <c r="E198" s="1"/>
      <c r="F198" s="1"/>
      <c r="G198" s="1"/>
      <c r="H198" s="1"/>
      <c r="I198" s="1"/>
      <c r="J198" s="1"/>
      <c r="K198" s="1"/>
      <c r="L198" s="3"/>
      <c r="M198" s="3"/>
      <c r="N198" s="3"/>
      <c r="O198" s="3"/>
      <c r="P198" s="3"/>
      <c r="Q198" s="3"/>
      <c r="R198" s="3"/>
      <c r="S198" s="3"/>
      <c r="T198" s="3"/>
      <c r="U198" s="3"/>
      <c r="V198" s="3"/>
      <c r="W198" s="3"/>
      <c r="X198" s="3"/>
      <c r="Y198" s="3"/>
      <c r="Z198" s="3"/>
      <c r="AA198" s="3"/>
      <c r="AB198" s="3"/>
      <c r="AC198" s="3"/>
      <c r="AD198" s="3"/>
      <c r="AE198" s="3"/>
    </row>
    <row r="199" ht="15.75" customHeight="1">
      <c r="A199" s="40"/>
      <c r="B199" s="41"/>
      <c r="C199" s="41"/>
      <c r="D199" s="1"/>
      <c r="E199" s="1"/>
      <c r="F199" s="1"/>
      <c r="G199" s="1"/>
      <c r="H199" s="1"/>
      <c r="I199" s="1"/>
      <c r="J199" s="1"/>
      <c r="K199" s="1"/>
      <c r="L199" s="3"/>
      <c r="M199" s="3"/>
      <c r="N199" s="3"/>
      <c r="O199" s="3"/>
      <c r="P199" s="3"/>
      <c r="Q199" s="3"/>
      <c r="R199" s="3"/>
      <c r="S199" s="3"/>
      <c r="T199" s="3"/>
      <c r="U199" s="3"/>
      <c r="V199" s="3"/>
      <c r="W199" s="3"/>
      <c r="X199" s="3"/>
      <c r="Y199" s="3"/>
      <c r="Z199" s="3"/>
      <c r="AA199" s="3"/>
      <c r="AB199" s="3"/>
      <c r="AC199" s="3"/>
      <c r="AD199" s="3"/>
      <c r="AE199" s="3"/>
    </row>
    <row r="200" ht="15.75" customHeight="1">
      <c r="A200" s="40"/>
      <c r="B200" s="41"/>
      <c r="C200" s="41"/>
      <c r="D200" s="1"/>
      <c r="E200" s="1"/>
      <c r="F200" s="1"/>
      <c r="G200" s="1"/>
      <c r="H200" s="1"/>
      <c r="I200" s="1"/>
      <c r="J200" s="1"/>
      <c r="K200" s="1"/>
      <c r="L200" s="3"/>
      <c r="M200" s="3"/>
      <c r="N200" s="3"/>
      <c r="O200" s="3"/>
      <c r="P200" s="3"/>
      <c r="Q200" s="3"/>
      <c r="R200" s="3"/>
      <c r="S200" s="3"/>
      <c r="T200" s="3"/>
      <c r="U200" s="3"/>
      <c r="V200" s="3"/>
      <c r="W200" s="3"/>
      <c r="X200" s="3"/>
      <c r="Y200" s="3"/>
      <c r="Z200" s="3"/>
      <c r="AA200" s="3"/>
      <c r="AB200" s="3"/>
      <c r="AC200" s="3"/>
      <c r="AD200" s="3"/>
      <c r="AE200" s="3"/>
    </row>
    <row r="201" ht="15.75" customHeight="1">
      <c r="A201" s="40"/>
      <c r="B201" s="41"/>
      <c r="C201" s="41"/>
      <c r="D201" s="1"/>
      <c r="E201" s="1"/>
      <c r="F201" s="1"/>
      <c r="G201" s="1"/>
      <c r="H201" s="1"/>
      <c r="I201" s="1"/>
      <c r="J201" s="1"/>
      <c r="K201" s="1"/>
      <c r="L201" s="3"/>
      <c r="M201" s="3"/>
      <c r="N201" s="3"/>
      <c r="O201" s="3"/>
      <c r="P201" s="3"/>
      <c r="Q201" s="3"/>
      <c r="R201" s="3"/>
      <c r="S201" s="3"/>
      <c r="T201" s="3"/>
      <c r="U201" s="3"/>
      <c r="V201" s="3"/>
      <c r="W201" s="3"/>
      <c r="X201" s="3"/>
      <c r="Y201" s="3"/>
      <c r="Z201" s="3"/>
      <c r="AA201" s="3"/>
      <c r="AB201" s="3"/>
      <c r="AC201" s="3"/>
      <c r="AD201" s="3"/>
      <c r="AE201" s="3"/>
    </row>
    <row r="202" ht="15.75" customHeight="1">
      <c r="A202" s="40"/>
      <c r="B202" s="41"/>
      <c r="C202" s="41"/>
      <c r="D202" s="1"/>
      <c r="E202" s="1"/>
      <c r="F202" s="1"/>
      <c r="G202" s="1"/>
      <c r="H202" s="1"/>
      <c r="I202" s="1"/>
      <c r="J202" s="1"/>
      <c r="K202" s="1"/>
      <c r="L202" s="3"/>
      <c r="M202" s="3"/>
      <c r="N202" s="3"/>
      <c r="O202" s="3"/>
      <c r="P202" s="3"/>
      <c r="Q202" s="3"/>
      <c r="R202" s="3"/>
      <c r="S202" s="3"/>
      <c r="T202" s="3"/>
      <c r="U202" s="3"/>
      <c r="V202" s="3"/>
      <c r="W202" s="3"/>
      <c r="X202" s="3"/>
      <c r="Y202" s="3"/>
      <c r="Z202" s="3"/>
      <c r="AA202" s="3"/>
      <c r="AB202" s="3"/>
      <c r="AC202" s="3"/>
      <c r="AD202" s="3"/>
      <c r="AE202" s="3"/>
    </row>
    <row r="203" ht="15.75" customHeight="1">
      <c r="A203" s="40"/>
      <c r="B203" s="41"/>
      <c r="C203" s="41"/>
      <c r="D203" s="1"/>
      <c r="E203" s="1"/>
      <c r="F203" s="1"/>
      <c r="G203" s="1"/>
      <c r="H203" s="1"/>
      <c r="I203" s="1"/>
      <c r="J203" s="1"/>
      <c r="K203" s="1"/>
      <c r="L203" s="3"/>
      <c r="M203" s="3"/>
      <c r="N203" s="3"/>
      <c r="O203" s="3"/>
      <c r="P203" s="3"/>
      <c r="Q203" s="3"/>
      <c r="R203" s="3"/>
      <c r="S203" s="3"/>
      <c r="T203" s="3"/>
      <c r="U203" s="3"/>
      <c r="V203" s="3"/>
      <c r="W203" s="3"/>
      <c r="X203" s="3"/>
      <c r="Y203" s="3"/>
      <c r="Z203" s="3"/>
      <c r="AA203" s="3"/>
      <c r="AB203" s="3"/>
      <c r="AC203" s="3"/>
      <c r="AD203" s="3"/>
      <c r="AE203" s="3"/>
    </row>
    <row r="204" ht="15.75" customHeight="1">
      <c r="A204" s="40"/>
      <c r="B204" s="41"/>
      <c r="C204" s="41"/>
      <c r="D204" s="1"/>
      <c r="E204" s="1"/>
      <c r="F204" s="1"/>
      <c r="G204" s="1"/>
      <c r="H204" s="1"/>
      <c r="I204" s="1"/>
      <c r="J204" s="1"/>
      <c r="K204" s="1"/>
      <c r="L204" s="3"/>
      <c r="M204" s="3"/>
      <c r="N204" s="3"/>
      <c r="O204" s="3"/>
      <c r="P204" s="3"/>
      <c r="Q204" s="3"/>
      <c r="R204" s="3"/>
      <c r="S204" s="3"/>
      <c r="T204" s="3"/>
      <c r="U204" s="3"/>
      <c r="V204" s="3"/>
      <c r="W204" s="3"/>
      <c r="X204" s="3"/>
      <c r="Y204" s="3"/>
      <c r="Z204" s="3"/>
      <c r="AA204" s="3"/>
      <c r="AB204" s="3"/>
      <c r="AC204" s="3"/>
      <c r="AD204" s="3"/>
      <c r="AE204" s="3"/>
    </row>
    <row r="205" ht="15.75" customHeight="1">
      <c r="A205" s="40"/>
      <c r="B205" s="41"/>
      <c r="C205" s="41"/>
      <c r="D205" s="1"/>
      <c r="E205" s="1"/>
      <c r="F205" s="1"/>
      <c r="G205" s="1"/>
      <c r="H205" s="1"/>
      <c r="I205" s="1"/>
      <c r="J205" s="1"/>
      <c r="K205" s="1"/>
      <c r="L205" s="3"/>
      <c r="M205" s="3"/>
      <c r="N205" s="3"/>
      <c r="O205" s="3"/>
      <c r="P205" s="3"/>
      <c r="Q205" s="3"/>
      <c r="R205" s="3"/>
      <c r="S205" s="3"/>
      <c r="T205" s="3"/>
      <c r="U205" s="3"/>
      <c r="V205" s="3"/>
      <c r="W205" s="3"/>
      <c r="X205" s="3"/>
      <c r="Y205" s="3"/>
      <c r="Z205" s="3"/>
      <c r="AA205" s="3"/>
      <c r="AB205" s="3"/>
      <c r="AC205" s="3"/>
      <c r="AD205" s="3"/>
      <c r="AE205" s="3"/>
    </row>
    <row r="206" ht="15.75" customHeight="1">
      <c r="A206" s="40"/>
      <c r="B206" s="41"/>
      <c r="C206" s="41"/>
      <c r="D206" s="1"/>
      <c r="E206" s="1"/>
      <c r="F206" s="1"/>
      <c r="G206" s="1"/>
      <c r="H206" s="1"/>
      <c r="I206" s="1"/>
      <c r="J206" s="1"/>
      <c r="K206" s="1"/>
      <c r="L206" s="3"/>
      <c r="M206" s="3"/>
      <c r="N206" s="3"/>
      <c r="O206" s="3"/>
      <c r="P206" s="3"/>
      <c r="Q206" s="3"/>
      <c r="R206" s="3"/>
      <c r="S206" s="3"/>
      <c r="T206" s="3"/>
      <c r="U206" s="3"/>
      <c r="V206" s="3"/>
      <c r="W206" s="3"/>
      <c r="X206" s="3"/>
      <c r="Y206" s="3"/>
      <c r="Z206" s="3"/>
      <c r="AA206" s="3"/>
      <c r="AB206" s="3"/>
      <c r="AC206" s="3"/>
      <c r="AD206" s="3"/>
      <c r="AE206" s="3"/>
    </row>
    <row r="207" ht="15.75" customHeight="1">
      <c r="A207" s="40"/>
      <c r="B207" s="41"/>
      <c r="C207" s="41"/>
      <c r="D207" s="1"/>
      <c r="E207" s="1"/>
      <c r="F207" s="1"/>
      <c r="G207" s="1"/>
      <c r="H207" s="1"/>
      <c r="I207" s="1"/>
      <c r="J207" s="1"/>
      <c r="K207" s="1"/>
      <c r="L207" s="3"/>
      <c r="M207" s="3"/>
      <c r="N207" s="3"/>
      <c r="O207" s="3"/>
      <c r="P207" s="3"/>
      <c r="Q207" s="3"/>
      <c r="R207" s="3"/>
      <c r="S207" s="3"/>
      <c r="T207" s="3"/>
      <c r="U207" s="3"/>
      <c r="V207" s="3"/>
      <c r="W207" s="3"/>
      <c r="X207" s="3"/>
      <c r="Y207" s="3"/>
      <c r="Z207" s="3"/>
      <c r="AA207" s="3"/>
      <c r="AB207" s="3"/>
      <c r="AC207" s="3"/>
      <c r="AD207" s="3"/>
      <c r="AE207" s="3"/>
    </row>
    <row r="208" ht="15.75" customHeight="1">
      <c r="A208" s="40"/>
      <c r="B208" s="41"/>
      <c r="C208" s="41"/>
      <c r="D208" s="1"/>
      <c r="E208" s="1"/>
      <c r="F208" s="1"/>
      <c r="G208" s="1"/>
      <c r="H208" s="1"/>
      <c r="I208" s="1"/>
      <c r="J208" s="1"/>
      <c r="K208" s="1"/>
      <c r="L208" s="3"/>
      <c r="M208" s="3"/>
      <c r="N208" s="3"/>
      <c r="O208" s="3"/>
      <c r="P208" s="3"/>
      <c r="Q208" s="3"/>
      <c r="R208" s="3"/>
      <c r="S208" s="3"/>
      <c r="T208" s="3"/>
      <c r="U208" s="3"/>
      <c r="V208" s="3"/>
      <c r="W208" s="3"/>
      <c r="X208" s="3"/>
      <c r="Y208" s="3"/>
      <c r="Z208" s="3"/>
      <c r="AA208" s="3"/>
      <c r="AB208" s="3"/>
      <c r="AC208" s="3"/>
      <c r="AD208" s="3"/>
      <c r="AE208" s="3"/>
    </row>
    <row r="209" ht="15.75" customHeight="1">
      <c r="A209" s="40"/>
      <c r="B209" s="41"/>
      <c r="C209" s="41"/>
      <c r="D209" s="1"/>
      <c r="E209" s="1"/>
      <c r="F209" s="1"/>
      <c r="G209" s="1"/>
      <c r="H209" s="1"/>
      <c r="I209" s="1"/>
      <c r="J209" s="1"/>
      <c r="K209" s="1"/>
      <c r="L209" s="3"/>
      <c r="M209" s="3"/>
      <c r="N209" s="3"/>
      <c r="O209" s="3"/>
      <c r="P209" s="3"/>
      <c r="Q209" s="3"/>
      <c r="R209" s="3"/>
      <c r="S209" s="3"/>
      <c r="T209" s="3"/>
      <c r="U209" s="3"/>
      <c r="V209" s="3"/>
      <c r="W209" s="3"/>
      <c r="X209" s="3"/>
      <c r="Y209" s="3"/>
      <c r="Z209" s="3"/>
      <c r="AA209" s="3"/>
      <c r="AB209" s="3"/>
      <c r="AC209" s="3"/>
      <c r="AD209" s="3"/>
      <c r="AE209" s="3"/>
    </row>
    <row r="210" ht="15.75" customHeight="1">
      <c r="A210" s="40"/>
      <c r="B210" s="41"/>
      <c r="C210" s="41"/>
      <c r="D210" s="1"/>
      <c r="E210" s="1"/>
      <c r="F210" s="1"/>
      <c r="G210" s="1"/>
      <c r="H210" s="1"/>
      <c r="I210" s="1"/>
      <c r="J210" s="1"/>
      <c r="K210" s="1"/>
      <c r="L210" s="3"/>
      <c r="M210" s="3"/>
      <c r="N210" s="3"/>
      <c r="O210" s="3"/>
      <c r="P210" s="3"/>
      <c r="Q210" s="3"/>
      <c r="R210" s="3"/>
      <c r="S210" s="3"/>
      <c r="T210" s="3"/>
      <c r="U210" s="3"/>
      <c r="V210" s="3"/>
      <c r="W210" s="3"/>
      <c r="X210" s="3"/>
      <c r="Y210" s="3"/>
      <c r="Z210" s="3"/>
      <c r="AA210" s="3"/>
      <c r="AB210" s="3"/>
      <c r="AC210" s="3"/>
      <c r="AD210" s="3"/>
      <c r="AE210" s="3"/>
    </row>
    <row r="211" ht="15.75" customHeight="1">
      <c r="A211" s="40"/>
      <c r="B211" s="41"/>
      <c r="C211" s="41"/>
      <c r="D211" s="1"/>
      <c r="E211" s="1"/>
      <c r="F211" s="1"/>
      <c r="G211" s="1"/>
      <c r="H211" s="1"/>
      <c r="I211" s="1"/>
      <c r="J211" s="1"/>
      <c r="K211" s="1"/>
      <c r="L211" s="3"/>
      <c r="M211" s="3"/>
      <c r="N211" s="3"/>
      <c r="O211" s="3"/>
      <c r="P211" s="3"/>
      <c r="Q211" s="3"/>
      <c r="R211" s="3"/>
      <c r="S211" s="3"/>
      <c r="T211" s="3"/>
      <c r="U211" s="3"/>
      <c r="V211" s="3"/>
      <c r="W211" s="3"/>
      <c r="X211" s="3"/>
      <c r="Y211" s="3"/>
      <c r="Z211" s="3"/>
      <c r="AA211" s="3"/>
      <c r="AB211" s="3"/>
      <c r="AC211" s="3"/>
      <c r="AD211" s="3"/>
      <c r="AE211" s="3"/>
    </row>
    <row r="212" ht="15.75" customHeight="1">
      <c r="A212" s="40"/>
      <c r="B212" s="41"/>
      <c r="C212" s="41"/>
      <c r="D212" s="1"/>
      <c r="E212" s="1"/>
      <c r="F212" s="1"/>
      <c r="G212" s="1"/>
      <c r="H212" s="1"/>
      <c r="I212" s="1"/>
      <c r="J212" s="1"/>
      <c r="K212" s="1"/>
      <c r="L212" s="3"/>
      <c r="M212" s="3"/>
      <c r="N212" s="3"/>
      <c r="O212" s="3"/>
      <c r="P212" s="3"/>
      <c r="Q212" s="3"/>
      <c r="R212" s="3"/>
      <c r="S212" s="3"/>
      <c r="T212" s="3"/>
      <c r="U212" s="3"/>
      <c r="V212" s="3"/>
      <c r="W212" s="3"/>
      <c r="X212" s="3"/>
      <c r="Y212" s="3"/>
      <c r="Z212" s="3"/>
      <c r="AA212" s="3"/>
      <c r="AB212" s="3"/>
      <c r="AC212" s="3"/>
      <c r="AD212" s="3"/>
      <c r="AE212" s="3"/>
    </row>
    <row r="213" ht="15.75" customHeight="1">
      <c r="A213" s="40"/>
      <c r="B213" s="41"/>
      <c r="C213" s="41"/>
      <c r="D213" s="1"/>
      <c r="E213" s="1"/>
      <c r="F213" s="1"/>
      <c r="G213" s="1"/>
      <c r="H213" s="1"/>
      <c r="I213" s="1"/>
      <c r="J213" s="1"/>
      <c r="K213" s="1"/>
      <c r="L213" s="3"/>
      <c r="M213" s="3"/>
      <c r="N213" s="3"/>
      <c r="O213" s="3"/>
      <c r="P213" s="3"/>
      <c r="Q213" s="3"/>
      <c r="R213" s="3"/>
      <c r="S213" s="3"/>
      <c r="T213" s="3"/>
      <c r="U213" s="3"/>
      <c r="V213" s="3"/>
      <c r="W213" s="3"/>
      <c r="X213" s="3"/>
      <c r="Y213" s="3"/>
      <c r="Z213" s="3"/>
      <c r="AA213" s="3"/>
      <c r="AB213" s="3"/>
      <c r="AC213" s="3"/>
      <c r="AD213" s="3"/>
      <c r="AE213" s="3"/>
    </row>
    <row r="214" ht="15.75" customHeight="1">
      <c r="A214" s="40"/>
      <c r="B214" s="41"/>
      <c r="C214" s="41"/>
      <c r="D214" s="1"/>
      <c r="E214" s="1"/>
      <c r="F214" s="1"/>
      <c r="G214" s="1"/>
      <c r="H214" s="1"/>
      <c r="I214" s="1"/>
      <c r="J214" s="1"/>
      <c r="K214" s="1"/>
      <c r="L214" s="3"/>
      <c r="M214" s="3"/>
      <c r="N214" s="3"/>
      <c r="O214" s="3"/>
      <c r="P214" s="3"/>
      <c r="Q214" s="3"/>
      <c r="R214" s="3"/>
      <c r="S214" s="3"/>
      <c r="T214" s="3"/>
      <c r="U214" s="3"/>
      <c r="V214" s="3"/>
      <c r="W214" s="3"/>
      <c r="X214" s="3"/>
      <c r="Y214" s="3"/>
      <c r="Z214" s="3"/>
      <c r="AA214" s="3"/>
      <c r="AB214" s="3"/>
      <c r="AC214" s="3"/>
      <c r="AD214" s="3"/>
      <c r="AE214" s="3"/>
    </row>
    <row r="215" ht="15.75" customHeight="1">
      <c r="A215" s="40"/>
      <c r="B215" s="41"/>
      <c r="C215" s="41"/>
      <c r="D215" s="1"/>
      <c r="E215" s="1"/>
      <c r="F215" s="1"/>
      <c r="G215" s="1"/>
      <c r="H215" s="1"/>
      <c r="I215" s="1"/>
      <c r="J215" s="1"/>
      <c r="K215" s="1"/>
      <c r="L215" s="3"/>
      <c r="M215" s="3"/>
      <c r="N215" s="3"/>
      <c r="O215" s="3"/>
      <c r="P215" s="3"/>
      <c r="Q215" s="3"/>
      <c r="R215" s="3"/>
      <c r="S215" s="3"/>
      <c r="T215" s="3"/>
      <c r="U215" s="3"/>
      <c r="V215" s="3"/>
      <c r="W215" s="3"/>
      <c r="X215" s="3"/>
      <c r="Y215" s="3"/>
      <c r="Z215" s="3"/>
      <c r="AA215" s="3"/>
      <c r="AB215" s="3"/>
      <c r="AC215" s="3"/>
      <c r="AD215" s="3"/>
      <c r="AE215" s="3"/>
    </row>
    <row r="216" ht="15.75" customHeight="1">
      <c r="A216" s="40"/>
      <c r="B216" s="41"/>
      <c r="C216" s="41"/>
      <c r="D216" s="1"/>
      <c r="E216" s="1"/>
      <c r="F216" s="1"/>
      <c r="G216" s="1"/>
      <c r="H216" s="1"/>
      <c r="I216" s="1"/>
      <c r="J216" s="1"/>
      <c r="K216" s="1"/>
      <c r="L216" s="3"/>
      <c r="M216" s="3"/>
      <c r="N216" s="3"/>
      <c r="O216" s="3"/>
      <c r="P216" s="3"/>
      <c r="Q216" s="3"/>
      <c r="R216" s="3"/>
      <c r="S216" s="3"/>
      <c r="T216" s="3"/>
      <c r="U216" s="3"/>
      <c r="V216" s="3"/>
      <c r="W216" s="3"/>
      <c r="X216" s="3"/>
      <c r="Y216" s="3"/>
      <c r="Z216" s="3"/>
      <c r="AA216" s="3"/>
      <c r="AB216" s="3"/>
      <c r="AC216" s="3"/>
      <c r="AD216" s="3"/>
      <c r="AE216" s="3"/>
    </row>
    <row r="217" ht="15.75" customHeight="1">
      <c r="A217" s="40"/>
      <c r="B217" s="41"/>
      <c r="C217" s="41"/>
      <c r="D217" s="1"/>
      <c r="E217" s="1"/>
      <c r="F217" s="1"/>
      <c r="G217" s="1"/>
      <c r="H217" s="1"/>
      <c r="I217" s="1"/>
      <c r="J217" s="1"/>
      <c r="K217" s="1"/>
      <c r="L217" s="3"/>
      <c r="M217" s="3"/>
      <c r="N217" s="3"/>
      <c r="O217" s="3"/>
      <c r="P217" s="3"/>
      <c r="Q217" s="3"/>
      <c r="R217" s="3"/>
      <c r="S217" s="3"/>
      <c r="T217" s="3"/>
      <c r="U217" s="3"/>
      <c r="V217" s="3"/>
      <c r="W217" s="3"/>
      <c r="X217" s="3"/>
      <c r="Y217" s="3"/>
      <c r="Z217" s="3"/>
      <c r="AA217" s="3"/>
      <c r="AB217" s="3"/>
      <c r="AC217" s="3"/>
      <c r="AD217" s="3"/>
      <c r="AE217" s="3"/>
    </row>
    <row r="218" ht="15.75" customHeight="1">
      <c r="A218" s="40"/>
      <c r="B218" s="41"/>
      <c r="C218" s="41"/>
      <c r="D218" s="1"/>
      <c r="E218" s="1"/>
      <c r="F218" s="1"/>
      <c r="G218" s="1"/>
      <c r="H218" s="1"/>
      <c r="I218" s="1"/>
      <c r="J218" s="1"/>
      <c r="K218" s="1"/>
      <c r="L218" s="3"/>
      <c r="M218" s="3"/>
      <c r="N218" s="3"/>
      <c r="O218" s="3"/>
      <c r="P218" s="3"/>
      <c r="Q218" s="3"/>
      <c r="R218" s="3"/>
      <c r="S218" s="3"/>
      <c r="T218" s="3"/>
      <c r="U218" s="3"/>
      <c r="V218" s="3"/>
      <c r="W218" s="3"/>
      <c r="X218" s="3"/>
      <c r="Y218" s="3"/>
      <c r="Z218" s="3"/>
      <c r="AA218" s="3"/>
      <c r="AB218" s="3"/>
      <c r="AC218" s="3"/>
      <c r="AD218" s="3"/>
      <c r="AE218" s="3"/>
    </row>
    <row r="219" ht="15.75" customHeight="1">
      <c r="A219" s="40"/>
      <c r="B219" s="41"/>
      <c r="C219" s="41"/>
      <c r="D219" s="1"/>
      <c r="E219" s="1"/>
      <c r="F219" s="1"/>
      <c r="G219" s="1"/>
      <c r="H219" s="1"/>
      <c r="I219" s="1"/>
      <c r="J219" s="1"/>
      <c r="K219" s="1"/>
      <c r="L219" s="3"/>
      <c r="M219" s="3"/>
      <c r="N219" s="3"/>
      <c r="O219" s="3"/>
      <c r="P219" s="3"/>
      <c r="Q219" s="3"/>
      <c r="R219" s="3"/>
      <c r="S219" s="3"/>
      <c r="T219" s="3"/>
      <c r="U219" s="3"/>
      <c r="V219" s="3"/>
      <c r="W219" s="3"/>
      <c r="X219" s="3"/>
      <c r="Y219" s="3"/>
      <c r="Z219" s="3"/>
      <c r="AA219" s="3"/>
      <c r="AB219" s="3"/>
      <c r="AC219" s="3"/>
      <c r="AD219" s="3"/>
      <c r="AE219" s="3"/>
    </row>
    <row r="220" ht="15.75" customHeight="1">
      <c r="A220" s="40"/>
      <c r="B220" s="41"/>
      <c r="C220" s="41"/>
      <c r="D220" s="1"/>
      <c r="E220" s="1"/>
      <c r="F220" s="1"/>
      <c r="G220" s="1"/>
      <c r="H220" s="1"/>
      <c r="I220" s="1"/>
      <c r="J220" s="1"/>
      <c r="K220" s="1"/>
      <c r="L220" s="3"/>
      <c r="M220" s="3"/>
      <c r="N220" s="3"/>
      <c r="O220" s="3"/>
      <c r="P220" s="3"/>
      <c r="Q220" s="3"/>
      <c r="R220" s="3"/>
      <c r="S220" s="3"/>
      <c r="T220" s="3"/>
      <c r="U220" s="3"/>
      <c r="V220" s="3"/>
      <c r="W220" s="3"/>
      <c r="X220" s="3"/>
      <c r="Y220" s="3"/>
      <c r="Z220" s="3"/>
      <c r="AA220" s="3"/>
      <c r="AB220" s="3"/>
      <c r="AC220" s="3"/>
      <c r="AD220" s="3"/>
      <c r="AE220" s="3"/>
    </row>
    <row r="221" ht="15.75" customHeight="1">
      <c r="A221" s="40"/>
      <c r="B221" s="41"/>
      <c r="C221" s="41"/>
      <c r="D221" s="1"/>
      <c r="E221" s="1"/>
      <c r="F221" s="1"/>
      <c r="G221" s="1"/>
      <c r="H221" s="1"/>
      <c r="I221" s="1"/>
      <c r="J221" s="1"/>
      <c r="K221" s="1"/>
      <c r="L221" s="3"/>
      <c r="M221" s="3"/>
      <c r="N221" s="3"/>
      <c r="O221" s="3"/>
      <c r="P221" s="3"/>
      <c r="Q221" s="3"/>
      <c r="R221" s="3"/>
      <c r="S221" s="3"/>
      <c r="T221" s="3"/>
      <c r="U221" s="3"/>
      <c r="V221" s="3"/>
      <c r="W221" s="3"/>
      <c r="X221" s="3"/>
      <c r="Y221" s="3"/>
      <c r="Z221" s="3"/>
      <c r="AA221" s="3"/>
      <c r="AB221" s="3"/>
      <c r="AC221" s="3"/>
      <c r="AD221" s="3"/>
      <c r="AE221" s="3"/>
    </row>
    <row r="222" ht="15.75" customHeight="1">
      <c r="A222" s="40"/>
      <c r="B222" s="41"/>
      <c r="C222" s="41"/>
      <c r="D222" s="1"/>
      <c r="E222" s="1"/>
      <c r="F222" s="1"/>
      <c r="G222" s="1"/>
      <c r="H222" s="1"/>
      <c r="I222" s="1"/>
      <c r="J222" s="1"/>
      <c r="K222" s="1"/>
      <c r="L222" s="3"/>
      <c r="M222" s="3"/>
      <c r="N222" s="3"/>
      <c r="O222" s="3"/>
      <c r="P222" s="3"/>
      <c r="Q222" s="3"/>
      <c r="R222" s="3"/>
      <c r="S222" s="3"/>
      <c r="T222" s="3"/>
      <c r="U222" s="3"/>
      <c r="V222" s="3"/>
      <c r="W222" s="3"/>
      <c r="X222" s="3"/>
      <c r="Y222" s="3"/>
      <c r="Z222" s="3"/>
      <c r="AA222" s="3"/>
      <c r="AB222" s="3"/>
      <c r="AC222" s="3"/>
      <c r="AD222" s="3"/>
      <c r="AE222" s="3"/>
    </row>
    <row r="223" ht="15.75" customHeight="1">
      <c r="A223" s="40"/>
      <c r="B223" s="41"/>
      <c r="C223" s="41"/>
      <c r="D223" s="1"/>
      <c r="E223" s="1"/>
      <c r="F223" s="1"/>
      <c r="G223" s="1"/>
      <c r="H223" s="1"/>
      <c r="I223" s="1"/>
      <c r="J223" s="1"/>
      <c r="K223" s="1"/>
      <c r="L223" s="3"/>
      <c r="M223" s="3"/>
      <c r="N223" s="3"/>
      <c r="O223" s="3"/>
      <c r="P223" s="3"/>
      <c r="Q223" s="3"/>
      <c r="R223" s="3"/>
      <c r="S223" s="3"/>
      <c r="T223" s="3"/>
      <c r="U223" s="3"/>
      <c r="V223" s="3"/>
      <c r="W223" s="3"/>
      <c r="X223" s="3"/>
      <c r="Y223" s="3"/>
      <c r="Z223" s="3"/>
      <c r="AA223" s="3"/>
      <c r="AB223" s="3"/>
      <c r="AC223" s="3"/>
      <c r="AD223" s="3"/>
      <c r="AE223" s="3"/>
    </row>
    <row r="224" ht="15.75" customHeight="1">
      <c r="A224" s="40"/>
      <c r="B224" s="41"/>
      <c r="C224" s="41"/>
      <c r="D224" s="1"/>
      <c r="E224" s="1"/>
      <c r="F224" s="1"/>
      <c r="G224" s="1"/>
      <c r="H224" s="1"/>
      <c r="I224" s="1"/>
      <c r="J224" s="1"/>
      <c r="K224" s="1"/>
      <c r="L224" s="3"/>
      <c r="M224" s="3"/>
      <c r="N224" s="3"/>
      <c r="O224" s="3"/>
      <c r="P224" s="3"/>
      <c r="Q224" s="3"/>
      <c r="R224" s="3"/>
      <c r="S224" s="3"/>
      <c r="T224" s="3"/>
      <c r="U224" s="3"/>
      <c r="V224" s="3"/>
      <c r="W224" s="3"/>
      <c r="X224" s="3"/>
      <c r="Y224" s="3"/>
      <c r="Z224" s="3"/>
      <c r="AA224" s="3"/>
      <c r="AB224" s="3"/>
      <c r="AC224" s="3"/>
      <c r="AD224" s="3"/>
      <c r="AE224" s="3"/>
    </row>
    <row r="225" ht="15.75" customHeight="1">
      <c r="A225" s="40"/>
      <c r="B225" s="41"/>
      <c r="C225" s="41"/>
      <c r="D225" s="1"/>
      <c r="E225" s="1"/>
      <c r="F225" s="1"/>
      <c r="G225" s="1"/>
      <c r="H225" s="1"/>
      <c r="I225" s="1"/>
      <c r="J225" s="1"/>
      <c r="K225" s="1"/>
      <c r="L225" s="3"/>
      <c r="M225" s="3"/>
      <c r="N225" s="3"/>
      <c r="O225" s="3"/>
      <c r="P225" s="3"/>
      <c r="Q225" s="3"/>
      <c r="R225" s="3"/>
      <c r="S225" s="3"/>
      <c r="T225" s="3"/>
      <c r="U225" s="3"/>
      <c r="V225" s="3"/>
      <c r="W225" s="3"/>
      <c r="X225" s="3"/>
      <c r="Y225" s="3"/>
      <c r="Z225" s="3"/>
      <c r="AA225" s="3"/>
      <c r="AB225" s="3"/>
      <c r="AC225" s="3"/>
      <c r="AD225" s="3"/>
      <c r="AE225" s="3"/>
    </row>
    <row r="226" ht="15.75" customHeight="1">
      <c r="A226" s="40"/>
      <c r="B226" s="41"/>
      <c r="C226" s="41"/>
      <c r="D226" s="1"/>
      <c r="E226" s="1"/>
      <c r="F226" s="1"/>
      <c r="G226" s="1"/>
      <c r="H226" s="1"/>
      <c r="I226" s="1"/>
      <c r="J226" s="1"/>
      <c r="K226" s="1"/>
      <c r="L226" s="3"/>
      <c r="M226" s="3"/>
      <c r="N226" s="3"/>
      <c r="O226" s="3"/>
      <c r="P226" s="3"/>
      <c r="Q226" s="3"/>
      <c r="R226" s="3"/>
      <c r="S226" s="3"/>
      <c r="T226" s="3"/>
      <c r="U226" s="3"/>
      <c r="V226" s="3"/>
      <c r="W226" s="3"/>
      <c r="X226" s="3"/>
      <c r="Y226" s="3"/>
      <c r="Z226" s="3"/>
      <c r="AA226" s="3"/>
      <c r="AB226" s="3"/>
      <c r="AC226" s="3"/>
      <c r="AD226" s="3"/>
      <c r="AE226" s="3"/>
    </row>
    <row r="227" ht="15.75" customHeight="1">
      <c r="A227" s="40"/>
      <c r="B227" s="41"/>
      <c r="C227" s="41"/>
      <c r="D227" s="1"/>
      <c r="E227" s="1"/>
      <c r="F227" s="1"/>
      <c r="G227" s="1"/>
      <c r="H227" s="1"/>
      <c r="I227" s="1"/>
      <c r="J227" s="1"/>
      <c r="K227" s="1"/>
      <c r="L227" s="3"/>
      <c r="M227" s="3"/>
      <c r="N227" s="3"/>
      <c r="O227" s="3"/>
      <c r="P227" s="3"/>
      <c r="Q227" s="3"/>
      <c r="R227" s="3"/>
      <c r="S227" s="3"/>
      <c r="T227" s="3"/>
      <c r="U227" s="3"/>
      <c r="V227" s="3"/>
      <c r="W227" s="3"/>
      <c r="X227" s="3"/>
      <c r="Y227" s="3"/>
      <c r="Z227" s="3"/>
      <c r="AA227" s="3"/>
      <c r="AB227" s="3"/>
      <c r="AC227" s="3"/>
      <c r="AD227" s="3"/>
      <c r="AE227" s="3"/>
    </row>
    <row r="228" ht="15.75" customHeight="1">
      <c r="A228" s="40"/>
      <c r="B228" s="41"/>
      <c r="C228" s="41"/>
      <c r="D228" s="1"/>
      <c r="E228" s="1"/>
      <c r="F228" s="1"/>
      <c r="G228" s="1"/>
      <c r="H228" s="1"/>
      <c r="I228" s="1"/>
      <c r="J228" s="1"/>
      <c r="K228" s="1"/>
      <c r="L228" s="3"/>
      <c r="M228" s="3"/>
      <c r="N228" s="3"/>
      <c r="O228" s="3"/>
      <c r="P228" s="3"/>
      <c r="Q228" s="3"/>
      <c r="R228" s="3"/>
      <c r="S228" s="3"/>
      <c r="T228" s="3"/>
      <c r="U228" s="3"/>
      <c r="V228" s="3"/>
      <c r="W228" s="3"/>
      <c r="X228" s="3"/>
      <c r="Y228" s="3"/>
      <c r="Z228" s="3"/>
      <c r="AA228" s="3"/>
      <c r="AB228" s="3"/>
      <c r="AC228" s="3"/>
      <c r="AD228" s="3"/>
      <c r="AE228" s="3"/>
    </row>
    <row r="229" ht="15.75" customHeight="1">
      <c r="A229" s="40"/>
      <c r="B229" s="41"/>
      <c r="C229" s="41"/>
      <c r="D229" s="1"/>
      <c r="E229" s="1"/>
      <c r="F229" s="1"/>
      <c r="G229" s="1"/>
      <c r="H229" s="1"/>
      <c r="I229" s="1"/>
      <c r="J229" s="1"/>
      <c r="K229" s="1"/>
      <c r="L229" s="3"/>
      <c r="M229" s="3"/>
      <c r="N229" s="3"/>
      <c r="O229" s="3"/>
      <c r="P229" s="3"/>
      <c r="Q229" s="3"/>
      <c r="R229" s="3"/>
      <c r="S229" s="3"/>
      <c r="T229" s="3"/>
      <c r="U229" s="3"/>
      <c r="V229" s="3"/>
      <c r="W229" s="3"/>
      <c r="X229" s="3"/>
      <c r="Y229" s="3"/>
      <c r="Z229" s="3"/>
      <c r="AA229" s="3"/>
      <c r="AB229" s="3"/>
      <c r="AC229" s="3"/>
      <c r="AD229" s="3"/>
      <c r="AE229" s="3"/>
    </row>
    <row r="230" ht="15.75" customHeight="1">
      <c r="A230" s="40"/>
      <c r="B230" s="41"/>
      <c r="C230" s="41"/>
      <c r="D230" s="1"/>
      <c r="E230" s="1"/>
      <c r="F230" s="1"/>
      <c r="G230" s="1"/>
      <c r="H230" s="1"/>
      <c r="I230" s="1"/>
      <c r="J230" s="1"/>
      <c r="K230" s="1"/>
      <c r="L230" s="3"/>
      <c r="M230" s="3"/>
      <c r="N230" s="3"/>
      <c r="O230" s="3"/>
      <c r="P230" s="3"/>
      <c r="Q230" s="3"/>
      <c r="R230" s="3"/>
      <c r="S230" s="3"/>
      <c r="T230" s="3"/>
      <c r="U230" s="3"/>
      <c r="V230" s="3"/>
      <c r="W230" s="3"/>
      <c r="X230" s="3"/>
      <c r="Y230" s="3"/>
      <c r="Z230" s="3"/>
      <c r="AA230" s="3"/>
      <c r="AB230" s="3"/>
      <c r="AC230" s="3"/>
      <c r="AD230" s="3"/>
      <c r="AE230" s="3"/>
    </row>
    <row r="231" ht="15.75" customHeight="1">
      <c r="A231" s="40"/>
      <c r="B231" s="41"/>
      <c r="C231" s="41"/>
      <c r="D231" s="1"/>
      <c r="E231" s="1"/>
      <c r="F231" s="1"/>
      <c r="G231" s="1"/>
      <c r="H231" s="1"/>
      <c r="I231" s="1"/>
      <c r="J231" s="1"/>
      <c r="K231" s="1"/>
      <c r="L231" s="3"/>
      <c r="M231" s="3"/>
      <c r="N231" s="3"/>
      <c r="O231" s="3"/>
      <c r="P231" s="3"/>
      <c r="Q231" s="3"/>
      <c r="R231" s="3"/>
      <c r="S231" s="3"/>
      <c r="T231" s="3"/>
      <c r="U231" s="3"/>
      <c r="V231" s="3"/>
      <c r="W231" s="3"/>
      <c r="X231" s="3"/>
      <c r="Y231" s="3"/>
      <c r="Z231" s="3"/>
      <c r="AA231" s="3"/>
      <c r="AB231" s="3"/>
      <c r="AC231" s="3"/>
      <c r="AD231" s="3"/>
      <c r="AE231" s="3"/>
    </row>
    <row r="232" ht="15.75" customHeight="1">
      <c r="A232" s="40"/>
      <c r="B232" s="41"/>
      <c r="C232" s="41"/>
      <c r="D232" s="1"/>
      <c r="E232" s="1"/>
      <c r="F232" s="1"/>
      <c r="G232" s="1"/>
      <c r="H232" s="1"/>
      <c r="I232" s="1"/>
      <c r="J232" s="1"/>
      <c r="K232" s="1"/>
      <c r="L232" s="3"/>
      <c r="M232" s="3"/>
      <c r="N232" s="3"/>
      <c r="O232" s="3"/>
      <c r="P232" s="3"/>
      <c r="Q232" s="3"/>
      <c r="R232" s="3"/>
      <c r="S232" s="3"/>
      <c r="T232" s="3"/>
      <c r="U232" s="3"/>
      <c r="V232" s="3"/>
      <c r="W232" s="3"/>
      <c r="X232" s="3"/>
      <c r="Y232" s="3"/>
      <c r="Z232" s="3"/>
      <c r="AA232" s="3"/>
      <c r="AB232" s="3"/>
      <c r="AC232" s="3"/>
      <c r="AD232" s="3"/>
      <c r="AE232" s="3"/>
    </row>
    <row r="233" ht="15.75" customHeight="1">
      <c r="A233" s="40"/>
      <c r="B233" s="41"/>
      <c r="C233" s="41"/>
      <c r="D233" s="1"/>
      <c r="E233" s="1"/>
      <c r="F233" s="1"/>
      <c r="G233" s="1"/>
      <c r="H233" s="1"/>
      <c r="I233" s="1"/>
      <c r="J233" s="1"/>
      <c r="K233" s="1"/>
      <c r="L233" s="3"/>
      <c r="M233" s="3"/>
      <c r="N233" s="3"/>
      <c r="O233" s="3"/>
      <c r="P233" s="3"/>
      <c r="Q233" s="3"/>
      <c r="R233" s="3"/>
      <c r="S233" s="3"/>
      <c r="T233" s="3"/>
      <c r="U233" s="3"/>
      <c r="V233" s="3"/>
      <c r="W233" s="3"/>
      <c r="X233" s="3"/>
      <c r="Y233" s="3"/>
      <c r="Z233" s="3"/>
      <c r="AA233" s="3"/>
      <c r="AB233" s="3"/>
      <c r="AC233" s="3"/>
      <c r="AD233" s="3"/>
      <c r="AE233" s="3"/>
    </row>
    <row r="234" ht="15.75" customHeight="1">
      <c r="A234" s="40"/>
      <c r="B234" s="41"/>
      <c r="C234" s="41"/>
      <c r="D234" s="1"/>
      <c r="E234" s="1"/>
      <c r="F234" s="1"/>
      <c r="G234" s="1"/>
      <c r="H234" s="1"/>
      <c r="I234" s="1"/>
      <c r="J234" s="1"/>
      <c r="K234" s="1"/>
      <c r="L234" s="3"/>
      <c r="M234" s="3"/>
      <c r="N234" s="3"/>
      <c r="O234" s="3"/>
      <c r="P234" s="3"/>
      <c r="Q234" s="3"/>
      <c r="R234" s="3"/>
      <c r="S234" s="3"/>
      <c r="T234" s="3"/>
      <c r="U234" s="3"/>
      <c r="V234" s="3"/>
      <c r="W234" s="3"/>
      <c r="X234" s="3"/>
      <c r="Y234" s="3"/>
      <c r="Z234" s="3"/>
      <c r="AA234" s="3"/>
      <c r="AB234" s="3"/>
      <c r="AC234" s="3"/>
      <c r="AD234" s="3"/>
      <c r="AE234" s="3"/>
    </row>
    <row r="235" ht="15.75" customHeight="1">
      <c r="A235" s="40"/>
      <c r="B235" s="41"/>
      <c r="C235" s="41"/>
      <c r="D235" s="1"/>
      <c r="E235" s="1"/>
      <c r="F235" s="1"/>
      <c r="G235" s="1"/>
      <c r="H235" s="1"/>
      <c r="I235" s="1"/>
      <c r="J235" s="1"/>
      <c r="K235" s="1"/>
      <c r="L235" s="3"/>
      <c r="M235" s="3"/>
      <c r="N235" s="3"/>
      <c r="O235" s="3"/>
      <c r="P235" s="3"/>
      <c r="Q235" s="3"/>
      <c r="R235" s="3"/>
      <c r="S235" s="3"/>
      <c r="T235" s="3"/>
      <c r="U235" s="3"/>
      <c r="V235" s="3"/>
      <c r="W235" s="3"/>
      <c r="X235" s="3"/>
      <c r="Y235" s="3"/>
      <c r="Z235" s="3"/>
      <c r="AA235" s="3"/>
      <c r="AB235" s="3"/>
      <c r="AC235" s="3"/>
      <c r="AD235" s="3"/>
      <c r="AE235" s="3"/>
    </row>
    <row r="236" ht="15.75" customHeight="1">
      <c r="A236" s="40"/>
      <c r="B236" s="41"/>
      <c r="C236" s="41"/>
      <c r="D236" s="1"/>
      <c r="E236" s="1"/>
      <c r="F236" s="1"/>
      <c r="G236" s="1"/>
      <c r="H236" s="1"/>
      <c r="I236" s="1"/>
      <c r="J236" s="1"/>
      <c r="K236" s="1"/>
      <c r="L236" s="3"/>
      <c r="M236" s="3"/>
      <c r="N236" s="3"/>
      <c r="O236" s="3"/>
      <c r="P236" s="3"/>
      <c r="Q236" s="3"/>
      <c r="R236" s="3"/>
      <c r="S236" s="3"/>
      <c r="T236" s="3"/>
      <c r="U236" s="3"/>
      <c r="V236" s="3"/>
      <c r="W236" s="3"/>
      <c r="X236" s="3"/>
      <c r="Y236" s="3"/>
      <c r="Z236" s="3"/>
      <c r="AA236" s="3"/>
      <c r="AB236" s="3"/>
      <c r="AC236" s="3"/>
      <c r="AD236" s="3"/>
      <c r="AE236" s="3"/>
    </row>
    <row r="237" ht="15.75" customHeight="1">
      <c r="A237" s="40"/>
      <c r="B237" s="41"/>
      <c r="C237" s="41"/>
      <c r="D237" s="1"/>
      <c r="E237" s="1"/>
      <c r="F237" s="1"/>
      <c r="G237" s="1"/>
      <c r="H237" s="1"/>
      <c r="I237" s="1"/>
      <c r="J237" s="1"/>
      <c r="K237" s="1"/>
      <c r="L237" s="3"/>
      <c r="M237" s="3"/>
      <c r="N237" s="3"/>
      <c r="O237" s="3"/>
      <c r="P237" s="3"/>
      <c r="Q237" s="3"/>
      <c r="R237" s="3"/>
      <c r="S237" s="3"/>
      <c r="T237" s="3"/>
      <c r="U237" s="3"/>
      <c r="V237" s="3"/>
      <c r="W237" s="3"/>
      <c r="X237" s="3"/>
      <c r="Y237" s="3"/>
      <c r="Z237" s="3"/>
      <c r="AA237" s="3"/>
      <c r="AB237" s="3"/>
      <c r="AC237" s="3"/>
      <c r="AD237" s="3"/>
      <c r="AE237" s="3"/>
    </row>
    <row r="238" ht="15.75" customHeight="1">
      <c r="A238" s="40"/>
      <c r="B238" s="41"/>
      <c r="C238" s="41"/>
      <c r="D238" s="1"/>
      <c r="E238" s="1"/>
      <c r="F238" s="1"/>
      <c r="G238" s="1"/>
      <c r="H238" s="1"/>
      <c r="I238" s="1"/>
      <c r="J238" s="1"/>
      <c r="K238" s="1"/>
      <c r="L238" s="3"/>
      <c r="M238" s="3"/>
      <c r="N238" s="3"/>
      <c r="O238" s="3"/>
      <c r="P238" s="3"/>
      <c r="Q238" s="3"/>
      <c r="R238" s="3"/>
      <c r="S238" s="3"/>
      <c r="T238" s="3"/>
      <c r="U238" s="3"/>
      <c r="V238" s="3"/>
      <c r="W238" s="3"/>
      <c r="X238" s="3"/>
      <c r="Y238" s="3"/>
      <c r="Z238" s="3"/>
      <c r="AA238" s="3"/>
      <c r="AB238" s="3"/>
      <c r="AC238" s="3"/>
      <c r="AD238" s="3"/>
      <c r="AE238" s="3"/>
    </row>
    <row r="239" ht="15.75" customHeight="1">
      <c r="A239" s="40"/>
      <c r="B239" s="41"/>
      <c r="C239" s="41"/>
      <c r="D239" s="1"/>
      <c r="E239" s="1"/>
      <c r="F239" s="1"/>
      <c r="G239" s="1"/>
      <c r="H239" s="1"/>
      <c r="I239" s="1"/>
      <c r="J239" s="1"/>
      <c r="K239" s="1"/>
      <c r="L239" s="3"/>
      <c r="M239" s="3"/>
      <c r="N239" s="3"/>
      <c r="O239" s="3"/>
      <c r="P239" s="3"/>
      <c r="Q239" s="3"/>
      <c r="R239" s="3"/>
      <c r="S239" s="3"/>
      <c r="T239" s="3"/>
      <c r="U239" s="3"/>
      <c r="V239" s="3"/>
      <c r="W239" s="3"/>
      <c r="X239" s="3"/>
      <c r="Y239" s="3"/>
      <c r="Z239" s="3"/>
      <c r="AA239" s="3"/>
      <c r="AB239" s="3"/>
      <c r="AC239" s="3"/>
      <c r="AD239" s="3"/>
      <c r="AE239" s="3"/>
    </row>
    <row r="240" ht="15.75" customHeight="1">
      <c r="A240" s="40"/>
      <c r="B240" s="41"/>
      <c r="C240" s="41"/>
      <c r="D240" s="1"/>
      <c r="E240" s="1"/>
      <c r="F240" s="1"/>
      <c r="G240" s="1"/>
      <c r="H240" s="1"/>
      <c r="I240" s="1"/>
      <c r="J240" s="1"/>
      <c r="K240" s="1"/>
      <c r="L240" s="3"/>
      <c r="M240" s="3"/>
      <c r="N240" s="3"/>
      <c r="O240" s="3"/>
      <c r="P240" s="3"/>
      <c r="Q240" s="3"/>
      <c r="R240" s="3"/>
      <c r="S240" s="3"/>
      <c r="T240" s="3"/>
      <c r="U240" s="3"/>
      <c r="V240" s="3"/>
      <c r="W240" s="3"/>
      <c r="X240" s="3"/>
      <c r="Y240" s="3"/>
      <c r="Z240" s="3"/>
      <c r="AA240" s="3"/>
      <c r="AB240" s="3"/>
      <c r="AC240" s="3"/>
      <c r="AD240" s="3"/>
      <c r="AE240" s="3"/>
    </row>
    <row r="241" ht="15.75" customHeight="1">
      <c r="A241" s="40"/>
      <c r="B241" s="41"/>
      <c r="C241" s="41"/>
      <c r="D241" s="1"/>
      <c r="E241" s="1"/>
      <c r="F241" s="1"/>
      <c r="G241" s="1"/>
      <c r="H241" s="1"/>
      <c r="I241" s="1"/>
      <c r="J241" s="1"/>
      <c r="K241" s="1"/>
      <c r="L241" s="3"/>
      <c r="M241" s="3"/>
      <c r="N241" s="3"/>
      <c r="O241" s="3"/>
      <c r="P241" s="3"/>
      <c r="Q241" s="3"/>
      <c r="R241" s="3"/>
      <c r="S241" s="3"/>
      <c r="T241" s="3"/>
      <c r="U241" s="3"/>
      <c r="V241" s="3"/>
      <c r="W241" s="3"/>
      <c r="X241" s="3"/>
      <c r="Y241" s="3"/>
      <c r="Z241" s="3"/>
      <c r="AA241" s="3"/>
      <c r="AB241" s="3"/>
      <c r="AC241" s="3"/>
      <c r="AD241" s="3"/>
      <c r="AE241" s="3"/>
    </row>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M10"/>
    <mergeCell ref="A11:M11"/>
    <mergeCell ref="A41:H41"/>
    <mergeCell ref="A2:M2"/>
    <mergeCell ref="A4:M4"/>
    <mergeCell ref="A5:M5"/>
    <mergeCell ref="A6:M6"/>
    <mergeCell ref="A7:M7"/>
    <mergeCell ref="A8:M8"/>
    <mergeCell ref="A9:M9"/>
  </mergeCells>
  <printOptions/>
  <pageMargins bottom="1.0" footer="0.0" header="0.0" left="0.75" right="0.75" top="1.0"/>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30.43"/>
    <col customWidth="1" min="3" max="3" width="16.86"/>
    <col customWidth="1" min="4" max="4" width="22.43"/>
    <col customWidth="1" min="5" max="5" width="14.14"/>
    <col customWidth="1" min="6" max="6" width="20.0"/>
    <col customWidth="1" min="7" max="7" width="11.43"/>
    <col customWidth="1" min="8" max="8" width="12.0"/>
    <col customWidth="1" min="9" max="9" width="10.14"/>
    <col customWidth="1" min="10" max="10" width="8.0"/>
    <col customWidth="1" min="11" max="11" width="15.86"/>
    <col customWidth="1" min="12" max="26" width="8.0"/>
  </cols>
  <sheetData>
    <row r="1">
      <c r="A1" s="40"/>
      <c r="B1" s="41"/>
      <c r="C1" s="41"/>
      <c r="D1" s="41"/>
      <c r="E1" s="1"/>
      <c r="F1" s="1"/>
      <c r="G1" s="3"/>
      <c r="H1" s="3"/>
      <c r="I1" s="3"/>
      <c r="J1" s="3"/>
      <c r="K1" s="3"/>
      <c r="L1" s="3"/>
      <c r="M1" s="3"/>
      <c r="N1" s="3"/>
      <c r="O1" s="3"/>
      <c r="P1" s="3"/>
      <c r="Q1" s="3"/>
      <c r="R1" s="3"/>
      <c r="S1" s="3"/>
      <c r="T1" s="3"/>
      <c r="U1" s="3"/>
      <c r="V1" s="3"/>
      <c r="W1" s="3"/>
      <c r="X1" s="3"/>
      <c r="Y1" s="3"/>
      <c r="Z1" s="3"/>
    </row>
    <row r="2" ht="29.25" customHeight="1">
      <c r="A2" s="411" t="s">
        <v>3484</v>
      </c>
      <c r="B2" s="173"/>
      <c r="C2" s="173"/>
      <c r="D2" s="173"/>
      <c r="E2" s="173"/>
      <c r="F2" s="173"/>
      <c r="G2" s="173"/>
      <c r="H2" s="173"/>
      <c r="I2" s="173"/>
      <c r="J2" s="173"/>
      <c r="K2" s="177"/>
      <c r="L2" s="177"/>
      <c r="M2" s="177"/>
      <c r="N2" s="177"/>
      <c r="O2" s="177"/>
      <c r="P2" s="177"/>
      <c r="Q2" s="177"/>
      <c r="R2" s="177"/>
      <c r="S2" s="177"/>
      <c r="T2" s="177"/>
      <c r="U2" s="177"/>
      <c r="V2" s="177"/>
      <c r="W2" s="177"/>
      <c r="X2" s="177"/>
      <c r="Y2" s="177"/>
      <c r="Z2" s="177"/>
    </row>
    <row r="3">
      <c r="A3" s="48"/>
      <c r="B3" s="48"/>
      <c r="C3" s="48"/>
      <c r="D3" s="48"/>
      <c r="E3" s="48"/>
      <c r="F3" s="176"/>
      <c r="G3" s="177"/>
      <c r="H3" s="177"/>
      <c r="I3" s="177"/>
      <c r="J3" s="177"/>
      <c r="K3" s="177"/>
      <c r="L3" s="177"/>
      <c r="M3" s="177"/>
      <c r="N3" s="177"/>
      <c r="O3" s="177"/>
      <c r="P3" s="177"/>
      <c r="Q3" s="177"/>
      <c r="R3" s="177"/>
      <c r="S3" s="177"/>
      <c r="T3" s="177"/>
      <c r="U3" s="177"/>
      <c r="V3" s="177"/>
      <c r="W3" s="177"/>
      <c r="X3" s="177"/>
      <c r="Y3" s="177"/>
      <c r="Z3" s="177"/>
    </row>
    <row r="4" ht="42.75" customHeight="1">
      <c r="A4" s="49" t="s">
        <v>3485</v>
      </c>
      <c r="B4" s="44"/>
      <c r="C4" s="44"/>
      <c r="D4" s="44"/>
      <c r="E4" s="44"/>
      <c r="F4" s="44"/>
      <c r="G4" s="44"/>
      <c r="H4" s="44"/>
      <c r="I4" s="44"/>
      <c r="J4" s="45"/>
      <c r="K4" s="177"/>
      <c r="L4" s="177"/>
      <c r="M4" s="177"/>
      <c r="N4" s="177"/>
      <c r="O4" s="177"/>
      <c r="P4" s="177"/>
      <c r="Q4" s="177"/>
      <c r="R4" s="177"/>
      <c r="S4" s="177"/>
      <c r="T4" s="177"/>
      <c r="U4" s="177"/>
      <c r="V4" s="177"/>
      <c r="W4" s="177"/>
      <c r="X4" s="177"/>
      <c r="Y4" s="177"/>
      <c r="Z4" s="177"/>
    </row>
    <row r="5" ht="16.5" customHeight="1">
      <c r="A5" s="49" t="s">
        <v>3486</v>
      </c>
      <c r="B5" s="44"/>
      <c r="C5" s="44"/>
      <c r="D5" s="44"/>
      <c r="E5" s="44"/>
      <c r="F5" s="44"/>
      <c r="G5" s="44"/>
      <c r="H5" s="44"/>
      <c r="I5" s="44"/>
      <c r="J5" s="45"/>
      <c r="K5" s="177"/>
      <c r="L5" s="177"/>
      <c r="M5" s="177"/>
      <c r="N5" s="177"/>
      <c r="O5" s="177"/>
      <c r="P5" s="177"/>
      <c r="Q5" s="177"/>
      <c r="R5" s="177"/>
      <c r="S5" s="177"/>
      <c r="T5" s="177"/>
      <c r="U5" s="177"/>
      <c r="V5" s="177"/>
      <c r="W5" s="177"/>
      <c r="X5" s="177"/>
      <c r="Y5" s="177"/>
      <c r="Z5" s="177"/>
    </row>
    <row r="6" ht="14.25" customHeight="1">
      <c r="A6" s="49" t="s">
        <v>3487</v>
      </c>
      <c r="B6" s="44"/>
      <c r="C6" s="44"/>
      <c r="D6" s="44"/>
      <c r="E6" s="44"/>
      <c r="F6" s="44"/>
      <c r="G6" s="44"/>
      <c r="H6" s="44"/>
      <c r="I6" s="44"/>
      <c r="J6" s="45"/>
      <c r="K6" s="177"/>
      <c r="L6" s="177"/>
      <c r="M6" s="177"/>
      <c r="N6" s="177"/>
      <c r="O6" s="177"/>
      <c r="P6" s="177"/>
      <c r="Q6" s="177"/>
      <c r="R6" s="177"/>
      <c r="S6" s="177"/>
      <c r="T6" s="177"/>
      <c r="U6" s="177"/>
      <c r="V6" s="177"/>
      <c r="W6" s="177"/>
      <c r="X6" s="177"/>
      <c r="Y6" s="177"/>
      <c r="Z6" s="177"/>
    </row>
    <row r="7" ht="32.25" customHeight="1">
      <c r="A7" s="49" t="s">
        <v>3488</v>
      </c>
      <c r="B7" s="44"/>
      <c r="C7" s="44"/>
      <c r="D7" s="44"/>
      <c r="E7" s="44"/>
      <c r="F7" s="44"/>
      <c r="G7" s="44"/>
      <c r="H7" s="44"/>
      <c r="I7" s="44"/>
      <c r="J7" s="45"/>
      <c r="K7" s="177"/>
      <c r="L7" s="177"/>
      <c r="M7" s="177"/>
      <c r="N7" s="177"/>
      <c r="O7" s="177"/>
      <c r="P7" s="177"/>
      <c r="Q7" s="177"/>
      <c r="R7" s="177"/>
      <c r="S7" s="177"/>
      <c r="T7" s="177"/>
      <c r="U7" s="177"/>
      <c r="V7" s="177"/>
      <c r="W7" s="177"/>
      <c r="X7" s="177"/>
      <c r="Y7" s="177"/>
      <c r="Z7" s="177"/>
    </row>
    <row r="8" ht="15.0" customHeight="1">
      <c r="A8" s="49" t="s">
        <v>3489</v>
      </c>
      <c r="B8" s="44"/>
      <c r="C8" s="44"/>
      <c r="D8" s="44"/>
      <c r="E8" s="44"/>
      <c r="F8" s="44"/>
      <c r="G8" s="44"/>
      <c r="H8" s="44"/>
      <c r="I8" s="44"/>
      <c r="J8" s="45"/>
      <c r="K8" s="177"/>
      <c r="L8" s="177"/>
      <c r="M8" s="177"/>
      <c r="N8" s="177"/>
      <c r="O8" s="177"/>
      <c r="P8" s="177"/>
      <c r="Q8" s="177"/>
      <c r="R8" s="177"/>
      <c r="S8" s="177"/>
      <c r="T8" s="177"/>
      <c r="U8" s="177"/>
      <c r="V8" s="177"/>
      <c r="W8" s="177"/>
      <c r="X8" s="177"/>
      <c r="Y8" s="177"/>
      <c r="Z8" s="177"/>
    </row>
    <row r="9" ht="19.5" customHeight="1">
      <c r="A9" s="49" t="s">
        <v>3490</v>
      </c>
      <c r="B9" s="44"/>
      <c r="C9" s="44"/>
      <c r="D9" s="44"/>
      <c r="E9" s="44"/>
      <c r="F9" s="44"/>
      <c r="G9" s="44"/>
      <c r="H9" s="44"/>
      <c r="I9" s="44"/>
      <c r="J9" s="45"/>
      <c r="K9" s="177"/>
      <c r="L9" s="177"/>
      <c r="M9" s="177"/>
      <c r="N9" s="177"/>
      <c r="O9" s="177"/>
      <c r="P9" s="177"/>
      <c r="Q9" s="177"/>
      <c r="R9" s="177"/>
      <c r="S9" s="177"/>
      <c r="T9" s="177"/>
      <c r="U9" s="177"/>
      <c r="V9" s="177"/>
      <c r="W9" s="177"/>
      <c r="X9" s="177"/>
      <c r="Y9" s="177"/>
      <c r="Z9" s="177"/>
    </row>
    <row r="10" ht="72.75" customHeight="1">
      <c r="A10" s="52" t="s">
        <v>3491</v>
      </c>
      <c r="B10" s="44"/>
      <c r="C10" s="44"/>
      <c r="D10" s="44"/>
      <c r="E10" s="44"/>
      <c r="F10" s="44"/>
      <c r="G10" s="44"/>
      <c r="H10" s="44"/>
      <c r="I10" s="44"/>
      <c r="J10" s="45"/>
      <c r="K10" s="177"/>
      <c r="L10" s="177"/>
      <c r="M10" s="177"/>
      <c r="N10" s="177"/>
      <c r="O10" s="177"/>
      <c r="P10" s="177"/>
      <c r="Q10" s="177"/>
      <c r="R10" s="177"/>
      <c r="S10" s="177"/>
      <c r="T10" s="177"/>
      <c r="U10" s="177"/>
      <c r="V10" s="177"/>
      <c r="W10" s="177"/>
      <c r="X10" s="177"/>
      <c r="Y10" s="177"/>
      <c r="Z10" s="177"/>
    </row>
    <row r="11">
      <c r="A11" s="40"/>
      <c r="B11" s="41"/>
      <c r="C11" s="41"/>
      <c r="D11" s="41"/>
      <c r="E11" s="1"/>
      <c r="F11" s="1"/>
      <c r="G11" s="177"/>
      <c r="H11" s="177"/>
      <c r="I11" s="177"/>
      <c r="J11" s="177"/>
      <c r="K11" s="177"/>
      <c r="L11" s="177"/>
      <c r="M11" s="177"/>
      <c r="N11" s="177"/>
      <c r="O11" s="177"/>
      <c r="P11" s="177"/>
      <c r="Q11" s="177"/>
      <c r="R11" s="177"/>
      <c r="S11" s="177"/>
      <c r="T11" s="177"/>
      <c r="U11" s="177"/>
      <c r="V11" s="177"/>
      <c r="W11" s="177"/>
      <c r="X11" s="177"/>
      <c r="Y11" s="177"/>
      <c r="Z11" s="177"/>
    </row>
    <row r="12" ht="38.25" customHeight="1">
      <c r="A12" s="224" t="s">
        <v>6</v>
      </c>
      <c r="B12" s="59" t="s">
        <v>846</v>
      </c>
      <c r="C12" s="59" t="s">
        <v>3492</v>
      </c>
      <c r="D12" s="59" t="s">
        <v>849</v>
      </c>
      <c r="E12" s="198" t="s">
        <v>7</v>
      </c>
      <c r="F12" s="59" t="s">
        <v>3493</v>
      </c>
      <c r="G12" s="178" t="s">
        <v>3494</v>
      </c>
      <c r="H12" s="178" t="s">
        <v>3495</v>
      </c>
      <c r="I12" s="178" t="s">
        <v>854</v>
      </c>
      <c r="J12" s="178" t="s">
        <v>139</v>
      </c>
      <c r="K12" s="60" t="s">
        <v>140</v>
      </c>
      <c r="L12" s="3"/>
      <c r="M12" s="3"/>
      <c r="N12" s="3"/>
      <c r="O12" s="3"/>
      <c r="P12" s="3"/>
      <c r="Q12" s="3"/>
      <c r="R12" s="3"/>
      <c r="S12" s="3"/>
      <c r="T12" s="3"/>
      <c r="U12" s="3"/>
      <c r="V12" s="3"/>
      <c r="W12" s="3"/>
      <c r="X12" s="3"/>
      <c r="Y12" s="3"/>
      <c r="Z12" s="3"/>
    </row>
    <row r="13" ht="11.25" customHeight="1">
      <c r="A13" s="67" t="s">
        <v>3496</v>
      </c>
      <c r="B13" s="67" t="s">
        <v>3497</v>
      </c>
      <c r="C13" s="65" t="s">
        <v>3498</v>
      </c>
      <c r="D13" s="68" t="s">
        <v>3499</v>
      </c>
      <c r="E13" s="229" t="s">
        <v>51</v>
      </c>
      <c r="F13" s="415" t="s">
        <v>3500</v>
      </c>
      <c r="G13" s="429" t="s">
        <v>3501</v>
      </c>
      <c r="H13" s="429" t="s">
        <v>3501</v>
      </c>
      <c r="I13" s="234">
        <v>200.0</v>
      </c>
      <c r="J13" s="234">
        <v>50.0</v>
      </c>
      <c r="K13" s="362" t="s">
        <v>213</v>
      </c>
      <c r="L13" s="3"/>
      <c r="M13" s="3"/>
      <c r="N13" s="3"/>
      <c r="O13" s="3"/>
      <c r="P13" s="3"/>
      <c r="Q13" s="3"/>
      <c r="R13" s="3"/>
      <c r="S13" s="3"/>
      <c r="T13" s="3"/>
      <c r="U13" s="3"/>
      <c r="V13" s="3"/>
      <c r="W13" s="3"/>
      <c r="X13" s="3"/>
      <c r="Y13" s="3"/>
      <c r="Z13" s="3"/>
    </row>
    <row r="14" ht="11.25" customHeight="1">
      <c r="A14" s="67" t="s">
        <v>3502</v>
      </c>
      <c r="B14" s="67" t="s">
        <v>3497</v>
      </c>
      <c r="C14" s="65" t="s">
        <v>3498</v>
      </c>
      <c r="D14" s="68" t="s">
        <v>3499</v>
      </c>
      <c r="E14" s="229" t="s">
        <v>51</v>
      </c>
      <c r="F14" s="415" t="s">
        <v>3500</v>
      </c>
      <c r="G14" s="429" t="s">
        <v>3501</v>
      </c>
      <c r="H14" s="429" t="s">
        <v>3501</v>
      </c>
      <c r="I14" s="234">
        <v>200.0</v>
      </c>
      <c r="J14" s="234">
        <v>150.0</v>
      </c>
      <c r="K14" s="362" t="s">
        <v>397</v>
      </c>
      <c r="L14" s="3"/>
      <c r="M14" s="3"/>
      <c r="N14" s="3"/>
      <c r="O14" s="3"/>
      <c r="P14" s="3"/>
      <c r="Q14" s="3"/>
      <c r="R14" s="3"/>
      <c r="S14" s="3"/>
      <c r="T14" s="3"/>
      <c r="U14" s="3"/>
      <c r="V14" s="3"/>
      <c r="W14" s="3"/>
      <c r="X14" s="3"/>
      <c r="Y14" s="3"/>
      <c r="Z14" s="3"/>
    </row>
    <row r="15" ht="11.25" customHeight="1">
      <c r="A15" s="110"/>
      <c r="B15" s="110"/>
      <c r="C15" s="110"/>
      <c r="D15" s="110"/>
      <c r="E15" s="311"/>
      <c r="F15" s="430"/>
      <c r="G15" s="426"/>
      <c r="H15" s="426"/>
      <c r="I15" s="426"/>
      <c r="J15" s="426"/>
      <c r="K15" s="186"/>
      <c r="L15" s="3"/>
      <c r="M15" s="3"/>
      <c r="N15" s="3"/>
      <c r="O15" s="3"/>
      <c r="P15" s="3"/>
      <c r="Q15" s="3"/>
      <c r="R15" s="3"/>
      <c r="S15" s="3"/>
      <c r="T15" s="3"/>
      <c r="U15" s="3"/>
      <c r="V15" s="3"/>
      <c r="W15" s="3"/>
      <c r="X15" s="3"/>
      <c r="Y15" s="3"/>
      <c r="Z15" s="3"/>
    </row>
    <row r="16" ht="11.25" customHeight="1">
      <c r="A16" s="67"/>
      <c r="B16" s="213"/>
      <c r="C16" s="65"/>
      <c r="D16" s="68"/>
      <c r="E16" s="376"/>
      <c r="F16" s="184"/>
      <c r="G16" s="186"/>
      <c r="H16" s="186"/>
      <c r="I16" s="186"/>
      <c r="J16" s="186"/>
      <c r="K16" s="186"/>
      <c r="L16" s="3"/>
      <c r="M16" s="3"/>
      <c r="N16" s="3"/>
      <c r="O16" s="3"/>
      <c r="P16" s="3"/>
      <c r="Q16" s="3"/>
      <c r="R16" s="3"/>
      <c r="S16" s="3"/>
      <c r="T16" s="3"/>
      <c r="U16" s="3"/>
      <c r="V16" s="3"/>
      <c r="W16" s="3"/>
      <c r="X16" s="3"/>
      <c r="Y16" s="3"/>
      <c r="Z16" s="3"/>
    </row>
    <row r="17" ht="11.25" customHeight="1">
      <c r="A17" s="67"/>
      <c r="B17" s="67"/>
      <c r="C17" s="65"/>
      <c r="D17" s="68"/>
      <c r="E17" s="229"/>
      <c r="F17" s="415"/>
      <c r="G17" s="431"/>
      <c r="H17" s="431"/>
      <c r="I17" s="186"/>
      <c r="J17" s="186"/>
      <c r="K17" s="186"/>
      <c r="L17" s="3"/>
      <c r="M17" s="3"/>
      <c r="N17" s="3"/>
      <c r="O17" s="3"/>
      <c r="P17" s="3"/>
      <c r="Q17" s="3"/>
      <c r="R17" s="3"/>
      <c r="S17" s="3"/>
      <c r="T17" s="3"/>
      <c r="U17" s="3"/>
      <c r="V17" s="3"/>
      <c r="W17" s="3"/>
      <c r="X17" s="3"/>
      <c r="Y17" s="3"/>
      <c r="Z17" s="3"/>
    </row>
    <row r="18" ht="11.25" customHeight="1">
      <c r="A18" s="67"/>
      <c r="B18" s="67"/>
      <c r="C18" s="65"/>
      <c r="D18" s="68"/>
      <c r="E18" s="229"/>
      <c r="F18" s="415"/>
      <c r="G18" s="431"/>
      <c r="H18" s="431"/>
      <c r="I18" s="186"/>
      <c r="J18" s="186"/>
      <c r="K18" s="186"/>
      <c r="L18" s="3"/>
      <c r="M18" s="3"/>
      <c r="N18" s="3"/>
      <c r="O18" s="3"/>
      <c r="P18" s="3"/>
      <c r="Q18" s="3"/>
      <c r="R18" s="3"/>
      <c r="S18" s="3"/>
      <c r="T18" s="3"/>
      <c r="U18" s="3"/>
      <c r="V18" s="3"/>
      <c r="W18" s="3"/>
      <c r="X18" s="3"/>
      <c r="Y18" s="3"/>
      <c r="Z18" s="3"/>
    </row>
    <row r="19" ht="11.25" customHeight="1">
      <c r="A19" s="67"/>
      <c r="B19" s="67"/>
      <c r="C19" s="65"/>
      <c r="D19" s="68"/>
      <c r="E19" s="377"/>
      <c r="F19" s="184"/>
      <c r="G19" s="186"/>
      <c r="H19" s="186"/>
      <c r="I19" s="186"/>
      <c r="J19" s="186"/>
      <c r="K19" s="186"/>
      <c r="L19" s="3"/>
      <c r="M19" s="3"/>
      <c r="N19" s="3"/>
      <c r="O19" s="3"/>
      <c r="P19" s="3"/>
      <c r="Q19" s="3"/>
      <c r="R19" s="3"/>
      <c r="S19" s="3"/>
      <c r="T19" s="3"/>
      <c r="U19" s="3"/>
      <c r="V19" s="3"/>
      <c r="W19" s="3"/>
      <c r="X19" s="3"/>
      <c r="Y19" s="3"/>
      <c r="Z19" s="3"/>
    </row>
    <row r="20" ht="11.25" customHeight="1">
      <c r="A20" s="67"/>
      <c r="B20" s="67"/>
      <c r="C20" s="65"/>
      <c r="D20" s="68"/>
      <c r="E20" s="377"/>
      <c r="F20" s="184"/>
      <c r="G20" s="186"/>
      <c r="H20" s="186"/>
      <c r="I20" s="186"/>
      <c r="J20" s="186"/>
      <c r="K20" s="186"/>
      <c r="L20" s="3"/>
      <c r="M20" s="3"/>
      <c r="N20" s="3"/>
      <c r="O20" s="3"/>
      <c r="P20" s="3"/>
      <c r="Q20" s="3"/>
      <c r="R20" s="3"/>
      <c r="S20" s="3"/>
      <c r="T20" s="3"/>
      <c r="U20" s="3"/>
      <c r="V20" s="3"/>
      <c r="W20" s="3"/>
      <c r="X20" s="3"/>
      <c r="Y20" s="3"/>
      <c r="Z20" s="3"/>
    </row>
    <row r="21" ht="11.25" customHeight="1">
      <c r="A21" s="67"/>
      <c r="B21" s="67"/>
      <c r="C21" s="65"/>
      <c r="D21" s="68"/>
      <c r="E21" s="377"/>
      <c r="F21" s="184"/>
      <c r="G21" s="186"/>
      <c r="H21" s="186"/>
      <c r="I21" s="186"/>
      <c r="J21" s="186"/>
      <c r="K21" s="186"/>
      <c r="L21" s="3"/>
      <c r="M21" s="3"/>
      <c r="N21" s="3"/>
      <c r="O21" s="3"/>
      <c r="P21" s="3"/>
      <c r="Q21" s="3"/>
      <c r="R21" s="3"/>
      <c r="S21" s="3"/>
      <c r="T21" s="3"/>
      <c r="U21" s="3"/>
      <c r="V21" s="3"/>
      <c r="W21" s="3"/>
      <c r="X21" s="3"/>
      <c r="Y21" s="3"/>
      <c r="Z21" s="3"/>
    </row>
    <row r="22" ht="11.25" customHeight="1">
      <c r="A22" s="67"/>
      <c r="B22" s="67"/>
      <c r="C22" s="65"/>
      <c r="D22" s="68"/>
      <c r="E22" s="377"/>
      <c r="F22" s="184"/>
      <c r="G22" s="186"/>
      <c r="H22" s="186"/>
      <c r="I22" s="186"/>
      <c r="J22" s="186"/>
      <c r="K22" s="186"/>
      <c r="L22" s="3"/>
      <c r="M22" s="3"/>
      <c r="N22" s="3"/>
      <c r="O22" s="3"/>
      <c r="P22" s="3"/>
      <c r="Q22" s="3"/>
      <c r="R22" s="3"/>
      <c r="S22" s="3"/>
      <c r="T22" s="3"/>
      <c r="U22" s="3"/>
      <c r="V22" s="3"/>
      <c r="W22" s="3"/>
      <c r="X22" s="3"/>
      <c r="Y22" s="3"/>
      <c r="Z22" s="3"/>
    </row>
    <row r="23" ht="11.25" customHeight="1">
      <c r="A23" s="67"/>
      <c r="B23" s="67"/>
      <c r="C23" s="65"/>
      <c r="D23" s="68"/>
      <c r="E23" s="377"/>
      <c r="F23" s="184"/>
      <c r="G23" s="186"/>
      <c r="H23" s="186"/>
      <c r="I23" s="186"/>
      <c r="J23" s="186"/>
      <c r="K23" s="186"/>
      <c r="L23" s="3"/>
      <c r="M23" s="3"/>
      <c r="N23" s="3"/>
      <c r="O23" s="3"/>
      <c r="P23" s="3"/>
      <c r="Q23" s="3"/>
      <c r="R23" s="3"/>
      <c r="S23" s="3"/>
      <c r="T23" s="3"/>
      <c r="U23" s="3"/>
      <c r="V23" s="3"/>
      <c r="W23" s="3"/>
      <c r="X23" s="3"/>
      <c r="Y23" s="3"/>
      <c r="Z23" s="3"/>
    </row>
    <row r="24" ht="11.25" customHeight="1">
      <c r="A24" s="67"/>
      <c r="B24" s="67"/>
      <c r="C24" s="65"/>
      <c r="D24" s="68"/>
      <c r="E24" s="377"/>
      <c r="F24" s="184"/>
      <c r="G24" s="186"/>
      <c r="H24" s="186"/>
      <c r="I24" s="186"/>
      <c r="J24" s="186"/>
      <c r="K24" s="186"/>
      <c r="L24" s="3"/>
      <c r="M24" s="3"/>
      <c r="N24" s="3"/>
      <c r="O24" s="3"/>
      <c r="P24" s="3"/>
      <c r="Q24" s="3"/>
      <c r="R24" s="3"/>
      <c r="S24" s="3"/>
      <c r="T24" s="3"/>
      <c r="U24" s="3"/>
      <c r="V24" s="3"/>
      <c r="W24" s="3"/>
      <c r="X24" s="3"/>
      <c r="Y24" s="3"/>
      <c r="Z24" s="3"/>
    </row>
    <row r="25" ht="11.25" customHeight="1">
      <c r="A25" s="67"/>
      <c r="B25" s="67"/>
      <c r="C25" s="65"/>
      <c r="D25" s="68"/>
      <c r="E25" s="377"/>
      <c r="F25" s="184"/>
      <c r="G25" s="186"/>
      <c r="H25" s="186"/>
      <c r="I25" s="186"/>
      <c r="J25" s="186"/>
      <c r="K25" s="186"/>
      <c r="L25" s="3"/>
      <c r="M25" s="3"/>
      <c r="N25" s="3"/>
      <c r="O25" s="3"/>
      <c r="P25" s="3"/>
      <c r="Q25" s="3"/>
      <c r="R25" s="3"/>
      <c r="S25" s="3"/>
      <c r="T25" s="3"/>
      <c r="U25" s="3"/>
      <c r="V25" s="3"/>
      <c r="W25" s="3"/>
      <c r="X25" s="3"/>
      <c r="Y25" s="3"/>
      <c r="Z25" s="3"/>
    </row>
    <row r="26" ht="11.25" customHeight="1">
      <c r="A26" s="67"/>
      <c r="B26" s="67"/>
      <c r="C26" s="65"/>
      <c r="D26" s="68"/>
      <c r="E26" s="377"/>
      <c r="F26" s="184"/>
      <c r="G26" s="186"/>
      <c r="H26" s="186"/>
      <c r="I26" s="186"/>
      <c r="J26" s="186"/>
      <c r="K26" s="186"/>
      <c r="L26" s="3"/>
      <c r="M26" s="3"/>
      <c r="N26" s="3"/>
      <c r="O26" s="3"/>
      <c r="P26" s="3"/>
      <c r="Q26" s="3"/>
      <c r="R26" s="3"/>
      <c r="S26" s="3"/>
      <c r="T26" s="3"/>
      <c r="U26" s="3"/>
      <c r="V26" s="3"/>
      <c r="W26" s="3"/>
      <c r="X26" s="3"/>
      <c r="Y26" s="3"/>
      <c r="Z26" s="3"/>
    </row>
    <row r="27" ht="11.25" customHeight="1">
      <c r="A27" s="67"/>
      <c r="B27" s="67"/>
      <c r="C27" s="65"/>
      <c r="D27" s="68"/>
      <c r="E27" s="377"/>
      <c r="F27" s="184"/>
      <c r="G27" s="186"/>
      <c r="H27" s="186"/>
      <c r="I27" s="186"/>
      <c r="J27" s="186"/>
      <c r="K27" s="186"/>
      <c r="L27" s="3"/>
      <c r="M27" s="3"/>
      <c r="N27" s="3"/>
      <c r="O27" s="3"/>
      <c r="P27" s="3"/>
      <c r="Q27" s="3"/>
      <c r="R27" s="3"/>
      <c r="S27" s="3"/>
      <c r="T27" s="3"/>
      <c r="U27" s="3"/>
      <c r="V27" s="3"/>
      <c r="W27" s="3"/>
      <c r="X27" s="3"/>
      <c r="Y27" s="3"/>
      <c r="Z27" s="3"/>
    </row>
    <row r="28" ht="11.25" customHeight="1">
      <c r="A28" s="67"/>
      <c r="B28" s="67"/>
      <c r="C28" s="65"/>
      <c r="D28" s="68"/>
      <c r="E28" s="377"/>
      <c r="F28" s="184"/>
      <c r="G28" s="186"/>
      <c r="H28" s="186"/>
      <c r="I28" s="186"/>
      <c r="J28" s="186"/>
      <c r="K28" s="186"/>
      <c r="L28" s="3"/>
      <c r="M28" s="3"/>
      <c r="N28" s="3"/>
      <c r="O28" s="3"/>
      <c r="P28" s="3"/>
      <c r="Q28" s="3"/>
      <c r="R28" s="3"/>
      <c r="S28" s="3"/>
      <c r="T28" s="3"/>
      <c r="U28" s="3"/>
      <c r="V28" s="3"/>
      <c r="W28" s="3"/>
      <c r="X28" s="3"/>
      <c r="Y28" s="3"/>
      <c r="Z28" s="3"/>
    </row>
    <row r="29" ht="15.75" customHeight="1">
      <c r="A29" s="46" t="s">
        <v>98</v>
      </c>
      <c r="B29" s="41"/>
      <c r="C29" s="41"/>
      <c r="D29" s="41"/>
      <c r="E29" s="176"/>
      <c r="F29" s="3"/>
      <c r="G29" s="3"/>
      <c r="H29" s="3"/>
      <c r="I29" s="3"/>
      <c r="J29" s="427">
        <f>SUM(J13:J28)</f>
        <v>200</v>
      </c>
      <c r="K29" s="3"/>
      <c r="L29" s="3"/>
      <c r="M29" s="3"/>
      <c r="N29" s="3"/>
      <c r="O29" s="3"/>
      <c r="P29" s="3"/>
      <c r="Q29" s="3"/>
      <c r="R29" s="3"/>
      <c r="S29" s="3"/>
      <c r="T29" s="3"/>
      <c r="U29" s="3"/>
      <c r="V29" s="3"/>
      <c r="W29" s="3"/>
      <c r="X29" s="3"/>
      <c r="Y29" s="3"/>
      <c r="Z29" s="3"/>
    </row>
    <row r="30" ht="15.75" customHeight="1">
      <c r="A30" s="40"/>
      <c r="B30" s="41"/>
      <c r="C30" s="41"/>
      <c r="D30" s="41"/>
      <c r="E30" s="1"/>
      <c r="F30" s="1"/>
      <c r="G30" s="3"/>
      <c r="H30" s="3"/>
      <c r="I30" s="3"/>
      <c r="J30" s="3"/>
      <c r="K30" s="3"/>
      <c r="L30" s="3"/>
      <c r="M30" s="3"/>
      <c r="N30" s="3"/>
      <c r="O30" s="3"/>
      <c r="P30" s="3"/>
      <c r="Q30" s="3"/>
      <c r="R30" s="3"/>
      <c r="S30" s="3"/>
      <c r="T30" s="3"/>
      <c r="U30" s="3"/>
      <c r="V30" s="3"/>
      <c r="W30" s="3"/>
      <c r="X30" s="3"/>
      <c r="Y30" s="3"/>
      <c r="Z30" s="3"/>
    </row>
    <row r="31" ht="15.75" customHeight="1">
      <c r="A31" s="428" t="s">
        <v>819</v>
      </c>
      <c r="B31" s="173"/>
      <c r="C31" s="173"/>
      <c r="D31" s="173"/>
      <c r="E31" s="173"/>
      <c r="F31" s="173"/>
      <c r="G31" s="3"/>
      <c r="H31" s="3"/>
      <c r="I31" s="3"/>
      <c r="J31" s="3"/>
      <c r="K31" s="3"/>
      <c r="L31" s="3"/>
      <c r="M31" s="3"/>
      <c r="N31" s="3"/>
      <c r="O31" s="3"/>
      <c r="P31" s="3"/>
      <c r="Q31" s="3"/>
      <c r="R31" s="3"/>
      <c r="S31" s="3"/>
      <c r="T31" s="3"/>
      <c r="U31" s="3"/>
      <c r="V31" s="3"/>
      <c r="W31" s="3"/>
      <c r="X31" s="3"/>
      <c r="Y31" s="3"/>
      <c r="Z31" s="3"/>
    </row>
    <row r="32" ht="15.75" customHeight="1">
      <c r="A32" s="40"/>
      <c r="B32" s="41"/>
      <c r="C32" s="41"/>
      <c r="D32" s="41"/>
      <c r="E32" s="1"/>
      <c r="F32" s="1"/>
      <c r="G32" s="3"/>
      <c r="H32" s="3"/>
      <c r="I32" s="3"/>
      <c r="J32" s="3"/>
      <c r="K32" s="3"/>
      <c r="L32" s="3"/>
      <c r="M32" s="3"/>
      <c r="N32" s="3"/>
      <c r="O32" s="3"/>
      <c r="P32" s="3"/>
      <c r="Q32" s="3"/>
      <c r="R32" s="3"/>
      <c r="S32" s="3"/>
      <c r="T32" s="3"/>
      <c r="U32" s="3"/>
      <c r="V32" s="3"/>
      <c r="W32" s="3"/>
      <c r="X32" s="3"/>
      <c r="Y32" s="3"/>
      <c r="Z32" s="3"/>
    </row>
    <row r="33" ht="15.75" customHeight="1">
      <c r="A33" s="40"/>
      <c r="B33" s="41"/>
      <c r="C33" s="41"/>
      <c r="D33" s="41"/>
      <c r="E33" s="1"/>
      <c r="F33" s="1"/>
      <c r="G33" s="3"/>
      <c r="H33" s="3"/>
      <c r="I33" s="3"/>
      <c r="J33" s="3"/>
      <c r="K33" s="3"/>
      <c r="L33" s="3"/>
      <c r="M33" s="3"/>
      <c r="N33" s="3"/>
      <c r="O33" s="3"/>
      <c r="P33" s="3"/>
      <c r="Q33" s="3"/>
      <c r="R33" s="3"/>
      <c r="S33" s="3"/>
      <c r="T33" s="3"/>
      <c r="U33" s="3"/>
      <c r="V33" s="3"/>
      <c r="W33" s="3"/>
      <c r="X33" s="3"/>
      <c r="Y33" s="3"/>
      <c r="Z33" s="3"/>
    </row>
    <row r="34" ht="15.75" customHeight="1">
      <c r="A34" s="40"/>
      <c r="B34" s="41"/>
      <c r="C34" s="41"/>
      <c r="D34" s="41"/>
      <c r="E34" s="1"/>
      <c r="F34" s="1"/>
      <c r="G34" s="3"/>
      <c r="H34" s="3"/>
      <c r="I34" s="3"/>
      <c r="J34" s="3"/>
      <c r="K34" s="3"/>
      <c r="L34" s="3"/>
      <c r="M34" s="3"/>
      <c r="N34" s="3"/>
      <c r="O34" s="3"/>
      <c r="P34" s="3"/>
      <c r="Q34" s="3"/>
      <c r="R34" s="3"/>
      <c r="S34" s="3"/>
      <c r="T34" s="3"/>
      <c r="U34" s="3"/>
      <c r="V34" s="3"/>
      <c r="W34" s="3"/>
      <c r="X34" s="3"/>
      <c r="Y34" s="3"/>
      <c r="Z34" s="3"/>
    </row>
    <row r="35" ht="15.75" customHeight="1">
      <c r="A35" s="40"/>
      <c r="B35" s="41"/>
      <c r="C35" s="41"/>
      <c r="D35" s="41"/>
      <c r="E35" s="1"/>
      <c r="F35" s="1"/>
      <c r="G35" s="3"/>
      <c r="H35" s="3"/>
      <c r="I35" s="3"/>
      <c r="J35" s="3"/>
      <c r="K35" s="3"/>
      <c r="L35" s="3"/>
      <c r="M35" s="3"/>
      <c r="N35" s="3"/>
      <c r="O35" s="3"/>
      <c r="P35" s="3"/>
      <c r="Q35" s="3"/>
      <c r="R35" s="3"/>
      <c r="S35" s="3"/>
      <c r="T35" s="3"/>
      <c r="U35" s="3"/>
      <c r="V35" s="3"/>
      <c r="W35" s="3"/>
      <c r="X35" s="3"/>
      <c r="Y35" s="3"/>
      <c r="Z35" s="3"/>
    </row>
    <row r="36" ht="15.75" customHeight="1">
      <c r="A36" s="40"/>
      <c r="B36" s="41"/>
      <c r="C36" s="41"/>
      <c r="D36" s="41"/>
      <c r="E36" s="1"/>
      <c r="F36" s="1"/>
      <c r="G36" s="3"/>
      <c r="H36" s="3"/>
      <c r="I36" s="3"/>
      <c r="J36" s="3"/>
      <c r="K36" s="3"/>
      <c r="L36" s="3"/>
      <c r="M36" s="3"/>
      <c r="N36" s="3"/>
      <c r="O36" s="3"/>
      <c r="P36" s="3"/>
      <c r="Q36" s="3"/>
      <c r="R36" s="3"/>
      <c r="S36" s="3"/>
      <c r="T36" s="3"/>
      <c r="U36" s="3"/>
      <c r="V36" s="3"/>
      <c r="W36" s="3"/>
      <c r="X36" s="3"/>
      <c r="Y36" s="3"/>
      <c r="Z36" s="3"/>
    </row>
    <row r="37" ht="15.75" customHeight="1">
      <c r="A37" s="40"/>
      <c r="B37" s="41"/>
      <c r="C37" s="41"/>
      <c r="D37" s="41"/>
      <c r="E37" s="1"/>
      <c r="F37" s="1"/>
      <c r="G37" s="3"/>
      <c r="H37" s="3"/>
      <c r="I37" s="3"/>
      <c r="J37" s="3"/>
      <c r="K37" s="3"/>
      <c r="L37" s="3"/>
      <c r="M37" s="3"/>
      <c r="N37" s="3"/>
      <c r="O37" s="3"/>
      <c r="P37" s="3"/>
      <c r="Q37" s="3"/>
      <c r="R37" s="3"/>
      <c r="S37" s="3"/>
      <c r="T37" s="3"/>
      <c r="U37" s="3"/>
      <c r="V37" s="3"/>
      <c r="W37" s="3"/>
      <c r="X37" s="3"/>
      <c r="Y37" s="3"/>
      <c r="Z37" s="3"/>
    </row>
    <row r="38" ht="15.75" customHeight="1">
      <c r="A38" s="40"/>
      <c r="B38" s="41"/>
      <c r="C38" s="41"/>
      <c r="D38" s="41"/>
      <c r="E38" s="1"/>
      <c r="F38" s="1"/>
      <c r="G38" s="3"/>
      <c r="H38" s="3"/>
      <c r="I38" s="3"/>
      <c r="J38" s="3"/>
      <c r="K38" s="3"/>
      <c r="L38" s="3"/>
      <c r="M38" s="3"/>
      <c r="N38" s="3"/>
      <c r="O38" s="3"/>
      <c r="P38" s="3"/>
      <c r="Q38" s="3"/>
      <c r="R38" s="3"/>
      <c r="S38" s="3"/>
      <c r="T38" s="3"/>
      <c r="U38" s="3"/>
      <c r="V38" s="3"/>
      <c r="W38" s="3"/>
      <c r="X38" s="3"/>
      <c r="Y38" s="3"/>
      <c r="Z38" s="3"/>
    </row>
    <row r="39" ht="15.75" customHeight="1">
      <c r="A39" s="40"/>
      <c r="B39" s="41"/>
      <c r="C39" s="41"/>
      <c r="D39" s="41"/>
      <c r="E39" s="1"/>
      <c r="F39" s="1"/>
      <c r="G39" s="3"/>
      <c r="H39" s="3"/>
      <c r="I39" s="3"/>
      <c r="J39" s="3"/>
      <c r="K39" s="3"/>
      <c r="L39" s="3"/>
      <c r="M39" s="3"/>
      <c r="N39" s="3"/>
      <c r="O39" s="3"/>
      <c r="P39" s="3"/>
      <c r="Q39" s="3"/>
      <c r="R39" s="3"/>
      <c r="S39" s="3"/>
      <c r="T39" s="3"/>
      <c r="U39" s="3"/>
      <c r="V39" s="3"/>
      <c r="W39" s="3"/>
      <c r="X39" s="3"/>
      <c r="Y39" s="3"/>
      <c r="Z39" s="3"/>
    </row>
    <row r="40" ht="15.75" customHeight="1">
      <c r="A40" s="40"/>
      <c r="B40" s="41"/>
      <c r="C40" s="41"/>
      <c r="D40" s="41"/>
      <c r="E40" s="1"/>
      <c r="F40" s="1"/>
      <c r="G40" s="3"/>
      <c r="H40" s="3"/>
      <c r="I40" s="3"/>
      <c r="J40" s="3"/>
      <c r="K40" s="3"/>
      <c r="L40" s="3"/>
      <c r="M40" s="3"/>
      <c r="N40" s="3"/>
      <c r="O40" s="3"/>
      <c r="P40" s="3"/>
      <c r="Q40" s="3"/>
      <c r="R40" s="3"/>
      <c r="S40" s="3"/>
      <c r="T40" s="3"/>
      <c r="U40" s="3"/>
      <c r="V40" s="3"/>
      <c r="W40" s="3"/>
      <c r="X40" s="3"/>
      <c r="Y40" s="3"/>
      <c r="Z40" s="3"/>
    </row>
    <row r="41" ht="15.75" customHeight="1">
      <c r="A41" s="40"/>
      <c r="B41" s="41"/>
      <c r="C41" s="41"/>
      <c r="D41" s="41"/>
      <c r="E41" s="1"/>
      <c r="F41" s="1"/>
      <c r="G41" s="3"/>
      <c r="H41" s="3"/>
      <c r="I41" s="3"/>
      <c r="J41" s="3"/>
      <c r="K41" s="3"/>
      <c r="L41" s="3"/>
      <c r="M41" s="3"/>
      <c r="N41" s="3"/>
      <c r="O41" s="3"/>
      <c r="P41" s="3"/>
      <c r="Q41" s="3"/>
      <c r="R41" s="3"/>
      <c r="S41" s="3"/>
      <c r="T41" s="3"/>
      <c r="U41" s="3"/>
      <c r="V41" s="3"/>
      <c r="W41" s="3"/>
      <c r="X41" s="3"/>
      <c r="Y41" s="3"/>
      <c r="Z41" s="3"/>
    </row>
    <row r="42" ht="15.75" customHeight="1">
      <c r="A42" s="40"/>
      <c r="B42" s="41"/>
      <c r="C42" s="41"/>
      <c r="D42" s="41"/>
      <c r="E42" s="1"/>
      <c r="F42" s="1"/>
      <c r="G42" s="3"/>
      <c r="H42" s="3"/>
      <c r="I42" s="3"/>
      <c r="J42" s="3"/>
      <c r="K42" s="3"/>
      <c r="L42" s="3"/>
      <c r="M42" s="3"/>
      <c r="N42" s="3"/>
      <c r="O42" s="3"/>
      <c r="P42" s="3"/>
      <c r="Q42" s="3"/>
      <c r="R42" s="3"/>
      <c r="S42" s="3"/>
      <c r="T42" s="3"/>
      <c r="U42" s="3"/>
      <c r="V42" s="3"/>
      <c r="W42" s="3"/>
      <c r="X42" s="3"/>
      <c r="Y42" s="3"/>
      <c r="Z42" s="3"/>
    </row>
    <row r="43" ht="15.75" customHeight="1">
      <c r="A43" s="40"/>
      <c r="B43" s="41"/>
      <c r="C43" s="41"/>
      <c r="D43" s="41"/>
      <c r="E43" s="1"/>
      <c r="F43" s="1"/>
      <c r="G43" s="3"/>
      <c r="H43" s="3"/>
      <c r="I43" s="3"/>
      <c r="J43" s="3"/>
      <c r="K43" s="3"/>
      <c r="L43" s="3"/>
      <c r="M43" s="3"/>
      <c r="N43" s="3"/>
      <c r="O43" s="3"/>
      <c r="P43" s="3"/>
      <c r="Q43" s="3"/>
      <c r="R43" s="3"/>
      <c r="S43" s="3"/>
      <c r="T43" s="3"/>
      <c r="U43" s="3"/>
      <c r="V43" s="3"/>
      <c r="W43" s="3"/>
      <c r="X43" s="3"/>
      <c r="Y43" s="3"/>
      <c r="Z43" s="3"/>
    </row>
    <row r="44" ht="15.75" customHeight="1">
      <c r="A44" s="40"/>
      <c r="B44" s="41"/>
      <c r="C44" s="41"/>
      <c r="D44" s="41"/>
      <c r="E44" s="1"/>
      <c r="F44" s="1"/>
      <c r="G44" s="3"/>
      <c r="H44" s="3"/>
      <c r="I44" s="3"/>
      <c r="J44" s="3"/>
      <c r="K44" s="3"/>
      <c r="L44" s="3"/>
      <c r="M44" s="3"/>
      <c r="N44" s="3"/>
      <c r="O44" s="3"/>
      <c r="P44" s="3"/>
      <c r="Q44" s="3"/>
      <c r="R44" s="3"/>
      <c r="S44" s="3"/>
      <c r="T44" s="3"/>
      <c r="U44" s="3"/>
      <c r="V44" s="3"/>
      <c r="W44" s="3"/>
      <c r="X44" s="3"/>
      <c r="Y44" s="3"/>
      <c r="Z44" s="3"/>
    </row>
    <row r="45" ht="15.75" customHeight="1">
      <c r="A45" s="40"/>
      <c r="B45" s="41"/>
      <c r="C45" s="41"/>
      <c r="D45" s="41"/>
      <c r="E45" s="1"/>
      <c r="F45" s="1"/>
      <c r="G45" s="3"/>
      <c r="H45" s="3"/>
      <c r="I45" s="3"/>
      <c r="J45" s="3"/>
      <c r="K45" s="3"/>
      <c r="L45" s="3"/>
      <c r="M45" s="3"/>
      <c r="N45" s="3"/>
      <c r="O45" s="3"/>
      <c r="P45" s="3"/>
      <c r="Q45" s="3"/>
      <c r="R45" s="3"/>
      <c r="S45" s="3"/>
      <c r="T45" s="3"/>
      <c r="U45" s="3"/>
      <c r="V45" s="3"/>
      <c r="W45" s="3"/>
      <c r="X45" s="3"/>
      <c r="Y45" s="3"/>
      <c r="Z45" s="3"/>
    </row>
    <row r="46" ht="15.75" customHeight="1">
      <c r="A46" s="40"/>
      <c r="B46" s="41"/>
      <c r="C46" s="41"/>
      <c r="D46" s="41"/>
      <c r="E46" s="1"/>
      <c r="F46" s="1"/>
      <c r="G46" s="3"/>
      <c r="H46" s="3"/>
      <c r="I46" s="3"/>
      <c r="J46" s="3"/>
      <c r="K46" s="3"/>
      <c r="L46" s="3"/>
      <c r="M46" s="3"/>
      <c r="N46" s="3"/>
      <c r="O46" s="3"/>
      <c r="P46" s="3"/>
      <c r="Q46" s="3"/>
      <c r="R46" s="3"/>
      <c r="S46" s="3"/>
      <c r="T46" s="3"/>
      <c r="U46" s="3"/>
      <c r="V46" s="3"/>
      <c r="W46" s="3"/>
      <c r="X46" s="3"/>
      <c r="Y46" s="3"/>
      <c r="Z46" s="3"/>
    </row>
    <row r="47" ht="15.75" customHeight="1">
      <c r="A47" s="40"/>
      <c r="B47" s="41"/>
      <c r="C47" s="41"/>
      <c r="D47" s="41"/>
      <c r="E47" s="1"/>
      <c r="F47" s="1"/>
      <c r="G47" s="3"/>
      <c r="H47" s="3"/>
      <c r="I47" s="3"/>
      <c r="J47" s="3"/>
      <c r="K47" s="3"/>
      <c r="L47" s="3"/>
      <c r="M47" s="3"/>
      <c r="N47" s="3"/>
      <c r="O47" s="3"/>
      <c r="P47" s="3"/>
      <c r="Q47" s="3"/>
      <c r="R47" s="3"/>
      <c r="S47" s="3"/>
      <c r="T47" s="3"/>
      <c r="U47" s="3"/>
      <c r="V47" s="3"/>
      <c r="W47" s="3"/>
      <c r="X47" s="3"/>
      <c r="Y47" s="3"/>
      <c r="Z47" s="3"/>
    </row>
    <row r="48" ht="15.75" customHeight="1">
      <c r="A48" s="40"/>
      <c r="B48" s="41"/>
      <c r="C48" s="41"/>
      <c r="D48" s="41"/>
      <c r="E48" s="1"/>
      <c r="F48" s="1"/>
      <c r="G48" s="3"/>
      <c r="H48" s="3"/>
      <c r="I48" s="3"/>
      <c r="J48" s="3"/>
      <c r="K48" s="3"/>
      <c r="L48" s="3"/>
      <c r="M48" s="3"/>
      <c r="N48" s="3"/>
      <c r="O48" s="3"/>
      <c r="P48" s="3"/>
      <c r="Q48" s="3"/>
      <c r="R48" s="3"/>
      <c r="S48" s="3"/>
      <c r="T48" s="3"/>
      <c r="U48" s="3"/>
      <c r="V48" s="3"/>
      <c r="W48" s="3"/>
      <c r="X48" s="3"/>
      <c r="Y48" s="3"/>
      <c r="Z48" s="3"/>
    </row>
    <row r="49" ht="15.75" customHeight="1">
      <c r="A49" s="40"/>
      <c r="B49" s="41"/>
      <c r="C49" s="41"/>
      <c r="D49" s="41"/>
      <c r="E49" s="1"/>
      <c r="F49" s="1"/>
      <c r="G49" s="3"/>
      <c r="H49" s="3"/>
      <c r="I49" s="3"/>
      <c r="J49" s="3"/>
      <c r="K49" s="3"/>
      <c r="L49" s="3"/>
      <c r="M49" s="3"/>
      <c r="N49" s="3"/>
      <c r="O49" s="3"/>
      <c r="P49" s="3"/>
      <c r="Q49" s="3"/>
      <c r="R49" s="3"/>
      <c r="S49" s="3"/>
      <c r="T49" s="3"/>
      <c r="U49" s="3"/>
      <c r="V49" s="3"/>
      <c r="W49" s="3"/>
      <c r="X49" s="3"/>
      <c r="Y49" s="3"/>
      <c r="Z49" s="3"/>
    </row>
    <row r="50" ht="15.75" customHeight="1">
      <c r="A50" s="40"/>
      <c r="B50" s="41"/>
      <c r="C50" s="41"/>
      <c r="D50" s="41"/>
      <c r="E50" s="1"/>
      <c r="F50" s="1"/>
      <c r="G50" s="3"/>
      <c r="H50" s="3"/>
      <c r="I50" s="3"/>
      <c r="J50" s="3"/>
      <c r="K50" s="3"/>
      <c r="L50" s="3"/>
      <c r="M50" s="3"/>
      <c r="N50" s="3"/>
      <c r="O50" s="3"/>
      <c r="P50" s="3"/>
      <c r="Q50" s="3"/>
      <c r="R50" s="3"/>
      <c r="S50" s="3"/>
      <c r="T50" s="3"/>
      <c r="U50" s="3"/>
      <c r="V50" s="3"/>
      <c r="W50" s="3"/>
      <c r="X50" s="3"/>
      <c r="Y50" s="3"/>
      <c r="Z50" s="3"/>
    </row>
    <row r="51" ht="15.75" customHeight="1">
      <c r="A51" s="40"/>
      <c r="B51" s="41"/>
      <c r="C51" s="41"/>
      <c r="D51" s="41"/>
      <c r="E51" s="1"/>
      <c r="F51" s="1"/>
      <c r="G51" s="3"/>
      <c r="H51" s="3"/>
      <c r="I51" s="3"/>
      <c r="J51" s="3"/>
      <c r="K51" s="3"/>
      <c r="L51" s="3"/>
      <c r="M51" s="3"/>
      <c r="N51" s="3"/>
      <c r="O51" s="3"/>
      <c r="P51" s="3"/>
      <c r="Q51" s="3"/>
      <c r="R51" s="3"/>
      <c r="S51" s="3"/>
      <c r="T51" s="3"/>
      <c r="U51" s="3"/>
      <c r="V51" s="3"/>
      <c r="W51" s="3"/>
      <c r="X51" s="3"/>
      <c r="Y51" s="3"/>
      <c r="Z51" s="3"/>
    </row>
    <row r="52" ht="15.75" customHeight="1">
      <c r="A52" s="40"/>
      <c r="B52" s="41"/>
      <c r="C52" s="41"/>
      <c r="D52" s="41"/>
      <c r="E52" s="1"/>
      <c r="F52" s="1"/>
      <c r="G52" s="3"/>
      <c r="H52" s="3"/>
      <c r="I52" s="3"/>
      <c r="J52" s="3"/>
      <c r="K52" s="3"/>
      <c r="L52" s="3"/>
      <c r="M52" s="3"/>
      <c r="N52" s="3"/>
      <c r="O52" s="3"/>
      <c r="P52" s="3"/>
      <c r="Q52" s="3"/>
      <c r="R52" s="3"/>
      <c r="S52" s="3"/>
      <c r="T52" s="3"/>
      <c r="U52" s="3"/>
      <c r="V52" s="3"/>
      <c r="W52" s="3"/>
      <c r="X52" s="3"/>
      <c r="Y52" s="3"/>
      <c r="Z52" s="3"/>
    </row>
    <row r="53" ht="15.75" customHeight="1">
      <c r="A53" s="40"/>
      <c r="B53" s="41"/>
      <c r="C53" s="41"/>
      <c r="D53" s="41"/>
      <c r="E53" s="1"/>
      <c r="F53" s="1"/>
      <c r="G53" s="3"/>
      <c r="H53" s="3"/>
      <c r="I53" s="3"/>
      <c r="J53" s="3"/>
      <c r="K53" s="3"/>
      <c r="L53" s="3"/>
      <c r="M53" s="3"/>
      <c r="N53" s="3"/>
      <c r="O53" s="3"/>
      <c r="P53" s="3"/>
      <c r="Q53" s="3"/>
      <c r="R53" s="3"/>
      <c r="S53" s="3"/>
      <c r="T53" s="3"/>
      <c r="U53" s="3"/>
      <c r="V53" s="3"/>
      <c r="W53" s="3"/>
      <c r="X53" s="3"/>
      <c r="Y53" s="3"/>
      <c r="Z53" s="3"/>
    </row>
    <row r="54" ht="15.75" customHeight="1">
      <c r="A54" s="40"/>
      <c r="B54" s="41"/>
      <c r="C54" s="41"/>
      <c r="D54" s="41"/>
      <c r="E54" s="1"/>
      <c r="F54" s="1"/>
      <c r="G54" s="3"/>
      <c r="H54" s="3"/>
      <c r="I54" s="3"/>
      <c r="J54" s="3"/>
      <c r="K54" s="3"/>
      <c r="L54" s="3"/>
      <c r="M54" s="3"/>
      <c r="N54" s="3"/>
      <c r="O54" s="3"/>
      <c r="P54" s="3"/>
      <c r="Q54" s="3"/>
      <c r="R54" s="3"/>
      <c r="S54" s="3"/>
      <c r="T54" s="3"/>
      <c r="U54" s="3"/>
      <c r="V54" s="3"/>
      <c r="W54" s="3"/>
      <c r="X54" s="3"/>
      <c r="Y54" s="3"/>
      <c r="Z54" s="3"/>
    </row>
    <row r="55" ht="15.75" customHeight="1">
      <c r="A55" s="40"/>
      <c r="B55" s="41"/>
      <c r="C55" s="41"/>
      <c r="D55" s="41"/>
      <c r="E55" s="1"/>
      <c r="F55" s="1"/>
      <c r="G55" s="3"/>
      <c r="H55" s="3"/>
      <c r="I55" s="3"/>
      <c r="J55" s="3"/>
      <c r="K55" s="3"/>
      <c r="L55" s="3"/>
      <c r="M55" s="3"/>
      <c r="N55" s="3"/>
      <c r="O55" s="3"/>
      <c r="P55" s="3"/>
      <c r="Q55" s="3"/>
      <c r="R55" s="3"/>
      <c r="S55" s="3"/>
      <c r="T55" s="3"/>
      <c r="U55" s="3"/>
      <c r="V55" s="3"/>
      <c r="W55" s="3"/>
      <c r="X55" s="3"/>
      <c r="Y55" s="3"/>
      <c r="Z55" s="3"/>
    </row>
    <row r="56" ht="15.75" customHeight="1">
      <c r="A56" s="40"/>
      <c r="B56" s="41"/>
      <c r="C56" s="41"/>
      <c r="D56" s="41"/>
      <c r="E56" s="1"/>
      <c r="F56" s="1"/>
      <c r="G56" s="3"/>
      <c r="H56" s="3"/>
      <c r="I56" s="3"/>
      <c r="J56" s="3"/>
      <c r="K56" s="3"/>
      <c r="L56" s="3"/>
      <c r="M56" s="3"/>
      <c r="N56" s="3"/>
      <c r="O56" s="3"/>
      <c r="P56" s="3"/>
      <c r="Q56" s="3"/>
      <c r="R56" s="3"/>
      <c r="S56" s="3"/>
      <c r="T56" s="3"/>
      <c r="U56" s="3"/>
      <c r="V56" s="3"/>
      <c r="W56" s="3"/>
      <c r="X56" s="3"/>
      <c r="Y56" s="3"/>
      <c r="Z56" s="3"/>
    </row>
    <row r="57" ht="15.75" customHeight="1">
      <c r="A57" s="40"/>
      <c r="B57" s="41"/>
      <c r="C57" s="41"/>
      <c r="D57" s="41"/>
      <c r="E57" s="1"/>
      <c r="F57" s="1"/>
      <c r="G57" s="3"/>
      <c r="H57" s="3"/>
      <c r="I57" s="3"/>
      <c r="J57" s="3"/>
      <c r="K57" s="3"/>
      <c r="L57" s="3"/>
      <c r="M57" s="3"/>
      <c r="N57" s="3"/>
      <c r="O57" s="3"/>
      <c r="P57" s="3"/>
      <c r="Q57" s="3"/>
      <c r="R57" s="3"/>
      <c r="S57" s="3"/>
      <c r="T57" s="3"/>
      <c r="U57" s="3"/>
      <c r="V57" s="3"/>
      <c r="W57" s="3"/>
      <c r="X57" s="3"/>
      <c r="Y57" s="3"/>
      <c r="Z57" s="3"/>
    </row>
    <row r="58" ht="15.75" customHeight="1">
      <c r="A58" s="40"/>
      <c r="B58" s="41"/>
      <c r="C58" s="41"/>
      <c r="D58" s="41"/>
      <c r="E58" s="1"/>
      <c r="F58" s="1"/>
      <c r="G58" s="3"/>
      <c r="H58" s="3"/>
      <c r="I58" s="3"/>
      <c r="J58" s="3"/>
      <c r="K58" s="3"/>
      <c r="L58" s="3"/>
      <c r="M58" s="3"/>
      <c r="N58" s="3"/>
      <c r="O58" s="3"/>
      <c r="P58" s="3"/>
      <c r="Q58" s="3"/>
      <c r="R58" s="3"/>
      <c r="S58" s="3"/>
      <c r="T58" s="3"/>
      <c r="U58" s="3"/>
      <c r="V58" s="3"/>
      <c r="W58" s="3"/>
      <c r="X58" s="3"/>
      <c r="Y58" s="3"/>
      <c r="Z58" s="3"/>
    </row>
    <row r="59" ht="15.75" customHeight="1">
      <c r="A59" s="40"/>
      <c r="B59" s="41"/>
      <c r="C59" s="41"/>
      <c r="D59" s="41"/>
      <c r="E59" s="1"/>
      <c r="F59" s="1"/>
      <c r="G59" s="3"/>
      <c r="H59" s="3"/>
      <c r="I59" s="3"/>
      <c r="J59" s="3"/>
      <c r="K59" s="3"/>
      <c r="L59" s="3"/>
      <c r="M59" s="3"/>
      <c r="N59" s="3"/>
      <c r="O59" s="3"/>
      <c r="P59" s="3"/>
      <c r="Q59" s="3"/>
      <c r="R59" s="3"/>
      <c r="S59" s="3"/>
      <c r="T59" s="3"/>
      <c r="U59" s="3"/>
      <c r="V59" s="3"/>
      <c r="W59" s="3"/>
      <c r="X59" s="3"/>
      <c r="Y59" s="3"/>
      <c r="Z59" s="3"/>
    </row>
    <row r="60" ht="15.75" customHeight="1">
      <c r="A60" s="40"/>
      <c r="B60" s="41"/>
      <c r="C60" s="41"/>
      <c r="D60" s="41"/>
      <c r="E60" s="1"/>
      <c r="F60" s="1"/>
      <c r="G60" s="3"/>
      <c r="H60" s="3"/>
      <c r="I60" s="3"/>
      <c r="J60" s="3"/>
      <c r="K60" s="3"/>
      <c r="L60" s="3"/>
      <c r="M60" s="3"/>
      <c r="N60" s="3"/>
      <c r="O60" s="3"/>
      <c r="P60" s="3"/>
      <c r="Q60" s="3"/>
      <c r="R60" s="3"/>
      <c r="S60" s="3"/>
      <c r="T60" s="3"/>
      <c r="U60" s="3"/>
      <c r="V60" s="3"/>
      <c r="W60" s="3"/>
      <c r="X60" s="3"/>
      <c r="Y60" s="3"/>
      <c r="Z60" s="3"/>
    </row>
    <row r="61" ht="15.75" customHeight="1">
      <c r="A61" s="40"/>
      <c r="B61" s="41"/>
      <c r="C61" s="41"/>
      <c r="D61" s="41"/>
      <c r="E61" s="1"/>
      <c r="F61" s="1"/>
      <c r="G61" s="3"/>
      <c r="H61" s="3"/>
      <c r="I61" s="3"/>
      <c r="J61" s="3"/>
      <c r="K61" s="3"/>
      <c r="L61" s="3"/>
      <c r="M61" s="3"/>
      <c r="N61" s="3"/>
      <c r="O61" s="3"/>
      <c r="P61" s="3"/>
      <c r="Q61" s="3"/>
      <c r="R61" s="3"/>
      <c r="S61" s="3"/>
      <c r="T61" s="3"/>
      <c r="U61" s="3"/>
      <c r="V61" s="3"/>
      <c r="W61" s="3"/>
      <c r="X61" s="3"/>
      <c r="Y61" s="3"/>
      <c r="Z61" s="3"/>
    </row>
    <row r="62" ht="15.75" customHeight="1">
      <c r="A62" s="40"/>
      <c r="B62" s="41"/>
      <c r="C62" s="41"/>
      <c r="D62" s="41"/>
      <c r="E62" s="1"/>
      <c r="F62" s="1"/>
      <c r="G62" s="3"/>
      <c r="H62" s="3"/>
      <c r="I62" s="3"/>
      <c r="J62" s="3"/>
      <c r="K62" s="3"/>
      <c r="L62" s="3"/>
      <c r="M62" s="3"/>
      <c r="N62" s="3"/>
      <c r="O62" s="3"/>
      <c r="P62" s="3"/>
      <c r="Q62" s="3"/>
      <c r="R62" s="3"/>
      <c r="S62" s="3"/>
      <c r="T62" s="3"/>
      <c r="U62" s="3"/>
      <c r="V62" s="3"/>
      <c r="W62" s="3"/>
      <c r="X62" s="3"/>
      <c r="Y62" s="3"/>
      <c r="Z62" s="3"/>
    </row>
    <row r="63" ht="15.75" customHeight="1">
      <c r="A63" s="40"/>
      <c r="B63" s="41"/>
      <c r="C63" s="41"/>
      <c r="D63" s="41"/>
      <c r="E63" s="1"/>
      <c r="F63" s="1"/>
      <c r="G63" s="3"/>
      <c r="H63" s="3"/>
      <c r="I63" s="3"/>
      <c r="J63" s="3"/>
      <c r="K63" s="3"/>
      <c r="L63" s="3"/>
      <c r="M63" s="3"/>
      <c r="N63" s="3"/>
      <c r="O63" s="3"/>
      <c r="P63" s="3"/>
      <c r="Q63" s="3"/>
      <c r="R63" s="3"/>
      <c r="S63" s="3"/>
      <c r="T63" s="3"/>
      <c r="U63" s="3"/>
      <c r="V63" s="3"/>
      <c r="W63" s="3"/>
      <c r="X63" s="3"/>
      <c r="Y63" s="3"/>
      <c r="Z63" s="3"/>
    </row>
    <row r="64" ht="15.75" customHeight="1">
      <c r="A64" s="40"/>
      <c r="B64" s="41"/>
      <c r="C64" s="41"/>
      <c r="D64" s="41"/>
      <c r="E64" s="1"/>
      <c r="F64" s="1"/>
      <c r="G64" s="3"/>
      <c r="H64" s="3"/>
      <c r="I64" s="3"/>
      <c r="J64" s="3"/>
      <c r="K64" s="3"/>
      <c r="L64" s="3"/>
      <c r="M64" s="3"/>
      <c r="N64" s="3"/>
      <c r="O64" s="3"/>
      <c r="P64" s="3"/>
      <c r="Q64" s="3"/>
      <c r="R64" s="3"/>
      <c r="S64" s="3"/>
      <c r="T64" s="3"/>
      <c r="U64" s="3"/>
      <c r="V64" s="3"/>
      <c r="W64" s="3"/>
      <c r="X64" s="3"/>
      <c r="Y64" s="3"/>
      <c r="Z64" s="3"/>
    </row>
    <row r="65" ht="15.75" customHeight="1">
      <c r="A65" s="40"/>
      <c r="B65" s="41"/>
      <c r="C65" s="41"/>
      <c r="D65" s="41"/>
      <c r="E65" s="1"/>
      <c r="F65" s="1"/>
      <c r="G65" s="3"/>
      <c r="H65" s="3"/>
      <c r="I65" s="3"/>
      <c r="J65" s="3"/>
      <c r="K65" s="3"/>
      <c r="L65" s="3"/>
      <c r="M65" s="3"/>
      <c r="N65" s="3"/>
      <c r="O65" s="3"/>
      <c r="P65" s="3"/>
      <c r="Q65" s="3"/>
      <c r="R65" s="3"/>
      <c r="S65" s="3"/>
      <c r="T65" s="3"/>
      <c r="U65" s="3"/>
      <c r="V65" s="3"/>
      <c r="W65" s="3"/>
      <c r="X65" s="3"/>
      <c r="Y65" s="3"/>
      <c r="Z65" s="3"/>
    </row>
    <row r="66" ht="15.75" customHeight="1">
      <c r="A66" s="40"/>
      <c r="B66" s="41"/>
      <c r="C66" s="41"/>
      <c r="D66" s="41"/>
      <c r="E66" s="1"/>
      <c r="F66" s="1"/>
      <c r="G66" s="3"/>
      <c r="H66" s="3"/>
      <c r="I66" s="3"/>
      <c r="J66" s="3"/>
      <c r="K66" s="3"/>
      <c r="L66" s="3"/>
      <c r="M66" s="3"/>
      <c r="N66" s="3"/>
      <c r="O66" s="3"/>
      <c r="P66" s="3"/>
      <c r="Q66" s="3"/>
      <c r="R66" s="3"/>
      <c r="S66" s="3"/>
      <c r="T66" s="3"/>
      <c r="U66" s="3"/>
      <c r="V66" s="3"/>
      <c r="W66" s="3"/>
      <c r="X66" s="3"/>
      <c r="Y66" s="3"/>
      <c r="Z66" s="3"/>
    </row>
    <row r="67" ht="15.75" customHeight="1">
      <c r="A67" s="40"/>
      <c r="B67" s="41"/>
      <c r="C67" s="41"/>
      <c r="D67" s="41"/>
      <c r="E67" s="1"/>
      <c r="F67" s="1"/>
      <c r="G67" s="3"/>
      <c r="H67" s="3"/>
      <c r="I67" s="3"/>
      <c r="J67" s="3"/>
      <c r="K67" s="3"/>
      <c r="L67" s="3"/>
      <c r="M67" s="3"/>
      <c r="N67" s="3"/>
      <c r="O67" s="3"/>
      <c r="P67" s="3"/>
      <c r="Q67" s="3"/>
      <c r="R67" s="3"/>
      <c r="S67" s="3"/>
      <c r="T67" s="3"/>
      <c r="U67" s="3"/>
      <c r="V67" s="3"/>
      <c r="W67" s="3"/>
      <c r="X67" s="3"/>
      <c r="Y67" s="3"/>
      <c r="Z67" s="3"/>
    </row>
    <row r="68" ht="15.75" customHeight="1">
      <c r="A68" s="40"/>
      <c r="B68" s="41"/>
      <c r="C68" s="41"/>
      <c r="D68" s="41"/>
      <c r="E68" s="1"/>
      <c r="F68" s="1"/>
      <c r="G68" s="3"/>
      <c r="H68" s="3"/>
      <c r="I68" s="3"/>
      <c r="J68" s="3"/>
      <c r="K68" s="3"/>
      <c r="L68" s="3"/>
      <c r="M68" s="3"/>
      <c r="N68" s="3"/>
      <c r="O68" s="3"/>
      <c r="P68" s="3"/>
      <c r="Q68" s="3"/>
      <c r="R68" s="3"/>
      <c r="S68" s="3"/>
      <c r="T68" s="3"/>
      <c r="U68" s="3"/>
      <c r="V68" s="3"/>
      <c r="W68" s="3"/>
      <c r="X68" s="3"/>
      <c r="Y68" s="3"/>
      <c r="Z68" s="3"/>
    </row>
    <row r="69" ht="15.75" customHeight="1">
      <c r="A69" s="40"/>
      <c r="B69" s="41"/>
      <c r="C69" s="41"/>
      <c r="D69" s="41"/>
      <c r="E69" s="1"/>
      <c r="F69" s="1"/>
      <c r="G69" s="3"/>
      <c r="H69" s="3"/>
      <c r="I69" s="3"/>
      <c r="J69" s="3"/>
      <c r="K69" s="3"/>
      <c r="L69" s="3"/>
      <c r="M69" s="3"/>
      <c r="N69" s="3"/>
      <c r="O69" s="3"/>
      <c r="P69" s="3"/>
      <c r="Q69" s="3"/>
      <c r="R69" s="3"/>
      <c r="S69" s="3"/>
      <c r="T69" s="3"/>
      <c r="U69" s="3"/>
      <c r="V69" s="3"/>
      <c r="W69" s="3"/>
      <c r="X69" s="3"/>
      <c r="Y69" s="3"/>
      <c r="Z69" s="3"/>
    </row>
    <row r="70" ht="15.75" customHeight="1">
      <c r="A70" s="40"/>
      <c r="B70" s="41"/>
      <c r="C70" s="41"/>
      <c r="D70" s="41"/>
      <c r="E70" s="1"/>
      <c r="F70" s="1"/>
      <c r="G70" s="3"/>
      <c r="H70" s="3"/>
      <c r="I70" s="3"/>
      <c r="J70" s="3"/>
      <c r="K70" s="3"/>
      <c r="L70" s="3"/>
      <c r="M70" s="3"/>
      <c r="N70" s="3"/>
      <c r="O70" s="3"/>
      <c r="P70" s="3"/>
      <c r="Q70" s="3"/>
      <c r="R70" s="3"/>
      <c r="S70" s="3"/>
      <c r="T70" s="3"/>
      <c r="U70" s="3"/>
      <c r="V70" s="3"/>
      <c r="W70" s="3"/>
      <c r="X70" s="3"/>
      <c r="Y70" s="3"/>
      <c r="Z70" s="3"/>
    </row>
    <row r="71" ht="15.75" customHeight="1">
      <c r="A71" s="40"/>
      <c r="B71" s="41"/>
      <c r="C71" s="41"/>
      <c r="D71" s="41"/>
      <c r="E71" s="1"/>
      <c r="F71" s="1"/>
      <c r="G71" s="3"/>
      <c r="H71" s="3"/>
      <c r="I71" s="3"/>
      <c r="J71" s="3"/>
      <c r="K71" s="3"/>
      <c r="L71" s="3"/>
      <c r="M71" s="3"/>
      <c r="N71" s="3"/>
      <c r="O71" s="3"/>
      <c r="P71" s="3"/>
      <c r="Q71" s="3"/>
      <c r="R71" s="3"/>
      <c r="S71" s="3"/>
      <c r="T71" s="3"/>
      <c r="U71" s="3"/>
      <c r="V71" s="3"/>
      <c r="W71" s="3"/>
      <c r="X71" s="3"/>
      <c r="Y71" s="3"/>
      <c r="Z71" s="3"/>
    </row>
    <row r="72" ht="15.75" customHeight="1">
      <c r="A72" s="40"/>
      <c r="B72" s="41"/>
      <c r="C72" s="41"/>
      <c r="D72" s="41"/>
      <c r="E72" s="1"/>
      <c r="F72" s="1"/>
      <c r="G72" s="3"/>
      <c r="H72" s="3"/>
      <c r="I72" s="3"/>
      <c r="J72" s="3"/>
      <c r="K72" s="3"/>
      <c r="L72" s="3"/>
      <c r="M72" s="3"/>
      <c r="N72" s="3"/>
      <c r="O72" s="3"/>
      <c r="P72" s="3"/>
      <c r="Q72" s="3"/>
      <c r="R72" s="3"/>
      <c r="S72" s="3"/>
      <c r="T72" s="3"/>
      <c r="U72" s="3"/>
      <c r="V72" s="3"/>
      <c r="W72" s="3"/>
      <c r="X72" s="3"/>
      <c r="Y72" s="3"/>
      <c r="Z72" s="3"/>
    </row>
    <row r="73" ht="15.75" customHeight="1">
      <c r="A73" s="40"/>
      <c r="B73" s="41"/>
      <c r="C73" s="41"/>
      <c r="D73" s="41"/>
      <c r="E73" s="1"/>
      <c r="F73" s="1"/>
      <c r="G73" s="3"/>
      <c r="H73" s="3"/>
      <c r="I73" s="3"/>
      <c r="J73" s="3"/>
      <c r="K73" s="3"/>
      <c r="L73" s="3"/>
      <c r="M73" s="3"/>
      <c r="N73" s="3"/>
      <c r="O73" s="3"/>
      <c r="P73" s="3"/>
      <c r="Q73" s="3"/>
      <c r="R73" s="3"/>
      <c r="S73" s="3"/>
      <c r="T73" s="3"/>
      <c r="U73" s="3"/>
      <c r="V73" s="3"/>
      <c r="W73" s="3"/>
      <c r="X73" s="3"/>
      <c r="Y73" s="3"/>
      <c r="Z73" s="3"/>
    </row>
    <row r="74" ht="15.75" customHeight="1">
      <c r="A74" s="40"/>
      <c r="B74" s="41"/>
      <c r="C74" s="41"/>
      <c r="D74" s="41"/>
      <c r="E74" s="1"/>
      <c r="F74" s="1"/>
      <c r="G74" s="3"/>
      <c r="H74" s="3"/>
      <c r="I74" s="3"/>
      <c r="J74" s="3"/>
      <c r="K74" s="3"/>
      <c r="L74" s="3"/>
      <c r="M74" s="3"/>
      <c r="N74" s="3"/>
      <c r="O74" s="3"/>
      <c r="P74" s="3"/>
      <c r="Q74" s="3"/>
      <c r="R74" s="3"/>
      <c r="S74" s="3"/>
      <c r="T74" s="3"/>
      <c r="U74" s="3"/>
      <c r="V74" s="3"/>
      <c r="W74" s="3"/>
      <c r="X74" s="3"/>
      <c r="Y74" s="3"/>
      <c r="Z74" s="3"/>
    </row>
    <row r="75" ht="15.75" customHeight="1">
      <c r="A75" s="40"/>
      <c r="B75" s="41"/>
      <c r="C75" s="41"/>
      <c r="D75" s="41"/>
      <c r="E75" s="1"/>
      <c r="F75" s="1"/>
      <c r="G75" s="3"/>
      <c r="H75" s="3"/>
      <c r="I75" s="3"/>
      <c r="J75" s="3"/>
      <c r="K75" s="3"/>
      <c r="L75" s="3"/>
      <c r="M75" s="3"/>
      <c r="N75" s="3"/>
      <c r="O75" s="3"/>
      <c r="P75" s="3"/>
      <c r="Q75" s="3"/>
      <c r="R75" s="3"/>
      <c r="S75" s="3"/>
      <c r="T75" s="3"/>
      <c r="U75" s="3"/>
      <c r="V75" s="3"/>
      <c r="W75" s="3"/>
      <c r="X75" s="3"/>
      <c r="Y75" s="3"/>
      <c r="Z75" s="3"/>
    </row>
    <row r="76" ht="15.75" customHeight="1">
      <c r="A76" s="40"/>
      <c r="B76" s="41"/>
      <c r="C76" s="41"/>
      <c r="D76" s="41"/>
      <c r="E76" s="1"/>
      <c r="F76" s="1"/>
      <c r="G76" s="3"/>
      <c r="H76" s="3"/>
      <c r="I76" s="3"/>
      <c r="J76" s="3"/>
      <c r="K76" s="3"/>
      <c r="L76" s="3"/>
      <c r="M76" s="3"/>
      <c r="N76" s="3"/>
      <c r="O76" s="3"/>
      <c r="P76" s="3"/>
      <c r="Q76" s="3"/>
      <c r="R76" s="3"/>
      <c r="S76" s="3"/>
      <c r="T76" s="3"/>
      <c r="U76" s="3"/>
      <c r="V76" s="3"/>
      <c r="W76" s="3"/>
      <c r="X76" s="3"/>
      <c r="Y76" s="3"/>
      <c r="Z76" s="3"/>
    </row>
    <row r="77" ht="15.75" customHeight="1">
      <c r="A77" s="40"/>
      <c r="B77" s="41"/>
      <c r="C77" s="41"/>
      <c r="D77" s="41"/>
      <c r="E77" s="1"/>
      <c r="F77" s="1"/>
      <c r="G77" s="3"/>
      <c r="H77" s="3"/>
      <c r="I77" s="3"/>
      <c r="J77" s="3"/>
      <c r="K77" s="3"/>
      <c r="L77" s="3"/>
      <c r="M77" s="3"/>
      <c r="N77" s="3"/>
      <c r="O77" s="3"/>
      <c r="P77" s="3"/>
      <c r="Q77" s="3"/>
      <c r="R77" s="3"/>
      <c r="S77" s="3"/>
      <c r="T77" s="3"/>
      <c r="U77" s="3"/>
      <c r="V77" s="3"/>
      <c r="W77" s="3"/>
      <c r="X77" s="3"/>
      <c r="Y77" s="3"/>
      <c r="Z77" s="3"/>
    </row>
    <row r="78" ht="15.75" customHeight="1">
      <c r="A78" s="40"/>
      <c r="B78" s="41"/>
      <c r="C78" s="41"/>
      <c r="D78" s="41"/>
      <c r="E78" s="1"/>
      <c r="F78" s="1"/>
      <c r="G78" s="3"/>
      <c r="H78" s="3"/>
      <c r="I78" s="3"/>
      <c r="J78" s="3"/>
      <c r="K78" s="3"/>
      <c r="L78" s="3"/>
      <c r="M78" s="3"/>
      <c r="N78" s="3"/>
      <c r="O78" s="3"/>
      <c r="P78" s="3"/>
      <c r="Q78" s="3"/>
      <c r="R78" s="3"/>
      <c r="S78" s="3"/>
      <c r="T78" s="3"/>
      <c r="U78" s="3"/>
      <c r="V78" s="3"/>
      <c r="W78" s="3"/>
      <c r="X78" s="3"/>
      <c r="Y78" s="3"/>
      <c r="Z78" s="3"/>
    </row>
    <row r="79" ht="15.75" customHeight="1">
      <c r="A79" s="40"/>
      <c r="B79" s="41"/>
      <c r="C79" s="41"/>
      <c r="D79" s="41"/>
      <c r="E79" s="1"/>
      <c r="F79" s="1"/>
      <c r="G79" s="3"/>
      <c r="H79" s="3"/>
      <c r="I79" s="3"/>
      <c r="J79" s="3"/>
      <c r="K79" s="3"/>
      <c r="L79" s="3"/>
      <c r="M79" s="3"/>
      <c r="N79" s="3"/>
      <c r="O79" s="3"/>
      <c r="P79" s="3"/>
      <c r="Q79" s="3"/>
      <c r="R79" s="3"/>
      <c r="S79" s="3"/>
      <c r="T79" s="3"/>
      <c r="U79" s="3"/>
      <c r="V79" s="3"/>
      <c r="W79" s="3"/>
      <c r="X79" s="3"/>
      <c r="Y79" s="3"/>
      <c r="Z79" s="3"/>
    </row>
    <row r="80" ht="15.75" customHeight="1">
      <c r="A80" s="40"/>
      <c r="B80" s="41"/>
      <c r="C80" s="41"/>
      <c r="D80" s="41"/>
      <c r="E80" s="1"/>
      <c r="F80" s="1"/>
      <c r="G80" s="3"/>
      <c r="H80" s="3"/>
      <c r="I80" s="3"/>
      <c r="J80" s="3"/>
      <c r="K80" s="3"/>
      <c r="L80" s="3"/>
      <c r="M80" s="3"/>
      <c r="N80" s="3"/>
      <c r="O80" s="3"/>
      <c r="P80" s="3"/>
      <c r="Q80" s="3"/>
      <c r="R80" s="3"/>
      <c r="S80" s="3"/>
      <c r="T80" s="3"/>
      <c r="U80" s="3"/>
      <c r="V80" s="3"/>
      <c r="W80" s="3"/>
      <c r="X80" s="3"/>
      <c r="Y80" s="3"/>
      <c r="Z80" s="3"/>
    </row>
    <row r="81" ht="15.75" customHeight="1">
      <c r="A81" s="40"/>
      <c r="B81" s="41"/>
      <c r="C81" s="41"/>
      <c r="D81" s="41"/>
      <c r="E81" s="1"/>
      <c r="F81" s="1"/>
      <c r="G81" s="3"/>
      <c r="H81" s="3"/>
      <c r="I81" s="3"/>
      <c r="J81" s="3"/>
      <c r="K81" s="3"/>
      <c r="L81" s="3"/>
      <c r="M81" s="3"/>
      <c r="N81" s="3"/>
      <c r="O81" s="3"/>
      <c r="P81" s="3"/>
      <c r="Q81" s="3"/>
      <c r="R81" s="3"/>
      <c r="S81" s="3"/>
      <c r="T81" s="3"/>
      <c r="U81" s="3"/>
      <c r="V81" s="3"/>
      <c r="W81" s="3"/>
      <c r="X81" s="3"/>
      <c r="Y81" s="3"/>
      <c r="Z81" s="3"/>
    </row>
    <row r="82" ht="15.75" customHeight="1">
      <c r="A82" s="40"/>
      <c r="B82" s="41"/>
      <c r="C82" s="41"/>
      <c r="D82" s="41"/>
      <c r="E82" s="1"/>
      <c r="F82" s="1"/>
      <c r="G82" s="3"/>
      <c r="H82" s="3"/>
      <c r="I82" s="3"/>
      <c r="J82" s="3"/>
      <c r="K82" s="3"/>
      <c r="L82" s="3"/>
      <c r="M82" s="3"/>
      <c r="N82" s="3"/>
      <c r="O82" s="3"/>
      <c r="P82" s="3"/>
      <c r="Q82" s="3"/>
      <c r="R82" s="3"/>
      <c r="S82" s="3"/>
      <c r="T82" s="3"/>
      <c r="U82" s="3"/>
      <c r="V82" s="3"/>
      <c r="W82" s="3"/>
      <c r="X82" s="3"/>
      <c r="Y82" s="3"/>
      <c r="Z82" s="3"/>
    </row>
    <row r="83" ht="15.75" customHeight="1">
      <c r="A83" s="40"/>
      <c r="B83" s="41"/>
      <c r="C83" s="41"/>
      <c r="D83" s="41"/>
      <c r="E83" s="1"/>
      <c r="F83" s="1"/>
      <c r="G83" s="3"/>
      <c r="H83" s="3"/>
      <c r="I83" s="3"/>
      <c r="J83" s="3"/>
      <c r="K83" s="3"/>
      <c r="L83" s="3"/>
      <c r="M83" s="3"/>
      <c r="N83" s="3"/>
      <c r="O83" s="3"/>
      <c r="P83" s="3"/>
      <c r="Q83" s="3"/>
      <c r="R83" s="3"/>
      <c r="S83" s="3"/>
      <c r="T83" s="3"/>
      <c r="U83" s="3"/>
      <c r="V83" s="3"/>
      <c r="W83" s="3"/>
      <c r="X83" s="3"/>
      <c r="Y83" s="3"/>
      <c r="Z83" s="3"/>
    </row>
    <row r="84" ht="15.75" customHeight="1">
      <c r="A84" s="40"/>
      <c r="B84" s="41"/>
      <c r="C84" s="41"/>
      <c r="D84" s="41"/>
      <c r="E84" s="1"/>
      <c r="F84" s="1"/>
      <c r="G84" s="3"/>
      <c r="H84" s="3"/>
      <c r="I84" s="3"/>
      <c r="J84" s="3"/>
      <c r="K84" s="3"/>
      <c r="L84" s="3"/>
      <c r="M84" s="3"/>
      <c r="N84" s="3"/>
      <c r="O84" s="3"/>
      <c r="P84" s="3"/>
      <c r="Q84" s="3"/>
      <c r="R84" s="3"/>
      <c r="S84" s="3"/>
      <c r="T84" s="3"/>
      <c r="U84" s="3"/>
      <c r="V84" s="3"/>
      <c r="W84" s="3"/>
      <c r="X84" s="3"/>
      <c r="Y84" s="3"/>
      <c r="Z84" s="3"/>
    </row>
    <row r="85" ht="15.75" customHeight="1">
      <c r="A85" s="40"/>
      <c r="B85" s="41"/>
      <c r="C85" s="41"/>
      <c r="D85" s="41"/>
      <c r="E85" s="1"/>
      <c r="F85" s="1"/>
      <c r="G85" s="3"/>
      <c r="H85" s="3"/>
      <c r="I85" s="3"/>
      <c r="J85" s="3"/>
      <c r="K85" s="3"/>
      <c r="L85" s="3"/>
      <c r="M85" s="3"/>
      <c r="N85" s="3"/>
      <c r="O85" s="3"/>
      <c r="P85" s="3"/>
      <c r="Q85" s="3"/>
      <c r="R85" s="3"/>
      <c r="S85" s="3"/>
      <c r="T85" s="3"/>
      <c r="U85" s="3"/>
      <c r="V85" s="3"/>
      <c r="W85" s="3"/>
      <c r="X85" s="3"/>
      <c r="Y85" s="3"/>
      <c r="Z85" s="3"/>
    </row>
    <row r="86" ht="15.75" customHeight="1">
      <c r="A86" s="40"/>
      <c r="B86" s="41"/>
      <c r="C86" s="41"/>
      <c r="D86" s="41"/>
      <c r="E86" s="1"/>
      <c r="F86" s="1"/>
      <c r="G86" s="3"/>
      <c r="H86" s="3"/>
      <c r="I86" s="3"/>
      <c r="J86" s="3"/>
      <c r="K86" s="3"/>
      <c r="L86" s="3"/>
      <c r="M86" s="3"/>
      <c r="N86" s="3"/>
      <c r="O86" s="3"/>
      <c r="P86" s="3"/>
      <c r="Q86" s="3"/>
      <c r="R86" s="3"/>
      <c r="S86" s="3"/>
      <c r="T86" s="3"/>
      <c r="U86" s="3"/>
      <c r="V86" s="3"/>
      <c r="W86" s="3"/>
      <c r="X86" s="3"/>
      <c r="Y86" s="3"/>
      <c r="Z86" s="3"/>
    </row>
    <row r="87" ht="15.75" customHeight="1">
      <c r="A87" s="40"/>
      <c r="B87" s="41"/>
      <c r="C87" s="41"/>
      <c r="D87" s="41"/>
      <c r="E87" s="1"/>
      <c r="F87" s="1"/>
      <c r="G87" s="3"/>
      <c r="H87" s="3"/>
      <c r="I87" s="3"/>
      <c r="J87" s="3"/>
      <c r="K87" s="3"/>
      <c r="L87" s="3"/>
      <c r="M87" s="3"/>
      <c r="N87" s="3"/>
      <c r="O87" s="3"/>
      <c r="P87" s="3"/>
      <c r="Q87" s="3"/>
      <c r="R87" s="3"/>
      <c r="S87" s="3"/>
      <c r="T87" s="3"/>
      <c r="U87" s="3"/>
      <c r="V87" s="3"/>
      <c r="W87" s="3"/>
      <c r="X87" s="3"/>
      <c r="Y87" s="3"/>
      <c r="Z87" s="3"/>
    </row>
    <row r="88" ht="15.75" customHeight="1">
      <c r="A88" s="40"/>
      <c r="B88" s="41"/>
      <c r="C88" s="41"/>
      <c r="D88" s="41"/>
      <c r="E88" s="1"/>
      <c r="F88" s="1"/>
      <c r="G88" s="3"/>
      <c r="H88" s="3"/>
      <c r="I88" s="3"/>
      <c r="J88" s="3"/>
      <c r="K88" s="3"/>
      <c r="L88" s="3"/>
      <c r="M88" s="3"/>
      <c r="N88" s="3"/>
      <c r="O88" s="3"/>
      <c r="P88" s="3"/>
      <c r="Q88" s="3"/>
      <c r="R88" s="3"/>
      <c r="S88" s="3"/>
      <c r="T88" s="3"/>
      <c r="U88" s="3"/>
      <c r="V88" s="3"/>
      <c r="W88" s="3"/>
      <c r="X88" s="3"/>
      <c r="Y88" s="3"/>
      <c r="Z88" s="3"/>
    </row>
    <row r="89" ht="15.75" customHeight="1">
      <c r="A89" s="40"/>
      <c r="B89" s="41"/>
      <c r="C89" s="41"/>
      <c r="D89" s="41"/>
      <c r="E89" s="1"/>
      <c r="F89" s="1"/>
      <c r="G89" s="3"/>
      <c r="H89" s="3"/>
      <c r="I89" s="3"/>
      <c r="J89" s="3"/>
      <c r="K89" s="3"/>
      <c r="L89" s="3"/>
      <c r="M89" s="3"/>
      <c r="N89" s="3"/>
      <c r="O89" s="3"/>
      <c r="P89" s="3"/>
      <c r="Q89" s="3"/>
      <c r="R89" s="3"/>
      <c r="S89" s="3"/>
      <c r="T89" s="3"/>
      <c r="U89" s="3"/>
      <c r="V89" s="3"/>
      <c r="W89" s="3"/>
      <c r="X89" s="3"/>
      <c r="Y89" s="3"/>
      <c r="Z89" s="3"/>
    </row>
    <row r="90" ht="15.75" customHeight="1">
      <c r="A90" s="40"/>
      <c r="B90" s="41"/>
      <c r="C90" s="41"/>
      <c r="D90" s="41"/>
      <c r="E90" s="1"/>
      <c r="F90" s="1"/>
      <c r="G90" s="3"/>
      <c r="H90" s="3"/>
      <c r="I90" s="3"/>
      <c r="J90" s="3"/>
      <c r="K90" s="3"/>
      <c r="L90" s="3"/>
      <c r="M90" s="3"/>
      <c r="N90" s="3"/>
      <c r="O90" s="3"/>
      <c r="P90" s="3"/>
      <c r="Q90" s="3"/>
      <c r="R90" s="3"/>
      <c r="S90" s="3"/>
      <c r="T90" s="3"/>
      <c r="U90" s="3"/>
      <c r="V90" s="3"/>
      <c r="W90" s="3"/>
      <c r="X90" s="3"/>
      <c r="Y90" s="3"/>
      <c r="Z90" s="3"/>
    </row>
    <row r="91" ht="15.75" customHeight="1">
      <c r="A91" s="40"/>
      <c r="B91" s="41"/>
      <c r="C91" s="41"/>
      <c r="D91" s="41"/>
      <c r="E91" s="1"/>
      <c r="F91" s="1"/>
      <c r="G91" s="3"/>
      <c r="H91" s="3"/>
      <c r="I91" s="3"/>
      <c r="J91" s="3"/>
      <c r="K91" s="3"/>
      <c r="L91" s="3"/>
      <c r="M91" s="3"/>
      <c r="N91" s="3"/>
      <c r="O91" s="3"/>
      <c r="P91" s="3"/>
      <c r="Q91" s="3"/>
      <c r="R91" s="3"/>
      <c r="S91" s="3"/>
      <c r="T91" s="3"/>
      <c r="U91" s="3"/>
      <c r="V91" s="3"/>
      <c r="W91" s="3"/>
      <c r="X91" s="3"/>
      <c r="Y91" s="3"/>
      <c r="Z91" s="3"/>
    </row>
    <row r="92" ht="15.75" customHeight="1">
      <c r="A92" s="40"/>
      <c r="B92" s="41"/>
      <c r="C92" s="41"/>
      <c r="D92" s="41"/>
      <c r="E92" s="1"/>
      <c r="F92" s="1"/>
      <c r="G92" s="3"/>
      <c r="H92" s="3"/>
      <c r="I92" s="3"/>
      <c r="J92" s="3"/>
      <c r="K92" s="3"/>
      <c r="L92" s="3"/>
      <c r="M92" s="3"/>
      <c r="N92" s="3"/>
      <c r="O92" s="3"/>
      <c r="P92" s="3"/>
      <c r="Q92" s="3"/>
      <c r="R92" s="3"/>
      <c r="S92" s="3"/>
      <c r="T92" s="3"/>
      <c r="U92" s="3"/>
      <c r="V92" s="3"/>
      <c r="W92" s="3"/>
      <c r="X92" s="3"/>
      <c r="Y92" s="3"/>
      <c r="Z92" s="3"/>
    </row>
    <row r="93" ht="15.75" customHeight="1">
      <c r="A93" s="40"/>
      <c r="B93" s="41"/>
      <c r="C93" s="41"/>
      <c r="D93" s="41"/>
      <c r="E93" s="1"/>
      <c r="F93" s="1"/>
      <c r="G93" s="3"/>
      <c r="H93" s="3"/>
      <c r="I93" s="3"/>
      <c r="J93" s="3"/>
      <c r="K93" s="3"/>
      <c r="L93" s="3"/>
      <c r="M93" s="3"/>
      <c r="N93" s="3"/>
      <c r="O93" s="3"/>
      <c r="P93" s="3"/>
      <c r="Q93" s="3"/>
      <c r="R93" s="3"/>
      <c r="S93" s="3"/>
      <c r="T93" s="3"/>
      <c r="U93" s="3"/>
      <c r="V93" s="3"/>
      <c r="W93" s="3"/>
      <c r="X93" s="3"/>
      <c r="Y93" s="3"/>
      <c r="Z93" s="3"/>
    </row>
    <row r="94" ht="15.75" customHeight="1">
      <c r="A94" s="40"/>
      <c r="B94" s="41"/>
      <c r="C94" s="41"/>
      <c r="D94" s="41"/>
      <c r="E94" s="1"/>
      <c r="F94" s="1"/>
      <c r="G94" s="3"/>
      <c r="H94" s="3"/>
      <c r="I94" s="3"/>
      <c r="J94" s="3"/>
      <c r="K94" s="3"/>
      <c r="L94" s="3"/>
      <c r="M94" s="3"/>
      <c r="N94" s="3"/>
      <c r="O94" s="3"/>
      <c r="P94" s="3"/>
      <c r="Q94" s="3"/>
      <c r="R94" s="3"/>
      <c r="S94" s="3"/>
      <c r="T94" s="3"/>
      <c r="U94" s="3"/>
      <c r="V94" s="3"/>
      <c r="W94" s="3"/>
      <c r="X94" s="3"/>
      <c r="Y94" s="3"/>
      <c r="Z94" s="3"/>
    </row>
    <row r="95" ht="15.75" customHeight="1">
      <c r="A95" s="40"/>
      <c r="B95" s="41"/>
      <c r="C95" s="41"/>
      <c r="D95" s="41"/>
      <c r="E95" s="1"/>
      <c r="F95" s="1"/>
      <c r="G95" s="3"/>
      <c r="H95" s="3"/>
      <c r="I95" s="3"/>
      <c r="J95" s="3"/>
      <c r="K95" s="3"/>
      <c r="L95" s="3"/>
      <c r="M95" s="3"/>
      <c r="N95" s="3"/>
      <c r="O95" s="3"/>
      <c r="P95" s="3"/>
      <c r="Q95" s="3"/>
      <c r="R95" s="3"/>
      <c r="S95" s="3"/>
      <c r="T95" s="3"/>
      <c r="U95" s="3"/>
      <c r="V95" s="3"/>
      <c r="W95" s="3"/>
      <c r="X95" s="3"/>
      <c r="Y95" s="3"/>
      <c r="Z95" s="3"/>
    </row>
    <row r="96" ht="15.75" customHeight="1">
      <c r="A96" s="40"/>
      <c r="B96" s="41"/>
      <c r="C96" s="41"/>
      <c r="D96" s="41"/>
      <c r="E96" s="1"/>
      <c r="F96" s="1"/>
      <c r="G96" s="3"/>
      <c r="H96" s="3"/>
      <c r="I96" s="3"/>
      <c r="J96" s="3"/>
      <c r="K96" s="3"/>
      <c r="L96" s="3"/>
      <c r="M96" s="3"/>
      <c r="N96" s="3"/>
      <c r="O96" s="3"/>
      <c r="P96" s="3"/>
      <c r="Q96" s="3"/>
      <c r="R96" s="3"/>
      <c r="S96" s="3"/>
      <c r="T96" s="3"/>
      <c r="U96" s="3"/>
      <c r="V96" s="3"/>
      <c r="W96" s="3"/>
      <c r="X96" s="3"/>
      <c r="Y96" s="3"/>
      <c r="Z96" s="3"/>
    </row>
    <row r="97" ht="15.75" customHeight="1">
      <c r="A97" s="40"/>
      <c r="B97" s="41"/>
      <c r="C97" s="41"/>
      <c r="D97" s="41"/>
      <c r="E97" s="1"/>
      <c r="F97" s="1"/>
      <c r="G97" s="3"/>
      <c r="H97" s="3"/>
      <c r="I97" s="3"/>
      <c r="J97" s="3"/>
      <c r="K97" s="3"/>
      <c r="L97" s="3"/>
      <c r="M97" s="3"/>
      <c r="N97" s="3"/>
      <c r="O97" s="3"/>
      <c r="P97" s="3"/>
      <c r="Q97" s="3"/>
      <c r="R97" s="3"/>
      <c r="S97" s="3"/>
      <c r="T97" s="3"/>
      <c r="U97" s="3"/>
      <c r="V97" s="3"/>
      <c r="W97" s="3"/>
      <c r="X97" s="3"/>
      <c r="Y97" s="3"/>
      <c r="Z97" s="3"/>
    </row>
    <row r="98" ht="15.75" customHeight="1">
      <c r="A98" s="40"/>
      <c r="B98" s="41"/>
      <c r="C98" s="41"/>
      <c r="D98" s="41"/>
      <c r="E98" s="1"/>
      <c r="F98" s="1"/>
      <c r="G98" s="3"/>
      <c r="H98" s="3"/>
      <c r="I98" s="3"/>
      <c r="J98" s="3"/>
      <c r="K98" s="3"/>
      <c r="L98" s="3"/>
      <c r="M98" s="3"/>
      <c r="N98" s="3"/>
      <c r="O98" s="3"/>
      <c r="P98" s="3"/>
      <c r="Q98" s="3"/>
      <c r="R98" s="3"/>
      <c r="S98" s="3"/>
      <c r="T98" s="3"/>
      <c r="U98" s="3"/>
      <c r="V98" s="3"/>
      <c r="W98" s="3"/>
      <c r="X98" s="3"/>
      <c r="Y98" s="3"/>
      <c r="Z98" s="3"/>
    </row>
    <row r="99" ht="15.75" customHeight="1">
      <c r="A99" s="40"/>
      <c r="B99" s="41"/>
      <c r="C99" s="41"/>
      <c r="D99" s="41"/>
      <c r="E99" s="1"/>
      <c r="F99" s="1"/>
      <c r="G99" s="3"/>
      <c r="H99" s="3"/>
      <c r="I99" s="3"/>
      <c r="J99" s="3"/>
      <c r="K99" s="3"/>
      <c r="L99" s="3"/>
      <c r="M99" s="3"/>
      <c r="N99" s="3"/>
      <c r="O99" s="3"/>
      <c r="P99" s="3"/>
      <c r="Q99" s="3"/>
      <c r="R99" s="3"/>
      <c r="S99" s="3"/>
      <c r="T99" s="3"/>
      <c r="U99" s="3"/>
      <c r="V99" s="3"/>
      <c r="W99" s="3"/>
      <c r="X99" s="3"/>
      <c r="Y99" s="3"/>
      <c r="Z99" s="3"/>
    </row>
    <row r="100" ht="15.75" customHeight="1">
      <c r="A100" s="40"/>
      <c r="B100" s="41"/>
      <c r="C100" s="41"/>
      <c r="D100" s="41"/>
      <c r="E100" s="1"/>
      <c r="F100" s="1"/>
      <c r="G100" s="3"/>
      <c r="H100" s="3"/>
      <c r="I100" s="3"/>
      <c r="J100" s="3"/>
      <c r="K100" s="3"/>
      <c r="L100" s="3"/>
      <c r="M100" s="3"/>
      <c r="N100" s="3"/>
      <c r="O100" s="3"/>
      <c r="P100" s="3"/>
      <c r="Q100" s="3"/>
      <c r="R100" s="3"/>
      <c r="S100" s="3"/>
      <c r="T100" s="3"/>
      <c r="U100" s="3"/>
      <c r="V100" s="3"/>
      <c r="W100" s="3"/>
      <c r="X100" s="3"/>
      <c r="Y100" s="3"/>
      <c r="Z100" s="3"/>
    </row>
    <row r="101" ht="15.75" customHeight="1">
      <c r="A101" s="40"/>
      <c r="B101" s="41"/>
      <c r="C101" s="41"/>
      <c r="D101" s="41"/>
      <c r="E101" s="1"/>
      <c r="F101" s="1"/>
      <c r="G101" s="3"/>
      <c r="H101" s="3"/>
      <c r="I101" s="3"/>
      <c r="J101" s="3"/>
      <c r="K101" s="3"/>
      <c r="L101" s="3"/>
      <c r="M101" s="3"/>
      <c r="N101" s="3"/>
      <c r="O101" s="3"/>
      <c r="P101" s="3"/>
      <c r="Q101" s="3"/>
      <c r="R101" s="3"/>
      <c r="S101" s="3"/>
      <c r="T101" s="3"/>
      <c r="U101" s="3"/>
      <c r="V101" s="3"/>
      <c r="W101" s="3"/>
      <c r="X101" s="3"/>
      <c r="Y101" s="3"/>
      <c r="Z101" s="3"/>
    </row>
    <row r="102" ht="15.75" customHeight="1">
      <c r="A102" s="40"/>
      <c r="B102" s="41"/>
      <c r="C102" s="41"/>
      <c r="D102" s="41"/>
      <c r="E102" s="1"/>
      <c r="F102" s="1"/>
      <c r="G102" s="3"/>
      <c r="H102" s="3"/>
      <c r="I102" s="3"/>
      <c r="J102" s="3"/>
      <c r="K102" s="3"/>
      <c r="L102" s="3"/>
      <c r="M102" s="3"/>
      <c r="N102" s="3"/>
      <c r="O102" s="3"/>
      <c r="P102" s="3"/>
      <c r="Q102" s="3"/>
      <c r="R102" s="3"/>
      <c r="S102" s="3"/>
      <c r="T102" s="3"/>
      <c r="U102" s="3"/>
      <c r="V102" s="3"/>
      <c r="W102" s="3"/>
      <c r="X102" s="3"/>
      <c r="Y102" s="3"/>
      <c r="Z102" s="3"/>
    </row>
    <row r="103" ht="15.75" customHeight="1">
      <c r="A103" s="40"/>
      <c r="B103" s="41"/>
      <c r="C103" s="41"/>
      <c r="D103" s="41"/>
      <c r="E103" s="1"/>
      <c r="F103" s="1"/>
      <c r="G103" s="3"/>
      <c r="H103" s="3"/>
      <c r="I103" s="3"/>
      <c r="J103" s="3"/>
      <c r="K103" s="3"/>
      <c r="L103" s="3"/>
      <c r="M103" s="3"/>
      <c r="N103" s="3"/>
      <c r="O103" s="3"/>
      <c r="P103" s="3"/>
      <c r="Q103" s="3"/>
      <c r="R103" s="3"/>
      <c r="S103" s="3"/>
      <c r="T103" s="3"/>
      <c r="U103" s="3"/>
      <c r="V103" s="3"/>
      <c r="W103" s="3"/>
      <c r="X103" s="3"/>
      <c r="Y103" s="3"/>
      <c r="Z103" s="3"/>
    </row>
    <row r="104" ht="15.75" customHeight="1">
      <c r="A104" s="40"/>
      <c r="B104" s="41"/>
      <c r="C104" s="41"/>
      <c r="D104" s="41"/>
      <c r="E104" s="1"/>
      <c r="F104" s="1"/>
      <c r="G104" s="3"/>
      <c r="H104" s="3"/>
      <c r="I104" s="3"/>
      <c r="J104" s="3"/>
      <c r="K104" s="3"/>
      <c r="L104" s="3"/>
      <c r="M104" s="3"/>
      <c r="N104" s="3"/>
      <c r="O104" s="3"/>
      <c r="P104" s="3"/>
      <c r="Q104" s="3"/>
      <c r="R104" s="3"/>
      <c r="S104" s="3"/>
      <c r="T104" s="3"/>
      <c r="U104" s="3"/>
      <c r="V104" s="3"/>
      <c r="W104" s="3"/>
      <c r="X104" s="3"/>
      <c r="Y104" s="3"/>
      <c r="Z104" s="3"/>
    </row>
    <row r="105" ht="15.75" customHeight="1">
      <c r="A105" s="40"/>
      <c r="B105" s="41"/>
      <c r="C105" s="41"/>
      <c r="D105" s="41"/>
      <c r="E105" s="1"/>
      <c r="F105" s="1"/>
      <c r="G105" s="3"/>
      <c r="H105" s="3"/>
      <c r="I105" s="3"/>
      <c r="J105" s="3"/>
      <c r="K105" s="3"/>
      <c r="L105" s="3"/>
      <c r="M105" s="3"/>
      <c r="N105" s="3"/>
      <c r="O105" s="3"/>
      <c r="P105" s="3"/>
      <c r="Q105" s="3"/>
      <c r="R105" s="3"/>
      <c r="S105" s="3"/>
      <c r="T105" s="3"/>
      <c r="U105" s="3"/>
      <c r="V105" s="3"/>
      <c r="W105" s="3"/>
      <c r="X105" s="3"/>
      <c r="Y105" s="3"/>
      <c r="Z105" s="3"/>
    </row>
    <row r="106" ht="15.75" customHeight="1">
      <c r="A106" s="40"/>
      <c r="B106" s="41"/>
      <c r="C106" s="41"/>
      <c r="D106" s="41"/>
      <c r="E106" s="1"/>
      <c r="F106" s="1"/>
      <c r="G106" s="3"/>
      <c r="H106" s="3"/>
      <c r="I106" s="3"/>
      <c r="J106" s="3"/>
      <c r="K106" s="3"/>
      <c r="L106" s="3"/>
      <c r="M106" s="3"/>
      <c r="N106" s="3"/>
      <c r="O106" s="3"/>
      <c r="P106" s="3"/>
      <c r="Q106" s="3"/>
      <c r="R106" s="3"/>
      <c r="S106" s="3"/>
      <c r="T106" s="3"/>
      <c r="U106" s="3"/>
      <c r="V106" s="3"/>
      <c r="W106" s="3"/>
      <c r="X106" s="3"/>
      <c r="Y106" s="3"/>
      <c r="Z106" s="3"/>
    </row>
    <row r="107" ht="15.75" customHeight="1">
      <c r="A107" s="40"/>
      <c r="B107" s="41"/>
      <c r="C107" s="41"/>
      <c r="D107" s="41"/>
      <c r="E107" s="1"/>
      <c r="F107" s="1"/>
      <c r="G107" s="3"/>
      <c r="H107" s="3"/>
      <c r="I107" s="3"/>
      <c r="J107" s="3"/>
      <c r="K107" s="3"/>
      <c r="L107" s="3"/>
      <c r="M107" s="3"/>
      <c r="N107" s="3"/>
      <c r="O107" s="3"/>
      <c r="P107" s="3"/>
      <c r="Q107" s="3"/>
      <c r="R107" s="3"/>
      <c r="S107" s="3"/>
      <c r="T107" s="3"/>
      <c r="U107" s="3"/>
      <c r="V107" s="3"/>
      <c r="W107" s="3"/>
      <c r="X107" s="3"/>
      <c r="Y107" s="3"/>
      <c r="Z107" s="3"/>
    </row>
    <row r="108" ht="15.75" customHeight="1">
      <c r="A108" s="40"/>
      <c r="B108" s="41"/>
      <c r="C108" s="41"/>
      <c r="D108" s="41"/>
      <c r="E108" s="1"/>
      <c r="F108" s="1"/>
      <c r="G108" s="3"/>
      <c r="H108" s="3"/>
      <c r="I108" s="3"/>
      <c r="J108" s="3"/>
      <c r="K108" s="3"/>
      <c r="L108" s="3"/>
      <c r="M108" s="3"/>
      <c r="N108" s="3"/>
      <c r="O108" s="3"/>
      <c r="P108" s="3"/>
      <c r="Q108" s="3"/>
      <c r="R108" s="3"/>
      <c r="S108" s="3"/>
      <c r="T108" s="3"/>
      <c r="U108" s="3"/>
      <c r="V108" s="3"/>
      <c r="W108" s="3"/>
      <c r="X108" s="3"/>
      <c r="Y108" s="3"/>
      <c r="Z108" s="3"/>
    </row>
    <row r="109" ht="15.75" customHeight="1">
      <c r="A109" s="40"/>
      <c r="B109" s="41"/>
      <c r="C109" s="41"/>
      <c r="D109" s="41"/>
      <c r="E109" s="1"/>
      <c r="F109" s="1"/>
      <c r="G109" s="3"/>
      <c r="H109" s="3"/>
      <c r="I109" s="3"/>
      <c r="J109" s="3"/>
      <c r="K109" s="3"/>
      <c r="L109" s="3"/>
      <c r="M109" s="3"/>
      <c r="N109" s="3"/>
      <c r="O109" s="3"/>
      <c r="P109" s="3"/>
      <c r="Q109" s="3"/>
      <c r="R109" s="3"/>
      <c r="S109" s="3"/>
      <c r="T109" s="3"/>
      <c r="U109" s="3"/>
      <c r="V109" s="3"/>
      <c r="W109" s="3"/>
      <c r="X109" s="3"/>
      <c r="Y109" s="3"/>
      <c r="Z109" s="3"/>
    </row>
    <row r="110" ht="15.75" customHeight="1">
      <c r="A110" s="40"/>
      <c r="B110" s="41"/>
      <c r="C110" s="41"/>
      <c r="D110" s="41"/>
      <c r="E110" s="1"/>
      <c r="F110" s="1"/>
      <c r="G110" s="3"/>
      <c r="H110" s="3"/>
      <c r="I110" s="3"/>
      <c r="J110" s="3"/>
      <c r="K110" s="3"/>
      <c r="L110" s="3"/>
      <c r="M110" s="3"/>
      <c r="N110" s="3"/>
      <c r="O110" s="3"/>
      <c r="P110" s="3"/>
      <c r="Q110" s="3"/>
      <c r="R110" s="3"/>
      <c r="S110" s="3"/>
      <c r="T110" s="3"/>
      <c r="U110" s="3"/>
      <c r="V110" s="3"/>
      <c r="W110" s="3"/>
      <c r="X110" s="3"/>
      <c r="Y110" s="3"/>
      <c r="Z110" s="3"/>
    </row>
    <row r="111" ht="15.75" customHeight="1">
      <c r="A111" s="40"/>
      <c r="B111" s="41"/>
      <c r="C111" s="41"/>
      <c r="D111" s="41"/>
      <c r="E111" s="1"/>
      <c r="F111" s="1"/>
      <c r="G111" s="3"/>
      <c r="H111" s="3"/>
      <c r="I111" s="3"/>
      <c r="J111" s="3"/>
      <c r="K111" s="3"/>
      <c r="L111" s="3"/>
      <c r="M111" s="3"/>
      <c r="N111" s="3"/>
      <c r="O111" s="3"/>
      <c r="P111" s="3"/>
      <c r="Q111" s="3"/>
      <c r="R111" s="3"/>
      <c r="S111" s="3"/>
      <c r="T111" s="3"/>
      <c r="U111" s="3"/>
      <c r="V111" s="3"/>
      <c r="W111" s="3"/>
      <c r="X111" s="3"/>
      <c r="Y111" s="3"/>
      <c r="Z111" s="3"/>
    </row>
    <row r="112" ht="15.75" customHeight="1">
      <c r="A112" s="40"/>
      <c r="B112" s="41"/>
      <c r="C112" s="41"/>
      <c r="D112" s="41"/>
      <c r="E112" s="1"/>
      <c r="F112" s="1"/>
      <c r="G112" s="3"/>
      <c r="H112" s="3"/>
      <c r="I112" s="3"/>
      <c r="J112" s="3"/>
      <c r="K112" s="3"/>
      <c r="L112" s="3"/>
      <c r="M112" s="3"/>
      <c r="N112" s="3"/>
      <c r="O112" s="3"/>
      <c r="P112" s="3"/>
      <c r="Q112" s="3"/>
      <c r="R112" s="3"/>
      <c r="S112" s="3"/>
      <c r="T112" s="3"/>
      <c r="U112" s="3"/>
      <c r="V112" s="3"/>
      <c r="W112" s="3"/>
      <c r="X112" s="3"/>
      <c r="Y112" s="3"/>
      <c r="Z112" s="3"/>
    </row>
    <row r="113" ht="15.75" customHeight="1">
      <c r="A113" s="40"/>
      <c r="B113" s="41"/>
      <c r="C113" s="41"/>
      <c r="D113" s="41"/>
      <c r="E113" s="1"/>
      <c r="F113" s="1"/>
      <c r="G113" s="3"/>
      <c r="H113" s="3"/>
      <c r="I113" s="3"/>
      <c r="J113" s="3"/>
      <c r="K113" s="3"/>
      <c r="L113" s="3"/>
      <c r="M113" s="3"/>
      <c r="N113" s="3"/>
      <c r="O113" s="3"/>
      <c r="P113" s="3"/>
      <c r="Q113" s="3"/>
      <c r="R113" s="3"/>
      <c r="S113" s="3"/>
      <c r="T113" s="3"/>
      <c r="U113" s="3"/>
      <c r="V113" s="3"/>
      <c r="W113" s="3"/>
      <c r="X113" s="3"/>
      <c r="Y113" s="3"/>
      <c r="Z113" s="3"/>
    </row>
    <row r="114" ht="15.75" customHeight="1">
      <c r="A114" s="40"/>
      <c r="B114" s="41"/>
      <c r="C114" s="41"/>
      <c r="D114" s="41"/>
      <c r="E114" s="1"/>
      <c r="F114" s="1"/>
      <c r="G114" s="3"/>
      <c r="H114" s="3"/>
      <c r="I114" s="3"/>
      <c r="J114" s="3"/>
      <c r="K114" s="3"/>
      <c r="L114" s="3"/>
      <c r="M114" s="3"/>
      <c r="N114" s="3"/>
      <c r="O114" s="3"/>
      <c r="P114" s="3"/>
      <c r="Q114" s="3"/>
      <c r="R114" s="3"/>
      <c r="S114" s="3"/>
      <c r="T114" s="3"/>
      <c r="U114" s="3"/>
      <c r="V114" s="3"/>
      <c r="W114" s="3"/>
      <c r="X114" s="3"/>
      <c r="Y114" s="3"/>
      <c r="Z114" s="3"/>
    </row>
    <row r="115" ht="15.75" customHeight="1">
      <c r="A115" s="40"/>
      <c r="B115" s="41"/>
      <c r="C115" s="41"/>
      <c r="D115" s="41"/>
      <c r="E115" s="1"/>
      <c r="F115" s="1"/>
      <c r="G115" s="3"/>
      <c r="H115" s="3"/>
      <c r="I115" s="3"/>
      <c r="J115" s="3"/>
      <c r="K115" s="3"/>
      <c r="L115" s="3"/>
      <c r="M115" s="3"/>
      <c r="N115" s="3"/>
      <c r="O115" s="3"/>
      <c r="P115" s="3"/>
      <c r="Q115" s="3"/>
      <c r="R115" s="3"/>
      <c r="S115" s="3"/>
      <c r="T115" s="3"/>
      <c r="U115" s="3"/>
      <c r="V115" s="3"/>
      <c r="W115" s="3"/>
      <c r="X115" s="3"/>
      <c r="Y115" s="3"/>
      <c r="Z115" s="3"/>
    </row>
    <row r="116" ht="15.75" customHeight="1">
      <c r="A116" s="40"/>
      <c r="B116" s="41"/>
      <c r="C116" s="41"/>
      <c r="D116" s="41"/>
      <c r="E116" s="1"/>
      <c r="F116" s="1"/>
      <c r="G116" s="3"/>
      <c r="H116" s="3"/>
      <c r="I116" s="3"/>
      <c r="J116" s="3"/>
      <c r="K116" s="3"/>
      <c r="L116" s="3"/>
      <c r="M116" s="3"/>
      <c r="N116" s="3"/>
      <c r="O116" s="3"/>
      <c r="P116" s="3"/>
      <c r="Q116" s="3"/>
      <c r="R116" s="3"/>
      <c r="S116" s="3"/>
      <c r="T116" s="3"/>
      <c r="U116" s="3"/>
      <c r="V116" s="3"/>
      <c r="W116" s="3"/>
      <c r="X116" s="3"/>
      <c r="Y116" s="3"/>
      <c r="Z116" s="3"/>
    </row>
    <row r="117" ht="15.75" customHeight="1">
      <c r="A117" s="40"/>
      <c r="B117" s="41"/>
      <c r="C117" s="41"/>
      <c r="D117" s="41"/>
      <c r="E117" s="1"/>
      <c r="F117" s="1"/>
      <c r="G117" s="3"/>
      <c r="H117" s="3"/>
      <c r="I117" s="3"/>
      <c r="J117" s="3"/>
      <c r="K117" s="3"/>
      <c r="L117" s="3"/>
      <c r="M117" s="3"/>
      <c r="N117" s="3"/>
      <c r="O117" s="3"/>
      <c r="P117" s="3"/>
      <c r="Q117" s="3"/>
      <c r="R117" s="3"/>
      <c r="S117" s="3"/>
      <c r="T117" s="3"/>
      <c r="U117" s="3"/>
      <c r="V117" s="3"/>
      <c r="W117" s="3"/>
      <c r="X117" s="3"/>
      <c r="Y117" s="3"/>
      <c r="Z117" s="3"/>
    </row>
    <row r="118" ht="15.75" customHeight="1">
      <c r="A118" s="40"/>
      <c r="B118" s="41"/>
      <c r="C118" s="41"/>
      <c r="D118" s="41"/>
      <c r="E118" s="1"/>
      <c r="F118" s="1"/>
      <c r="G118" s="3"/>
      <c r="H118" s="3"/>
      <c r="I118" s="3"/>
      <c r="J118" s="3"/>
      <c r="K118" s="3"/>
      <c r="L118" s="3"/>
      <c r="M118" s="3"/>
      <c r="N118" s="3"/>
      <c r="O118" s="3"/>
      <c r="P118" s="3"/>
      <c r="Q118" s="3"/>
      <c r="R118" s="3"/>
      <c r="S118" s="3"/>
      <c r="T118" s="3"/>
      <c r="U118" s="3"/>
      <c r="V118" s="3"/>
      <c r="W118" s="3"/>
      <c r="X118" s="3"/>
      <c r="Y118" s="3"/>
      <c r="Z118" s="3"/>
    </row>
    <row r="119" ht="15.75" customHeight="1">
      <c r="A119" s="40"/>
      <c r="B119" s="41"/>
      <c r="C119" s="41"/>
      <c r="D119" s="41"/>
      <c r="E119" s="1"/>
      <c r="F119" s="1"/>
      <c r="G119" s="3"/>
      <c r="H119" s="3"/>
      <c r="I119" s="3"/>
      <c r="J119" s="3"/>
      <c r="K119" s="3"/>
      <c r="L119" s="3"/>
      <c r="M119" s="3"/>
      <c r="N119" s="3"/>
      <c r="O119" s="3"/>
      <c r="P119" s="3"/>
      <c r="Q119" s="3"/>
      <c r="R119" s="3"/>
      <c r="S119" s="3"/>
      <c r="T119" s="3"/>
      <c r="U119" s="3"/>
      <c r="V119" s="3"/>
      <c r="W119" s="3"/>
      <c r="X119" s="3"/>
      <c r="Y119" s="3"/>
      <c r="Z119" s="3"/>
    </row>
    <row r="120" ht="15.75" customHeight="1">
      <c r="A120" s="40"/>
      <c r="B120" s="41"/>
      <c r="C120" s="41"/>
      <c r="D120" s="41"/>
      <c r="E120" s="1"/>
      <c r="F120" s="1"/>
      <c r="G120" s="3"/>
      <c r="H120" s="3"/>
      <c r="I120" s="3"/>
      <c r="J120" s="3"/>
      <c r="K120" s="3"/>
      <c r="L120" s="3"/>
      <c r="M120" s="3"/>
      <c r="N120" s="3"/>
      <c r="O120" s="3"/>
      <c r="P120" s="3"/>
      <c r="Q120" s="3"/>
      <c r="R120" s="3"/>
      <c r="S120" s="3"/>
      <c r="T120" s="3"/>
      <c r="U120" s="3"/>
      <c r="V120" s="3"/>
      <c r="W120" s="3"/>
      <c r="X120" s="3"/>
      <c r="Y120" s="3"/>
      <c r="Z120" s="3"/>
    </row>
    <row r="121" ht="15.75" customHeight="1">
      <c r="A121" s="40"/>
      <c r="B121" s="41"/>
      <c r="C121" s="41"/>
      <c r="D121" s="41"/>
      <c r="E121" s="1"/>
      <c r="F121" s="1"/>
      <c r="G121" s="3"/>
      <c r="H121" s="3"/>
      <c r="I121" s="3"/>
      <c r="J121" s="3"/>
      <c r="K121" s="3"/>
      <c r="L121" s="3"/>
      <c r="M121" s="3"/>
      <c r="N121" s="3"/>
      <c r="O121" s="3"/>
      <c r="P121" s="3"/>
      <c r="Q121" s="3"/>
      <c r="R121" s="3"/>
      <c r="S121" s="3"/>
      <c r="T121" s="3"/>
      <c r="U121" s="3"/>
      <c r="V121" s="3"/>
      <c r="W121" s="3"/>
      <c r="X121" s="3"/>
      <c r="Y121" s="3"/>
      <c r="Z121" s="3"/>
    </row>
    <row r="122" ht="15.75" customHeight="1">
      <c r="A122" s="40"/>
      <c r="B122" s="41"/>
      <c r="C122" s="41"/>
      <c r="D122" s="41"/>
      <c r="E122" s="1"/>
      <c r="F122" s="1"/>
      <c r="G122" s="3"/>
      <c r="H122" s="3"/>
      <c r="I122" s="3"/>
      <c r="J122" s="3"/>
      <c r="K122" s="3"/>
      <c r="L122" s="3"/>
      <c r="M122" s="3"/>
      <c r="N122" s="3"/>
      <c r="O122" s="3"/>
      <c r="P122" s="3"/>
      <c r="Q122" s="3"/>
      <c r="R122" s="3"/>
      <c r="S122" s="3"/>
      <c r="T122" s="3"/>
      <c r="U122" s="3"/>
      <c r="V122" s="3"/>
      <c r="W122" s="3"/>
      <c r="X122" s="3"/>
      <c r="Y122" s="3"/>
      <c r="Z122" s="3"/>
    </row>
    <row r="123" ht="15.75" customHeight="1">
      <c r="A123" s="40"/>
      <c r="B123" s="41"/>
      <c r="C123" s="41"/>
      <c r="D123" s="41"/>
      <c r="E123" s="1"/>
      <c r="F123" s="1"/>
      <c r="G123" s="3"/>
      <c r="H123" s="3"/>
      <c r="I123" s="3"/>
      <c r="J123" s="3"/>
      <c r="K123" s="3"/>
      <c r="L123" s="3"/>
      <c r="M123" s="3"/>
      <c r="N123" s="3"/>
      <c r="O123" s="3"/>
      <c r="P123" s="3"/>
      <c r="Q123" s="3"/>
      <c r="R123" s="3"/>
      <c r="S123" s="3"/>
      <c r="T123" s="3"/>
      <c r="U123" s="3"/>
      <c r="V123" s="3"/>
      <c r="W123" s="3"/>
      <c r="X123" s="3"/>
      <c r="Y123" s="3"/>
      <c r="Z123" s="3"/>
    </row>
    <row r="124" ht="15.75" customHeight="1">
      <c r="A124" s="40"/>
      <c r="B124" s="41"/>
      <c r="C124" s="41"/>
      <c r="D124" s="41"/>
      <c r="E124" s="1"/>
      <c r="F124" s="1"/>
      <c r="G124" s="3"/>
      <c r="H124" s="3"/>
      <c r="I124" s="3"/>
      <c r="J124" s="3"/>
      <c r="K124" s="3"/>
      <c r="L124" s="3"/>
      <c r="M124" s="3"/>
      <c r="N124" s="3"/>
      <c r="O124" s="3"/>
      <c r="P124" s="3"/>
      <c r="Q124" s="3"/>
      <c r="R124" s="3"/>
      <c r="S124" s="3"/>
      <c r="T124" s="3"/>
      <c r="U124" s="3"/>
      <c r="V124" s="3"/>
      <c r="W124" s="3"/>
      <c r="X124" s="3"/>
      <c r="Y124" s="3"/>
      <c r="Z124" s="3"/>
    </row>
    <row r="125" ht="15.75" customHeight="1">
      <c r="A125" s="40"/>
      <c r="B125" s="41"/>
      <c r="C125" s="41"/>
      <c r="D125" s="41"/>
      <c r="E125" s="1"/>
      <c r="F125" s="1"/>
      <c r="G125" s="3"/>
      <c r="H125" s="3"/>
      <c r="I125" s="3"/>
      <c r="J125" s="3"/>
      <c r="K125" s="3"/>
      <c r="L125" s="3"/>
      <c r="M125" s="3"/>
      <c r="N125" s="3"/>
      <c r="O125" s="3"/>
      <c r="P125" s="3"/>
      <c r="Q125" s="3"/>
      <c r="R125" s="3"/>
      <c r="S125" s="3"/>
      <c r="T125" s="3"/>
      <c r="U125" s="3"/>
      <c r="V125" s="3"/>
      <c r="W125" s="3"/>
      <c r="X125" s="3"/>
      <c r="Y125" s="3"/>
      <c r="Z125" s="3"/>
    </row>
    <row r="126" ht="15.75" customHeight="1">
      <c r="A126" s="40"/>
      <c r="B126" s="41"/>
      <c r="C126" s="41"/>
      <c r="D126" s="41"/>
      <c r="E126" s="1"/>
      <c r="F126" s="1"/>
      <c r="G126" s="3"/>
      <c r="H126" s="3"/>
      <c r="I126" s="3"/>
      <c r="J126" s="3"/>
      <c r="K126" s="3"/>
      <c r="L126" s="3"/>
      <c r="M126" s="3"/>
      <c r="N126" s="3"/>
      <c r="O126" s="3"/>
      <c r="P126" s="3"/>
      <c r="Q126" s="3"/>
      <c r="R126" s="3"/>
      <c r="S126" s="3"/>
      <c r="T126" s="3"/>
      <c r="U126" s="3"/>
      <c r="V126" s="3"/>
      <c r="W126" s="3"/>
      <c r="X126" s="3"/>
      <c r="Y126" s="3"/>
      <c r="Z126" s="3"/>
    </row>
    <row r="127" ht="15.75" customHeight="1">
      <c r="A127" s="40"/>
      <c r="B127" s="41"/>
      <c r="C127" s="41"/>
      <c r="D127" s="41"/>
      <c r="E127" s="1"/>
      <c r="F127" s="1"/>
      <c r="G127" s="3"/>
      <c r="H127" s="3"/>
      <c r="I127" s="3"/>
      <c r="J127" s="3"/>
      <c r="K127" s="3"/>
      <c r="L127" s="3"/>
      <c r="M127" s="3"/>
      <c r="N127" s="3"/>
      <c r="O127" s="3"/>
      <c r="P127" s="3"/>
      <c r="Q127" s="3"/>
      <c r="R127" s="3"/>
      <c r="S127" s="3"/>
      <c r="T127" s="3"/>
      <c r="U127" s="3"/>
      <c r="V127" s="3"/>
      <c r="W127" s="3"/>
      <c r="X127" s="3"/>
      <c r="Y127" s="3"/>
      <c r="Z127" s="3"/>
    </row>
    <row r="128" ht="15.75" customHeight="1">
      <c r="A128" s="40"/>
      <c r="B128" s="41"/>
      <c r="C128" s="41"/>
      <c r="D128" s="41"/>
      <c r="E128" s="1"/>
      <c r="F128" s="1"/>
      <c r="G128" s="3"/>
      <c r="H128" s="3"/>
      <c r="I128" s="3"/>
      <c r="J128" s="3"/>
      <c r="K128" s="3"/>
      <c r="L128" s="3"/>
      <c r="M128" s="3"/>
      <c r="N128" s="3"/>
      <c r="O128" s="3"/>
      <c r="P128" s="3"/>
      <c r="Q128" s="3"/>
      <c r="R128" s="3"/>
      <c r="S128" s="3"/>
      <c r="T128" s="3"/>
      <c r="U128" s="3"/>
      <c r="V128" s="3"/>
      <c r="W128" s="3"/>
      <c r="X128" s="3"/>
      <c r="Y128" s="3"/>
      <c r="Z128" s="3"/>
    </row>
    <row r="129" ht="15.75" customHeight="1">
      <c r="A129" s="40"/>
      <c r="B129" s="41"/>
      <c r="C129" s="41"/>
      <c r="D129" s="41"/>
      <c r="E129" s="1"/>
      <c r="F129" s="1"/>
      <c r="G129" s="3"/>
      <c r="H129" s="3"/>
      <c r="I129" s="3"/>
      <c r="J129" s="3"/>
      <c r="K129" s="3"/>
      <c r="L129" s="3"/>
      <c r="M129" s="3"/>
      <c r="N129" s="3"/>
      <c r="O129" s="3"/>
      <c r="P129" s="3"/>
      <c r="Q129" s="3"/>
      <c r="R129" s="3"/>
      <c r="S129" s="3"/>
      <c r="T129" s="3"/>
      <c r="U129" s="3"/>
      <c r="V129" s="3"/>
      <c r="W129" s="3"/>
      <c r="X129" s="3"/>
      <c r="Y129" s="3"/>
      <c r="Z129" s="3"/>
    </row>
    <row r="130" ht="15.75" customHeight="1">
      <c r="A130" s="40"/>
      <c r="B130" s="41"/>
      <c r="C130" s="41"/>
      <c r="D130" s="41"/>
      <c r="E130" s="1"/>
      <c r="F130" s="1"/>
      <c r="G130" s="3"/>
      <c r="H130" s="3"/>
      <c r="I130" s="3"/>
      <c r="J130" s="3"/>
      <c r="K130" s="3"/>
      <c r="L130" s="3"/>
      <c r="M130" s="3"/>
      <c r="N130" s="3"/>
      <c r="O130" s="3"/>
      <c r="P130" s="3"/>
      <c r="Q130" s="3"/>
      <c r="R130" s="3"/>
      <c r="S130" s="3"/>
      <c r="T130" s="3"/>
      <c r="U130" s="3"/>
      <c r="V130" s="3"/>
      <c r="W130" s="3"/>
      <c r="X130" s="3"/>
      <c r="Y130" s="3"/>
      <c r="Z130" s="3"/>
    </row>
    <row r="131" ht="15.75" customHeight="1">
      <c r="A131" s="40"/>
      <c r="B131" s="41"/>
      <c r="C131" s="41"/>
      <c r="D131" s="41"/>
      <c r="E131" s="1"/>
      <c r="F131" s="1"/>
      <c r="G131" s="3"/>
      <c r="H131" s="3"/>
      <c r="I131" s="3"/>
      <c r="J131" s="3"/>
      <c r="K131" s="3"/>
      <c r="L131" s="3"/>
      <c r="M131" s="3"/>
      <c r="N131" s="3"/>
      <c r="O131" s="3"/>
      <c r="P131" s="3"/>
      <c r="Q131" s="3"/>
      <c r="R131" s="3"/>
      <c r="S131" s="3"/>
      <c r="T131" s="3"/>
      <c r="U131" s="3"/>
      <c r="V131" s="3"/>
      <c r="W131" s="3"/>
      <c r="X131" s="3"/>
      <c r="Y131" s="3"/>
      <c r="Z131" s="3"/>
    </row>
    <row r="132" ht="15.75" customHeight="1">
      <c r="A132" s="40"/>
      <c r="B132" s="41"/>
      <c r="C132" s="41"/>
      <c r="D132" s="41"/>
      <c r="E132" s="1"/>
      <c r="F132" s="1"/>
      <c r="G132" s="3"/>
      <c r="H132" s="3"/>
      <c r="I132" s="3"/>
      <c r="J132" s="3"/>
      <c r="K132" s="3"/>
      <c r="L132" s="3"/>
      <c r="M132" s="3"/>
      <c r="N132" s="3"/>
      <c r="O132" s="3"/>
      <c r="P132" s="3"/>
      <c r="Q132" s="3"/>
      <c r="R132" s="3"/>
      <c r="S132" s="3"/>
      <c r="T132" s="3"/>
      <c r="U132" s="3"/>
      <c r="V132" s="3"/>
      <c r="W132" s="3"/>
      <c r="X132" s="3"/>
      <c r="Y132" s="3"/>
      <c r="Z132" s="3"/>
    </row>
    <row r="133" ht="15.75" customHeight="1">
      <c r="A133" s="40"/>
      <c r="B133" s="41"/>
      <c r="C133" s="41"/>
      <c r="D133" s="41"/>
      <c r="E133" s="1"/>
      <c r="F133" s="1"/>
      <c r="G133" s="3"/>
      <c r="H133" s="3"/>
      <c r="I133" s="3"/>
      <c r="J133" s="3"/>
      <c r="K133" s="3"/>
      <c r="L133" s="3"/>
      <c r="M133" s="3"/>
      <c r="N133" s="3"/>
      <c r="O133" s="3"/>
      <c r="P133" s="3"/>
      <c r="Q133" s="3"/>
      <c r="R133" s="3"/>
      <c r="S133" s="3"/>
      <c r="T133" s="3"/>
      <c r="U133" s="3"/>
      <c r="V133" s="3"/>
      <c r="W133" s="3"/>
      <c r="X133" s="3"/>
      <c r="Y133" s="3"/>
      <c r="Z133" s="3"/>
    </row>
    <row r="134" ht="15.75" customHeight="1">
      <c r="A134" s="40"/>
      <c r="B134" s="41"/>
      <c r="C134" s="41"/>
      <c r="D134" s="41"/>
      <c r="E134" s="1"/>
      <c r="F134" s="1"/>
      <c r="G134" s="3"/>
      <c r="H134" s="3"/>
      <c r="I134" s="3"/>
      <c r="J134" s="3"/>
      <c r="K134" s="3"/>
      <c r="L134" s="3"/>
      <c r="M134" s="3"/>
      <c r="N134" s="3"/>
      <c r="O134" s="3"/>
      <c r="P134" s="3"/>
      <c r="Q134" s="3"/>
      <c r="R134" s="3"/>
      <c r="S134" s="3"/>
      <c r="T134" s="3"/>
      <c r="U134" s="3"/>
      <c r="V134" s="3"/>
      <c r="W134" s="3"/>
      <c r="X134" s="3"/>
      <c r="Y134" s="3"/>
      <c r="Z134" s="3"/>
    </row>
    <row r="135" ht="15.75" customHeight="1">
      <c r="A135" s="40"/>
      <c r="B135" s="41"/>
      <c r="C135" s="41"/>
      <c r="D135" s="41"/>
      <c r="E135" s="1"/>
      <c r="F135" s="1"/>
      <c r="G135" s="3"/>
      <c r="H135" s="3"/>
      <c r="I135" s="3"/>
      <c r="J135" s="3"/>
      <c r="K135" s="3"/>
      <c r="L135" s="3"/>
      <c r="M135" s="3"/>
      <c r="N135" s="3"/>
      <c r="O135" s="3"/>
      <c r="P135" s="3"/>
      <c r="Q135" s="3"/>
      <c r="R135" s="3"/>
      <c r="S135" s="3"/>
      <c r="T135" s="3"/>
      <c r="U135" s="3"/>
      <c r="V135" s="3"/>
      <c r="W135" s="3"/>
      <c r="X135" s="3"/>
      <c r="Y135" s="3"/>
      <c r="Z135" s="3"/>
    </row>
    <row r="136" ht="15.75" customHeight="1">
      <c r="A136" s="40"/>
      <c r="B136" s="41"/>
      <c r="C136" s="41"/>
      <c r="D136" s="41"/>
      <c r="E136" s="1"/>
      <c r="F136" s="1"/>
      <c r="G136" s="3"/>
      <c r="H136" s="3"/>
      <c r="I136" s="3"/>
      <c r="J136" s="3"/>
      <c r="K136" s="3"/>
      <c r="L136" s="3"/>
      <c r="M136" s="3"/>
      <c r="N136" s="3"/>
      <c r="O136" s="3"/>
      <c r="P136" s="3"/>
      <c r="Q136" s="3"/>
      <c r="R136" s="3"/>
      <c r="S136" s="3"/>
      <c r="T136" s="3"/>
      <c r="U136" s="3"/>
      <c r="V136" s="3"/>
      <c r="W136" s="3"/>
      <c r="X136" s="3"/>
      <c r="Y136" s="3"/>
      <c r="Z136" s="3"/>
    </row>
    <row r="137" ht="15.75" customHeight="1">
      <c r="A137" s="40"/>
      <c r="B137" s="41"/>
      <c r="C137" s="41"/>
      <c r="D137" s="41"/>
      <c r="E137" s="1"/>
      <c r="F137" s="1"/>
      <c r="G137" s="3"/>
      <c r="H137" s="3"/>
      <c r="I137" s="3"/>
      <c r="J137" s="3"/>
      <c r="K137" s="3"/>
      <c r="L137" s="3"/>
      <c r="M137" s="3"/>
      <c r="N137" s="3"/>
      <c r="O137" s="3"/>
      <c r="P137" s="3"/>
      <c r="Q137" s="3"/>
      <c r="R137" s="3"/>
      <c r="S137" s="3"/>
      <c r="T137" s="3"/>
      <c r="U137" s="3"/>
      <c r="V137" s="3"/>
      <c r="W137" s="3"/>
      <c r="X137" s="3"/>
      <c r="Y137" s="3"/>
      <c r="Z137" s="3"/>
    </row>
    <row r="138" ht="15.75" customHeight="1">
      <c r="A138" s="40"/>
      <c r="B138" s="41"/>
      <c r="C138" s="41"/>
      <c r="D138" s="41"/>
      <c r="E138" s="1"/>
      <c r="F138" s="1"/>
      <c r="G138" s="3"/>
      <c r="H138" s="3"/>
      <c r="I138" s="3"/>
      <c r="J138" s="3"/>
      <c r="K138" s="3"/>
      <c r="L138" s="3"/>
      <c r="M138" s="3"/>
      <c r="N138" s="3"/>
      <c r="O138" s="3"/>
      <c r="P138" s="3"/>
      <c r="Q138" s="3"/>
      <c r="R138" s="3"/>
      <c r="S138" s="3"/>
      <c r="T138" s="3"/>
      <c r="U138" s="3"/>
      <c r="V138" s="3"/>
      <c r="W138" s="3"/>
      <c r="X138" s="3"/>
      <c r="Y138" s="3"/>
      <c r="Z138" s="3"/>
    </row>
    <row r="139" ht="15.75" customHeight="1">
      <c r="A139" s="40"/>
      <c r="B139" s="41"/>
      <c r="C139" s="41"/>
      <c r="D139" s="41"/>
      <c r="E139" s="1"/>
      <c r="F139" s="1"/>
      <c r="G139" s="3"/>
      <c r="H139" s="3"/>
      <c r="I139" s="3"/>
      <c r="J139" s="3"/>
      <c r="K139" s="3"/>
      <c r="L139" s="3"/>
      <c r="M139" s="3"/>
      <c r="N139" s="3"/>
      <c r="O139" s="3"/>
      <c r="P139" s="3"/>
      <c r="Q139" s="3"/>
      <c r="R139" s="3"/>
      <c r="S139" s="3"/>
      <c r="T139" s="3"/>
      <c r="U139" s="3"/>
      <c r="V139" s="3"/>
      <c r="W139" s="3"/>
      <c r="X139" s="3"/>
      <c r="Y139" s="3"/>
      <c r="Z139" s="3"/>
    </row>
    <row r="140" ht="15.75" customHeight="1">
      <c r="A140" s="40"/>
      <c r="B140" s="41"/>
      <c r="C140" s="41"/>
      <c r="D140" s="41"/>
      <c r="E140" s="1"/>
      <c r="F140" s="1"/>
      <c r="G140" s="3"/>
      <c r="H140" s="3"/>
      <c r="I140" s="3"/>
      <c r="J140" s="3"/>
      <c r="K140" s="3"/>
      <c r="L140" s="3"/>
      <c r="M140" s="3"/>
      <c r="N140" s="3"/>
      <c r="O140" s="3"/>
      <c r="P140" s="3"/>
      <c r="Q140" s="3"/>
      <c r="R140" s="3"/>
      <c r="S140" s="3"/>
      <c r="T140" s="3"/>
      <c r="U140" s="3"/>
      <c r="V140" s="3"/>
      <c r="W140" s="3"/>
      <c r="X140" s="3"/>
      <c r="Y140" s="3"/>
      <c r="Z140" s="3"/>
    </row>
    <row r="141" ht="15.75" customHeight="1">
      <c r="A141" s="40"/>
      <c r="B141" s="41"/>
      <c r="C141" s="41"/>
      <c r="D141" s="41"/>
      <c r="E141" s="1"/>
      <c r="F141" s="1"/>
      <c r="G141" s="3"/>
      <c r="H141" s="3"/>
      <c r="I141" s="3"/>
      <c r="J141" s="3"/>
      <c r="K141" s="3"/>
      <c r="L141" s="3"/>
      <c r="M141" s="3"/>
      <c r="N141" s="3"/>
      <c r="O141" s="3"/>
      <c r="P141" s="3"/>
      <c r="Q141" s="3"/>
      <c r="R141" s="3"/>
      <c r="S141" s="3"/>
      <c r="T141" s="3"/>
      <c r="U141" s="3"/>
      <c r="V141" s="3"/>
      <c r="W141" s="3"/>
      <c r="X141" s="3"/>
      <c r="Y141" s="3"/>
      <c r="Z141" s="3"/>
    </row>
    <row r="142" ht="15.75" customHeight="1">
      <c r="A142" s="40"/>
      <c r="B142" s="41"/>
      <c r="C142" s="41"/>
      <c r="D142" s="41"/>
      <c r="E142" s="1"/>
      <c r="F142" s="1"/>
      <c r="G142" s="3"/>
      <c r="H142" s="3"/>
      <c r="I142" s="3"/>
      <c r="J142" s="3"/>
      <c r="K142" s="3"/>
      <c r="L142" s="3"/>
      <c r="M142" s="3"/>
      <c r="N142" s="3"/>
      <c r="O142" s="3"/>
      <c r="P142" s="3"/>
      <c r="Q142" s="3"/>
      <c r="R142" s="3"/>
      <c r="S142" s="3"/>
      <c r="T142" s="3"/>
      <c r="U142" s="3"/>
      <c r="V142" s="3"/>
      <c r="W142" s="3"/>
      <c r="X142" s="3"/>
      <c r="Y142" s="3"/>
      <c r="Z142" s="3"/>
    </row>
    <row r="143" ht="15.75" customHeight="1">
      <c r="A143" s="40"/>
      <c r="B143" s="41"/>
      <c r="C143" s="41"/>
      <c r="D143" s="41"/>
      <c r="E143" s="1"/>
      <c r="F143" s="1"/>
      <c r="G143" s="3"/>
      <c r="H143" s="3"/>
      <c r="I143" s="3"/>
      <c r="J143" s="3"/>
      <c r="K143" s="3"/>
      <c r="L143" s="3"/>
      <c r="M143" s="3"/>
      <c r="N143" s="3"/>
      <c r="O143" s="3"/>
      <c r="P143" s="3"/>
      <c r="Q143" s="3"/>
      <c r="R143" s="3"/>
      <c r="S143" s="3"/>
      <c r="T143" s="3"/>
      <c r="U143" s="3"/>
      <c r="V143" s="3"/>
      <c r="W143" s="3"/>
      <c r="X143" s="3"/>
      <c r="Y143" s="3"/>
      <c r="Z143" s="3"/>
    </row>
    <row r="144" ht="15.75" customHeight="1">
      <c r="A144" s="40"/>
      <c r="B144" s="41"/>
      <c r="C144" s="41"/>
      <c r="D144" s="41"/>
      <c r="E144" s="1"/>
      <c r="F144" s="1"/>
      <c r="G144" s="3"/>
      <c r="H144" s="3"/>
      <c r="I144" s="3"/>
      <c r="J144" s="3"/>
      <c r="K144" s="3"/>
      <c r="L144" s="3"/>
      <c r="M144" s="3"/>
      <c r="N144" s="3"/>
      <c r="O144" s="3"/>
      <c r="P144" s="3"/>
      <c r="Q144" s="3"/>
      <c r="R144" s="3"/>
      <c r="S144" s="3"/>
      <c r="T144" s="3"/>
      <c r="U144" s="3"/>
      <c r="V144" s="3"/>
      <c r="W144" s="3"/>
      <c r="X144" s="3"/>
      <c r="Y144" s="3"/>
      <c r="Z144" s="3"/>
    </row>
    <row r="145" ht="15.75" customHeight="1">
      <c r="A145" s="40"/>
      <c r="B145" s="41"/>
      <c r="C145" s="41"/>
      <c r="D145" s="41"/>
      <c r="E145" s="1"/>
      <c r="F145" s="1"/>
      <c r="G145" s="3"/>
      <c r="H145" s="3"/>
      <c r="I145" s="3"/>
      <c r="J145" s="3"/>
      <c r="K145" s="3"/>
      <c r="L145" s="3"/>
      <c r="M145" s="3"/>
      <c r="N145" s="3"/>
      <c r="O145" s="3"/>
      <c r="P145" s="3"/>
      <c r="Q145" s="3"/>
      <c r="R145" s="3"/>
      <c r="S145" s="3"/>
      <c r="T145" s="3"/>
      <c r="U145" s="3"/>
      <c r="V145" s="3"/>
      <c r="W145" s="3"/>
      <c r="X145" s="3"/>
      <c r="Y145" s="3"/>
      <c r="Z145" s="3"/>
    </row>
    <row r="146" ht="15.75" customHeight="1">
      <c r="A146" s="40"/>
      <c r="B146" s="41"/>
      <c r="C146" s="41"/>
      <c r="D146" s="41"/>
      <c r="E146" s="1"/>
      <c r="F146" s="1"/>
      <c r="G146" s="3"/>
      <c r="H146" s="3"/>
      <c r="I146" s="3"/>
      <c r="J146" s="3"/>
      <c r="K146" s="3"/>
      <c r="L146" s="3"/>
      <c r="M146" s="3"/>
      <c r="N146" s="3"/>
      <c r="O146" s="3"/>
      <c r="P146" s="3"/>
      <c r="Q146" s="3"/>
      <c r="R146" s="3"/>
      <c r="S146" s="3"/>
      <c r="T146" s="3"/>
      <c r="U146" s="3"/>
      <c r="V146" s="3"/>
      <c r="W146" s="3"/>
      <c r="X146" s="3"/>
      <c r="Y146" s="3"/>
      <c r="Z146" s="3"/>
    </row>
    <row r="147" ht="15.75" customHeight="1">
      <c r="A147" s="40"/>
      <c r="B147" s="41"/>
      <c r="C147" s="41"/>
      <c r="D147" s="41"/>
      <c r="E147" s="1"/>
      <c r="F147" s="1"/>
      <c r="G147" s="3"/>
      <c r="H147" s="3"/>
      <c r="I147" s="3"/>
      <c r="J147" s="3"/>
      <c r="K147" s="3"/>
      <c r="L147" s="3"/>
      <c r="M147" s="3"/>
      <c r="N147" s="3"/>
      <c r="O147" s="3"/>
      <c r="P147" s="3"/>
      <c r="Q147" s="3"/>
      <c r="R147" s="3"/>
      <c r="S147" s="3"/>
      <c r="T147" s="3"/>
      <c r="U147" s="3"/>
      <c r="V147" s="3"/>
      <c r="W147" s="3"/>
      <c r="X147" s="3"/>
      <c r="Y147" s="3"/>
      <c r="Z147" s="3"/>
    </row>
    <row r="148" ht="15.75" customHeight="1">
      <c r="A148" s="40"/>
      <c r="B148" s="41"/>
      <c r="C148" s="41"/>
      <c r="D148" s="41"/>
      <c r="E148" s="1"/>
      <c r="F148" s="1"/>
      <c r="G148" s="3"/>
      <c r="H148" s="3"/>
      <c r="I148" s="3"/>
      <c r="J148" s="3"/>
      <c r="K148" s="3"/>
      <c r="L148" s="3"/>
      <c r="M148" s="3"/>
      <c r="N148" s="3"/>
      <c r="O148" s="3"/>
      <c r="P148" s="3"/>
      <c r="Q148" s="3"/>
      <c r="R148" s="3"/>
      <c r="S148" s="3"/>
      <c r="T148" s="3"/>
      <c r="U148" s="3"/>
      <c r="V148" s="3"/>
      <c r="W148" s="3"/>
      <c r="X148" s="3"/>
      <c r="Y148" s="3"/>
      <c r="Z148" s="3"/>
    </row>
    <row r="149" ht="15.75" customHeight="1">
      <c r="A149" s="40"/>
      <c r="B149" s="41"/>
      <c r="C149" s="41"/>
      <c r="D149" s="41"/>
      <c r="E149" s="1"/>
      <c r="F149" s="1"/>
      <c r="G149" s="3"/>
      <c r="H149" s="3"/>
      <c r="I149" s="3"/>
      <c r="J149" s="3"/>
      <c r="K149" s="3"/>
      <c r="L149" s="3"/>
      <c r="M149" s="3"/>
      <c r="N149" s="3"/>
      <c r="O149" s="3"/>
      <c r="P149" s="3"/>
      <c r="Q149" s="3"/>
      <c r="R149" s="3"/>
      <c r="S149" s="3"/>
      <c r="T149" s="3"/>
      <c r="U149" s="3"/>
      <c r="V149" s="3"/>
      <c r="W149" s="3"/>
      <c r="X149" s="3"/>
      <c r="Y149" s="3"/>
      <c r="Z149" s="3"/>
    </row>
    <row r="150" ht="15.75" customHeight="1">
      <c r="A150" s="40"/>
      <c r="B150" s="41"/>
      <c r="C150" s="41"/>
      <c r="D150" s="41"/>
      <c r="E150" s="1"/>
      <c r="F150" s="1"/>
      <c r="G150" s="3"/>
      <c r="H150" s="3"/>
      <c r="I150" s="3"/>
      <c r="J150" s="3"/>
      <c r="K150" s="3"/>
      <c r="L150" s="3"/>
      <c r="M150" s="3"/>
      <c r="N150" s="3"/>
      <c r="O150" s="3"/>
      <c r="P150" s="3"/>
      <c r="Q150" s="3"/>
      <c r="R150" s="3"/>
      <c r="S150" s="3"/>
      <c r="T150" s="3"/>
      <c r="U150" s="3"/>
      <c r="V150" s="3"/>
      <c r="W150" s="3"/>
      <c r="X150" s="3"/>
      <c r="Y150" s="3"/>
      <c r="Z150" s="3"/>
    </row>
    <row r="151" ht="15.75" customHeight="1">
      <c r="A151" s="40"/>
      <c r="B151" s="41"/>
      <c r="C151" s="41"/>
      <c r="D151" s="41"/>
      <c r="E151" s="1"/>
      <c r="F151" s="1"/>
      <c r="G151" s="3"/>
      <c r="H151" s="3"/>
      <c r="I151" s="3"/>
      <c r="J151" s="3"/>
      <c r="K151" s="3"/>
      <c r="L151" s="3"/>
      <c r="M151" s="3"/>
      <c r="N151" s="3"/>
      <c r="O151" s="3"/>
      <c r="P151" s="3"/>
      <c r="Q151" s="3"/>
      <c r="R151" s="3"/>
      <c r="S151" s="3"/>
      <c r="T151" s="3"/>
      <c r="U151" s="3"/>
      <c r="V151" s="3"/>
      <c r="W151" s="3"/>
      <c r="X151" s="3"/>
      <c r="Y151" s="3"/>
      <c r="Z151" s="3"/>
    </row>
    <row r="152" ht="15.75" customHeight="1">
      <c r="A152" s="40"/>
      <c r="B152" s="41"/>
      <c r="C152" s="41"/>
      <c r="D152" s="41"/>
      <c r="E152" s="1"/>
      <c r="F152" s="1"/>
      <c r="G152" s="3"/>
      <c r="H152" s="3"/>
      <c r="I152" s="3"/>
      <c r="J152" s="3"/>
      <c r="K152" s="3"/>
      <c r="L152" s="3"/>
      <c r="M152" s="3"/>
      <c r="N152" s="3"/>
      <c r="O152" s="3"/>
      <c r="P152" s="3"/>
      <c r="Q152" s="3"/>
      <c r="R152" s="3"/>
      <c r="S152" s="3"/>
      <c r="T152" s="3"/>
      <c r="U152" s="3"/>
      <c r="V152" s="3"/>
      <c r="W152" s="3"/>
      <c r="X152" s="3"/>
      <c r="Y152" s="3"/>
      <c r="Z152" s="3"/>
    </row>
    <row r="153" ht="15.75" customHeight="1">
      <c r="A153" s="40"/>
      <c r="B153" s="41"/>
      <c r="C153" s="41"/>
      <c r="D153" s="41"/>
      <c r="E153" s="1"/>
      <c r="F153" s="1"/>
      <c r="G153" s="3"/>
      <c r="H153" s="3"/>
      <c r="I153" s="3"/>
      <c r="J153" s="3"/>
      <c r="K153" s="3"/>
      <c r="L153" s="3"/>
      <c r="M153" s="3"/>
      <c r="N153" s="3"/>
      <c r="O153" s="3"/>
      <c r="P153" s="3"/>
      <c r="Q153" s="3"/>
      <c r="R153" s="3"/>
      <c r="S153" s="3"/>
      <c r="T153" s="3"/>
      <c r="U153" s="3"/>
      <c r="V153" s="3"/>
      <c r="W153" s="3"/>
      <c r="X153" s="3"/>
      <c r="Y153" s="3"/>
      <c r="Z153" s="3"/>
    </row>
    <row r="154" ht="15.75" customHeight="1">
      <c r="A154" s="40"/>
      <c r="B154" s="41"/>
      <c r="C154" s="41"/>
      <c r="D154" s="41"/>
      <c r="E154" s="1"/>
      <c r="F154" s="1"/>
      <c r="G154" s="3"/>
      <c r="H154" s="3"/>
      <c r="I154" s="3"/>
      <c r="J154" s="3"/>
      <c r="K154" s="3"/>
      <c r="L154" s="3"/>
      <c r="M154" s="3"/>
      <c r="N154" s="3"/>
      <c r="O154" s="3"/>
      <c r="P154" s="3"/>
      <c r="Q154" s="3"/>
      <c r="R154" s="3"/>
      <c r="S154" s="3"/>
      <c r="T154" s="3"/>
      <c r="U154" s="3"/>
      <c r="V154" s="3"/>
      <c r="W154" s="3"/>
      <c r="X154" s="3"/>
      <c r="Y154" s="3"/>
      <c r="Z154" s="3"/>
    </row>
    <row r="155" ht="15.75" customHeight="1">
      <c r="A155" s="40"/>
      <c r="B155" s="41"/>
      <c r="C155" s="41"/>
      <c r="D155" s="41"/>
      <c r="E155" s="1"/>
      <c r="F155" s="1"/>
      <c r="G155" s="3"/>
      <c r="H155" s="3"/>
      <c r="I155" s="3"/>
      <c r="J155" s="3"/>
      <c r="K155" s="3"/>
      <c r="L155" s="3"/>
      <c r="M155" s="3"/>
      <c r="N155" s="3"/>
      <c r="O155" s="3"/>
      <c r="P155" s="3"/>
      <c r="Q155" s="3"/>
      <c r="R155" s="3"/>
      <c r="S155" s="3"/>
      <c r="T155" s="3"/>
      <c r="U155" s="3"/>
      <c r="V155" s="3"/>
      <c r="W155" s="3"/>
      <c r="X155" s="3"/>
      <c r="Y155" s="3"/>
      <c r="Z155" s="3"/>
    </row>
    <row r="156" ht="15.75" customHeight="1">
      <c r="A156" s="40"/>
      <c r="B156" s="41"/>
      <c r="C156" s="41"/>
      <c r="D156" s="41"/>
      <c r="E156" s="1"/>
      <c r="F156" s="1"/>
      <c r="G156" s="3"/>
      <c r="H156" s="3"/>
      <c r="I156" s="3"/>
      <c r="J156" s="3"/>
      <c r="K156" s="3"/>
      <c r="L156" s="3"/>
      <c r="M156" s="3"/>
      <c r="N156" s="3"/>
      <c r="O156" s="3"/>
      <c r="P156" s="3"/>
      <c r="Q156" s="3"/>
      <c r="R156" s="3"/>
      <c r="S156" s="3"/>
      <c r="T156" s="3"/>
      <c r="U156" s="3"/>
      <c r="V156" s="3"/>
      <c r="W156" s="3"/>
      <c r="X156" s="3"/>
      <c r="Y156" s="3"/>
      <c r="Z156" s="3"/>
    </row>
    <row r="157" ht="15.75" customHeight="1">
      <c r="A157" s="40"/>
      <c r="B157" s="41"/>
      <c r="C157" s="41"/>
      <c r="D157" s="41"/>
      <c r="E157" s="1"/>
      <c r="F157" s="1"/>
      <c r="G157" s="3"/>
      <c r="H157" s="3"/>
      <c r="I157" s="3"/>
      <c r="J157" s="3"/>
      <c r="K157" s="3"/>
      <c r="L157" s="3"/>
      <c r="M157" s="3"/>
      <c r="N157" s="3"/>
      <c r="O157" s="3"/>
      <c r="P157" s="3"/>
      <c r="Q157" s="3"/>
      <c r="R157" s="3"/>
      <c r="S157" s="3"/>
      <c r="T157" s="3"/>
      <c r="U157" s="3"/>
      <c r="V157" s="3"/>
      <c r="W157" s="3"/>
      <c r="X157" s="3"/>
      <c r="Y157" s="3"/>
      <c r="Z157" s="3"/>
    </row>
    <row r="158" ht="15.75" customHeight="1">
      <c r="A158" s="40"/>
      <c r="B158" s="41"/>
      <c r="C158" s="41"/>
      <c r="D158" s="41"/>
      <c r="E158" s="1"/>
      <c r="F158" s="1"/>
      <c r="G158" s="3"/>
      <c r="H158" s="3"/>
      <c r="I158" s="3"/>
      <c r="J158" s="3"/>
      <c r="K158" s="3"/>
      <c r="L158" s="3"/>
      <c r="M158" s="3"/>
      <c r="N158" s="3"/>
      <c r="O158" s="3"/>
      <c r="P158" s="3"/>
      <c r="Q158" s="3"/>
      <c r="R158" s="3"/>
      <c r="S158" s="3"/>
      <c r="T158" s="3"/>
      <c r="U158" s="3"/>
      <c r="V158" s="3"/>
      <c r="W158" s="3"/>
      <c r="X158" s="3"/>
      <c r="Y158" s="3"/>
      <c r="Z158" s="3"/>
    </row>
    <row r="159" ht="15.75" customHeight="1">
      <c r="A159" s="40"/>
      <c r="B159" s="41"/>
      <c r="C159" s="41"/>
      <c r="D159" s="41"/>
      <c r="E159" s="1"/>
      <c r="F159" s="1"/>
      <c r="G159" s="3"/>
      <c r="H159" s="3"/>
      <c r="I159" s="3"/>
      <c r="J159" s="3"/>
      <c r="K159" s="3"/>
      <c r="L159" s="3"/>
      <c r="M159" s="3"/>
      <c r="N159" s="3"/>
      <c r="O159" s="3"/>
      <c r="P159" s="3"/>
      <c r="Q159" s="3"/>
      <c r="R159" s="3"/>
      <c r="S159" s="3"/>
      <c r="T159" s="3"/>
      <c r="U159" s="3"/>
      <c r="V159" s="3"/>
      <c r="W159" s="3"/>
      <c r="X159" s="3"/>
      <c r="Y159" s="3"/>
      <c r="Z159" s="3"/>
    </row>
    <row r="160" ht="15.75" customHeight="1">
      <c r="A160" s="40"/>
      <c r="B160" s="41"/>
      <c r="C160" s="41"/>
      <c r="D160" s="41"/>
      <c r="E160" s="1"/>
      <c r="F160" s="1"/>
      <c r="G160" s="3"/>
      <c r="H160" s="3"/>
      <c r="I160" s="3"/>
      <c r="J160" s="3"/>
      <c r="K160" s="3"/>
      <c r="L160" s="3"/>
      <c r="M160" s="3"/>
      <c r="N160" s="3"/>
      <c r="O160" s="3"/>
      <c r="P160" s="3"/>
      <c r="Q160" s="3"/>
      <c r="R160" s="3"/>
      <c r="S160" s="3"/>
      <c r="T160" s="3"/>
      <c r="U160" s="3"/>
      <c r="V160" s="3"/>
      <c r="W160" s="3"/>
      <c r="X160" s="3"/>
      <c r="Y160" s="3"/>
      <c r="Z160" s="3"/>
    </row>
    <row r="161" ht="15.75" customHeight="1">
      <c r="A161" s="40"/>
      <c r="B161" s="41"/>
      <c r="C161" s="41"/>
      <c r="D161" s="41"/>
      <c r="E161" s="1"/>
      <c r="F161" s="1"/>
      <c r="G161" s="3"/>
      <c r="H161" s="3"/>
      <c r="I161" s="3"/>
      <c r="J161" s="3"/>
      <c r="K161" s="3"/>
      <c r="L161" s="3"/>
      <c r="M161" s="3"/>
      <c r="N161" s="3"/>
      <c r="O161" s="3"/>
      <c r="P161" s="3"/>
      <c r="Q161" s="3"/>
      <c r="R161" s="3"/>
      <c r="S161" s="3"/>
      <c r="T161" s="3"/>
      <c r="U161" s="3"/>
      <c r="V161" s="3"/>
      <c r="W161" s="3"/>
      <c r="X161" s="3"/>
      <c r="Y161" s="3"/>
      <c r="Z161" s="3"/>
    </row>
    <row r="162" ht="15.75" customHeight="1">
      <c r="A162" s="40"/>
      <c r="B162" s="41"/>
      <c r="C162" s="41"/>
      <c r="D162" s="41"/>
      <c r="E162" s="1"/>
      <c r="F162" s="1"/>
      <c r="G162" s="3"/>
      <c r="H162" s="3"/>
      <c r="I162" s="3"/>
      <c r="J162" s="3"/>
      <c r="K162" s="3"/>
      <c r="L162" s="3"/>
      <c r="M162" s="3"/>
      <c r="N162" s="3"/>
      <c r="O162" s="3"/>
      <c r="P162" s="3"/>
      <c r="Q162" s="3"/>
      <c r="R162" s="3"/>
      <c r="S162" s="3"/>
      <c r="T162" s="3"/>
      <c r="U162" s="3"/>
      <c r="V162" s="3"/>
      <c r="W162" s="3"/>
      <c r="X162" s="3"/>
      <c r="Y162" s="3"/>
      <c r="Z162" s="3"/>
    </row>
    <row r="163" ht="15.75" customHeight="1">
      <c r="A163" s="40"/>
      <c r="B163" s="41"/>
      <c r="C163" s="41"/>
      <c r="D163" s="41"/>
      <c r="E163" s="1"/>
      <c r="F163" s="1"/>
      <c r="G163" s="3"/>
      <c r="H163" s="3"/>
      <c r="I163" s="3"/>
      <c r="J163" s="3"/>
      <c r="K163" s="3"/>
      <c r="L163" s="3"/>
      <c r="M163" s="3"/>
      <c r="N163" s="3"/>
      <c r="O163" s="3"/>
      <c r="P163" s="3"/>
      <c r="Q163" s="3"/>
      <c r="R163" s="3"/>
      <c r="S163" s="3"/>
      <c r="T163" s="3"/>
      <c r="U163" s="3"/>
      <c r="V163" s="3"/>
      <c r="W163" s="3"/>
      <c r="X163" s="3"/>
      <c r="Y163" s="3"/>
      <c r="Z163" s="3"/>
    </row>
    <row r="164" ht="15.75" customHeight="1">
      <c r="A164" s="40"/>
      <c r="B164" s="41"/>
      <c r="C164" s="41"/>
      <c r="D164" s="41"/>
      <c r="E164" s="1"/>
      <c r="F164" s="1"/>
      <c r="G164" s="3"/>
      <c r="H164" s="3"/>
      <c r="I164" s="3"/>
      <c r="J164" s="3"/>
      <c r="K164" s="3"/>
      <c r="L164" s="3"/>
      <c r="M164" s="3"/>
      <c r="N164" s="3"/>
      <c r="O164" s="3"/>
      <c r="P164" s="3"/>
      <c r="Q164" s="3"/>
      <c r="R164" s="3"/>
      <c r="S164" s="3"/>
      <c r="T164" s="3"/>
      <c r="U164" s="3"/>
      <c r="V164" s="3"/>
      <c r="W164" s="3"/>
      <c r="X164" s="3"/>
      <c r="Y164" s="3"/>
      <c r="Z164" s="3"/>
    </row>
    <row r="165" ht="15.75" customHeight="1">
      <c r="A165" s="40"/>
      <c r="B165" s="41"/>
      <c r="C165" s="41"/>
      <c r="D165" s="41"/>
      <c r="E165" s="1"/>
      <c r="F165" s="1"/>
      <c r="G165" s="3"/>
      <c r="H165" s="3"/>
      <c r="I165" s="3"/>
      <c r="J165" s="3"/>
      <c r="K165" s="3"/>
      <c r="L165" s="3"/>
      <c r="M165" s="3"/>
      <c r="N165" s="3"/>
      <c r="O165" s="3"/>
      <c r="P165" s="3"/>
      <c r="Q165" s="3"/>
      <c r="R165" s="3"/>
      <c r="S165" s="3"/>
      <c r="T165" s="3"/>
      <c r="U165" s="3"/>
      <c r="V165" s="3"/>
      <c r="W165" s="3"/>
      <c r="X165" s="3"/>
      <c r="Y165" s="3"/>
      <c r="Z165" s="3"/>
    </row>
    <row r="166" ht="15.75" customHeight="1">
      <c r="A166" s="40"/>
      <c r="B166" s="41"/>
      <c r="C166" s="41"/>
      <c r="D166" s="41"/>
      <c r="E166" s="1"/>
      <c r="F166" s="1"/>
      <c r="G166" s="3"/>
      <c r="H166" s="3"/>
      <c r="I166" s="3"/>
      <c r="J166" s="3"/>
      <c r="K166" s="3"/>
      <c r="L166" s="3"/>
      <c r="M166" s="3"/>
      <c r="N166" s="3"/>
      <c r="O166" s="3"/>
      <c r="P166" s="3"/>
      <c r="Q166" s="3"/>
      <c r="R166" s="3"/>
      <c r="S166" s="3"/>
      <c r="T166" s="3"/>
      <c r="U166" s="3"/>
      <c r="V166" s="3"/>
      <c r="W166" s="3"/>
      <c r="X166" s="3"/>
      <c r="Y166" s="3"/>
      <c r="Z166" s="3"/>
    </row>
    <row r="167" ht="15.75" customHeight="1">
      <c r="A167" s="40"/>
      <c r="B167" s="41"/>
      <c r="C167" s="41"/>
      <c r="D167" s="41"/>
      <c r="E167" s="1"/>
      <c r="F167" s="1"/>
      <c r="G167" s="3"/>
      <c r="H167" s="3"/>
      <c r="I167" s="3"/>
      <c r="J167" s="3"/>
      <c r="K167" s="3"/>
      <c r="L167" s="3"/>
      <c r="M167" s="3"/>
      <c r="N167" s="3"/>
      <c r="O167" s="3"/>
      <c r="P167" s="3"/>
      <c r="Q167" s="3"/>
      <c r="R167" s="3"/>
      <c r="S167" s="3"/>
      <c r="T167" s="3"/>
      <c r="U167" s="3"/>
      <c r="V167" s="3"/>
      <c r="W167" s="3"/>
      <c r="X167" s="3"/>
      <c r="Y167" s="3"/>
      <c r="Z167" s="3"/>
    </row>
    <row r="168" ht="15.75" customHeight="1">
      <c r="A168" s="40"/>
      <c r="B168" s="41"/>
      <c r="C168" s="41"/>
      <c r="D168" s="41"/>
      <c r="E168" s="1"/>
      <c r="F168" s="1"/>
      <c r="G168" s="3"/>
      <c r="H168" s="3"/>
      <c r="I168" s="3"/>
      <c r="J168" s="3"/>
      <c r="K168" s="3"/>
      <c r="L168" s="3"/>
      <c r="M168" s="3"/>
      <c r="N168" s="3"/>
      <c r="O168" s="3"/>
      <c r="P168" s="3"/>
      <c r="Q168" s="3"/>
      <c r="R168" s="3"/>
      <c r="S168" s="3"/>
      <c r="T168" s="3"/>
      <c r="U168" s="3"/>
      <c r="V168" s="3"/>
      <c r="W168" s="3"/>
      <c r="X168" s="3"/>
      <c r="Y168" s="3"/>
      <c r="Z168" s="3"/>
    </row>
    <row r="169" ht="15.75" customHeight="1">
      <c r="A169" s="40"/>
      <c r="B169" s="41"/>
      <c r="C169" s="41"/>
      <c r="D169" s="41"/>
      <c r="E169" s="1"/>
      <c r="F169" s="1"/>
      <c r="G169" s="3"/>
      <c r="H169" s="3"/>
      <c r="I169" s="3"/>
      <c r="J169" s="3"/>
      <c r="K169" s="3"/>
      <c r="L169" s="3"/>
      <c r="M169" s="3"/>
      <c r="N169" s="3"/>
      <c r="O169" s="3"/>
      <c r="P169" s="3"/>
      <c r="Q169" s="3"/>
      <c r="R169" s="3"/>
      <c r="S169" s="3"/>
      <c r="T169" s="3"/>
      <c r="U169" s="3"/>
      <c r="V169" s="3"/>
      <c r="W169" s="3"/>
      <c r="X169" s="3"/>
      <c r="Y169" s="3"/>
      <c r="Z169" s="3"/>
    </row>
    <row r="170" ht="15.75" customHeight="1">
      <c r="A170" s="40"/>
      <c r="B170" s="41"/>
      <c r="C170" s="41"/>
      <c r="D170" s="41"/>
      <c r="E170" s="1"/>
      <c r="F170" s="1"/>
      <c r="G170" s="3"/>
      <c r="H170" s="3"/>
      <c r="I170" s="3"/>
      <c r="J170" s="3"/>
      <c r="K170" s="3"/>
      <c r="L170" s="3"/>
      <c r="M170" s="3"/>
      <c r="N170" s="3"/>
      <c r="O170" s="3"/>
      <c r="P170" s="3"/>
      <c r="Q170" s="3"/>
      <c r="R170" s="3"/>
      <c r="S170" s="3"/>
      <c r="T170" s="3"/>
      <c r="U170" s="3"/>
      <c r="V170" s="3"/>
      <c r="W170" s="3"/>
      <c r="X170" s="3"/>
      <c r="Y170" s="3"/>
      <c r="Z170" s="3"/>
    </row>
    <row r="171" ht="15.75" customHeight="1">
      <c r="A171" s="40"/>
      <c r="B171" s="41"/>
      <c r="C171" s="41"/>
      <c r="D171" s="41"/>
      <c r="E171" s="1"/>
      <c r="F171" s="1"/>
      <c r="G171" s="3"/>
      <c r="H171" s="3"/>
      <c r="I171" s="3"/>
      <c r="J171" s="3"/>
      <c r="K171" s="3"/>
      <c r="L171" s="3"/>
      <c r="M171" s="3"/>
      <c r="N171" s="3"/>
      <c r="O171" s="3"/>
      <c r="P171" s="3"/>
      <c r="Q171" s="3"/>
      <c r="R171" s="3"/>
      <c r="S171" s="3"/>
      <c r="T171" s="3"/>
      <c r="U171" s="3"/>
      <c r="V171" s="3"/>
      <c r="W171" s="3"/>
      <c r="X171" s="3"/>
      <c r="Y171" s="3"/>
      <c r="Z171" s="3"/>
    </row>
    <row r="172" ht="15.75" customHeight="1">
      <c r="A172" s="40"/>
      <c r="B172" s="41"/>
      <c r="C172" s="41"/>
      <c r="D172" s="41"/>
      <c r="E172" s="1"/>
      <c r="F172" s="1"/>
      <c r="G172" s="3"/>
      <c r="H172" s="3"/>
      <c r="I172" s="3"/>
      <c r="J172" s="3"/>
      <c r="K172" s="3"/>
      <c r="L172" s="3"/>
      <c r="M172" s="3"/>
      <c r="N172" s="3"/>
      <c r="O172" s="3"/>
      <c r="P172" s="3"/>
      <c r="Q172" s="3"/>
      <c r="R172" s="3"/>
      <c r="S172" s="3"/>
      <c r="T172" s="3"/>
      <c r="U172" s="3"/>
      <c r="V172" s="3"/>
      <c r="W172" s="3"/>
      <c r="X172" s="3"/>
      <c r="Y172" s="3"/>
      <c r="Z172" s="3"/>
    </row>
    <row r="173" ht="15.75" customHeight="1">
      <c r="A173" s="40"/>
      <c r="B173" s="41"/>
      <c r="C173" s="41"/>
      <c r="D173" s="41"/>
      <c r="E173" s="1"/>
      <c r="F173" s="1"/>
      <c r="G173" s="3"/>
      <c r="H173" s="3"/>
      <c r="I173" s="3"/>
      <c r="J173" s="3"/>
      <c r="K173" s="3"/>
      <c r="L173" s="3"/>
      <c r="M173" s="3"/>
      <c r="N173" s="3"/>
      <c r="O173" s="3"/>
      <c r="P173" s="3"/>
      <c r="Q173" s="3"/>
      <c r="R173" s="3"/>
      <c r="S173" s="3"/>
      <c r="T173" s="3"/>
      <c r="U173" s="3"/>
      <c r="V173" s="3"/>
      <c r="W173" s="3"/>
      <c r="X173" s="3"/>
      <c r="Y173" s="3"/>
      <c r="Z173" s="3"/>
    </row>
    <row r="174" ht="15.75" customHeight="1">
      <c r="A174" s="40"/>
      <c r="B174" s="41"/>
      <c r="C174" s="41"/>
      <c r="D174" s="41"/>
      <c r="E174" s="1"/>
      <c r="F174" s="1"/>
      <c r="G174" s="3"/>
      <c r="H174" s="3"/>
      <c r="I174" s="3"/>
      <c r="J174" s="3"/>
      <c r="K174" s="3"/>
      <c r="L174" s="3"/>
      <c r="M174" s="3"/>
      <c r="N174" s="3"/>
      <c r="O174" s="3"/>
      <c r="P174" s="3"/>
      <c r="Q174" s="3"/>
      <c r="R174" s="3"/>
      <c r="S174" s="3"/>
      <c r="T174" s="3"/>
      <c r="U174" s="3"/>
      <c r="V174" s="3"/>
      <c r="W174" s="3"/>
      <c r="X174" s="3"/>
      <c r="Y174" s="3"/>
      <c r="Z174" s="3"/>
    </row>
    <row r="175" ht="15.75" customHeight="1">
      <c r="A175" s="40"/>
      <c r="B175" s="41"/>
      <c r="C175" s="41"/>
      <c r="D175" s="41"/>
      <c r="E175" s="1"/>
      <c r="F175" s="1"/>
      <c r="G175" s="3"/>
      <c r="H175" s="3"/>
      <c r="I175" s="3"/>
      <c r="J175" s="3"/>
      <c r="K175" s="3"/>
      <c r="L175" s="3"/>
      <c r="M175" s="3"/>
      <c r="N175" s="3"/>
      <c r="O175" s="3"/>
      <c r="P175" s="3"/>
      <c r="Q175" s="3"/>
      <c r="R175" s="3"/>
      <c r="S175" s="3"/>
      <c r="T175" s="3"/>
      <c r="U175" s="3"/>
      <c r="V175" s="3"/>
      <c r="W175" s="3"/>
      <c r="X175" s="3"/>
      <c r="Y175" s="3"/>
      <c r="Z175" s="3"/>
    </row>
    <row r="176" ht="15.75" customHeight="1">
      <c r="A176" s="40"/>
      <c r="B176" s="41"/>
      <c r="C176" s="41"/>
      <c r="D176" s="41"/>
      <c r="E176" s="1"/>
      <c r="F176" s="1"/>
      <c r="G176" s="3"/>
      <c r="H176" s="3"/>
      <c r="I176" s="3"/>
      <c r="J176" s="3"/>
      <c r="K176" s="3"/>
      <c r="L176" s="3"/>
      <c r="M176" s="3"/>
      <c r="N176" s="3"/>
      <c r="O176" s="3"/>
      <c r="P176" s="3"/>
      <c r="Q176" s="3"/>
      <c r="R176" s="3"/>
      <c r="S176" s="3"/>
      <c r="T176" s="3"/>
      <c r="U176" s="3"/>
      <c r="V176" s="3"/>
      <c r="W176" s="3"/>
      <c r="X176" s="3"/>
      <c r="Y176" s="3"/>
      <c r="Z176" s="3"/>
    </row>
    <row r="177" ht="15.75" customHeight="1">
      <c r="A177" s="40"/>
      <c r="B177" s="41"/>
      <c r="C177" s="41"/>
      <c r="D177" s="41"/>
      <c r="E177" s="1"/>
      <c r="F177" s="1"/>
      <c r="G177" s="3"/>
      <c r="H177" s="3"/>
      <c r="I177" s="3"/>
      <c r="J177" s="3"/>
      <c r="K177" s="3"/>
      <c r="L177" s="3"/>
      <c r="M177" s="3"/>
      <c r="N177" s="3"/>
      <c r="O177" s="3"/>
      <c r="P177" s="3"/>
      <c r="Q177" s="3"/>
      <c r="R177" s="3"/>
      <c r="S177" s="3"/>
      <c r="T177" s="3"/>
      <c r="U177" s="3"/>
      <c r="V177" s="3"/>
      <c r="W177" s="3"/>
      <c r="X177" s="3"/>
      <c r="Y177" s="3"/>
      <c r="Z177" s="3"/>
    </row>
    <row r="178" ht="15.75" customHeight="1">
      <c r="A178" s="40"/>
      <c r="B178" s="41"/>
      <c r="C178" s="41"/>
      <c r="D178" s="41"/>
      <c r="E178" s="1"/>
      <c r="F178" s="1"/>
      <c r="G178" s="3"/>
      <c r="H178" s="3"/>
      <c r="I178" s="3"/>
      <c r="J178" s="3"/>
      <c r="K178" s="3"/>
      <c r="L178" s="3"/>
      <c r="M178" s="3"/>
      <c r="N178" s="3"/>
      <c r="O178" s="3"/>
      <c r="P178" s="3"/>
      <c r="Q178" s="3"/>
      <c r="R178" s="3"/>
      <c r="S178" s="3"/>
      <c r="T178" s="3"/>
      <c r="U178" s="3"/>
      <c r="V178" s="3"/>
      <c r="W178" s="3"/>
      <c r="X178" s="3"/>
      <c r="Y178" s="3"/>
      <c r="Z178" s="3"/>
    </row>
    <row r="179" ht="15.75" customHeight="1">
      <c r="A179" s="40"/>
      <c r="B179" s="41"/>
      <c r="C179" s="41"/>
      <c r="D179" s="41"/>
      <c r="E179" s="1"/>
      <c r="F179" s="1"/>
      <c r="G179" s="3"/>
      <c r="H179" s="3"/>
      <c r="I179" s="3"/>
      <c r="J179" s="3"/>
      <c r="K179" s="3"/>
      <c r="L179" s="3"/>
      <c r="M179" s="3"/>
      <c r="N179" s="3"/>
      <c r="O179" s="3"/>
      <c r="P179" s="3"/>
      <c r="Q179" s="3"/>
      <c r="R179" s="3"/>
      <c r="S179" s="3"/>
      <c r="T179" s="3"/>
      <c r="U179" s="3"/>
      <c r="V179" s="3"/>
      <c r="W179" s="3"/>
      <c r="X179" s="3"/>
      <c r="Y179" s="3"/>
      <c r="Z179" s="3"/>
    </row>
    <row r="180" ht="15.75" customHeight="1">
      <c r="A180" s="40"/>
      <c r="B180" s="41"/>
      <c r="C180" s="41"/>
      <c r="D180" s="41"/>
      <c r="E180" s="1"/>
      <c r="F180" s="1"/>
      <c r="G180" s="3"/>
      <c r="H180" s="3"/>
      <c r="I180" s="3"/>
      <c r="J180" s="3"/>
      <c r="K180" s="3"/>
      <c r="L180" s="3"/>
      <c r="M180" s="3"/>
      <c r="N180" s="3"/>
      <c r="O180" s="3"/>
      <c r="P180" s="3"/>
      <c r="Q180" s="3"/>
      <c r="R180" s="3"/>
      <c r="S180" s="3"/>
      <c r="T180" s="3"/>
      <c r="U180" s="3"/>
      <c r="V180" s="3"/>
      <c r="W180" s="3"/>
      <c r="X180" s="3"/>
      <c r="Y180" s="3"/>
      <c r="Z180" s="3"/>
    </row>
    <row r="181" ht="15.75" customHeight="1">
      <c r="A181" s="40"/>
      <c r="B181" s="41"/>
      <c r="C181" s="41"/>
      <c r="D181" s="41"/>
      <c r="E181" s="1"/>
      <c r="F181" s="1"/>
      <c r="G181" s="3"/>
      <c r="H181" s="3"/>
      <c r="I181" s="3"/>
      <c r="J181" s="3"/>
      <c r="K181" s="3"/>
      <c r="L181" s="3"/>
      <c r="M181" s="3"/>
      <c r="N181" s="3"/>
      <c r="O181" s="3"/>
      <c r="P181" s="3"/>
      <c r="Q181" s="3"/>
      <c r="R181" s="3"/>
      <c r="S181" s="3"/>
      <c r="T181" s="3"/>
      <c r="U181" s="3"/>
      <c r="V181" s="3"/>
      <c r="W181" s="3"/>
      <c r="X181" s="3"/>
      <c r="Y181" s="3"/>
      <c r="Z181" s="3"/>
    </row>
    <row r="182" ht="15.75" customHeight="1">
      <c r="A182" s="40"/>
      <c r="B182" s="41"/>
      <c r="C182" s="41"/>
      <c r="D182" s="41"/>
      <c r="E182" s="1"/>
      <c r="F182" s="1"/>
      <c r="G182" s="3"/>
      <c r="H182" s="3"/>
      <c r="I182" s="3"/>
      <c r="J182" s="3"/>
      <c r="K182" s="3"/>
      <c r="L182" s="3"/>
      <c r="M182" s="3"/>
      <c r="N182" s="3"/>
      <c r="O182" s="3"/>
      <c r="P182" s="3"/>
      <c r="Q182" s="3"/>
      <c r="R182" s="3"/>
      <c r="S182" s="3"/>
      <c r="T182" s="3"/>
      <c r="U182" s="3"/>
      <c r="V182" s="3"/>
      <c r="W182" s="3"/>
      <c r="X182" s="3"/>
      <c r="Y182" s="3"/>
      <c r="Z182" s="3"/>
    </row>
    <row r="183" ht="15.75" customHeight="1">
      <c r="A183" s="40"/>
      <c r="B183" s="41"/>
      <c r="C183" s="41"/>
      <c r="D183" s="41"/>
      <c r="E183" s="1"/>
      <c r="F183" s="1"/>
      <c r="G183" s="3"/>
      <c r="H183" s="3"/>
      <c r="I183" s="3"/>
      <c r="J183" s="3"/>
      <c r="K183" s="3"/>
      <c r="L183" s="3"/>
      <c r="M183" s="3"/>
      <c r="N183" s="3"/>
      <c r="O183" s="3"/>
      <c r="P183" s="3"/>
      <c r="Q183" s="3"/>
      <c r="R183" s="3"/>
      <c r="S183" s="3"/>
      <c r="T183" s="3"/>
      <c r="U183" s="3"/>
      <c r="V183" s="3"/>
      <c r="W183" s="3"/>
      <c r="X183" s="3"/>
      <c r="Y183" s="3"/>
      <c r="Z183" s="3"/>
    </row>
    <row r="184" ht="15.75" customHeight="1">
      <c r="A184" s="40"/>
      <c r="B184" s="41"/>
      <c r="C184" s="41"/>
      <c r="D184" s="41"/>
      <c r="E184" s="1"/>
      <c r="F184" s="1"/>
      <c r="G184" s="3"/>
      <c r="H184" s="3"/>
      <c r="I184" s="3"/>
      <c r="J184" s="3"/>
      <c r="K184" s="3"/>
      <c r="L184" s="3"/>
      <c r="M184" s="3"/>
      <c r="N184" s="3"/>
      <c r="O184" s="3"/>
      <c r="P184" s="3"/>
      <c r="Q184" s="3"/>
      <c r="R184" s="3"/>
      <c r="S184" s="3"/>
      <c r="T184" s="3"/>
      <c r="U184" s="3"/>
      <c r="V184" s="3"/>
      <c r="W184" s="3"/>
      <c r="X184" s="3"/>
      <c r="Y184" s="3"/>
      <c r="Z184" s="3"/>
    </row>
    <row r="185" ht="15.75" customHeight="1">
      <c r="A185" s="40"/>
      <c r="B185" s="41"/>
      <c r="C185" s="41"/>
      <c r="D185" s="41"/>
      <c r="E185" s="1"/>
      <c r="F185" s="1"/>
      <c r="G185" s="3"/>
      <c r="H185" s="3"/>
      <c r="I185" s="3"/>
      <c r="J185" s="3"/>
      <c r="K185" s="3"/>
      <c r="L185" s="3"/>
      <c r="M185" s="3"/>
      <c r="N185" s="3"/>
      <c r="O185" s="3"/>
      <c r="P185" s="3"/>
      <c r="Q185" s="3"/>
      <c r="R185" s="3"/>
      <c r="S185" s="3"/>
      <c r="T185" s="3"/>
      <c r="U185" s="3"/>
      <c r="V185" s="3"/>
      <c r="W185" s="3"/>
      <c r="X185" s="3"/>
      <c r="Y185" s="3"/>
      <c r="Z185" s="3"/>
    </row>
    <row r="186" ht="15.75" customHeight="1">
      <c r="A186" s="40"/>
      <c r="B186" s="41"/>
      <c r="C186" s="41"/>
      <c r="D186" s="41"/>
      <c r="E186" s="1"/>
      <c r="F186" s="1"/>
      <c r="G186" s="3"/>
      <c r="H186" s="3"/>
      <c r="I186" s="3"/>
      <c r="J186" s="3"/>
      <c r="K186" s="3"/>
      <c r="L186" s="3"/>
      <c r="M186" s="3"/>
      <c r="N186" s="3"/>
      <c r="O186" s="3"/>
      <c r="P186" s="3"/>
      <c r="Q186" s="3"/>
      <c r="R186" s="3"/>
      <c r="S186" s="3"/>
      <c r="T186" s="3"/>
      <c r="U186" s="3"/>
      <c r="V186" s="3"/>
      <c r="W186" s="3"/>
      <c r="X186" s="3"/>
      <c r="Y186" s="3"/>
      <c r="Z186" s="3"/>
    </row>
    <row r="187" ht="15.75" customHeight="1">
      <c r="A187" s="40"/>
      <c r="B187" s="41"/>
      <c r="C187" s="41"/>
      <c r="D187" s="41"/>
      <c r="E187" s="1"/>
      <c r="F187" s="1"/>
      <c r="G187" s="3"/>
      <c r="H187" s="3"/>
      <c r="I187" s="3"/>
      <c r="J187" s="3"/>
      <c r="K187" s="3"/>
      <c r="L187" s="3"/>
      <c r="M187" s="3"/>
      <c r="N187" s="3"/>
      <c r="O187" s="3"/>
      <c r="P187" s="3"/>
      <c r="Q187" s="3"/>
      <c r="R187" s="3"/>
      <c r="S187" s="3"/>
      <c r="T187" s="3"/>
      <c r="U187" s="3"/>
      <c r="V187" s="3"/>
      <c r="W187" s="3"/>
      <c r="X187" s="3"/>
      <c r="Y187" s="3"/>
      <c r="Z187" s="3"/>
    </row>
    <row r="188" ht="15.75" customHeight="1">
      <c r="A188" s="40"/>
      <c r="B188" s="41"/>
      <c r="C188" s="41"/>
      <c r="D188" s="41"/>
      <c r="E188" s="1"/>
      <c r="F188" s="1"/>
      <c r="G188" s="3"/>
      <c r="H188" s="3"/>
      <c r="I188" s="3"/>
      <c r="J188" s="3"/>
      <c r="K188" s="3"/>
      <c r="L188" s="3"/>
      <c r="M188" s="3"/>
      <c r="N188" s="3"/>
      <c r="O188" s="3"/>
      <c r="P188" s="3"/>
      <c r="Q188" s="3"/>
      <c r="R188" s="3"/>
      <c r="S188" s="3"/>
      <c r="T188" s="3"/>
      <c r="U188" s="3"/>
      <c r="V188" s="3"/>
      <c r="W188" s="3"/>
      <c r="X188" s="3"/>
      <c r="Y188" s="3"/>
      <c r="Z188" s="3"/>
    </row>
    <row r="189" ht="15.75" customHeight="1">
      <c r="A189" s="40"/>
      <c r="B189" s="41"/>
      <c r="C189" s="41"/>
      <c r="D189" s="41"/>
      <c r="E189" s="1"/>
      <c r="F189" s="1"/>
      <c r="G189" s="3"/>
      <c r="H189" s="3"/>
      <c r="I189" s="3"/>
      <c r="J189" s="3"/>
      <c r="K189" s="3"/>
      <c r="L189" s="3"/>
      <c r="M189" s="3"/>
      <c r="N189" s="3"/>
      <c r="O189" s="3"/>
      <c r="P189" s="3"/>
      <c r="Q189" s="3"/>
      <c r="R189" s="3"/>
      <c r="S189" s="3"/>
      <c r="T189" s="3"/>
      <c r="U189" s="3"/>
      <c r="V189" s="3"/>
      <c r="W189" s="3"/>
      <c r="X189" s="3"/>
      <c r="Y189" s="3"/>
      <c r="Z189" s="3"/>
    </row>
    <row r="190" ht="15.75" customHeight="1">
      <c r="A190" s="40"/>
      <c r="B190" s="41"/>
      <c r="C190" s="41"/>
      <c r="D190" s="41"/>
      <c r="E190" s="1"/>
      <c r="F190" s="1"/>
      <c r="G190" s="3"/>
      <c r="H190" s="3"/>
      <c r="I190" s="3"/>
      <c r="J190" s="3"/>
      <c r="K190" s="3"/>
      <c r="L190" s="3"/>
      <c r="M190" s="3"/>
      <c r="N190" s="3"/>
      <c r="O190" s="3"/>
      <c r="P190" s="3"/>
      <c r="Q190" s="3"/>
      <c r="R190" s="3"/>
      <c r="S190" s="3"/>
      <c r="T190" s="3"/>
      <c r="U190" s="3"/>
      <c r="V190" s="3"/>
      <c r="W190" s="3"/>
      <c r="X190" s="3"/>
      <c r="Y190" s="3"/>
      <c r="Z190" s="3"/>
    </row>
    <row r="191" ht="15.75" customHeight="1">
      <c r="A191" s="40"/>
      <c r="B191" s="41"/>
      <c r="C191" s="41"/>
      <c r="D191" s="41"/>
      <c r="E191" s="1"/>
      <c r="F191" s="1"/>
      <c r="G191" s="3"/>
      <c r="H191" s="3"/>
      <c r="I191" s="3"/>
      <c r="J191" s="3"/>
      <c r="K191" s="3"/>
      <c r="L191" s="3"/>
      <c r="M191" s="3"/>
      <c r="N191" s="3"/>
      <c r="O191" s="3"/>
      <c r="P191" s="3"/>
      <c r="Q191" s="3"/>
      <c r="R191" s="3"/>
      <c r="S191" s="3"/>
      <c r="T191" s="3"/>
      <c r="U191" s="3"/>
      <c r="V191" s="3"/>
      <c r="W191" s="3"/>
      <c r="X191" s="3"/>
      <c r="Y191" s="3"/>
      <c r="Z191" s="3"/>
    </row>
    <row r="192" ht="15.75" customHeight="1">
      <c r="A192" s="40"/>
      <c r="B192" s="41"/>
      <c r="C192" s="41"/>
      <c r="D192" s="41"/>
      <c r="E192" s="1"/>
      <c r="F192" s="1"/>
      <c r="G192" s="3"/>
      <c r="H192" s="3"/>
      <c r="I192" s="3"/>
      <c r="J192" s="3"/>
      <c r="K192" s="3"/>
      <c r="L192" s="3"/>
      <c r="M192" s="3"/>
      <c r="N192" s="3"/>
      <c r="O192" s="3"/>
      <c r="P192" s="3"/>
      <c r="Q192" s="3"/>
      <c r="R192" s="3"/>
      <c r="S192" s="3"/>
      <c r="T192" s="3"/>
      <c r="U192" s="3"/>
      <c r="V192" s="3"/>
      <c r="W192" s="3"/>
      <c r="X192" s="3"/>
      <c r="Y192" s="3"/>
      <c r="Z192" s="3"/>
    </row>
    <row r="193" ht="15.75" customHeight="1">
      <c r="A193" s="40"/>
      <c r="B193" s="41"/>
      <c r="C193" s="41"/>
      <c r="D193" s="41"/>
      <c r="E193" s="1"/>
      <c r="F193" s="1"/>
      <c r="G193" s="3"/>
      <c r="H193" s="3"/>
      <c r="I193" s="3"/>
      <c r="J193" s="3"/>
      <c r="K193" s="3"/>
      <c r="L193" s="3"/>
      <c r="M193" s="3"/>
      <c r="N193" s="3"/>
      <c r="O193" s="3"/>
      <c r="P193" s="3"/>
      <c r="Q193" s="3"/>
      <c r="R193" s="3"/>
      <c r="S193" s="3"/>
      <c r="T193" s="3"/>
      <c r="U193" s="3"/>
      <c r="V193" s="3"/>
      <c r="W193" s="3"/>
      <c r="X193" s="3"/>
      <c r="Y193" s="3"/>
      <c r="Z193" s="3"/>
    </row>
    <row r="194" ht="15.75" customHeight="1">
      <c r="A194" s="40"/>
      <c r="B194" s="41"/>
      <c r="C194" s="41"/>
      <c r="D194" s="41"/>
      <c r="E194" s="1"/>
      <c r="F194" s="1"/>
      <c r="G194" s="3"/>
      <c r="H194" s="3"/>
      <c r="I194" s="3"/>
      <c r="J194" s="3"/>
      <c r="K194" s="3"/>
      <c r="L194" s="3"/>
      <c r="M194" s="3"/>
      <c r="N194" s="3"/>
      <c r="O194" s="3"/>
      <c r="P194" s="3"/>
      <c r="Q194" s="3"/>
      <c r="R194" s="3"/>
      <c r="S194" s="3"/>
      <c r="T194" s="3"/>
      <c r="U194" s="3"/>
      <c r="V194" s="3"/>
      <c r="W194" s="3"/>
      <c r="X194" s="3"/>
      <c r="Y194" s="3"/>
      <c r="Z194" s="3"/>
    </row>
    <row r="195" ht="15.75" customHeight="1">
      <c r="A195" s="40"/>
      <c r="B195" s="41"/>
      <c r="C195" s="41"/>
      <c r="D195" s="41"/>
      <c r="E195" s="1"/>
      <c r="F195" s="1"/>
      <c r="G195" s="3"/>
      <c r="H195" s="3"/>
      <c r="I195" s="3"/>
      <c r="J195" s="3"/>
      <c r="K195" s="3"/>
      <c r="L195" s="3"/>
      <c r="M195" s="3"/>
      <c r="N195" s="3"/>
      <c r="O195" s="3"/>
      <c r="P195" s="3"/>
      <c r="Q195" s="3"/>
      <c r="R195" s="3"/>
      <c r="S195" s="3"/>
      <c r="T195" s="3"/>
      <c r="U195" s="3"/>
      <c r="V195" s="3"/>
      <c r="W195" s="3"/>
      <c r="X195" s="3"/>
      <c r="Y195" s="3"/>
      <c r="Z195" s="3"/>
    </row>
    <row r="196" ht="15.75" customHeight="1">
      <c r="A196" s="40"/>
      <c r="B196" s="41"/>
      <c r="C196" s="41"/>
      <c r="D196" s="41"/>
      <c r="E196" s="1"/>
      <c r="F196" s="1"/>
      <c r="G196" s="3"/>
      <c r="H196" s="3"/>
      <c r="I196" s="3"/>
      <c r="J196" s="3"/>
      <c r="K196" s="3"/>
      <c r="L196" s="3"/>
      <c r="M196" s="3"/>
      <c r="N196" s="3"/>
      <c r="O196" s="3"/>
      <c r="P196" s="3"/>
      <c r="Q196" s="3"/>
      <c r="R196" s="3"/>
      <c r="S196" s="3"/>
      <c r="T196" s="3"/>
      <c r="U196" s="3"/>
      <c r="V196" s="3"/>
      <c r="W196" s="3"/>
      <c r="X196" s="3"/>
      <c r="Y196" s="3"/>
      <c r="Z196" s="3"/>
    </row>
    <row r="197" ht="15.75" customHeight="1">
      <c r="A197" s="40"/>
      <c r="B197" s="41"/>
      <c r="C197" s="41"/>
      <c r="D197" s="41"/>
      <c r="E197" s="1"/>
      <c r="F197" s="1"/>
      <c r="G197" s="3"/>
      <c r="H197" s="3"/>
      <c r="I197" s="3"/>
      <c r="J197" s="3"/>
      <c r="K197" s="3"/>
      <c r="L197" s="3"/>
      <c r="M197" s="3"/>
      <c r="N197" s="3"/>
      <c r="O197" s="3"/>
      <c r="P197" s="3"/>
      <c r="Q197" s="3"/>
      <c r="R197" s="3"/>
      <c r="S197" s="3"/>
      <c r="T197" s="3"/>
      <c r="U197" s="3"/>
      <c r="V197" s="3"/>
      <c r="W197" s="3"/>
      <c r="X197" s="3"/>
      <c r="Y197" s="3"/>
      <c r="Z197" s="3"/>
    </row>
    <row r="198" ht="15.75" customHeight="1">
      <c r="A198" s="40"/>
      <c r="B198" s="41"/>
      <c r="C198" s="41"/>
      <c r="D198" s="41"/>
      <c r="E198" s="1"/>
      <c r="F198" s="1"/>
      <c r="G198" s="3"/>
      <c r="H198" s="3"/>
      <c r="I198" s="3"/>
      <c r="J198" s="3"/>
      <c r="K198" s="3"/>
      <c r="L198" s="3"/>
      <c r="M198" s="3"/>
      <c r="N198" s="3"/>
      <c r="O198" s="3"/>
      <c r="P198" s="3"/>
      <c r="Q198" s="3"/>
      <c r="R198" s="3"/>
      <c r="S198" s="3"/>
      <c r="T198" s="3"/>
      <c r="U198" s="3"/>
      <c r="V198" s="3"/>
      <c r="W198" s="3"/>
      <c r="X198" s="3"/>
      <c r="Y198" s="3"/>
      <c r="Z198" s="3"/>
    </row>
    <row r="199" ht="15.75" customHeight="1">
      <c r="A199" s="40"/>
      <c r="B199" s="41"/>
      <c r="C199" s="41"/>
      <c r="D199" s="41"/>
      <c r="E199" s="1"/>
      <c r="F199" s="1"/>
      <c r="G199" s="3"/>
      <c r="H199" s="3"/>
      <c r="I199" s="3"/>
      <c r="J199" s="3"/>
      <c r="K199" s="3"/>
      <c r="L199" s="3"/>
      <c r="M199" s="3"/>
      <c r="N199" s="3"/>
      <c r="O199" s="3"/>
      <c r="P199" s="3"/>
      <c r="Q199" s="3"/>
      <c r="R199" s="3"/>
      <c r="S199" s="3"/>
      <c r="T199" s="3"/>
      <c r="U199" s="3"/>
      <c r="V199" s="3"/>
      <c r="W199" s="3"/>
      <c r="X199" s="3"/>
      <c r="Y199" s="3"/>
      <c r="Z199" s="3"/>
    </row>
    <row r="200" ht="15.75" customHeight="1">
      <c r="A200" s="40"/>
      <c r="B200" s="41"/>
      <c r="C200" s="41"/>
      <c r="D200" s="41"/>
      <c r="E200" s="1"/>
      <c r="F200" s="1"/>
      <c r="G200" s="3"/>
      <c r="H200" s="3"/>
      <c r="I200" s="3"/>
      <c r="J200" s="3"/>
      <c r="K200" s="3"/>
      <c r="L200" s="3"/>
      <c r="M200" s="3"/>
      <c r="N200" s="3"/>
      <c r="O200" s="3"/>
      <c r="P200" s="3"/>
      <c r="Q200" s="3"/>
      <c r="R200" s="3"/>
      <c r="S200" s="3"/>
      <c r="T200" s="3"/>
      <c r="U200" s="3"/>
      <c r="V200" s="3"/>
      <c r="W200" s="3"/>
      <c r="X200" s="3"/>
      <c r="Y200" s="3"/>
      <c r="Z200" s="3"/>
    </row>
    <row r="201" ht="15.75" customHeight="1">
      <c r="A201" s="40"/>
      <c r="B201" s="41"/>
      <c r="C201" s="41"/>
      <c r="D201" s="41"/>
      <c r="E201" s="1"/>
      <c r="F201" s="1"/>
      <c r="G201" s="3"/>
      <c r="H201" s="3"/>
      <c r="I201" s="3"/>
      <c r="J201" s="3"/>
      <c r="K201" s="3"/>
      <c r="L201" s="3"/>
      <c r="M201" s="3"/>
      <c r="N201" s="3"/>
      <c r="O201" s="3"/>
      <c r="P201" s="3"/>
      <c r="Q201" s="3"/>
      <c r="R201" s="3"/>
      <c r="S201" s="3"/>
      <c r="T201" s="3"/>
      <c r="U201" s="3"/>
      <c r="V201" s="3"/>
      <c r="W201" s="3"/>
      <c r="X201" s="3"/>
      <c r="Y201" s="3"/>
      <c r="Z201" s="3"/>
    </row>
    <row r="202" ht="15.75" customHeight="1">
      <c r="A202" s="40"/>
      <c r="B202" s="41"/>
      <c r="C202" s="41"/>
      <c r="D202" s="41"/>
      <c r="E202" s="1"/>
      <c r="F202" s="1"/>
      <c r="G202" s="3"/>
      <c r="H202" s="3"/>
      <c r="I202" s="3"/>
      <c r="J202" s="3"/>
      <c r="K202" s="3"/>
      <c r="L202" s="3"/>
      <c r="M202" s="3"/>
      <c r="N202" s="3"/>
      <c r="O202" s="3"/>
      <c r="P202" s="3"/>
      <c r="Q202" s="3"/>
      <c r="R202" s="3"/>
      <c r="S202" s="3"/>
      <c r="T202" s="3"/>
      <c r="U202" s="3"/>
      <c r="V202" s="3"/>
      <c r="W202" s="3"/>
      <c r="X202" s="3"/>
      <c r="Y202" s="3"/>
      <c r="Z202" s="3"/>
    </row>
    <row r="203" ht="15.75" customHeight="1">
      <c r="A203" s="40"/>
      <c r="B203" s="41"/>
      <c r="C203" s="41"/>
      <c r="D203" s="41"/>
      <c r="E203" s="1"/>
      <c r="F203" s="1"/>
      <c r="G203" s="3"/>
      <c r="H203" s="3"/>
      <c r="I203" s="3"/>
      <c r="J203" s="3"/>
      <c r="K203" s="3"/>
      <c r="L203" s="3"/>
      <c r="M203" s="3"/>
      <c r="N203" s="3"/>
      <c r="O203" s="3"/>
      <c r="P203" s="3"/>
      <c r="Q203" s="3"/>
      <c r="R203" s="3"/>
      <c r="S203" s="3"/>
      <c r="T203" s="3"/>
      <c r="U203" s="3"/>
      <c r="V203" s="3"/>
      <c r="W203" s="3"/>
      <c r="X203" s="3"/>
      <c r="Y203" s="3"/>
      <c r="Z203" s="3"/>
    </row>
    <row r="204" ht="15.75" customHeight="1">
      <c r="A204" s="40"/>
      <c r="B204" s="41"/>
      <c r="C204" s="41"/>
      <c r="D204" s="41"/>
      <c r="E204" s="1"/>
      <c r="F204" s="1"/>
      <c r="G204" s="3"/>
      <c r="H204" s="3"/>
      <c r="I204" s="3"/>
      <c r="J204" s="3"/>
      <c r="K204" s="3"/>
      <c r="L204" s="3"/>
      <c r="M204" s="3"/>
      <c r="N204" s="3"/>
      <c r="O204" s="3"/>
      <c r="P204" s="3"/>
      <c r="Q204" s="3"/>
      <c r="R204" s="3"/>
      <c r="S204" s="3"/>
      <c r="T204" s="3"/>
      <c r="U204" s="3"/>
      <c r="V204" s="3"/>
      <c r="W204" s="3"/>
      <c r="X204" s="3"/>
      <c r="Y204" s="3"/>
      <c r="Z204" s="3"/>
    </row>
    <row r="205" ht="15.75" customHeight="1">
      <c r="A205" s="40"/>
      <c r="B205" s="41"/>
      <c r="C205" s="41"/>
      <c r="D205" s="41"/>
      <c r="E205" s="1"/>
      <c r="F205" s="1"/>
      <c r="G205" s="3"/>
      <c r="H205" s="3"/>
      <c r="I205" s="3"/>
      <c r="J205" s="3"/>
      <c r="K205" s="3"/>
      <c r="L205" s="3"/>
      <c r="M205" s="3"/>
      <c r="N205" s="3"/>
      <c r="O205" s="3"/>
      <c r="P205" s="3"/>
      <c r="Q205" s="3"/>
      <c r="R205" s="3"/>
      <c r="S205" s="3"/>
      <c r="T205" s="3"/>
      <c r="U205" s="3"/>
      <c r="V205" s="3"/>
      <c r="W205" s="3"/>
      <c r="X205" s="3"/>
      <c r="Y205" s="3"/>
      <c r="Z205" s="3"/>
    </row>
    <row r="206" ht="15.75" customHeight="1">
      <c r="A206" s="40"/>
      <c r="B206" s="41"/>
      <c r="C206" s="41"/>
      <c r="D206" s="41"/>
      <c r="E206" s="1"/>
      <c r="F206" s="1"/>
      <c r="G206" s="3"/>
      <c r="H206" s="3"/>
      <c r="I206" s="3"/>
      <c r="J206" s="3"/>
      <c r="K206" s="3"/>
      <c r="L206" s="3"/>
      <c r="M206" s="3"/>
      <c r="N206" s="3"/>
      <c r="O206" s="3"/>
      <c r="P206" s="3"/>
      <c r="Q206" s="3"/>
      <c r="R206" s="3"/>
      <c r="S206" s="3"/>
      <c r="T206" s="3"/>
      <c r="U206" s="3"/>
      <c r="V206" s="3"/>
      <c r="W206" s="3"/>
      <c r="X206" s="3"/>
      <c r="Y206" s="3"/>
      <c r="Z206" s="3"/>
    </row>
    <row r="207" ht="15.75" customHeight="1">
      <c r="A207" s="40"/>
      <c r="B207" s="41"/>
      <c r="C207" s="41"/>
      <c r="D207" s="41"/>
      <c r="E207" s="1"/>
      <c r="F207" s="1"/>
      <c r="G207" s="3"/>
      <c r="H207" s="3"/>
      <c r="I207" s="3"/>
      <c r="J207" s="3"/>
      <c r="K207" s="3"/>
      <c r="L207" s="3"/>
      <c r="M207" s="3"/>
      <c r="N207" s="3"/>
      <c r="O207" s="3"/>
      <c r="P207" s="3"/>
      <c r="Q207" s="3"/>
      <c r="R207" s="3"/>
      <c r="S207" s="3"/>
      <c r="T207" s="3"/>
      <c r="U207" s="3"/>
      <c r="V207" s="3"/>
      <c r="W207" s="3"/>
      <c r="X207" s="3"/>
      <c r="Y207" s="3"/>
      <c r="Z207" s="3"/>
    </row>
    <row r="208" ht="15.75" customHeight="1">
      <c r="A208" s="40"/>
      <c r="B208" s="41"/>
      <c r="C208" s="41"/>
      <c r="D208" s="41"/>
      <c r="E208" s="1"/>
      <c r="F208" s="1"/>
      <c r="G208" s="3"/>
      <c r="H208" s="3"/>
      <c r="I208" s="3"/>
      <c r="J208" s="3"/>
      <c r="K208" s="3"/>
      <c r="L208" s="3"/>
      <c r="M208" s="3"/>
      <c r="N208" s="3"/>
      <c r="O208" s="3"/>
      <c r="P208" s="3"/>
      <c r="Q208" s="3"/>
      <c r="R208" s="3"/>
      <c r="S208" s="3"/>
      <c r="T208" s="3"/>
      <c r="U208" s="3"/>
      <c r="V208" s="3"/>
      <c r="W208" s="3"/>
      <c r="X208" s="3"/>
      <c r="Y208" s="3"/>
      <c r="Z208" s="3"/>
    </row>
    <row r="209" ht="15.75" customHeight="1">
      <c r="A209" s="40"/>
      <c r="B209" s="41"/>
      <c r="C209" s="41"/>
      <c r="D209" s="41"/>
      <c r="E209" s="1"/>
      <c r="F209" s="1"/>
      <c r="G209" s="3"/>
      <c r="H209" s="3"/>
      <c r="I209" s="3"/>
      <c r="J209" s="3"/>
      <c r="K209" s="3"/>
      <c r="L209" s="3"/>
      <c r="M209" s="3"/>
      <c r="N209" s="3"/>
      <c r="O209" s="3"/>
      <c r="P209" s="3"/>
      <c r="Q209" s="3"/>
      <c r="R209" s="3"/>
      <c r="S209" s="3"/>
      <c r="T209" s="3"/>
      <c r="U209" s="3"/>
      <c r="V209" s="3"/>
      <c r="W209" s="3"/>
      <c r="X209" s="3"/>
      <c r="Y209" s="3"/>
      <c r="Z209" s="3"/>
    </row>
    <row r="210" ht="15.75" customHeight="1">
      <c r="A210" s="40"/>
      <c r="B210" s="41"/>
      <c r="C210" s="41"/>
      <c r="D210" s="41"/>
      <c r="E210" s="1"/>
      <c r="F210" s="1"/>
      <c r="G210" s="3"/>
      <c r="H210" s="3"/>
      <c r="I210" s="3"/>
      <c r="J210" s="3"/>
      <c r="K210" s="3"/>
      <c r="L210" s="3"/>
      <c r="M210" s="3"/>
      <c r="N210" s="3"/>
      <c r="O210" s="3"/>
      <c r="P210" s="3"/>
      <c r="Q210" s="3"/>
      <c r="R210" s="3"/>
      <c r="S210" s="3"/>
      <c r="T210" s="3"/>
      <c r="U210" s="3"/>
      <c r="V210" s="3"/>
      <c r="W210" s="3"/>
      <c r="X210" s="3"/>
      <c r="Y210" s="3"/>
      <c r="Z210" s="3"/>
    </row>
    <row r="211" ht="15.75" customHeight="1">
      <c r="A211" s="40"/>
      <c r="B211" s="41"/>
      <c r="C211" s="41"/>
      <c r="D211" s="41"/>
      <c r="E211" s="1"/>
      <c r="F211" s="1"/>
      <c r="G211" s="3"/>
      <c r="H211" s="3"/>
      <c r="I211" s="3"/>
      <c r="J211" s="3"/>
      <c r="K211" s="3"/>
      <c r="L211" s="3"/>
      <c r="M211" s="3"/>
      <c r="N211" s="3"/>
      <c r="O211" s="3"/>
      <c r="P211" s="3"/>
      <c r="Q211" s="3"/>
      <c r="R211" s="3"/>
      <c r="S211" s="3"/>
      <c r="T211" s="3"/>
      <c r="U211" s="3"/>
      <c r="V211" s="3"/>
      <c r="W211" s="3"/>
      <c r="X211" s="3"/>
      <c r="Y211" s="3"/>
      <c r="Z211" s="3"/>
    </row>
    <row r="212" ht="15.75" customHeight="1">
      <c r="A212" s="40"/>
      <c r="B212" s="41"/>
      <c r="C212" s="41"/>
      <c r="D212" s="41"/>
      <c r="E212" s="1"/>
      <c r="F212" s="1"/>
      <c r="G212" s="3"/>
      <c r="H212" s="3"/>
      <c r="I212" s="3"/>
      <c r="J212" s="3"/>
      <c r="K212" s="3"/>
      <c r="L212" s="3"/>
      <c r="M212" s="3"/>
      <c r="N212" s="3"/>
      <c r="O212" s="3"/>
      <c r="P212" s="3"/>
      <c r="Q212" s="3"/>
      <c r="R212" s="3"/>
      <c r="S212" s="3"/>
      <c r="T212" s="3"/>
      <c r="U212" s="3"/>
      <c r="V212" s="3"/>
      <c r="W212" s="3"/>
      <c r="X212" s="3"/>
      <c r="Y212" s="3"/>
      <c r="Z212" s="3"/>
    </row>
    <row r="213" ht="15.75" customHeight="1">
      <c r="A213" s="40"/>
      <c r="B213" s="41"/>
      <c r="C213" s="41"/>
      <c r="D213" s="41"/>
      <c r="E213" s="1"/>
      <c r="F213" s="1"/>
      <c r="G213" s="3"/>
      <c r="H213" s="3"/>
      <c r="I213" s="3"/>
      <c r="J213" s="3"/>
      <c r="K213" s="3"/>
      <c r="L213" s="3"/>
      <c r="M213" s="3"/>
      <c r="N213" s="3"/>
      <c r="O213" s="3"/>
      <c r="P213" s="3"/>
      <c r="Q213" s="3"/>
      <c r="R213" s="3"/>
      <c r="S213" s="3"/>
      <c r="T213" s="3"/>
      <c r="U213" s="3"/>
      <c r="V213" s="3"/>
      <c r="W213" s="3"/>
      <c r="X213" s="3"/>
      <c r="Y213" s="3"/>
      <c r="Z213" s="3"/>
    </row>
    <row r="214" ht="15.75" customHeight="1">
      <c r="A214" s="40"/>
      <c r="B214" s="41"/>
      <c r="C214" s="41"/>
      <c r="D214" s="41"/>
      <c r="E214" s="1"/>
      <c r="F214" s="1"/>
      <c r="G214" s="3"/>
      <c r="H214" s="3"/>
      <c r="I214" s="3"/>
      <c r="J214" s="3"/>
      <c r="K214" s="3"/>
      <c r="L214" s="3"/>
      <c r="M214" s="3"/>
      <c r="N214" s="3"/>
      <c r="O214" s="3"/>
      <c r="P214" s="3"/>
      <c r="Q214" s="3"/>
      <c r="R214" s="3"/>
      <c r="S214" s="3"/>
      <c r="T214" s="3"/>
      <c r="U214" s="3"/>
      <c r="V214" s="3"/>
      <c r="W214" s="3"/>
      <c r="X214" s="3"/>
      <c r="Y214" s="3"/>
      <c r="Z214" s="3"/>
    </row>
    <row r="215" ht="15.75" customHeight="1">
      <c r="A215" s="40"/>
      <c r="B215" s="41"/>
      <c r="C215" s="41"/>
      <c r="D215" s="41"/>
      <c r="E215" s="1"/>
      <c r="F215" s="1"/>
      <c r="G215" s="3"/>
      <c r="H215" s="3"/>
      <c r="I215" s="3"/>
      <c r="J215" s="3"/>
      <c r="K215" s="3"/>
      <c r="L215" s="3"/>
      <c r="M215" s="3"/>
      <c r="N215" s="3"/>
      <c r="O215" s="3"/>
      <c r="P215" s="3"/>
      <c r="Q215" s="3"/>
      <c r="R215" s="3"/>
      <c r="S215" s="3"/>
      <c r="T215" s="3"/>
      <c r="U215" s="3"/>
      <c r="V215" s="3"/>
      <c r="W215" s="3"/>
      <c r="X215" s="3"/>
      <c r="Y215" s="3"/>
      <c r="Z215" s="3"/>
    </row>
    <row r="216" ht="15.75" customHeight="1">
      <c r="A216" s="40"/>
      <c r="B216" s="41"/>
      <c r="C216" s="41"/>
      <c r="D216" s="41"/>
      <c r="E216" s="1"/>
      <c r="F216" s="1"/>
      <c r="G216" s="3"/>
      <c r="H216" s="3"/>
      <c r="I216" s="3"/>
      <c r="J216" s="3"/>
      <c r="K216" s="3"/>
      <c r="L216" s="3"/>
      <c r="M216" s="3"/>
      <c r="N216" s="3"/>
      <c r="O216" s="3"/>
      <c r="P216" s="3"/>
      <c r="Q216" s="3"/>
      <c r="R216" s="3"/>
      <c r="S216" s="3"/>
      <c r="T216" s="3"/>
      <c r="U216" s="3"/>
      <c r="V216" s="3"/>
      <c r="W216" s="3"/>
      <c r="X216" s="3"/>
      <c r="Y216" s="3"/>
      <c r="Z216" s="3"/>
    </row>
    <row r="217" ht="15.75" customHeight="1">
      <c r="A217" s="40"/>
      <c r="B217" s="41"/>
      <c r="C217" s="41"/>
      <c r="D217" s="41"/>
      <c r="E217" s="1"/>
      <c r="F217" s="1"/>
      <c r="G217" s="3"/>
      <c r="H217" s="3"/>
      <c r="I217" s="3"/>
      <c r="J217" s="3"/>
      <c r="K217" s="3"/>
      <c r="L217" s="3"/>
      <c r="M217" s="3"/>
      <c r="N217" s="3"/>
      <c r="O217" s="3"/>
      <c r="P217" s="3"/>
      <c r="Q217" s="3"/>
      <c r="R217" s="3"/>
      <c r="S217" s="3"/>
      <c r="T217" s="3"/>
      <c r="U217" s="3"/>
      <c r="V217" s="3"/>
      <c r="W217" s="3"/>
      <c r="X217" s="3"/>
      <c r="Y217" s="3"/>
      <c r="Z217" s="3"/>
    </row>
    <row r="218" ht="15.75" customHeight="1">
      <c r="A218" s="40"/>
      <c r="B218" s="41"/>
      <c r="C218" s="41"/>
      <c r="D218" s="41"/>
      <c r="E218" s="1"/>
      <c r="F218" s="1"/>
      <c r="G218" s="3"/>
      <c r="H218" s="3"/>
      <c r="I218" s="3"/>
      <c r="J218" s="3"/>
      <c r="K218" s="3"/>
      <c r="L218" s="3"/>
      <c r="M218" s="3"/>
      <c r="N218" s="3"/>
      <c r="O218" s="3"/>
      <c r="P218" s="3"/>
      <c r="Q218" s="3"/>
      <c r="R218" s="3"/>
      <c r="S218" s="3"/>
      <c r="T218" s="3"/>
      <c r="U218" s="3"/>
      <c r="V218" s="3"/>
      <c r="W218" s="3"/>
      <c r="X218" s="3"/>
      <c r="Y218" s="3"/>
      <c r="Z218" s="3"/>
    </row>
    <row r="219" ht="15.75" customHeight="1">
      <c r="A219" s="40"/>
      <c r="B219" s="41"/>
      <c r="C219" s="41"/>
      <c r="D219" s="41"/>
      <c r="E219" s="1"/>
      <c r="F219" s="1"/>
      <c r="G219" s="3"/>
      <c r="H219" s="3"/>
      <c r="I219" s="3"/>
      <c r="J219" s="3"/>
      <c r="K219" s="3"/>
      <c r="L219" s="3"/>
      <c r="M219" s="3"/>
      <c r="N219" s="3"/>
      <c r="O219" s="3"/>
      <c r="P219" s="3"/>
      <c r="Q219" s="3"/>
      <c r="R219" s="3"/>
      <c r="S219" s="3"/>
      <c r="T219" s="3"/>
      <c r="U219" s="3"/>
      <c r="V219" s="3"/>
      <c r="W219" s="3"/>
      <c r="X219" s="3"/>
      <c r="Y219" s="3"/>
      <c r="Z219" s="3"/>
    </row>
    <row r="220" ht="15.75" customHeight="1">
      <c r="A220" s="40"/>
      <c r="B220" s="41"/>
      <c r="C220" s="41"/>
      <c r="D220" s="41"/>
      <c r="E220" s="1"/>
      <c r="F220" s="1"/>
      <c r="G220" s="3"/>
      <c r="H220" s="3"/>
      <c r="I220" s="3"/>
      <c r="J220" s="3"/>
      <c r="K220" s="3"/>
      <c r="L220" s="3"/>
      <c r="M220" s="3"/>
      <c r="N220" s="3"/>
      <c r="O220" s="3"/>
      <c r="P220" s="3"/>
      <c r="Q220" s="3"/>
      <c r="R220" s="3"/>
      <c r="S220" s="3"/>
      <c r="T220" s="3"/>
      <c r="U220" s="3"/>
      <c r="V220" s="3"/>
      <c r="W220" s="3"/>
      <c r="X220" s="3"/>
      <c r="Y220" s="3"/>
      <c r="Z220" s="3"/>
    </row>
    <row r="221" ht="15.75" customHeight="1">
      <c r="A221" s="40"/>
      <c r="B221" s="41"/>
      <c r="C221" s="41"/>
      <c r="D221" s="41"/>
      <c r="E221" s="1"/>
      <c r="F221" s="1"/>
      <c r="G221" s="3"/>
      <c r="H221" s="3"/>
      <c r="I221" s="3"/>
      <c r="J221" s="3"/>
      <c r="K221" s="3"/>
      <c r="L221" s="3"/>
      <c r="M221" s="3"/>
      <c r="N221" s="3"/>
      <c r="O221" s="3"/>
      <c r="P221" s="3"/>
      <c r="Q221" s="3"/>
      <c r="R221" s="3"/>
      <c r="S221" s="3"/>
      <c r="T221" s="3"/>
      <c r="U221" s="3"/>
      <c r="V221" s="3"/>
      <c r="W221" s="3"/>
      <c r="X221" s="3"/>
      <c r="Y221" s="3"/>
      <c r="Z221" s="3"/>
    </row>
    <row r="222" ht="15.75" customHeight="1">
      <c r="A222" s="40"/>
      <c r="B222" s="41"/>
      <c r="C222" s="41"/>
      <c r="D222" s="41"/>
      <c r="E222" s="1"/>
      <c r="F222" s="1"/>
      <c r="G222" s="3"/>
      <c r="H222" s="3"/>
      <c r="I222" s="3"/>
      <c r="J222" s="3"/>
      <c r="K222" s="3"/>
      <c r="L222" s="3"/>
      <c r="M222" s="3"/>
      <c r="N222" s="3"/>
      <c r="O222" s="3"/>
      <c r="P222" s="3"/>
      <c r="Q222" s="3"/>
      <c r="R222" s="3"/>
      <c r="S222" s="3"/>
      <c r="T222" s="3"/>
      <c r="U222" s="3"/>
      <c r="V222" s="3"/>
      <c r="W222" s="3"/>
      <c r="X222" s="3"/>
      <c r="Y222" s="3"/>
      <c r="Z222" s="3"/>
    </row>
    <row r="223" ht="15.75" customHeight="1">
      <c r="A223" s="40"/>
      <c r="B223" s="41"/>
      <c r="C223" s="41"/>
      <c r="D223" s="41"/>
      <c r="E223" s="1"/>
      <c r="F223" s="1"/>
      <c r="G223" s="3"/>
      <c r="H223" s="3"/>
      <c r="I223" s="3"/>
      <c r="J223" s="3"/>
      <c r="K223" s="3"/>
      <c r="L223" s="3"/>
      <c r="M223" s="3"/>
      <c r="N223" s="3"/>
      <c r="O223" s="3"/>
      <c r="P223" s="3"/>
      <c r="Q223" s="3"/>
      <c r="R223" s="3"/>
      <c r="S223" s="3"/>
      <c r="T223" s="3"/>
      <c r="U223" s="3"/>
      <c r="V223" s="3"/>
      <c r="W223" s="3"/>
      <c r="X223" s="3"/>
      <c r="Y223" s="3"/>
      <c r="Z223" s="3"/>
    </row>
    <row r="224" ht="15.75" customHeight="1">
      <c r="A224" s="40"/>
      <c r="B224" s="41"/>
      <c r="C224" s="41"/>
      <c r="D224" s="41"/>
      <c r="E224" s="1"/>
      <c r="F224" s="1"/>
      <c r="G224" s="3"/>
      <c r="H224" s="3"/>
      <c r="I224" s="3"/>
      <c r="J224" s="3"/>
      <c r="K224" s="3"/>
      <c r="L224" s="3"/>
      <c r="M224" s="3"/>
      <c r="N224" s="3"/>
      <c r="O224" s="3"/>
      <c r="P224" s="3"/>
      <c r="Q224" s="3"/>
      <c r="R224" s="3"/>
      <c r="S224" s="3"/>
      <c r="T224" s="3"/>
      <c r="U224" s="3"/>
      <c r="V224" s="3"/>
      <c r="W224" s="3"/>
      <c r="X224" s="3"/>
      <c r="Y224" s="3"/>
      <c r="Z224" s="3"/>
    </row>
    <row r="225" ht="15.75" customHeight="1">
      <c r="A225" s="40"/>
      <c r="B225" s="41"/>
      <c r="C225" s="41"/>
      <c r="D225" s="41"/>
      <c r="E225" s="1"/>
      <c r="F225" s="1"/>
      <c r="G225" s="3"/>
      <c r="H225" s="3"/>
      <c r="I225" s="3"/>
      <c r="J225" s="3"/>
      <c r="K225" s="3"/>
      <c r="L225" s="3"/>
      <c r="M225" s="3"/>
      <c r="N225" s="3"/>
      <c r="O225" s="3"/>
      <c r="P225" s="3"/>
      <c r="Q225" s="3"/>
      <c r="R225" s="3"/>
      <c r="S225" s="3"/>
      <c r="T225" s="3"/>
      <c r="U225" s="3"/>
      <c r="V225" s="3"/>
      <c r="W225" s="3"/>
      <c r="X225" s="3"/>
      <c r="Y225" s="3"/>
      <c r="Z225" s="3"/>
    </row>
    <row r="226" ht="15.75" customHeight="1">
      <c r="A226" s="40"/>
      <c r="B226" s="41"/>
      <c r="C226" s="41"/>
      <c r="D226" s="41"/>
      <c r="E226" s="1"/>
      <c r="F226" s="1"/>
      <c r="G226" s="3"/>
      <c r="H226" s="3"/>
      <c r="I226" s="3"/>
      <c r="J226" s="3"/>
      <c r="K226" s="3"/>
      <c r="L226" s="3"/>
      <c r="M226" s="3"/>
      <c r="N226" s="3"/>
      <c r="O226" s="3"/>
      <c r="P226" s="3"/>
      <c r="Q226" s="3"/>
      <c r="R226" s="3"/>
      <c r="S226" s="3"/>
      <c r="T226" s="3"/>
      <c r="U226" s="3"/>
      <c r="V226" s="3"/>
      <c r="W226" s="3"/>
      <c r="X226" s="3"/>
      <c r="Y226" s="3"/>
      <c r="Z226" s="3"/>
    </row>
    <row r="227" ht="15.75" customHeight="1">
      <c r="A227" s="40"/>
      <c r="B227" s="41"/>
      <c r="C227" s="41"/>
      <c r="D227" s="41"/>
      <c r="E227" s="1"/>
      <c r="F227" s="1"/>
      <c r="G227" s="3"/>
      <c r="H227" s="3"/>
      <c r="I227" s="3"/>
      <c r="J227" s="3"/>
      <c r="K227" s="3"/>
      <c r="L227" s="3"/>
      <c r="M227" s="3"/>
      <c r="N227" s="3"/>
      <c r="O227" s="3"/>
      <c r="P227" s="3"/>
      <c r="Q227" s="3"/>
      <c r="R227" s="3"/>
      <c r="S227" s="3"/>
      <c r="T227" s="3"/>
      <c r="U227" s="3"/>
      <c r="V227" s="3"/>
      <c r="W227" s="3"/>
      <c r="X227" s="3"/>
      <c r="Y227" s="3"/>
      <c r="Z227" s="3"/>
    </row>
    <row r="228" ht="15.75" customHeight="1">
      <c r="A228" s="40"/>
      <c r="B228" s="41"/>
      <c r="C228" s="41"/>
      <c r="D228" s="41"/>
      <c r="E228" s="1"/>
      <c r="F228" s="1"/>
      <c r="G228" s="3"/>
      <c r="H228" s="3"/>
      <c r="I228" s="3"/>
      <c r="J228" s="3"/>
      <c r="K228" s="3"/>
      <c r="L228" s="3"/>
      <c r="M228" s="3"/>
      <c r="N228" s="3"/>
      <c r="O228" s="3"/>
      <c r="P228" s="3"/>
      <c r="Q228" s="3"/>
      <c r="R228" s="3"/>
      <c r="S228" s="3"/>
      <c r="T228" s="3"/>
      <c r="U228" s="3"/>
      <c r="V228" s="3"/>
      <c r="W228" s="3"/>
      <c r="X228" s="3"/>
      <c r="Y228" s="3"/>
      <c r="Z228" s="3"/>
    </row>
    <row r="229" ht="15.75" customHeight="1">
      <c r="A229" s="40"/>
      <c r="B229" s="41"/>
      <c r="C229" s="41"/>
      <c r="D229" s="41"/>
      <c r="E229" s="1"/>
      <c r="F229" s="1"/>
      <c r="G229" s="3"/>
      <c r="H229" s="3"/>
      <c r="I229" s="3"/>
      <c r="J229" s="3"/>
      <c r="K229" s="3"/>
      <c r="L229" s="3"/>
      <c r="M229" s="3"/>
      <c r="N229" s="3"/>
      <c r="O229" s="3"/>
      <c r="P229" s="3"/>
      <c r="Q229" s="3"/>
      <c r="R229" s="3"/>
      <c r="S229" s="3"/>
      <c r="T229" s="3"/>
      <c r="U229" s="3"/>
      <c r="V229" s="3"/>
      <c r="W229" s="3"/>
      <c r="X229" s="3"/>
      <c r="Y229" s="3"/>
      <c r="Z229" s="3"/>
    </row>
    <row r="230" ht="15.75" customHeight="1">
      <c r="A230" s="40"/>
      <c r="B230" s="41"/>
      <c r="C230" s="41"/>
      <c r="D230" s="41"/>
      <c r="E230" s="1"/>
      <c r="F230" s="1"/>
      <c r="G230" s="3"/>
      <c r="H230" s="3"/>
      <c r="I230" s="3"/>
      <c r="J230" s="3"/>
      <c r="K230" s="3"/>
      <c r="L230" s="3"/>
      <c r="M230" s="3"/>
      <c r="N230" s="3"/>
      <c r="O230" s="3"/>
      <c r="P230" s="3"/>
      <c r="Q230" s="3"/>
      <c r="R230" s="3"/>
      <c r="S230" s="3"/>
      <c r="T230" s="3"/>
      <c r="U230" s="3"/>
      <c r="V230" s="3"/>
      <c r="W230" s="3"/>
      <c r="X230" s="3"/>
      <c r="Y230" s="3"/>
      <c r="Z230" s="3"/>
    </row>
    <row r="231" ht="15.75" customHeight="1">
      <c r="A231" s="40"/>
      <c r="B231" s="41"/>
      <c r="C231" s="41"/>
      <c r="D231" s="41"/>
      <c r="E231" s="1"/>
      <c r="F231" s="1"/>
      <c r="G231" s="3"/>
      <c r="H231" s="3"/>
      <c r="I231" s="3"/>
      <c r="J231" s="3"/>
      <c r="K231" s="3"/>
      <c r="L231" s="3"/>
      <c r="M231" s="3"/>
      <c r="N231" s="3"/>
      <c r="O231" s="3"/>
      <c r="P231" s="3"/>
      <c r="Q231" s="3"/>
      <c r="R231" s="3"/>
      <c r="S231" s="3"/>
      <c r="T231" s="3"/>
      <c r="U231" s="3"/>
      <c r="V231" s="3"/>
      <c r="W231" s="3"/>
      <c r="X231" s="3"/>
      <c r="Y231" s="3"/>
      <c r="Z231" s="3"/>
    </row>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10:J10"/>
    <mergeCell ref="A31:F31"/>
    <mergeCell ref="A2:J2"/>
    <mergeCell ref="A4:J4"/>
    <mergeCell ref="A5:J5"/>
    <mergeCell ref="A6:J6"/>
    <mergeCell ref="A7:J7"/>
    <mergeCell ref="A8:J8"/>
    <mergeCell ref="A9:J9"/>
  </mergeCells>
  <printOptions/>
  <pageMargins bottom="1.0" footer="0.0" header="0.0" left="0.75" right="0.75" top="1.0"/>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0.29"/>
    <col customWidth="1" min="3" max="3" width="27.71"/>
    <col customWidth="1" min="4" max="4" width="23.43"/>
    <col customWidth="1" min="5" max="5" width="15.29"/>
    <col customWidth="1" min="6" max="6" width="26.43"/>
    <col customWidth="1" min="7" max="7" width="10.71"/>
    <col customWidth="1" min="8" max="8" width="16.14"/>
    <col customWidth="1" min="9" max="11" width="8.0"/>
    <col customWidth="1" min="12" max="12" width="17.29"/>
    <col customWidth="1" min="13" max="26" width="8.0"/>
  </cols>
  <sheetData>
    <row r="1">
      <c r="A1" s="40"/>
      <c r="B1" s="41"/>
      <c r="C1" s="41"/>
      <c r="D1" s="41"/>
      <c r="E1" s="41"/>
      <c r="F1" s="41"/>
      <c r="G1" s="41"/>
      <c r="H1" s="1"/>
      <c r="I1" s="3"/>
      <c r="J1" s="3"/>
      <c r="K1" s="3"/>
      <c r="L1" s="3"/>
      <c r="M1" s="3"/>
      <c r="N1" s="3"/>
      <c r="O1" s="3"/>
      <c r="P1" s="3"/>
      <c r="Q1" s="3"/>
      <c r="R1" s="3"/>
      <c r="S1" s="3"/>
      <c r="T1" s="3"/>
      <c r="U1" s="3"/>
      <c r="V1" s="3"/>
      <c r="W1" s="3"/>
      <c r="X1" s="3"/>
      <c r="Y1" s="3"/>
      <c r="Z1" s="3"/>
    </row>
    <row r="2" ht="15.75" customHeight="1">
      <c r="A2" s="411" t="s">
        <v>3503</v>
      </c>
      <c r="B2" s="173"/>
      <c r="C2" s="173"/>
      <c r="D2" s="173"/>
      <c r="E2" s="173"/>
      <c r="F2" s="173"/>
      <c r="G2" s="173"/>
      <c r="H2" s="173"/>
      <c r="I2" s="173"/>
      <c r="J2" s="173"/>
      <c r="K2" s="173"/>
      <c r="L2" s="177"/>
      <c r="M2" s="177"/>
      <c r="N2" s="177"/>
      <c r="O2" s="177"/>
      <c r="P2" s="177"/>
      <c r="Q2" s="177"/>
      <c r="R2" s="177"/>
      <c r="S2" s="177"/>
      <c r="T2" s="177"/>
      <c r="U2" s="177"/>
      <c r="V2" s="177"/>
      <c r="W2" s="177"/>
      <c r="X2" s="177"/>
      <c r="Y2" s="177"/>
      <c r="Z2" s="177"/>
    </row>
    <row r="3">
      <c r="A3" s="48"/>
      <c r="B3" s="48"/>
      <c r="C3" s="48"/>
      <c r="D3" s="48"/>
      <c r="E3" s="48"/>
      <c r="F3" s="48"/>
      <c r="G3" s="48"/>
      <c r="H3" s="176"/>
      <c r="I3" s="177"/>
      <c r="J3" s="177"/>
      <c r="K3" s="177"/>
      <c r="L3" s="177"/>
      <c r="M3" s="177"/>
      <c r="N3" s="177"/>
      <c r="O3" s="177"/>
      <c r="P3" s="177"/>
      <c r="Q3" s="177"/>
      <c r="R3" s="177"/>
      <c r="S3" s="177"/>
      <c r="T3" s="177"/>
      <c r="U3" s="177"/>
      <c r="V3" s="177"/>
      <c r="W3" s="177"/>
      <c r="X3" s="177"/>
      <c r="Y3" s="177"/>
      <c r="Z3" s="177"/>
    </row>
    <row r="4" ht="27.75" customHeight="1">
      <c r="A4" s="49" t="s">
        <v>3504</v>
      </c>
      <c r="B4" s="44"/>
      <c r="C4" s="44"/>
      <c r="D4" s="44"/>
      <c r="E4" s="44"/>
      <c r="F4" s="44"/>
      <c r="G4" s="44"/>
      <c r="H4" s="44"/>
      <c r="I4" s="44"/>
      <c r="J4" s="44"/>
      <c r="K4" s="45"/>
      <c r="L4" s="193"/>
      <c r="M4" s="193"/>
      <c r="N4" s="193"/>
      <c r="O4" s="193"/>
      <c r="P4" s="193"/>
      <c r="Q4" s="193"/>
      <c r="R4" s="193"/>
      <c r="S4" s="193"/>
      <c r="T4" s="193"/>
      <c r="U4" s="193"/>
      <c r="V4" s="193"/>
      <c r="W4" s="193"/>
      <c r="X4" s="193"/>
      <c r="Y4" s="193"/>
      <c r="Z4" s="193"/>
    </row>
    <row r="5" ht="28.5" customHeight="1">
      <c r="A5" s="49" t="s">
        <v>3505</v>
      </c>
      <c r="B5" s="44"/>
      <c r="C5" s="44"/>
      <c r="D5" s="44"/>
      <c r="E5" s="44"/>
      <c r="F5" s="44"/>
      <c r="G5" s="44"/>
      <c r="H5" s="44"/>
      <c r="I5" s="44"/>
      <c r="J5" s="44"/>
      <c r="K5" s="45"/>
      <c r="L5" s="193"/>
      <c r="M5" s="193"/>
      <c r="N5" s="193"/>
      <c r="O5" s="193"/>
      <c r="P5" s="193"/>
      <c r="Q5" s="193"/>
      <c r="R5" s="193"/>
      <c r="S5" s="193"/>
      <c r="T5" s="193"/>
      <c r="U5" s="193"/>
      <c r="V5" s="193"/>
      <c r="W5" s="193"/>
      <c r="X5" s="193"/>
      <c r="Y5" s="193"/>
      <c r="Z5" s="193"/>
    </row>
    <row r="6" ht="18.0" customHeight="1">
      <c r="A6" s="49" t="s">
        <v>3506</v>
      </c>
      <c r="B6" s="44"/>
      <c r="C6" s="44"/>
      <c r="D6" s="44"/>
      <c r="E6" s="44"/>
      <c r="F6" s="44"/>
      <c r="G6" s="44"/>
      <c r="H6" s="44"/>
      <c r="I6" s="44"/>
      <c r="J6" s="44"/>
      <c r="K6" s="45"/>
      <c r="L6" s="193"/>
      <c r="M6" s="193"/>
      <c r="N6" s="193"/>
      <c r="O6" s="193"/>
      <c r="P6" s="193"/>
      <c r="Q6" s="193"/>
      <c r="R6" s="193"/>
      <c r="S6" s="193"/>
      <c r="T6" s="193"/>
      <c r="U6" s="193"/>
      <c r="V6" s="193"/>
      <c r="W6" s="193"/>
      <c r="X6" s="193"/>
      <c r="Y6" s="193"/>
      <c r="Z6" s="193"/>
    </row>
    <row r="7" ht="14.25" customHeight="1">
      <c r="A7" s="49" t="s">
        <v>3507</v>
      </c>
      <c r="B7" s="44"/>
      <c r="C7" s="44"/>
      <c r="D7" s="44"/>
      <c r="E7" s="44"/>
      <c r="F7" s="44"/>
      <c r="G7" s="44"/>
      <c r="H7" s="44"/>
      <c r="I7" s="44"/>
      <c r="J7" s="44"/>
      <c r="K7" s="45"/>
      <c r="L7" s="193"/>
      <c r="M7" s="193"/>
      <c r="N7" s="193"/>
      <c r="O7" s="193"/>
      <c r="P7" s="193"/>
      <c r="Q7" s="193"/>
      <c r="R7" s="193"/>
      <c r="S7" s="193"/>
      <c r="T7" s="193"/>
      <c r="U7" s="193"/>
      <c r="V7" s="193"/>
      <c r="W7" s="193"/>
      <c r="X7" s="193"/>
      <c r="Y7" s="193"/>
      <c r="Z7" s="193"/>
    </row>
    <row r="8" ht="25.5" customHeight="1">
      <c r="A8" s="49" t="s">
        <v>3508</v>
      </c>
      <c r="B8" s="44"/>
      <c r="C8" s="44"/>
      <c r="D8" s="44"/>
      <c r="E8" s="44"/>
      <c r="F8" s="44"/>
      <c r="G8" s="44"/>
      <c r="H8" s="44"/>
      <c r="I8" s="44"/>
      <c r="J8" s="44"/>
      <c r="K8" s="45"/>
      <c r="L8" s="193"/>
      <c r="M8" s="193"/>
      <c r="N8" s="193"/>
      <c r="O8" s="193"/>
      <c r="P8" s="193"/>
      <c r="Q8" s="193"/>
      <c r="R8" s="193"/>
      <c r="S8" s="193"/>
      <c r="T8" s="193"/>
      <c r="U8" s="193"/>
      <c r="V8" s="193"/>
      <c r="W8" s="193"/>
      <c r="X8" s="193"/>
      <c r="Y8" s="193"/>
      <c r="Z8" s="193"/>
    </row>
    <row r="9" ht="26.25" customHeight="1">
      <c r="A9" s="49" t="s">
        <v>3509</v>
      </c>
      <c r="B9" s="44"/>
      <c r="C9" s="44"/>
      <c r="D9" s="44"/>
      <c r="E9" s="44"/>
      <c r="F9" s="44"/>
      <c r="G9" s="44"/>
      <c r="H9" s="44"/>
      <c r="I9" s="44"/>
      <c r="J9" s="44"/>
      <c r="K9" s="45"/>
      <c r="L9" s="193"/>
      <c r="M9" s="193"/>
      <c r="N9" s="193"/>
      <c r="O9" s="193"/>
      <c r="P9" s="193"/>
      <c r="Q9" s="193"/>
      <c r="R9" s="193"/>
      <c r="S9" s="193"/>
      <c r="T9" s="193"/>
      <c r="U9" s="193"/>
      <c r="V9" s="193"/>
      <c r="W9" s="193"/>
      <c r="X9" s="193"/>
      <c r="Y9" s="193"/>
      <c r="Z9" s="193"/>
    </row>
    <row r="10" ht="15.75" customHeight="1">
      <c r="A10" s="195" t="s">
        <v>909</v>
      </c>
      <c r="B10" s="44"/>
      <c r="C10" s="44"/>
      <c r="D10" s="44"/>
      <c r="E10" s="44"/>
      <c r="F10" s="44"/>
      <c r="G10" s="44"/>
      <c r="H10" s="44"/>
      <c r="I10" s="44"/>
      <c r="J10" s="44"/>
      <c r="K10" s="45"/>
      <c r="L10" s="193"/>
      <c r="M10" s="193"/>
      <c r="N10" s="193"/>
      <c r="O10" s="193"/>
      <c r="P10" s="193"/>
      <c r="Q10" s="193"/>
      <c r="R10" s="193"/>
      <c r="S10" s="193"/>
      <c r="T10" s="193"/>
      <c r="U10" s="193"/>
      <c r="V10" s="193"/>
      <c r="W10" s="193"/>
      <c r="X10" s="193"/>
      <c r="Y10" s="193"/>
      <c r="Z10" s="193"/>
    </row>
    <row r="11" ht="14.25" customHeight="1">
      <c r="A11" s="49" t="s">
        <v>3510</v>
      </c>
      <c r="B11" s="44"/>
      <c r="C11" s="44"/>
      <c r="D11" s="44"/>
      <c r="E11" s="44"/>
      <c r="F11" s="44"/>
      <c r="G11" s="44"/>
      <c r="H11" s="44"/>
      <c r="I11" s="44"/>
      <c r="J11" s="44"/>
      <c r="K11" s="45"/>
      <c r="L11" s="193"/>
      <c r="M11" s="193"/>
      <c r="N11" s="193"/>
      <c r="O11" s="193"/>
      <c r="P11" s="193"/>
      <c r="Q11" s="193"/>
      <c r="R11" s="193"/>
      <c r="S11" s="193"/>
      <c r="T11" s="193"/>
      <c r="U11" s="193"/>
      <c r="V11" s="193"/>
      <c r="W11" s="193"/>
      <c r="X11" s="193"/>
      <c r="Y11" s="193"/>
      <c r="Z11" s="193"/>
    </row>
    <row r="12" ht="41.25" customHeight="1">
      <c r="A12" s="52" t="s">
        <v>3511</v>
      </c>
      <c r="B12" s="44"/>
      <c r="C12" s="44"/>
      <c r="D12" s="44"/>
      <c r="E12" s="44"/>
      <c r="F12" s="44"/>
      <c r="G12" s="44"/>
      <c r="H12" s="44"/>
      <c r="I12" s="44"/>
      <c r="J12" s="44"/>
      <c r="K12" s="45"/>
      <c r="L12" s="193"/>
      <c r="M12" s="193"/>
      <c r="N12" s="193"/>
      <c r="O12" s="193"/>
      <c r="P12" s="193"/>
      <c r="Q12" s="193"/>
      <c r="R12" s="193"/>
      <c r="S12" s="193"/>
      <c r="T12" s="193"/>
      <c r="U12" s="193"/>
      <c r="V12" s="193"/>
      <c r="W12" s="193"/>
      <c r="X12" s="193"/>
      <c r="Y12" s="193"/>
      <c r="Z12" s="193"/>
    </row>
    <row r="13">
      <c r="A13" s="53"/>
      <c r="B13" s="54"/>
      <c r="C13" s="54"/>
      <c r="D13" s="54"/>
      <c r="E13" s="54"/>
      <c r="F13" s="54"/>
      <c r="G13" s="54"/>
      <c r="H13" s="176"/>
      <c r="I13" s="177"/>
      <c r="J13" s="177"/>
      <c r="K13" s="177"/>
      <c r="L13" s="177"/>
      <c r="M13" s="177"/>
      <c r="N13" s="177"/>
      <c r="O13" s="177"/>
      <c r="P13" s="177"/>
      <c r="Q13" s="177"/>
      <c r="R13" s="177"/>
      <c r="S13" s="177"/>
      <c r="T13" s="177"/>
      <c r="U13" s="177"/>
      <c r="V13" s="177"/>
      <c r="W13" s="177"/>
      <c r="X13" s="177"/>
      <c r="Y13" s="177"/>
      <c r="Z13" s="177"/>
    </row>
    <row r="14" ht="61.5" customHeight="1">
      <c r="A14" s="197" t="s">
        <v>913</v>
      </c>
      <c r="B14" s="198" t="s">
        <v>3512</v>
      </c>
      <c r="C14" s="198" t="s">
        <v>7</v>
      </c>
      <c r="D14" s="223" t="s">
        <v>3513</v>
      </c>
      <c r="E14" s="224" t="s">
        <v>916</v>
      </c>
      <c r="F14" s="223" t="s">
        <v>3514</v>
      </c>
      <c r="G14" s="432" t="s">
        <v>918</v>
      </c>
      <c r="H14" s="432" t="s">
        <v>133</v>
      </c>
      <c r="I14" s="432" t="s">
        <v>134</v>
      </c>
      <c r="J14" s="178" t="s">
        <v>135</v>
      </c>
      <c r="K14" s="197" t="s">
        <v>139</v>
      </c>
      <c r="L14" s="60" t="s">
        <v>140</v>
      </c>
      <c r="M14" s="177"/>
      <c r="N14" s="177"/>
      <c r="O14" s="177"/>
      <c r="P14" s="177"/>
      <c r="Q14" s="177"/>
      <c r="R14" s="177"/>
      <c r="S14" s="177"/>
      <c r="T14" s="177"/>
      <c r="U14" s="177"/>
      <c r="V14" s="177"/>
      <c r="W14" s="177"/>
      <c r="X14" s="177"/>
      <c r="Y14" s="177"/>
      <c r="Z14" s="177"/>
    </row>
    <row r="15" ht="11.25" customHeight="1">
      <c r="A15" s="67" t="s">
        <v>3515</v>
      </c>
      <c r="B15" s="87" t="s">
        <v>3516</v>
      </c>
      <c r="C15" s="65" t="s">
        <v>51</v>
      </c>
      <c r="D15" s="87" t="s">
        <v>3517</v>
      </c>
      <c r="E15" s="87" t="s">
        <v>3518</v>
      </c>
      <c r="F15" s="65" t="s">
        <v>1873</v>
      </c>
      <c r="G15" s="65">
        <v>1.0</v>
      </c>
      <c r="H15" s="433">
        <v>1.0</v>
      </c>
      <c r="I15" s="434">
        <v>1.0</v>
      </c>
      <c r="J15" s="435">
        <v>20.0</v>
      </c>
      <c r="K15" s="435">
        <v>20.0</v>
      </c>
      <c r="L15" s="189" t="s">
        <v>150</v>
      </c>
      <c r="M15" s="368"/>
      <c r="N15" s="368"/>
      <c r="O15" s="368"/>
      <c r="P15" s="368"/>
      <c r="Q15" s="368"/>
      <c r="R15" s="368"/>
      <c r="S15" s="368"/>
      <c r="T15" s="368"/>
      <c r="U15" s="368"/>
      <c r="V15" s="368"/>
      <c r="W15" s="368"/>
      <c r="X15" s="368"/>
      <c r="Y15" s="368"/>
      <c r="Z15" s="368"/>
    </row>
    <row r="16" ht="11.25" customHeight="1">
      <c r="A16" s="67" t="s">
        <v>932</v>
      </c>
      <c r="B16" s="87" t="s">
        <v>933</v>
      </c>
      <c r="C16" s="64" t="s">
        <v>51</v>
      </c>
      <c r="D16" s="142" t="s">
        <v>3519</v>
      </c>
      <c r="E16" s="142" t="s">
        <v>3520</v>
      </c>
      <c r="F16" s="64" t="s">
        <v>1873</v>
      </c>
      <c r="G16" s="436">
        <v>4.0</v>
      </c>
      <c r="H16" s="437">
        <v>4.0</v>
      </c>
      <c r="I16" s="235">
        <v>4.0</v>
      </c>
      <c r="J16" s="438">
        <v>20.0</v>
      </c>
      <c r="K16" s="438">
        <f t="shared" ref="K16:K24" si="1">J16/G16</f>
        <v>5</v>
      </c>
      <c r="L16" s="439" t="s">
        <v>150</v>
      </c>
      <c r="M16" s="440"/>
      <c r="N16" s="440"/>
      <c r="O16" s="440"/>
      <c r="P16" s="440"/>
      <c r="Q16" s="440"/>
      <c r="R16" s="440"/>
      <c r="S16" s="440"/>
      <c r="T16" s="440"/>
      <c r="U16" s="440"/>
      <c r="V16" s="440"/>
      <c r="W16" s="440"/>
      <c r="X16" s="440"/>
      <c r="Y16" s="440"/>
      <c r="Z16" s="440"/>
    </row>
    <row r="17" ht="11.25" customHeight="1">
      <c r="A17" s="67" t="s">
        <v>943</v>
      </c>
      <c r="B17" s="87" t="s">
        <v>944</v>
      </c>
      <c r="C17" s="64" t="s">
        <v>51</v>
      </c>
      <c r="D17" s="87" t="s">
        <v>3521</v>
      </c>
      <c r="E17" s="87" t="s">
        <v>3522</v>
      </c>
      <c r="F17" s="65" t="s">
        <v>3523</v>
      </c>
      <c r="G17" s="69">
        <v>1.0</v>
      </c>
      <c r="H17" s="415">
        <v>1.0</v>
      </c>
      <c r="I17" s="235">
        <v>37.0</v>
      </c>
      <c r="J17" s="438">
        <v>20.0</v>
      </c>
      <c r="K17" s="438">
        <f t="shared" si="1"/>
        <v>20</v>
      </c>
      <c r="L17" s="439" t="s">
        <v>150</v>
      </c>
      <c r="M17" s="440"/>
      <c r="N17" s="440"/>
      <c r="O17" s="440"/>
      <c r="P17" s="440"/>
      <c r="Q17" s="440"/>
      <c r="R17" s="440"/>
      <c r="S17" s="440"/>
      <c r="T17" s="440"/>
      <c r="U17" s="440"/>
      <c r="V17" s="440"/>
      <c r="W17" s="440"/>
      <c r="X17" s="440"/>
      <c r="Y17" s="440"/>
      <c r="Z17" s="440"/>
    </row>
    <row r="18" ht="11.25" customHeight="1">
      <c r="A18" s="67" t="s">
        <v>943</v>
      </c>
      <c r="B18" s="87" t="s">
        <v>944</v>
      </c>
      <c r="C18" s="64" t="s">
        <v>51</v>
      </c>
      <c r="D18" s="87" t="s">
        <v>3524</v>
      </c>
      <c r="E18" s="87" t="s">
        <v>3525</v>
      </c>
      <c r="F18" s="65" t="s">
        <v>3526</v>
      </c>
      <c r="G18" s="69">
        <v>1.0</v>
      </c>
      <c r="H18" s="415">
        <v>1.0</v>
      </c>
      <c r="I18" s="235">
        <v>37.0</v>
      </c>
      <c r="J18" s="438">
        <v>10.0</v>
      </c>
      <c r="K18" s="438">
        <f t="shared" si="1"/>
        <v>10</v>
      </c>
      <c r="L18" s="439" t="s">
        <v>150</v>
      </c>
      <c r="M18" s="440"/>
      <c r="N18" s="440"/>
      <c r="O18" s="440"/>
      <c r="P18" s="440"/>
      <c r="Q18" s="440"/>
      <c r="R18" s="440"/>
      <c r="S18" s="440"/>
      <c r="T18" s="440"/>
      <c r="U18" s="440"/>
      <c r="V18" s="440"/>
      <c r="W18" s="440"/>
      <c r="X18" s="440"/>
      <c r="Y18" s="440"/>
      <c r="Z18" s="440"/>
    </row>
    <row r="19" ht="11.25" customHeight="1">
      <c r="A19" s="67" t="s">
        <v>943</v>
      </c>
      <c r="B19" s="87" t="s">
        <v>944</v>
      </c>
      <c r="C19" s="64" t="s">
        <v>51</v>
      </c>
      <c r="D19" s="87" t="s">
        <v>3527</v>
      </c>
      <c r="E19" s="87" t="s">
        <v>3528</v>
      </c>
      <c r="F19" s="65" t="s">
        <v>3529</v>
      </c>
      <c r="G19" s="69">
        <v>1.0</v>
      </c>
      <c r="H19" s="415">
        <v>1.0</v>
      </c>
      <c r="I19" s="235">
        <v>37.0</v>
      </c>
      <c r="J19" s="438">
        <v>10.0</v>
      </c>
      <c r="K19" s="438">
        <f t="shared" si="1"/>
        <v>10</v>
      </c>
      <c r="L19" s="439" t="s">
        <v>150</v>
      </c>
      <c r="M19" s="440"/>
      <c r="N19" s="440"/>
      <c r="O19" s="440"/>
      <c r="P19" s="440"/>
      <c r="Q19" s="440"/>
      <c r="R19" s="440"/>
      <c r="S19" s="440"/>
      <c r="T19" s="440"/>
      <c r="U19" s="440"/>
      <c r="V19" s="440"/>
      <c r="W19" s="440"/>
      <c r="X19" s="440"/>
      <c r="Y19" s="440"/>
      <c r="Z19" s="440"/>
    </row>
    <row r="20" ht="11.25" customHeight="1">
      <c r="A20" s="67" t="s">
        <v>943</v>
      </c>
      <c r="B20" s="87" t="s">
        <v>944</v>
      </c>
      <c r="C20" s="64" t="s">
        <v>51</v>
      </c>
      <c r="D20" s="87" t="s">
        <v>3530</v>
      </c>
      <c r="E20" s="87" t="s">
        <v>3531</v>
      </c>
      <c r="F20" s="65" t="s">
        <v>3532</v>
      </c>
      <c r="G20" s="69">
        <v>1.0</v>
      </c>
      <c r="H20" s="415">
        <v>1.0</v>
      </c>
      <c r="I20" s="235">
        <v>37.0</v>
      </c>
      <c r="J20" s="438">
        <v>20.0</v>
      </c>
      <c r="K20" s="438">
        <f t="shared" si="1"/>
        <v>20</v>
      </c>
      <c r="L20" s="439" t="s">
        <v>150</v>
      </c>
      <c r="M20" s="440"/>
      <c r="N20" s="440"/>
      <c r="O20" s="440"/>
      <c r="P20" s="440"/>
      <c r="Q20" s="440"/>
      <c r="R20" s="440"/>
      <c r="S20" s="440"/>
      <c r="T20" s="440"/>
      <c r="U20" s="440"/>
      <c r="V20" s="440"/>
      <c r="W20" s="440"/>
      <c r="X20" s="440"/>
      <c r="Y20" s="440"/>
      <c r="Z20" s="440"/>
    </row>
    <row r="21" ht="11.25" customHeight="1">
      <c r="A21" s="66" t="s">
        <v>919</v>
      </c>
      <c r="B21" s="405" t="s">
        <v>3533</v>
      </c>
      <c r="C21" s="64" t="s">
        <v>51</v>
      </c>
      <c r="D21" s="87" t="s">
        <v>3534</v>
      </c>
      <c r="E21" s="87" t="s">
        <v>3535</v>
      </c>
      <c r="F21" s="65" t="s">
        <v>3536</v>
      </c>
      <c r="G21" s="69">
        <v>5.0</v>
      </c>
      <c r="H21" s="415">
        <v>3.0</v>
      </c>
      <c r="I21" s="235">
        <v>5.0</v>
      </c>
      <c r="J21" s="438">
        <v>20.0</v>
      </c>
      <c r="K21" s="438">
        <f t="shared" si="1"/>
        <v>4</v>
      </c>
      <c r="L21" s="439" t="s">
        <v>150</v>
      </c>
      <c r="M21" s="440"/>
      <c r="N21" s="440"/>
      <c r="O21" s="440"/>
      <c r="P21" s="440"/>
      <c r="Q21" s="440"/>
      <c r="R21" s="440"/>
      <c r="S21" s="440"/>
      <c r="T21" s="440"/>
      <c r="U21" s="440"/>
      <c r="V21" s="440"/>
      <c r="W21" s="440"/>
      <c r="X21" s="440"/>
      <c r="Y21" s="440"/>
      <c r="Z21" s="440"/>
    </row>
    <row r="22" ht="11.25" customHeight="1">
      <c r="A22" s="66" t="s">
        <v>919</v>
      </c>
      <c r="B22" s="405" t="s">
        <v>3533</v>
      </c>
      <c r="C22" s="64" t="s">
        <v>51</v>
      </c>
      <c r="D22" s="405" t="s">
        <v>3537</v>
      </c>
      <c r="E22" s="405" t="s">
        <v>3538</v>
      </c>
      <c r="F22" s="82" t="s">
        <v>3539</v>
      </c>
      <c r="G22" s="69">
        <v>5.0</v>
      </c>
      <c r="H22" s="415">
        <v>3.0</v>
      </c>
      <c r="I22" s="235">
        <v>5.0</v>
      </c>
      <c r="J22" s="438">
        <v>10.0</v>
      </c>
      <c r="K22" s="438">
        <f t="shared" si="1"/>
        <v>2</v>
      </c>
      <c r="L22" s="439" t="s">
        <v>150</v>
      </c>
      <c r="M22" s="440"/>
      <c r="N22" s="440"/>
      <c r="O22" s="440"/>
      <c r="P22" s="440"/>
      <c r="Q22" s="440"/>
      <c r="R22" s="440"/>
      <c r="S22" s="440"/>
      <c r="T22" s="440"/>
      <c r="U22" s="440"/>
      <c r="V22" s="440"/>
      <c r="W22" s="440"/>
      <c r="X22" s="440"/>
      <c r="Y22" s="440"/>
      <c r="Z22" s="440"/>
    </row>
    <row r="23" ht="11.25" customHeight="1">
      <c r="A23" s="82" t="s">
        <v>3540</v>
      </c>
      <c r="B23" s="405" t="s">
        <v>3541</v>
      </c>
      <c r="C23" s="82" t="s">
        <v>51</v>
      </c>
      <c r="D23" s="405" t="s">
        <v>3542</v>
      </c>
      <c r="E23" s="405" t="s">
        <v>3543</v>
      </c>
      <c r="F23" s="82" t="s">
        <v>3539</v>
      </c>
      <c r="G23" s="69">
        <v>2.0</v>
      </c>
      <c r="H23" s="415">
        <v>2.0</v>
      </c>
      <c r="I23" s="235">
        <v>2.0</v>
      </c>
      <c r="J23" s="438">
        <v>10.0</v>
      </c>
      <c r="K23" s="438">
        <f t="shared" si="1"/>
        <v>5</v>
      </c>
      <c r="L23" s="439" t="s">
        <v>150</v>
      </c>
      <c r="M23" s="440"/>
      <c r="N23" s="440"/>
      <c r="O23" s="440"/>
      <c r="P23" s="440"/>
      <c r="Q23" s="440"/>
      <c r="R23" s="440"/>
      <c r="S23" s="440"/>
      <c r="T23" s="440"/>
      <c r="U23" s="440"/>
      <c r="V23" s="440"/>
      <c r="W23" s="440"/>
      <c r="X23" s="440"/>
      <c r="Y23" s="440"/>
      <c r="Z23" s="440"/>
    </row>
    <row r="24" ht="11.25" customHeight="1">
      <c r="A24" s="82" t="s">
        <v>3544</v>
      </c>
      <c r="B24" s="405" t="s">
        <v>3545</v>
      </c>
      <c r="C24" s="82"/>
      <c r="D24" s="405" t="s">
        <v>3546</v>
      </c>
      <c r="E24" s="405" t="s">
        <v>3547</v>
      </c>
      <c r="F24" s="82" t="s">
        <v>3548</v>
      </c>
      <c r="G24" s="69">
        <v>2.0</v>
      </c>
      <c r="H24" s="415">
        <v>2.0</v>
      </c>
      <c r="I24" s="235">
        <v>2.0</v>
      </c>
      <c r="J24" s="438">
        <v>10.0</v>
      </c>
      <c r="K24" s="438">
        <f t="shared" si="1"/>
        <v>5</v>
      </c>
      <c r="L24" s="439" t="s">
        <v>150</v>
      </c>
      <c r="M24" s="440"/>
      <c r="N24" s="440"/>
      <c r="O24" s="440"/>
      <c r="P24" s="440"/>
      <c r="Q24" s="440"/>
      <c r="R24" s="440"/>
      <c r="S24" s="440"/>
      <c r="T24" s="440"/>
      <c r="U24" s="440"/>
      <c r="V24" s="440"/>
      <c r="W24" s="440"/>
      <c r="X24" s="440"/>
      <c r="Y24" s="440"/>
      <c r="Z24" s="440"/>
    </row>
    <row r="25" ht="11.25" customHeight="1">
      <c r="A25" s="67" t="s">
        <v>173</v>
      </c>
      <c r="B25" s="87" t="s">
        <v>3549</v>
      </c>
      <c r="C25" s="65" t="s">
        <v>51</v>
      </c>
      <c r="D25" s="87" t="s">
        <v>3550</v>
      </c>
      <c r="E25" s="441" t="s">
        <v>3551</v>
      </c>
      <c r="F25" s="65"/>
      <c r="G25" s="65">
        <v>1.0</v>
      </c>
      <c r="H25" s="433">
        <v>1.0</v>
      </c>
      <c r="I25" s="434">
        <v>1.0</v>
      </c>
      <c r="J25" s="435">
        <v>10.0</v>
      </c>
      <c r="K25" s="435">
        <v>10.0</v>
      </c>
      <c r="L25" s="439" t="s">
        <v>173</v>
      </c>
      <c r="M25" s="440"/>
      <c r="N25" s="440"/>
      <c r="O25" s="440"/>
      <c r="P25" s="440"/>
      <c r="Q25" s="440"/>
      <c r="R25" s="440"/>
      <c r="S25" s="440"/>
      <c r="T25" s="440"/>
      <c r="U25" s="440"/>
      <c r="V25" s="440"/>
      <c r="W25" s="440"/>
      <c r="X25" s="440"/>
      <c r="Y25" s="440"/>
      <c r="Z25" s="440"/>
    </row>
    <row r="26" ht="11.25" customHeight="1">
      <c r="A26" s="66" t="s">
        <v>3552</v>
      </c>
      <c r="B26" s="405" t="s">
        <v>3553</v>
      </c>
      <c r="C26" s="82" t="s">
        <v>51</v>
      </c>
      <c r="D26" s="142" t="s">
        <v>3554</v>
      </c>
      <c r="E26" s="442" t="s">
        <v>3555</v>
      </c>
      <c r="F26" s="64"/>
      <c r="G26" s="436">
        <v>3.0</v>
      </c>
      <c r="H26" s="437">
        <v>2.0</v>
      </c>
      <c r="I26" s="235">
        <v>3.0</v>
      </c>
      <c r="J26" s="438">
        <v>10.0</v>
      </c>
      <c r="K26" s="438">
        <v>3.33</v>
      </c>
      <c r="L26" s="439" t="s">
        <v>173</v>
      </c>
      <c r="M26" s="440"/>
      <c r="N26" s="440"/>
      <c r="O26" s="440"/>
      <c r="P26" s="440"/>
      <c r="Q26" s="440"/>
      <c r="R26" s="440"/>
      <c r="S26" s="440"/>
      <c r="T26" s="440"/>
      <c r="U26" s="440"/>
      <c r="V26" s="440"/>
      <c r="W26" s="440"/>
      <c r="X26" s="440"/>
      <c r="Y26" s="440"/>
      <c r="Z26" s="440"/>
    </row>
    <row r="27" ht="11.25" customHeight="1">
      <c r="A27" s="63" t="s">
        <v>1125</v>
      </c>
      <c r="B27" s="383" t="s">
        <v>1126</v>
      </c>
      <c r="C27" s="64" t="s">
        <v>1127</v>
      </c>
      <c r="D27" s="87" t="s">
        <v>3556</v>
      </c>
      <c r="E27" s="85" t="s">
        <v>3557</v>
      </c>
      <c r="F27" s="65" t="s">
        <v>3558</v>
      </c>
      <c r="G27" s="65">
        <v>3.0</v>
      </c>
      <c r="H27" s="65">
        <v>3.0</v>
      </c>
      <c r="I27" s="65">
        <v>4.0</v>
      </c>
      <c r="J27" s="361">
        <v>20.0</v>
      </c>
      <c r="K27" s="361">
        <v>6.67</v>
      </c>
      <c r="L27" s="439" t="s">
        <v>213</v>
      </c>
      <c r="M27" s="440"/>
      <c r="N27" s="440"/>
      <c r="O27" s="440"/>
      <c r="P27" s="440"/>
      <c r="Q27" s="440"/>
      <c r="R27" s="440"/>
      <c r="S27" s="440"/>
      <c r="T27" s="440"/>
      <c r="U27" s="440"/>
      <c r="V27" s="440"/>
      <c r="W27" s="440"/>
      <c r="X27" s="440"/>
      <c r="Y27" s="440"/>
      <c r="Z27" s="440"/>
    </row>
    <row r="28" ht="11.25" customHeight="1">
      <c r="A28" s="67" t="s">
        <v>3559</v>
      </c>
      <c r="B28" s="87" t="s">
        <v>1529</v>
      </c>
      <c r="C28" s="65" t="s">
        <v>51</v>
      </c>
      <c r="D28" s="87" t="s">
        <v>3560</v>
      </c>
      <c r="E28" s="441" t="s">
        <v>2830</v>
      </c>
      <c r="F28" s="65" t="s">
        <v>3386</v>
      </c>
      <c r="G28" s="65">
        <v>6.0</v>
      </c>
      <c r="H28" s="433">
        <v>5.0</v>
      </c>
      <c r="I28" s="294">
        <v>6.0</v>
      </c>
      <c r="J28" s="443">
        <v>20.0</v>
      </c>
      <c r="K28" s="443">
        <v>3.33</v>
      </c>
      <c r="L28" s="439" t="s">
        <v>232</v>
      </c>
      <c r="M28" s="440"/>
      <c r="N28" s="440"/>
      <c r="O28" s="440"/>
      <c r="P28" s="440"/>
      <c r="Q28" s="440"/>
      <c r="R28" s="440"/>
      <c r="S28" s="440"/>
      <c r="T28" s="440"/>
      <c r="U28" s="440"/>
      <c r="V28" s="440"/>
      <c r="W28" s="440"/>
      <c r="X28" s="440"/>
      <c r="Y28" s="440"/>
      <c r="Z28" s="440"/>
    </row>
    <row r="29" ht="11.25" customHeight="1">
      <c r="A29" s="67" t="s">
        <v>3559</v>
      </c>
      <c r="B29" s="87" t="s">
        <v>1529</v>
      </c>
      <c r="C29" s="65" t="s">
        <v>51</v>
      </c>
      <c r="D29" s="142" t="s">
        <v>3561</v>
      </c>
      <c r="E29" s="442" t="s">
        <v>3562</v>
      </c>
      <c r="F29" s="444" t="s">
        <v>3386</v>
      </c>
      <c r="G29" s="436">
        <v>6.0</v>
      </c>
      <c r="H29" s="437">
        <v>5.0</v>
      </c>
      <c r="I29" s="65">
        <v>6.0</v>
      </c>
      <c r="J29" s="361">
        <v>20.0</v>
      </c>
      <c r="K29" s="361">
        <v>3.33</v>
      </c>
      <c r="L29" s="439" t="s">
        <v>232</v>
      </c>
      <c r="M29" s="440"/>
      <c r="N29" s="440"/>
      <c r="O29" s="440"/>
      <c r="P29" s="440"/>
      <c r="Q29" s="440"/>
      <c r="R29" s="440"/>
      <c r="S29" s="440"/>
      <c r="T29" s="440"/>
      <c r="U29" s="440"/>
      <c r="V29" s="440"/>
      <c r="W29" s="440"/>
      <c r="X29" s="440"/>
      <c r="Y29" s="440"/>
      <c r="Z29" s="440"/>
    </row>
    <row r="30" ht="11.25" customHeight="1">
      <c r="A30" s="66" t="s">
        <v>3563</v>
      </c>
      <c r="B30" s="405" t="s">
        <v>3564</v>
      </c>
      <c r="C30" s="65" t="s">
        <v>51</v>
      </c>
      <c r="D30" s="87" t="s">
        <v>3565</v>
      </c>
      <c r="E30" s="441" t="s">
        <v>2844</v>
      </c>
      <c r="F30" s="65" t="s">
        <v>3386</v>
      </c>
      <c r="G30" s="69">
        <v>3.0</v>
      </c>
      <c r="H30" s="415">
        <v>3.0</v>
      </c>
      <c r="I30" s="65">
        <v>3.0</v>
      </c>
      <c r="J30" s="361">
        <v>20.0</v>
      </c>
      <c r="K30" s="361">
        <v>6.66</v>
      </c>
      <c r="L30" s="439" t="s">
        <v>232</v>
      </c>
      <c r="M30" s="440"/>
      <c r="N30" s="440"/>
      <c r="O30" s="440"/>
      <c r="P30" s="440"/>
      <c r="Q30" s="440"/>
      <c r="R30" s="440"/>
      <c r="S30" s="440"/>
      <c r="T30" s="440"/>
      <c r="U30" s="440"/>
      <c r="V30" s="440"/>
      <c r="W30" s="440"/>
      <c r="X30" s="440"/>
      <c r="Y30" s="440"/>
      <c r="Z30" s="440"/>
    </row>
    <row r="31" ht="11.25" customHeight="1">
      <c r="A31" s="66" t="s">
        <v>3563</v>
      </c>
      <c r="B31" s="405" t="s">
        <v>3564</v>
      </c>
      <c r="C31" s="65" t="s">
        <v>51</v>
      </c>
      <c r="D31" s="87" t="s">
        <v>3566</v>
      </c>
      <c r="E31" s="441" t="s">
        <v>3567</v>
      </c>
      <c r="F31" s="65" t="s">
        <v>3386</v>
      </c>
      <c r="G31" s="69">
        <v>3.0</v>
      </c>
      <c r="H31" s="415">
        <v>3.0</v>
      </c>
      <c r="I31" s="65">
        <v>3.0</v>
      </c>
      <c r="J31" s="361">
        <v>20.0</v>
      </c>
      <c r="K31" s="361">
        <v>6.66</v>
      </c>
      <c r="L31" s="439" t="s">
        <v>232</v>
      </c>
      <c r="M31" s="440"/>
      <c r="N31" s="440"/>
      <c r="O31" s="440"/>
      <c r="P31" s="440"/>
      <c r="Q31" s="440"/>
      <c r="R31" s="440"/>
      <c r="S31" s="440"/>
      <c r="T31" s="440"/>
      <c r="U31" s="440"/>
      <c r="V31" s="440"/>
      <c r="W31" s="440"/>
      <c r="X31" s="440"/>
      <c r="Y31" s="440"/>
      <c r="Z31" s="440"/>
    </row>
    <row r="32" ht="11.25" customHeight="1">
      <c r="A32" s="67" t="s">
        <v>1165</v>
      </c>
      <c r="B32" s="87" t="s">
        <v>222</v>
      </c>
      <c r="C32" s="65" t="s">
        <v>51</v>
      </c>
      <c r="D32" s="405" t="s">
        <v>3568</v>
      </c>
      <c r="E32" s="441" t="s">
        <v>2265</v>
      </c>
      <c r="F32" s="82" t="s">
        <v>3386</v>
      </c>
      <c r="G32" s="86">
        <v>5.0</v>
      </c>
      <c r="H32" s="445">
        <v>4.0</v>
      </c>
      <c r="I32" s="65">
        <v>5.0</v>
      </c>
      <c r="J32" s="361">
        <v>20.0</v>
      </c>
      <c r="K32" s="361">
        <v>4.0</v>
      </c>
      <c r="L32" s="439" t="s">
        <v>232</v>
      </c>
      <c r="M32" s="440"/>
      <c r="N32" s="440"/>
      <c r="O32" s="440"/>
      <c r="P32" s="440"/>
      <c r="Q32" s="440"/>
      <c r="R32" s="440"/>
      <c r="S32" s="440"/>
      <c r="T32" s="440"/>
      <c r="U32" s="440"/>
      <c r="V32" s="440"/>
      <c r="W32" s="440"/>
      <c r="X32" s="440"/>
      <c r="Y32" s="440"/>
      <c r="Z32" s="440"/>
    </row>
    <row r="33" ht="11.25" customHeight="1">
      <c r="A33" s="417" t="s">
        <v>1175</v>
      </c>
      <c r="B33" s="87" t="s">
        <v>1176</v>
      </c>
      <c r="C33" s="64" t="s">
        <v>51</v>
      </c>
      <c r="D33" s="87" t="s">
        <v>3569</v>
      </c>
      <c r="E33" s="87"/>
      <c r="F33" s="65"/>
      <c r="G33" s="446">
        <v>2.0</v>
      </c>
      <c r="H33" s="446">
        <v>2.0</v>
      </c>
      <c r="I33" s="447">
        <v>2.0</v>
      </c>
      <c r="J33" s="448">
        <v>20.0</v>
      </c>
      <c r="K33" s="435">
        <f t="shared" ref="K33:K34" si="2">J33/I33</f>
        <v>10</v>
      </c>
      <c r="L33" s="439" t="s">
        <v>1180</v>
      </c>
      <c r="M33" s="440"/>
      <c r="N33" s="440"/>
      <c r="O33" s="440"/>
      <c r="P33" s="440"/>
      <c r="Q33" s="440"/>
      <c r="R33" s="440"/>
      <c r="S33" s="440"/>
      <c r="T33" s="440"/>
      <c r="U33" s="440"/>
      <c r="V33" s="440"/>
      <c r="W33" s="440"/>
      <c r="X33" s="440"/>
      <c r="Y33" s="440"/>
      <c r="Z33" s="440"/>
    </row>
    <row r="34" ht="11.25" customHeight="1">
      <c r="A34" s="417" t="s">
        <v>1175</v>
      </c>
      <c r="B34" s="87" t="s">
        <v>1176</v>
      </c>
      <c r="C34" s="64" t="s">
        <v>51</v>
      </c>
      <c r="D34" s="142" t="s">
        <v>3570</v>
      </c>
      <c r="E34" s="442" t="s">
        <v>3571</v>
      </c>
      <c r="F34" s="64" t="s">
        <v>3572</v>
      </c>
      <c r="G34" s="449">
        <v>2.0</v>
      </c>
      <c r="H34" s="449">
        <v>2.0</v>
      </c>
      <c r="I34" s="447">
        <v>2.0</v>
      </c>
      <c r="J34" s="448">
        <v>20.0</v>
      </c>
      <c r="K34" s="435">
        <f t="shared" si="2"/>
        <v>10</v>
      </c>
      <c r="L34" s="439" t="s">
        <v>1180</v>
      </c>
      <c r="M34" s="440"/>
      <c r="N34" s="440"/>
      <c r="O34" s="440"/>
      <c r="P34" s="440"/>
      <c r="Q34" s="440"/>
      <c r="R34" s="440"/>
      <c r="S34" s="440"/>
      <c r="T34" s="440"/>
      <c r="U34" s="440"/>
      <c r="V34" s="440"/>
      <c r="W34" s="440"/>
      <c r="X34" s="440"/>
      <c r="Y34" s="440"/>
      <c r="Z34" s="440"/>
    </row>
    <row r="35" ht="11.25" customHeight="1">
      <c r="A35" s="67" t="s">
        <v>3573</v>
      </c>
      <c r="B35" s="87" t="s">
        <v>3574</v>
      </c>
      <c r="C35" s="64" t="s">
        <v>51</v>
      </c>
      <c r="D35" s="87" t="s">
        <v>3575</v>
      </c>
      <c r="E35" s="441" t="s">
        <v>3576</v>
      </c>
      <c r="F35" s="65" t="s">
        <v>3577</v>
      </c>
      <c r="G35" s="446">
        <v>3.0</v>
      </c>
      <c r="H35" s="450">
        <v>3.0</v>
      </c>
      <c r="I35" s="446">
        <v>3.0</v>
      </c>
      <c r="J35" s="448">
        <v>20.0</v>
      </c>
      <c r="K35" s="435">
        <v>6.67</v>
      </c>
      <c r="L35" s="439" t="s">
        <v>1180</v>
      </c>
      <c r="M35" s="440"/>
      <c r="N35" s="440"/>
      <c r="O35" s="440"/>
      <c r="P35" s="440"/>
      <c r="Q35" s="440"/>
      <c r="R35" s="440"/>
      <c r="S35" s="440"/>
      <c r="T35" s="440"/>
      <c r="U35" s="440"/>
      <c r="V35" s="440"/>
      <c r="W35" s="440"/>
      <c r="X35" s="440"/>
      <c r="Y35" s="440"/>
      <c r="Z35" s="440"/>
    </row>
    <row r="36" ht="11.25" customHeight="1">
      <c r="A36" s="67" t="s">
        <v>3573</v>
      </c>
      <c r="B36" s="87" t="s">
        <v>3574</v>
      </c>
      <c r="C36" s="64" t="s">
        <v>51</v>
      </c>
      <c r="D36" s="142" t="s">
        <v>3578</v>
      </c>
      <c r="E36" s="442" t="s">
        <v>3579</v>
      </c>
      <c r="F36" s="64" t="s">
        <v>3580</v>
      </c>
      <c r="G36" s="449">
        <v>3.0</v>
      </c>
      <c r="H36" s="446">
        <v>3.0</v>
      </c>
      <c r="I36" s="447">
        <v>3.0</v>
      </c>
      <c r="J36" s="448">
        <v>20.0</v>
      </c>
      <c r="K36" s="435">
        <v>6.67</v>
      </c>
      <c r="L36" s="439" t="s">
        <v>1180</v>
      </c>
      <c r="M36" s="440"/>
      <c r="N36" s="440"/>
      <c r="O36" s="440"/>
      <c r="P36" s="440"/>
      <c r="Q36" s="440"/>
      <c r="R36" s="440"/>
      <c r="S36" s="440"/>
      <c r="T36" s="440"/>
      <c r="U36" s="440"/>
      <c r="V36" s="440"/>
      <c r="W36" s="440"/>
      <c r="X36" s="440"/>
      <c r="Y36" s="440"/>
      <c r="Z36" s="440"/>
    </row>
    <row r="37" ht="11.25" customHeight="1">
      <c r="A37" s="67" t="s">
        <v>1236</v>
      </c>
      <c r="B37" s="87" t="s">
        <v>1237</v>
      </c>
      <c r="C37" s="64" t="s">
        <v>51</v>
      </c>
      <c r="D37" s="142" t="s">
        <v>3581</v>
      </c>
      <c r="E37" s="442" t="s">
        <v>3582</v>
      </c>
      <c r="F37" s="64" t="s">
        <v>3583</v>
      </c>
      <c r="G37" s="449">
        <v>8.0</v>
      </c>
      <c r="H37" s="446">
        <v>3.0</v>
      </c>
      <c r="I37" s="447">
        <v>8.0</v>
      </c>
      <c r="J37" s="448">
        <v>20.0</v>
      </c>
      <c r="K37" s="435">
        <v>2.5</v>
      </c>
      <c r="L37" s="439" t="s">
        <v>1180</v>
      </c>
      <c r="M37" s="440"/>
      <c r="N37" s="440"/>
      <c r="O37" s="440"/>
      <c r="P37" s="440"/>
      <c r="Q37" s="440"/>
      <c r="R37" s="440"/>
      <c r="S37" s="440"/>
      <c r="T37" s="440"/>
      <c r="U37" s="440"/>
      <c r="V37" s="440"/>
      <c r="W37" s="440"/>
      <c r="X37" s="440"/>
      <c r="Y37" s="440"/>
      <c r="Z37" s="440"/>
    </row>
    <row r="38" ht="11.25" customHeight="1">
      <c r="A38" s="66" t="s">
        <v>3584</v>
      </c>
      <c r="B38" s="405" t="s">
        <v>3585</v>
      </c>
      <c r="C38" s="64" t="s">
        <v>51</v>
      </c>
      <c r="D38" s="87" t="s">
        <v>3586</v>
      </c>
      <c r="E38" s="230" t="s">
        <v>3587</v>
      </c>
      <c r="F38" s="225" t="s">
        <v>3588</v>
      </c>
      <c r="G38" s="446">
        <v>5.0</v>
      </c>
      <c r="H38" s="446">
        <v>3.0</v>
      </c>
      <c r="I38" s="446">
        <v>5.0</v>
      </c>
      <c r="J38" s="451">
        <v>20.0</v>
      </c>
      <c r="K38" s="438">
        <f t="shared" ref="K38:K39" si="3">J38/I38</f>
        <v>4</v>
      </c>
      <c r="L38" s="439" t="s">
        <v>1180</v>
      </c>
      <c r="M38" s="440"/>
      <c r="N38" s="440"/>
      <c r="O38" s="440"/>
      <c r="P38" s="440"/>
      <c r="Q38" s="440"/>
      <c r="R38" s="440"/>
      <c r="S38" s="440"/>
      <c r="T38" s="440"/>
      <c r="U38" s="440"/>
      <c r="V38" s="440"/>
      <c r="W38" s="440"/>
      <c r="X38" s="440"/>
      <c r="Y38" s="440"/>
      <c r="Z38" s="440"/>
    </row>
    <row r="39" ht="11.25" customHeight="1">
      <c r="A39" s="66" t="s">
        <v>3584</v>
      </c>
      <c r="B39" s="405" t="s">
        <v>3585</v>
      </c>
      <c r="C39" s="64" t="s">
        <v>51</v>
      </c>
      <c r="D39" s="87" t="s">
        <v>3589</v>
      </c>
      <c r="E39" s="441" t="s">
        <v>3590</v>
      </c>
      <c r="F39" s="452" t="s">
        <v>3591</v>
      </c>
      <c r="G39" s="446">
        <v>5.0</v>
      </c>
      <c r="H39" s="446">
        <v>3.0</v>
      </c>
      <c r="I39" s="446">
        <v>5.0</v>
      </c>
      <c r="J39" s="451">
        <v>10.0</v>
      </c>
      <c r="K39" s="438">
        <f t="shared" si="3"/>
        <v>2</v>
      </c>
      <c r="L39" s="439" t="s">
        <v>1180</v>
      </c>
      <c r="M39" s="440"/>
      <c r="N39" s="440"/>
      <c r="O39" s="440"/>
      <c r="P39" s="440"/>
      <c r="Q39" s="440"/>
      <c r="R39" s="440"/>
      <c r="S39" s="440"/>
      <c r="T39" s="440"/>
      <c r="U39" s="440"/>
      <c r="V39" s="440"/>
      <c r="W39" s="440"/>
      <c r="X39" s="440"/>
      <c r="Y39" s="440"/>
      <c r="Z39" s="440"/>
    </row>
    <row r="40" ht="11.25" customHeight="1">
      <c r="A40" s="67" t="s">
        <v>1203</v>
      </c>
      <c r="B40" s="142" t="s">
        <v>3592</v>
      </c>
      <c r="C40" s="64" t="s">
        <v>51</v>
      </c>
      <c r="D40" s="405" t="s">
        <v>3593</v>
      </c>
      <c r="E40" s="405" t="s">
        <v>3594</v>
      </c>
      <c r="F40" s="225" t="s">
        <v>3595</v>
      </c>
      <c r="G40" s="453">
        <v>3.0</v>
      </c>
      <c r="H40" s="453">
        <v>3.0</v>
      </c>
      <c r="I40" s="446">
        <v>3.0</v>
      </c>
      <c r="J40" s="451">
        <v>20.0</v>
      </c>
      <c r="K40" s="438">
        <v>6.67</v>
      </c>
      <c r="L40" s="439" t="s">
        <v>1180</v>
      </c>
      <c r="M40" s="440"/>
      <c r="N40" s="440"/>
      <c r="O40" s="440"/>
      <c r="P40" s="440"/>
      <c r="Q40" s="440"/>
      <c r="R40" s="440"/>
      <c r="S40" s="440"/>
      <c r="T40" s="440"/>
      <c r="U40" s="440"/>
      <c r="V40" s="440"/>
      <c r="W40" s="440"/>
      <c r="X40" s="440"/>
      <c r="Y40" s="440"/>
      <c r="Z40" s="440"/>
    </row>
    <row r="41" ht="11.25" customHeight="1">
      <c r="A41" s="454" t="s">
        <v>3596</v>
      </c>
      <c r="B41" s="87" t="s">
        <v>3597</v>
      </c>
      <c r="C41" s="64" t="s">
        <v>51</v>
      </c>
      <c r="D41" s="455" t="s">
        <v>3598</v>
      </c>
      <c r="E41" s="442" t="s">
        <v>3599</v>
      </c>
      <c r="F41" s="65" t="s">
        <v>3600</v>
      </c>
      <c r="G41" s="449">
        <v>3.0</v>
      </c>
      <c r="H41" s="446">
        <v>3.0</v>
      </c>
      <c r="I41" s="447">
        <v>3.0</v>
      </c>
      <c r="J41" s="448">
        <v>20.0</v>
      </c>
      <c r="K41" s="435">
        <v>6.67</v>
      </c>
      <c r="L41" s="439" t="s">
        <v>1180</v>
      </c>
      <c r="M41" s="440"/>
      <c r="N41" s="440"/>
      <c r="O41" s="440"/>
      <c r="P41" s="440"/>
      <c r="Q41" s="440"/>
      <c r="R41" s="440"/>
      <c r="S41" s="440"/>
      <c r="T41" s="440"/>
      <c r="U41" s="440"/>
      <c r="V41" s="440"/>
      <c r="W41" s="440"/>
      <c r="X41" s="440"/>
      <c r="Y41" s="440"/>
      <c r="Z41" s="440"/>
    </row>
    <row r="42" ht="11.25" customHeight="1">
      <c r="A42" s="67" t="s">
        <v>3601</v>
      </c>
      <c r="B42" s="87" t="s">
        <v>3602</v>
      </c>
      <c r="C42" s="65" t="s">
        <v>51</v>
      </c>
      <c r="D42" s="87" t="s">
        <v>3603</v>
      </c>
      <c r="E42" s="441" t="s">
        <v>3604</v>
      </c>
      <c r="F42" s="230" t="s">
        <v>3605</v>
      </c>
      <c r="G42" s="65">
        <v>1.0</v>
      </c>
      <c r="H42" s="433">
        <v>1.0</v>
      </c>
      <c r="I42" s="434">
        <v>1.0</v>
      </c>
      <c r="J42" s="435">
        <v>20.0</v>
      </c>
      <c r="K42" s="435">
        <v>20.0</v>
      </c>
      <c r="L42" s="439" t="s">
        <v>321</v>
      </c>
      <c r="M42" s="440"/>
      <c r="N42" s="440"/>
      <c r="O42" s="440"/>
      <c r="P42" s="440"/>
      <c r="Q42" s="440"/>
      <c r="R42" s="440"/>
      <c r="S42" s="440"/>
      <c r="T42" s="440"/>
      <c r="U42" s="440"/>
      <c r="V42" s="440"/>
      <c r="W42" s="440"/>
      <c r="X42" s="440"/>
      <c r="Y42" s="440"/>
      <c r="Z42" s="440"/>
    </row>
    <row r="43" ht="11.25" customHeight="1">
      <c r="A43" s="67" t="s">
        <v>1289</v>
      </c>
      <c r="B43" s="87" t="s">
        <v>1290</v>
      </c>
      <c r="C43" s="65" t="s">
        <v>51</v>
      </c>
      <c r="D43" s="87" t="s">
        <v>3606</v>
      </c>
      <c r="E43" s="87" t="s">
        <v>3607</v>
      </c>
      <c r="F43" s="110" t="s">
        <v>3608</v>
      </c>
      <c r="G43" s="456">
        <v>2.0</v>
      </c>
      <c r="H43" s="456">
        <v>2.0</v>
      </c>
      <c r="I43" s="456">
        <v>3.0</v>
      </c>
      <c r="J43" s="424">
        <v>10.0</v>
      </c>
      <c r="K43" s="457">
        <f t="shared" ref="K43:K47" si="4">J43/H43</f>
        <v>5</v>
      </c>
      <c r="L43" s="439" t="s">
        <v>332</v>
      </c>
      <c r="M43" s="440"/>
      <c r="N43" s="440"/>
      <c r="O43" s="440"/>
      <c r="P43" s="440"/>
      <c r="Q43" s="440"/>
      <c r="R43" s="440"/>
      <c r="S43" s="440"/>
      <c r="T43" s="440"/>
      <c r="U43" s="440"/>
      <c r="V43" s="440"/>
      <c r="W43" s="440"/>
      <c r="X43" s="440"/>
      <c r="Y43" s="440"/>
      <c r="Z43" s="440"/>
    </row>
    <row r="44" ht="11.25" customHeight="1">
      <c r="A44" s="67" t="s">
        <v>1289</v>
      </c>
      <c r="B44" s="87" t="s">
        <v>1290</v>
      </c>
      <c r="C44" s="65" t="s">
        <v>51</v>
      </c>
      <c r="D44" s="142" t="s">
        <v>3609</v>
      </c>
      <c r="E44" s="142" t="s">
        <v>3610</v>
      </c>
      <c r="F44" s="110" t="s">
        <v>3608</v>
      </c>
      <c r="G44" s="456">
        <v>2.0</v>
      </c>
      <c r="H44" s="456">
        <v>2.0</v>
      </c>
      <c r="I44" s="456">
        <v>3.0</v>
      </c>
      <c r="J44" s="424">
        <v>10.0</v>
      </c>
      <c r="K44" s="457">
        <f t="shared" si="4"/>
        <v>5</v>
      </c>
      <c r="L44" s="439" t="s">
        <v>332</v>
      </c>
      <c r="M44" s="440"/>
      <c r="N44" s="440"/>
      <c r="O44" s="440"/>
      <c r="P44" s="440"/>
      <c r="Q44" s="440"/>
      <c r="R44" s="440"/>
      <c r="S44" s="440"/>
      <c r="T44" s="440"/>
      <c r="U44" s="440"/>
      <c r="V44" s="440"/>
      <c r="W44" s="440"/>
      <c r="X44" s="440"/>
      <c r="Y44" s="440"/>
      <c r="Z44" s="440"/>
    </row>
    <row r="45" ht="11.25" customHeight="1">
      <c r="A45" s="67" t="s">
        <v>1289</v>
      </c>
      <c r="B45" s="87" t="s">
        <v>1290</v>
      </c>
      <c r="C45" s="65" t="s">
        <v>51</v>
      </c>
      <c r="D45" s="87" t="s">
        <v>3611</v>
      </c>
      <c r="E45" s="87" t="s">
        <v>3612</v>
      </c>
      <c r="F45" s="110" t="s">
        <v>3608</v>
      </c>
      <c r="G45" s="456">
        <v>2.0</v>
      </c>
      <c r="H45" s="456">
        <v>2.0</v>
      </c>
      <c r="I45" s="456">
        <v>3.0</v>
      </c>
      <c r="J45" s="424">
        <v>10.0</v>
      </c>
      <c r="K45" s="457">
        <f t="shared" si="4"/>
        <v>5</v>
      </c>
      <c r="L45" s="439" t="s">
        <v>332</v>
      </c>
      <c r="M45" s="440"/>
      <c r="N45" s="440"/>
      <c r="O45" s="440"/>
      <c r="P45" s="440"/>
      <c r="Q45" s="440"/>
      <c r="R45" s="440"/>
      <c r="S45" s="440"/>
      <c r="T45" s="440"/>
      <c r="U45" s="440"/>
      <c r="V45" s="440"/>
      <c r="W45" s="440"/>
      <c r="X45" s="440"/>
      <c r="Y45" s="440"/>
      <c r="Z45" s="440"/>
    </row>
    <row r="46" ht="11.25" customHeight="1">
      <c r="A46" s="67" t="s">
        <v>1289</v>
      </c>
      <c r="B46" s="87" t="s">
        <v>1290</v>
      </c>
      <c r="C46" s="65" t="s">
        <v>51</v>
      </c>
      <c r="D46" s="87" t="s">
        <v>3613</v>
      </c>
      <c r="E46" s="87" t="s">
        <v>3614</v>
      </c>
      <c r="F46" s="110" t="s">
        <v>3608</v>
      </c>
      <c r="G46" s="456">
        <v>2.0</v>
      </c>
      <c r="H46" s="456">
        <v>2.0</v>
      </c>
      <c r="I46" s="456">
        <v>3.0</v>
      </c>
      <c r="J46" s="424">
        <v>10.0</v>
      </c>
      <c r="K46" s="457">
        <f t="shared" si="4"/>
        <v>5</v>
      </c>
      <c r="L46" s="439" t="s">
        <v>332</v>
      </c>
      <c r="M46" s="440"/>
      <c r="N46" s="440"/>
      <c r="O46" s="440"/>
      <c r="P46" s="440"/>
      <c r="Q46" s="440"/>
      <c r="R46" s="440"/>
      <c r="S46" s="440"/>
      <c r="T46" s="440"/>
      <c r="U46" s="440"/>
      <c r="V46" s="440"/>
      <c r="W46" s="440"/>
      <c r="X46" s="440"/>
      <c r="Y46" s="440"/>
      <c r="Z46" s="440"/>
    </row>
    <row r="47" ht="11.25" customHeight="1">
      <c r="A47" s="67" t="s">
        <v>1289</v>
      </c>
      <c r="B47" s="87" t="s">
        <v>1290</v>
      </c>
      <c r="C47" s="65" t="s">
        <v>51</v>
      </c>
      <c r="D47" s="87" t="s">
        <v>3615</v>
      </c>
      <c r="E47" s="87" t="s">
        <v>3616</v>
      </c>
      <c r="F47" s="110" t="s">
        <v>3608</v>
      </c>
      <c r="G47" s="456">
        <v>2.0</v>
      </c>
      <c r="H47" s="456">
        <v>2.0</v>
      </c>
      <c r="I47" s="456">
        <v>3.0</v>
      </c>
      <c r="J47" s="424">
        <v>10.0</v>
      </c>
      <c r="K47" s="457">
        <f t="shared" si="4"/>
        <v>5</v>
      </c>
      <c r="L47" s="439" t="s">
        <v>332</v>
      </c>
      <c r="M47" s="440"/>
      <c r="N47" s="440"/>
      <c r="O47" s="440"/>
      <c r="P47" s="440"/>
      <c r="Q47" s="440"/>
      <c r="R47" s="440"/>
      <c r="S47" s="440"/>
      <c r="T47" s="440"/>
      <c r="U47" s="440"/>
      <c r="V47" s="440"/>
      <c r="W47" s="440"/>
      <c r="X47" s="440"/>
      <c r="Y47" s="440"/>
      <c r="Z47" s="440"/>
    </row>
    <row r="48" ht="11.25" customHeight="1">
      <c r="A48" s="366" t="s">
        <v>1302</v>
      </c>
      <c r="B48" s="87" t="s">
        <v>1303</v>
      </c>
      <c r="C48" s="225" t="s">
        <v>51</v>
      </c>
      <c r="D48" s="87" t="s">
        <v>3617</v>
      </c>
      <c r="E48" s="87" t="s">
        <v>3618</v>
      </c>
      <c r="F48" s="110" t="s">
        <v>3608</v>
      </c>
      <c r="G48" s="458">
        <v>4.0</v>
      </c>
      <c r="H48" s="458">
        <v>4.0</v>
      </c>
      <c r="I48" s="458">
        <v>4.0</v>
      </c>
      <c r="J48" s="459">
        <v>10.0</v>
      </c>
      <c r="K48" s="361">
        <v>2.5</v>
      </c>
      <c r="L48" s="439" t="s">
        <v>332</v>
      </c>
      <c r="M48" s="440"/>
      <c r="N48" s="440"/>
      <c r="O48" s="440"/>
      <c r="P48" s="440"/>
      <c r="Q48" s="440"/>
      <c r="R48" s="440"/>
      <c r="S48" s="440"/>
      <c r="T48" s="440"/>
      <c r="U48" s="440"/>
      <c r="V48" s="440"/>
      <c r="W48" s="440"/>
      <c r="X48" s="440"/>
      <c r="Y48" s="440"/>
      <c r="Z48" s="440"/>
    </row>
    <row r="49" ht="11.25" customHeight="1">
      <c r="A49" s="366" t="s">
        <v>1302</v>
      </c>
      <c r="B49" s="87" t="s">
        <v>1303</v>
      </c>
      <c r="C49" s="225" t="s">
        <v>51</v>
      </c>
      <c r="D49" s="87" t="s">
        <v>3619</v>
      </c>
      <c r="E49" s="460" t="s">
        <v>3620</v>
      </c>
      <c r="F49" s="110" t="s">
        <v>3608</v>
      </c>
      <c r="G49" s="458">
        <v>4.0</v>
      </c>
      <c r="H49" s="458">
        <v>4.0</v>
      </c>
      <c r="I49" s="458">
        <v>4.0</v>
      </c>
      <c r="J49" s="459">
        <v>10.0</v>
      </c>
      <c r="K49" s="361">
        <v>2.5</v>
      </c>
      <c r="L49" s="439" t="s">
        <v>332</v>
      </c>
      <c r="M49" s="440"/>
      <c r="N49" s="440"/>
      <c r="O49" s="440"/>
      <c r="P49" s="440"/>
      <c r="Q49" s="440"/>
      <c r="R49" s="440"/>
      <c r="S49" s="440"/>
      <c r="T49" s="440"/>
      <c r="U49" s="440"/>
      <c r="V49" s="440"/>
      <c r="W49" s="440"/>
      <c r="X49" s="440"/>
      <c r="Y49" s="440"/>
      <c r="Z49" s="440"/>
    </row>
    <row r="50" ht="11.25" customHeight="1">
      <c r="A50" s="366" t="s">
        <v>1302</v>
      </c>
      <c r="B50" s="87" t="s">
        <v>1303</v>
      </c>
      <c r="C50" s="225" t="s">
        <v>51</v>
      </c>
      <c r="D50" s="87" t="s">
        <v>3621</v>
      </c>
      <c r="E50" s="87" t="s">
        <v>3622</v>
      </c>
      <c r="F50" s="110" t="s">
        <v>3608</v>
      </c>
      <c r="G50" s="458">
        <v>4.0</v>
      </c>
      <c r="H50" s="458">
        <v>4.0</v>
      </c>
      <c r="I50" s="458">
        <v>4.0</v>
      </c>
      <c r="J50" s="459">
        <v>10.0</v>
      </c>
      <c r="K50" s="361">
        <v>2.5</v>
      </c>
      <c r="L50" s="439" t="s">
        <v>332</v>
      </c>
      <c r="M50" s="440"/>
      <c r="N50" s="440"/>
      <c r="O50" s="440"/>
      <c r="P50" s="440"/>
      <c r="Q50" s="440"/>
      <c r="R50" s="440"/>
      <c r="S50" s="440"/>
      <c r="T50" s="440"/>
      <c r="U50" s="440"/>
      <c r="V50" s="440"/>
      <c r="W50" s="440"/>
      <c r="X50" s="440"/>
      <c r="Y50" s="440"/>
      <c r="Z50" s="440"/>
    </row>
    <row r="51" ht="11.25" customHeight="1">
      <c r="A51" s="67" t="s">
        <v>3623</v>
      </c>
      <c r="B51" s="87" t="s">
        <v>3624</v>
      </c>
      <c r="C51" s="65" t="s">
        <v>51</v>
      </c>
      <c r="D51" s="87" t="s">
        <v>3625</v>
      </c>
      <c r="E51" s="87" t="s">
        <v>3626</v>
      </c>
      <c r="F51" s="110" t="s">
        <v>3608</v>
      </c>
      <c r="G51" s="458">
        <v>3.0</v>
      </c>
      <c r="H51" s="458">
        <v>3.0</v>
      </c>
      <c r="I51" s="458">
        <v>3.0</v>
      </c>
      <c r="J51" s="459">
        <v>10.0</v>
      </c>
      <c r="K51" s="361">
        <v>3.33</v>
      </c>
      <c r="L51" s="439" t="s">
        <v>332</v>
      </c>
      <c r="M51" s="440"/>
      <c r="N51" s="440"/>
      <c r="O51" s="440"/>
      <c r="P51" s="440"/>
      <c r="Q51" s="440"/>
      <c r="R51" s="440"/>
      <c r="S51" s="440"/>
      <c r="T51" s="440"/>
      <c r="U51" s="440"/>
      <c r="V51" s="440"/>
      <c r="W51" s="440"/>
      <c r="X51" s="440"/>
      <c r="Y51" s="440"/>
      <c r="Z51" s="440"/>
    </row>
    <row r="52" ht="11.25" customHeight="1">
      <c r="A52" s="67" t="s">
        <v>3627</v>
      </c>
      <c r="B52" s="87" t="s">
        <v>3628</v>
      </c>
      <c r="C52" s="65" t="s">
        <v>51</v>
      </c>
      <c r="D52" s="87" t="s">
        <v>3629</v>
      </c>
      <c r="E52" s="87" t="s">
        <v>3630</v>
      </c>
      <c r="F52" s="110" t="s">
        <v>3608</v>
      </c>
      <c r="G52" s="458">
        <v>1.0</v>
      </c>
      <c r="H52" s="458">
        <v>1.0</v>
      </c>
      <c r="I52" s="458">
        <v>1.0</v>
      </c>
      <c r="J52" s="459">
        <v>10.0</v>
      </c>
      <c r="K52" s="361">
        <f>J52/H52</f>
        <v>10</v>
      </c>
      <c r="L52" s="439" t="s">
        <v>332</v>
      </c>
      <c r="M52" s="440"/>
      <c r="N52" s="440"/>
      <c r="O52" s="440"/>
      <c r="P52" s="440"/>
      <c r="Q52" s="440"/>
      <c r="R52" s="440"/>
      <c r="S52" s="440"/>
      <c r="T52" s="440"/>
      <c r="U52" s="440"/>
      <c r="V52" s="440"/>
      <c r="W52" s="440"/>
      <c r="X52" s="440"/>
      <c r="Y52" s="440"/>
      <c r="Z52" s="440"/>
    </row>
    <row r="53" ht="11.25" customHeight="1">
      <c r="A53" s="66" t="s">
        <v>3631</v>
      </c>
      <c r="B53" s="405" t="s">
        <v>3632</v>
      </c>
      <c r="C53" s="82" t="s">
        <v>51</v>
      </c>
      <c r="D53" s="87" t="s">
        <v>3633</v>
      </c>
      <c r="E53" s="87" t="s">
        <v>3634</v>
      </c>
      <c r="F53" s="110" t="s">
        <v>3608</v>
      </c>
      <c r="G53" s="69">
        <v>3.0</v>
      </c>
      <c r="H53" s="415">
        <v>3.0</v>
      </c>
      <c r="I53" s="235">
        <v>3.0</v>
      </c>
      <c r="J53" s="438">
        <v>10.0</v>
      </c>
      <c r="K53" s="361">
        <v>3.33</v>
      </c>
      <c r="L53" s="439" t="s">
        <v>332</v>
      </c>
      <c r="M53" s="440"/>
      <c r="N53" s="440"/>
      <c r="O53" s="440"/>
      <c r="P53" s="440"/>
      <c r="Q53" s="440"/>
      <c r="R53" s="440"/>
      <c r="S53" s="440"/>
      <c r="T53" s="440"/>
      <c r="U53" s="440"/>
      <c r="V53" s="440"/>
      <c r="W53" s="440"/>
      <c r="X53" s="440"/>
      <c r="Y53" s="440"/>
      <c r="Z53" s="440"/>
    </row>
    <row r="54" ht="11.25" customHeight="1">
      <c r="A54" s="67" t="s">
        <v>3635</v>
      </c>
      <c r="B54" s="142" t="s">
        <v>1329</v>
      </c>
      <c r="C54" s="5" t="s">
        <v>51</v>
      </c>
      <c r="D54" s="87" t="s">
        <v>3636</v>
      </c>
      <c r="E54" s="87" t="s">
        <v>3637</v>
      </c>
      <c r="F54" s="65" t="s">
        <v>3638</v>
      </c>
      <c r="G54" s="65">
        <v>2.0</v>
      </c>
      <c r="H54" s="433">
        <v>2.0</v>
      </c>
      <c r="I54" s="434">
        <v>3.0</v>
      </c>
      <c r="J54" s="435">
        <v>20.0</v>
      </c>
      <c r="K54" s="461">
        <f t="shared" ref="K54:K61" si="5">J54/H54</f>
        <v>10</v>
      </c>
      <c r="L54" s="439" t="s">
        <v>1333</v>
      </c>
      <c r="M54" s="440"/>
      <c r="N54" s="440"/>
      <c r="O54" s="440"/>
      <c r="P54" s="440"/>
      <c r="Q54" s="440"/>
      <c r="R54" s="440"/>
      <c r="S54" s="440"/>
      <c r="T54" s="440"/>
      <c r="U54" s="440"/>
      <c r="V54" s="440"/>
      <c r="W54" s="440"/>
      <c r="X54" s="440"/>
      <c r="Y54" s="440"/>
      <c r="Z54" s="440"/>
    </row>
    <row r="55" ht="11.25" customHeight="1">
      <c r="A55" s="67" t="s">
        <v>3635</v>
      </c>
      <c r="B55" s="142" t="s">
        <v>1329</v>
      </c>
      <c r="C55" s="5" t="s">
        <v>51</v>
      </c>
      <c r="D55" s="142" t="s">
        <v>3639</v>
      </c>
      <c r="E55" s="142" t="s">
        <v>3640</v>
      </c>
      <c r="F55" s="65" t="s">
        <v>3638</v>
      </c>
      <c r="G55" s="65">
        <v>2.0</v>
      </c>
      <c r="H55" s="433">
        <v>2.0</v>
      </c>
      <c r="I55" s="434">
        <v>3.0</v>
      </c>
      <c r="J55" s="435">
        <v>20.0</v>
      </c>
      <c r="K55" s="461">
        <f t="shared" si="5"/>
        <v>10</v>
      </c>
      <c r="L55" s="439" t="s">
        <v>1333</v>
      </c>
      <c r="M55" s="440"/>
      <c r="N55" s="440"/>
      <c r="O55" s="440"/>
      <c r="P55" s="440"/>
      <c r="Q55" s="440"/>
      <c r="R55" s="440"/>
      <c r="S55" s="440"/>
      <c r="T55" s="440"/>
      <c r="U55" s="440"/>
      <c r="V55" s="440"/>
      <c r="W55" s="440"/>
      <c r="X55" s="440"/>
      <c r="Y55" s="440"/>
      <c r="Z55" s="440"/>
    </row>
    <row r="56" ht="11.25" customHeight="1">
      <c r="A56" s="67" t="s">
        <v>3641</v>
      </c>
      <c r="B56" s="405" t="s">
        <v>3642</v>
      </c>
      <c r="C56" s="5" t="s">
        <v>51</v>
      </c>
      <c r="D56" s="87" t="s">
        <v>3643</v>
      </c>
      <c r="E56" s="441" t="s">
        <v>3644</v>
      </c>
      <c r="F56" s="65" t="s">
        <v>3645</v>
      </c>
      <c r="G56" s="65">
        <v>2.0</v>
      </c>
      <c r="H56" s="433">
        <v>2.0</v>
      </c>
      <c r="I56" s="434">
        <v>3.0</v>
      </c>
      <c r="J56" s="435">
        <v>20.0</v>
      </c>
      <c r="K56" s="461">
        <f t="shared" si="5"/>
        <v>10</v>
      </c>
      <c r="L56" s="439" t="s">
        <v>1333</v>
      </c>
      <c r="M56" s="440"/>
      <c r="N56" s="440"/>
      <c r="O56" s="440"/>
      <c r="P56" s="440"/>
      <c r="Q56" s="440"/>
      <c r="R56" s="440"/>
      <c r="S56" s="440"/>
      <c r="T56" s="440"/>
      <c r="U56" s="440"/>
      <c r="V56" s="440"/>
      <c r="W56" s="440"/>
      <c r="X56" s="440"/>
      <c r="Y56" s="440"/>
      <c r="Z56" s="440"/>
    </row>
    <row r="57" ht="11.25" customHeight="1">
      <c r="A57" s="66" t="s">
        <v>3646</v>
      </c>
      <c r="B57" s="405" t="s">
        <v>3647</v>
      </c>
      <c r="C57" s="5" t="s">
        <v>51</v>
      </c>
      <c r="D57" s="87" t="s">
        <v>3648</v>
      </c>
      <c r="E57" s="441" t="s">
        <v>3649</v>
      </c>
      <c r="F57" s="65"/>
      <c r="G57" s="65">
        <v>2.0</v>
      </c>
      <c r="H57" s="433">
        <v>2.0</v>
      </c>
      <c r="I57" s="434">
        <v>3.0</v>
      </c>
      <c r="J57" s="435">
        <v>10.0</v>
      </c>
      <c r="K57" s="461">
        <f t="shared" si="5"/>
        <v>5</v>
      </c>
      <c r="L57" s="439" t="s">
        <v>1333</v>
      </c>
      <c r="M57" s="440"/>
      <c r="N57" s="440"/>
      <c r="O57" s="440"/>
      <c r="P57" s="440"/>
      <c r="Q57" s="440"/>
      <c r="R57" s="440"/>
      <c r="S57" s="440"/>
      <c r="T57" s="440"/>
      <c r="U57" s="440"/>
      <c r="V57" s="440"/>
      <c r="W57" s="440"/>
      <c r="X57" s="440"/>
      <c r="Y57" s="440"/>
      <c r="Z57" s="440"/>
    </row>
    <row r="58" ht="11.25" customHeight="1">
      <c r="A58" s="66" t="s">
        <v>3650</v>
      </c>
      <c r="B58" s="405" t="s">
        <v>3651</v>
      </c>
      <c r="C58" s="5" t="s">
        <v>51</v>
      </c>
      <c r="D58" s="405" t="s">
        <v>3652</v>
      </c>
      <c r="E58" s="441" t="s">
        <v>3653</v>
      </c>
      <c r="F58" s="82"/>
      <c r="G58" s="86">
        <v>2.0</v>
      </c>
      <c r="H58" s="445">
        <v>2.0</v>
      </c>
      <c r="I58" s="235">
        <v>6.0</v>
      </c>
      <c r="J58" s="435">
        <v>10.0</v>
      </c>
      <c r="K58" s="461">
        <f t="shared" si="5"/>
        <v>5</v>
      </c>
      <c r="L58" s="439" t="s">
        <v>1333</v>
      </c>
      <c r="M58" s="440"/>
      <c r="N58" s="440"/>
      <c r="O58" s="440"/>
      <c r="P58" s="440"/>
      <c r="Q58" s="440"/>
      <c r="R58" s="440"/>
      <c r="S58" s="440"/>
      <c r="T58" s="440"/>
      <c r="U58" s="440"/>
      <c r="V58" s="440"/>
      <c r="W58" s="440"/>
      <c r="X58" s="440"/>
      <c r="Y58" s="440"/>
      <c r="Z58" s="440"/>
    </row>
    <row r="59" ht="11.25" customHeight="1">
      <c r="A59" s="66" t="s">
        <v>3654</v>
      </c>
      <c r="B59" s="405" t="s">
        <v>3655</v>
      </c>
      <c r="C59" s="5" t="s">
        <v>51</v>
      </c>
      <c r="D59" s="405" t="s">
        <v>3656</v>
      </c>
      <c r="E59" s="441" t="s">
        <v>3657</v>
      </c>
      <c r="F59" s="82"/>
      <c r="G59" s="65">
        <v>2.0</v>
      </c>
      <c r="H59" s="433">
        <v>2.0</v>
      </c>
      <c r="I59" s="434">
        <v>3.0</v>
      </c>
      <c r="J59" s="435">
        <v>10.0</v>
      </c>
      <c r="K59" s="461">
        <f t="shared" si="5"/>
        <v>5</v>
      </c>
      <c r="L59" s="439" t="s">
        <v>1333</v>
      </c>
      <c r="M59" s="440"/>
      <c r="N59" s="440"/>
      <c r="O59" s="440"/>
      <c r="P59" s="440"/>
      <c r="Q59" s="440"/>
      <c r="R59" s="440"/>
      <c r="S59" s="440"/>
      <c r="T59" s="440"/>
      <c r="U59" s="440"/>
      <c r="V59" s="440"/>
      <c r="W59" s="440"/>
      <c r="X59" s="440"/>
      <c r="Y59" s="440"/>
      <c r="Z59" s="440"/>
    </row>
    <row r="60" ht="11.25" customHeight="1">
      <c r="A60" s="66" t="s">
        <v>1328</v>
      </c>
      <c r="B60" s="405" t="s">
        <v>1347</v>
      </c>
      <c r="C60" s="5" t="s">
        <v>51</v>
      </c>
      <c r="D60" s="405" t="s">
        <v>3658</v>
      </c>
      <c r="E60" s="441" t="s">
        <v>3659</v>
      </c>
      <c r="F60" s="82" t="s">
        <v>3660</v>
      </c>
      <c r="G60" s="65">
        <v>1.0</v>
      </c>
      <c r="H60" s="433">
        <v>1.0</v>
      </c>
      <c r="I60" s="434">
        <v>1.0</v>
      </c>
      <c r="J60" s="435">
        <v>20.0</v>
      </c>
      <c r="K60" s="461">
        <f t="shared" si="5"/>
        <v>20</v>
      </c>
      <c r="L60" s="439" t="s">
        <v>1333</v>
      </c>
      <c r="M60" s="440"/>
      <c r="N60" s="440"/>
      <c r="O60" s="440"/>
      <c r="P60" s="440"/>
      <c r="Q60" s="440"/>
      <c r="R60" s="440"/>
      <c r="S60" s="440"/>
      <c r="T60" s="440"/>
      <c r="U60" s="440"/>
      <c r="V60" s="440"/>
      <c r="W60" s="440"/>
      <c r="X60" s="440"/>
      <c r="Y60" s="440"/>
      <c r="Z60" s="440"/>
    </row>
    <row r="61" ht="11.25" customHeight="1">
      <c r="A61" s="66" t="s">
        <v>3646</v>
      </c>
      <c r="B61" s="405" t="s">
        <v>3661</v>
      </c>
      <c r="C61" s="5" t="s">
        <v>51</v>
      </c>
      <c r="D61" s="405" t="s">
        <v>3662</v>
      </c>
      <c r="E61" s="441" t="s">
        <v>3663</v>
      </c>
      <c r="F61" s="82"/>
      <c r="G61" s="65">
        <v>2.0</v>
      </c>
      <c r="H61" s="433">
        <v>2.0</v>
      </c>
      <c r="I61" s="434">
        <v>3.0</v>
      </c>
      <c r="J61" s="435">
        <v>10.0</v>
      </c>
      <c r="K61" s="461">
        <f t="shared" si="5"/>
        <v>5</v>
      </c>
      <c r="L61" s="439" t="s">
        <v>1333</v>
      </c>
      <c r="M61" s="440"/>
      <c r="N61" s="440"/>
      <c r="O61" s="440"/>
      <c r="P61" s="440"/>
      <c r="Q61" s="440"/>
      <c r="R61" s="440"/>
      <c r="S61" s="440"/>
      <c r="T61" s="440"/>
      <c r="U61" s="440"/>
      <c r="V61" s="440"/>
      <c r="W61" s="440"/>
      <c r="X61" s="440"/>
      <c r="Y61" s="440"/>
      <c r="Z61" s="440"/>
    </row>
    <row r="62" ht="11.25" customHeight="1">
      <c r="A62" s="67" t="s">
        <v>1350</v>
      </c>
      <c r="B62" s="87" t="s">
        <v>1351</v>
      </c>
      <c r="C62" s="65" t="s">
        <v>51</v>
      </c>
      <c r="D62" s="87" t="s">
        <v>3664</v>
      </c>
      <c r="E62" s="441" t="s">
        <v>3665</v>
      </c>
      <c r="F62" s="65" t="s">
        <v>3386</v>
      </c>
      <c r="G62" s="65">
        <v>4.0</v>
      </c>
      <c r="H62" s="433">
        <v>3.0</v>
      </c>
      <c r="I62" s="294">
        <v>4.0</v>
      </c>
      <c r="J62" s="443">
        <v>20.0</v>
      </c>
      <c r="K62" s="443">
        <v>5.0</v>
      </c>
      <c r="L62" s="439" t="s">
        <v>340</v>
      </c>
      <c r="M62" s="440"/>
      <c r="N62" s="440"/>
      <c r="O62" s="440"/>
      <c r="P62" s="440"/>
      <c r="Q62" s="440"/>
      <c r="R62" s="440"/>
      <c r="S62" s="440"/>
      <c r="T62" s="440"/>
      <c r="U62" s="440"/>
      <c r="V62" s="440"/>
      <c r="W62" s="440"/>
      <c r="X62" s="440"/>
      <c r="Y62" s="440"/>
      <c r="Z62" s="440"/>
    </row>
    <row r="63" ht="11.25" customHeight="1">
      <c r="A63" s="67" t="s">
        <v>1350</v>
      </c>
      <c r="B63" s="87" t="s">
        <v>1351</v>
      </c>
      <c r="C63" s="82" t="s">
        <v>51</v>
      </c>
      <c r="D63" s="462" t="s">
        <v>3666</v>
      </c>
      <c r="E63" s="142"/>
      <c r="F63" s="64" t="s">
        <v>3386</v>
      </c>
      <c r="G63" s="436">
        <v>4.0</v>
      </c>
      <c r="H63" s="437">
        <v>3.0</v>
      </c>
      <c r="I63" s="65">
        <v>4.0</v>
      </c>
      <c r="J63" s="361">
        <v>20.0</v>
      </c>
      <c r="K63" s="361">
        <v>5.0</v>
      </c>
      <c r="L63" s="439" t="s">
        <v>340</v>
      </c>
      <c r="M63" s="440"/>
      <c r="N63" s="440"/>
      <c r="O63" s="440"/>
      <c r="P63" s="440"/>
      <c r="Q63" s="440"/>
      <c r="R63" s="440"/>
      <c r="S63" s="440"/>
      <c r="T63" s="440"/>
      <c r="U63" s="440"/>
      <c r="V63" s="440"/>
      <c r="W63" s="440"/>
      <c r="X63" s="440"/>
      <c r="Y63" s="440"/>
      <c r="Z63" s="440"/>
    </row>
    <row r="64" ht="11.25" customHeight="1">
      <c r="A64" s="66" t="s">
        <v>3667</v>
      </c>
      <c r="B64" s="405" t="s">
        <v>3668</v>
      </c>
      <c r="C64" s="82" t="s">
        <v>51</v>
      </c>
      <c r="D64" s="463" t="s">
        <v>3669</v>
      </c>
      <c r="E64" s="441" t="s">
        <v>3670</v>
      </c>
      <c r="F64" s="65" t="s">
        <v>3671</v>
      </c>
      <c r="G64" s="69">
        <v>8.0</v>
      </c>
      <c r="H64" s="415">
        <v>4.0</v>
      </c>
      <c r="I64" s="65">
        <v>8.0</v>
      </c>
      <c r="J64" s="361">
        <v>20.0</v>
      </c>
      <c r="K64" s="361">
        <v>2.0</v>
      </c>
      <c r="L64" s="439" t="s">
        <v>340</v>
      </c>
      <c r="M64" s="440"/>
      <c r="N64" s="440"/>
      <c r="O64" s="440"/>
      <c r="P64" s="440"/>
      <c r="Q64" s="440"/>
      <c r="R64" s="440"/>
      <c r="S64" s="440"/>
      <c r="T64" s="440"/>
      <c r="U64" s="440"/>
      <c r="V64" s="440"/>
      <c r="W64" s="440"/>
      <c r="X64" s="440"/>
      <c r="Y64" s="440"/>
      <c r="Z64" s="440"/>
    </row>
    <row r="65" ht="11.25" customHeight="1">
      <c r="A65" s="66" t="s">
        <v>3672</v>
      </c>
      <c r="B65" s="405" t="s">
        <v>3673</v>
      </c>
      <c r="C65" s="82"/>
      <c r="D65" s="87" t="s">
        <v>3666</v>
      </c>
      <c r="E65" s="87"/>
      <c r="F65" s="236" t="s">
        <v>3386</v>
      </c>
      <c r="G65" s="69">
        <v>5.0</v>
      </c>
      <c r="H65" s="415">
        <v>4.0</v>
      </c>
      <c r="I65" s="65">
        <v>5.0</v>
      </c>
      <c r="J65" s="361">
        <v>20.0</v>
      </c>
      <c r="K65" s="361">
        <v>4.0</v>
      </c>
      <c r="L65" s="439" t="s">
        <v>340</v>
      </c>
      <c r="M65" s="440"/>
      <c r="N65" s="440"/>
      <c r="O65" s="440"/>
      <c r="P65" s="440"/>
      <c r="Q65" s="440"/>
      <c r="R65" s="440"/>
      <c r="S65" s="440"/>
      <c r="T65" s="440"/>
      <c r="U65" s="440"/>
      <c r="V65" s="440"/>
      <c r="W65" s="440"/>
      <c r="X65" s="440"/>
      <c r="Y65" s="440"/>
      <c r="Z65" s="440"/>
    </row>
    <row r="66" ht="11.25" customHeight="1">
      <c r="A66" s="67" t="s">
        <v>3635</v>
      </c>
      <c r="B66" s="142" t="s">
        <v>1329</v>
      </c>
      <c r="C66" s="5" t="s">
        <v>51</v>
      </c>
      <c r="D66" s="87" t="s">
        <v>3636</v>
      </c>
      <c r="E66" s="87" t="s">
        <v>3637</v>
      </c>
      <c r="F66" s="65" t="s">
        <v>3638</v>
      </c>
      <c r="G66" s="65">
        <v>2.0</v>
      </c>
      <c r="H66" s="433">
        <v>2.0</v>
      </c>
      <c r="I66" s="434">
        <v>3.0</v>
      </c>
      <c r="J66" s="435">
        <v>20.0</v>
      </c>
      <c r="K66" s="461">
        <f t="shared" ref="K66:K68" si="6">J66/H66</f>
        <v>10</v>
      </c>
      <c r="L66" s="439" t="s">
        <v>1365</v>
      </c>
      <c r="M66" s="440"/>
      <c r="N66" s="440"/>
      <c r="O66" s="440"/>
      <c r="P66" s="440"/>
      <c r="Q66" s="440"/>
      <c r="R66" s="440"/>
      <c r="S66" s="440"/>
      <c r="T66" s="440"/>
      <c r="U66" s="440"/>
      <c r="V66" s="440"/>
      <c r="W66" s="440"/>
      <c r="X66" s="440"/>
      <c r="Y66" s="440"/>
      <c r="Z66" s="440"/>
    </row>
    <row r="67" ht="11.25" customHeight="1">
      <c r="A67" s="67" t="s">
        <v>3635</v>
      </c>
      <c r="B67" s="142" t="s">
        <v>1329</v>
      </c>
      <c r="C67" s="5" t="s">
        <v>51</v>
      </c>
      <c r="D67" s="142" t="s">
        <v>3639</v>
      </c>
      <c r="E67" s="142" t="s">
        <v>3640</v>
      </c>
      <c r="F67" s="65" t="s">
        <v>3638</v>
      </c>
      <c r="G67" s="65">
        <v>2.0</v>
      </c>
      <c r="H67" s="433">
        <v>2.0</v>
      </c>
      <c r="I67" s="434">
        <v>3.0</v>
      </c>
      <c r="J67" s="435">
        <v>20.0</v>
      </c>
      <c r="K67" s="461">
        <f t="shared" si="6"/>
        <v>10</v>
      </c>
      <c r="L67" s="439" t="s">
        <v>1365</v>
      </c>
      <c r="M67" s="440"/>
      <c r="N67" s="440"/>
      <c r="O67" s="440"/>
      <c r="P67" s="440"/>
      <c r="Q67" s="440"/>
      <c r="R67" s="440"/>
      <c r="S67" s="440"/>
      <c r="T67" s="440"/>
      <c r="U67" s="440"/>
      <c r="V67" s="440"/>
      <c r="W67" s="440"/>
      <c r="X67" s="440"/>
      <c r="Y67" s="440"/>
      <c r="Z67" s="440"/>
    </row>
    <row r="68" ht="11.25" customHeight="1">
      <c r="A68" s="67" t="s">
        <v>3641</v>
      </c>
      <c r="B68" s="405" t="s">
        <v>3642</v>
      </c>
      <c r="C68" s="5" t="s">
        <v>51</v>
      </c>
      <c r="D68" s="87" t="s">
        <v>3643</v>
      </c>
      <c r="E68" s="441" t="s">
        <v>3644</v>
      </c>
      <c r="F68" s="65" t="s">
        <v>3645</v>
      </c>
      <c r="G68" s="65">
        <v>2.0</v>
      </c>
      <c r="H68" s="433">
        <v>2.0</v>
      </c>
      <c r="I68" s="434">
        <v>3.0</v>
      </c>
      <c r="J68" s="435">
        <v>20.0</v>
      </c>
      <c r="K68" s="461">
        <f t="shared" si="6"/>
        <v>10</v>
      </c>
      <c r="L68" s="439" t="s">
        <v>1365</v>
      </c>
      <c r="M68" s="440"/>
      <c r="N68" s="440"/>
      <c r="O68" s="440"/>
      <c r="P68" s="440"/>
      <c r="Q68" s="440"/>
      <c r="R68" s="440"/>
      <c r="S68" s="440"/>
      <c r="T68" s="440"/>
      <c r="U68" s="440"/>
      <c r="V68" s="440"/>
      <c r="W68" s="440"/>
      <c r="X68" s="440"/>
      <c r="Y68" s="440"/>
      <c r="Z68" s="440"/>
    </row>
    <row r="69" ht="11.25" customHeight="1">
      <c r="A69" s="66" t="s">
        <v>3646</v>
      </c>
      <c r="B69" s="405" t="s">
        <v>3647</v>
      </c>
      <c r="C69" s="5" t="s">
        <v>51</v>
      </c>
      <c r="D69" s="87" t="s">
        <v>3648</v>
      </c>
      <c r="E69" s="441" t="s">
        <v>3649</v>
      </c>
      <c r="F69" s="65"/>
      <c r="G69" s="65">
        <v>2.0</v>
      </c>
      <c r="H69" s="433">
        <v>2.0</v>
      </c>
      <c r="I69" s="434">
        <v>3.0</v>
      </c>
      <c r="J69" s="435">
        <v>10.0</v>
      </c>
      <c r="K69" s="461">
        <v>5.0</v>
      </c>
      <c r="L69" s="439" t="s">
        <v>1365</v>
      </c>
      <c r="M69" s="440"/>
      <c r="N69" s="440"/>
      <c r="O69" s="440"/>
      <c r="P69" s="440"/>
      <c r="Q69" s="440"/>
      <c r="R69" s="440"/>
      <c r="S69" s="440"/>
      <c r="T69" s="440"/>
      <c r="U69" s="440"/>
      <c r="V69" s="440"/>
      <c r="W69" s="440"/>
      <c r="X69" s="440"/>
      <c r="Y69" s="440"/>
      <c r="Z69" s="440"/>
    </row>
    <row r="70" ht="11.25" customHeight="1">
      <c r="A70" s="66" t="s">
        <v>3650</v>
      </c>
      <c r="B70" s="405" t="s">
        <v>3651</v>
      </c>
      <c r="C70" s="82" t="s">
        <v>51</v>
      </c>
      <c r="D70" s="405" t="s">
        <v>3652</v>
      </c>
      <c r="E70" s="441" t="s">
        <v>3653</v>
      </c>
      <c r="F70" s="82"/>
      <c r="G70" s="86">
        <v>2.0</v>
      </c>
      <c r="H70" s="445">
        <v>2.0</v>
      </c>
      <c r="I70" s="235">
        <v>6.0</v>
      </c>
      <c r="J70" s="435">
        <v>10.0</v>
      </c>
      <c r="K70" s="461">
        <f t="shared" ref="K70:K72" si="7">J70/H70</f>
        <v>5</v>
      </c>
      <c r="L70" s="439" t="s">
        <v>1365</v>
      </c>
      <c r="M70" s="440"/>
      <c r="N70" s="440"/>
      <c r="O70" s="440"/>
      <c r="P70" s="440"/>
      <c r="Q70" s="440"/>
      <c r="R70" s="440"/>
      <c r="S70" s="440"/>
      <c r="T70" s="440"/>
      <c r="U70" s="440"/>
      <c r="V70" s="440"/>
      <c r="W70" s="440"/>
      <c r="X70" s="440"/>
      <c r="Y70" s="440"/>
      <c r="Z70" s="440"/>
    </row>
    <row r="71" ht="11.25" customHeight="1">
      <c r="A71" s="66" t="s">
        <v>3654</v>
      </c>
      <c r="B71" s="405" t="s">
        <v>3655</v>
      </c>
      <c r="C71" s="82" t="s">
        <v>51</v>
      </c>
      <c r="D71" s="405" t="s">
        <v>3656</v>
      </c>
      <c r="E71" s="441" t="s">
        <v>3657</v>
      </c>
      <c r="F71" s="82"/>
      <c r="G71" s="65">
        <v>2.0</v>
      </c>
      <c r="H71" s="433">
        <v>2.0</v>
      </c>
      <c r="I71" s="434">
        <v>3.0</v>
      </c>
      <c r="J71" s="435">
        <v>10.0</v>
      </c>
      <c r="K71" s="461">
        <f t="shared" si="7"/>
        <v>5</v>
      </c>
      <c r="L71" s="439" t="s">
        <v>1365</v>
      </c>
      <c r="M71" s="440"/>
      <c r="N71" s="440"/>
      <c r="O71" s="440"/>
      <c r="P71" s="440"/>
      <c r="Q71" s="440"/>
      <c r="R71" s="440"/>
      <c r="S71" s="440"/>
      <c r="T71" s="440"/>
      <c r="U71" s="440"/>
      <c r="V71" s="440"/>
      <c r="W71" s="440"/>
      <c r="X71" s="440"/>
      <c r="Y71" s="440"/>
      <c r="Z71" s="440"/>
    </row>
    <row r="72" ht="11.25" customHeight="1">
      <c r="A72" s="66" t="s">
        <v>3646</v>
      </c>
      <c r="B72" s="405" t="s">
        <v>3661</v>
      </c>
      <c r="C72" s="82" t="s">
        <v>51</v>
      </c>
      <c r="D72" s="405" t="s">
        <v>3662</v>
      </c>
      <c r="E72" s="441" t="s">
        <v>3663</v>
      </c>
      <c r="F72" s="82"/>
      <c r="G72" s="65">
        <v>2.0</v>
      </c>
      <c r="H72" s="433">
        <v>2.0</v>
      </c>
      <c r="I72" s="434">
        <v>3.0</v>
      </c>
      <c r="J72" s="435">
        <v>10.0</v>
      </c>
      <c r="K72" s="461">
        <f t="shared" si="7"/>
        <v>5</v>
      </c>
      <c r="L72" s="439" t="s">
        <v>1365</v>
      </c>
      <c r="M72" s="440"/>
      <c r="N72" s="440"/>
      <c r="O72" s="440"/>
      <c r="P72" s="440"/>
      <c r="Q72" s="440"/>
      <c r="R72" s="440"/>
      <c r="S72" s="440"/>
      <c r="T72" s="440"/>
      <c r="U72" s="440"/>
      <c r="V72" s="440"/>
      <c r="W72" s="440"/>
      <c r="X72" s="440"/>
      <c r="Y72" s="440"/>
      <c r="Z72" s="440"/>
    </row>
    <row r="73" ht="11.25" customHeight="1">
      <c r="A73" s="67" t="s">
        <v>1370</v>
      </c>
      <c r="B73" s="87" t="s">
        <v>1371</v>
      </c>
      <c r="C73" s="65" t="s">
        <v>51</v>
      </c>
      <c r="D73" s="87" t="s">
        <v>3674</v>
      </c>
      <c r="E73" s="441"/>
      <c r="F73" s="65" t="s">
        <v>3386</v>
      </c>
      <c r="G73" s="65">
        <v>1.0</v>
      </c>
      <c r="H73" s="433">
        <v>1.0</v>
      </c>
      <c r="I73" s="434">
        <v>1.0</v>
      </c>
      <c r="J73" s="435">
        <v>20.0</v>
      </c>
      <c r="K73" s="435">
        <v>20.0</v>
      </c>
      <c r="L73" s="439" t="s">
        <v>380</v>
      </c>
      <c r="M73" s="440"/>
      <c r="N73" s="440"/>
      <c r="O73" s="440"/>
      <c r="P73" s="440"/>
      <c r="Q73" s="440"/>
      <c r="R73" s="440"/>
      <c r="S73" s="440"/>
      <c r="T73" s="440"/>
      <c r="U73" s="440"/>
      <c r="V73" s="440"/>
      <c r="W73" s="440"/>
      <c r="X73" s="440"/>
      <c r="Y73" s="440"/>
      <c r="Z73" s="440"/>
    </row>
    <row r="74" ht="11.25" customHeight="1">
      <c r="A74" s="67" t="s">
        <v>1370</v>
      </c>
      <c r="B74" s="87" t="s">
        <v>1371</v>
      </c>
      <c r="C74" s="65" t="s">
        <v>51</v>
      </c>
      <c r="D74" s="142" t="s">
        <v>3675</v>
      </c>
      <c r="E74" s="142" t="s">
        <v>3676</v>
      </c>
      <c r="F74" s="65" t="s">
        <v>3386</v>
      </c>
      <c r="G74" s="65">
        <v>1.0</v>
      </c>
      <c r="H74" s="433">
        <v>1.0</v>
      </c>
      <c r="I74" s="434">
        <v>1.0</v>
      </c>
      <c r="J74" s="435">
        <v>20.0</v>
      </c>
      <c r="K74" s="435">
        <v>20.0</v>
      </c>
      <c r="L74" s="439" t="s">
        <v>380</v>
      </c>
      <c r="M74" s="440"/>
      <c r="N74" s="440"/>
      <c r="O74" s="440"/>
      <c r="P74" s="440"/>
      <c r="Q74" s="440"/>
      <c r="R74" s="440"/>
      <c r="S74" s="440"/>
      <c r="T74" s="440"/>
      <c r="U74" s="440"/>
      <c r="V74" s="440"/>
      <c r="W74" s="440"/>
      <c r="X74" s="440"/>
      <c r="Y74" s="440"/>
      <c r="Z74" s="440"/>
    </row>
    <row r="75" ht="11.25" customHeight="1">
      <c r="A75" s="67" t="s">
        <v>1370</v>
      </c>
      <c r="B75" s="87" t="s">
        <v>1371</v>
      </c>
      <c r="C75" s="82" t="s">
        <v>51</v>
      </c>
      <c r="D75" s="87" t="s">
        <v>3677</v>
      </c>
      <c r="E75" s="441" t="s">
        <v>3678</v>
      </c>
      <c r="F75" s="65" t="s">
        <v>3386</v>
      </c>
      <c r="G75" s="65">
        <v>1.0</v>
      </c>
      <c r="H75" s="433">
        <v>1.0</v>
      </c>
      <c r="I75" s="434">
        <v>1.0</v>
      </c>
      <c r="J75" s="435">
        <v>20.0</v>
      </c>
      <c r="K75" s="435">
        <v>20.0</v>
      </c>
      <c r="L75" s="439" t="s">
        <v>380</v>
      </c>
      <c r="M75" s="440"/>
      <c r="N75" s="440"/>
      <c r="O75" s="440"/>
      <c r="P75" s="440"/>
      <c r="Q75" s="440"/>
      <c r="R75" s="440"/>
      <c r="S75" s="440"/>
      <c r="T75" s="440"/>
      <c r="U75" s="440"/>
      <c r="V75" s="440"/>
      <c r="W75" s="440"/>
      <c r="X75" s="440"/>
      <c r="Y75" s="440"/>
      <c r="Z75" s="440"/>
    </row>
    <row r="76" ht="11.25" customHeight="1">
      <c r="A76" s="67" t="s">
        <v>1370</v>
      </c>
      <c r="B76" s="87" t="s">
        <v>1371</v>
      </c>
      <c r="C76" s="82" t="s">
        <v>51</v>
      </c>
      <c r="D76" s="464" t="s">
        <v>3679</v>
      </c>
      <c r="E76" s="87" t="s">
        <v>3680</v>
      </c>
      <c r="F76" s="65" t="s">
        <v>3386</v>
      </c>
      <c r="G76" s="65">
        <v>1.0</v>
      </c>
      <c r="H76" s="433">
        <v>1.0</v>
      </c>
      <c r="I76" s="434">
        <v>1.0</v>
      </c>
      <c r="J76" s="435">
        <v>20.0</v>
      </c>
      <c r="K76" s="435">
        <v>20.0</v>
      </c>
      <c r="L76" s="439" t="s">
        <v>380</v>
      </c>
      <c r="M76" s="440"/>
      <c r="N76" s="440"/>
      <c r="O76" s="440"/>
      <c r="P76" s="440"/>
      <c r="Q76" s="440"/>
      <c r="R76" s="440"/>
      <c r="S76" s="440"/>
      <c r="T76" s="440"/>
      <c r="U76" s="440"/>
      <c r="V76" s="440"/>
      <c r="W76" s="440"/>
      <c r="X76" s="440"/>
      <c r="Y76" s="440"/>
      <c r="Z76" s="440"/>
    </row>
    <row r="77" ht="11.25" customHeight="1">
      <c r="A77" s="66" t="s">
        <v>1378</v>
      </c>
      <c r="B77" s="405" t="s">
        <v>1379</v>
      </c>
      <c r="C77" s="82" t="s">
        <v>51</v>
      </c>
      <c r="D77" s="405" t="s">
        <v>3681</v>
      </c>
      <c r="E77" s="441" t="s">
        <v>3682</v>
      </c>
      <c r="F77" s="65" t="s">
        <v>3386</v>
      </c>
      <c r="G77" s="86">
        <v>3.0</v>
      </c>
      <c r="H77" s="445">
        <v>3.0</v>
      </c>
      <c r="I77" s="235">
        <v>3.0</v>
      </c>
      <c r="J77" s="438">
        <v>20.0</v>
      </c>
      <c r="K77" s="438">
        <v>6.67</v>
      </c>
      <c r="L77" s="439" t="s">
        <v>380</v>
      </c>
      <c r="M77" s="440"/>
      <c r="N77" s="440"/>
      <c r="O77" s="440"/>
      <c r="P77" s="440"/>
      <c r="Q77" s="440"/>
      <c r="R77" s="440"/>
      <c r="S77" s="440"/>
      <c r="T77" s="440"/>
      <c r="U77" s="440"/>
      <c r="V77" s="440"/>
      <c r="W77" s="440"/>
      <c r="X77" s="440"/>
      <c r="Y77" s="440"/>
      <c r="Z77" s="440"/>
    </row>
    <row r="78" ht="11.25" customHeight="1">
      <c r="A78" s="66" t="s">
        <v>1378</v>
      </c>
      <c r="B78" s="405" t="s">
        <v>1379</v>
      </c>
      <c r="C78" s="82" t="s">
        <v>51</v>
      </c>
      <c r="D78" s="405" t="s">
        <v>3683</v>
      </c>
      <c r="E78" s="441" t="s">
        <v>3684</v>
      </c>
      <c r="F78" s="65" t="s">
        <v>3386</v>
      </c>
      <c r="G78" s="86">
        <v>3.0</v>
      </c>
      <c r="H78" s="445">
        <v>3.0</v>
      </c>
      <c r="I78" s="235">
        <v>3.0</v>
      </c>
      <c r="J78" s="438">
        <v>20.0</v>
      </c>
      <c r="K78" s="438">
        <v>6.67</v>
      </c>
      <c r="L78" s="439" t="s">
        <v>380</v>
      </c>
      <c r="M78" s="440"/>
      <c r="N78" s="440"/>
      <c r="O78" s="440"/>
      <c r="P78" s="440"/>
      <c r="Q78" s="440"/>
      <c r="R78" s="440"/>
      <c r="S78" s="440"/>
      <c r="T78" s="440"/>
      <c r="U78" s="440"/>
      <c r="V78" s="440"/>
      <c r="W78" s="440"/>
      <c r="X78" s="440"/>
      <c r="Y78" s="440"/>
      <c r="Z78" s="440"/>
    </row>
    <row r="79" ht="11.25" customHeight="1">
      <c r="A79" s="66" t="s">
        <v>3685</v>
      </c>
      <c r="B79" s="405" t="s">
        <v>1411</v>
      </c>
      <c r="C79" s="82" t="s">
        <v>51</v>
      </c>
      <c r="D79" s="405" t="s">
        <v>3686</v>
      </c>
      <c r="E79" s="441" t="s">
        <v>3687</v>
      </c>
      <c r="F79" s="230" t="s">
        <v>3687</v>
      </c>
      <c r="G79" s="86">
        <v>4.0</v>
      </c>
      <c r="H79" s="445">
        <v>1.0</v>
      </c>
      <c r="I79" s="65">
        <v>6.0</v>
      </c>
      <c r="J79" s="465">
        <v>10.0</v>
      </c>
      <c r="K79" s="361">
        <v>2.5</v>
      </c>
      <c r="L79" s="439" t="s">
        <v>397</v>
      </c>
      <c r="M79" s="440"/>
      <c r="N79" s="440"/>
      <c r="O79" s="440"/>
      <c r="P79" s="440"/>
      <c r="Q79" s="440"/>
      <c r="R79" s="440"/>
      <c r="S79" s="440"/>
      <c r="T79" s="440"/>
      <c r="U79" s="440"/>
      <c r="V79" s="440"/>
      <c r="W79" s="440"/>
      <c r="X79" s="440"/>
      <c r="Y79" s="440"/>
      <c r="Z79" s="440"/>
    </row>
    <row r="80" ht="11.25" customHeight="1">
      <c r="A80" s="67" t="s">
        <v>1415</v>
      </c>
      <c r="B80" s="87" t="s">
        <v>1416</v>
      </c>
      <c r="C80" s="65" t="s">
        <v>51</v>
      </c>
      <c r="D80" s="87" t="s">
        <v>3688</v>
      </c>
      <c r="E80" s="466" t="s">
        <v>3689</v>
      </c>
      <c r="F80" s="65" t="s">
        <v>3690</v>
      </c>
      <c r="G80" s="65">
        <v>3.0</v>
      </c>
      <c r="H80" s="433">
        <v>2.0</v>
      </c>
      <c r="I80" s="434">
        <v>3.0</v>
      </c>
      <c r="J80" s="435">
        <v>20.0</v>
      </c>
      <c r="K80" s="435">
        <v>6.66</v>
      </c>
      <c r="L80" s="439" t="s">
        <v>1419</v>
      </c>
      <c r="M80" s="440"/>
      <c r="N80" s="440"/>
      <c r="O80" s="440"/>
      <c r="P80" s="440"/>
      <c r="Q80" s="440"/>
      <c r="R80" s="440"/>
      <c r="S80" s="440"/>
      <c r="T80" s="440"/>
      <c r="U80" s="440"/>
      <c r="V80" s="440"/>
      <c r="W80" s="440"/>
      <c r="X80" s="440"/>
      <c r="Y80" s="440"/>
      <c r="Z80" s="440"/>
    </row>
    <row r="81" ht="11.25" customHeight="1">
      <c r="A81" s="63" t="s">
        <v>1125</v>
      </c>
      <c r="B81" s="383" t="s">
        <v>1126</v>
      </c>
      <c r="C81" s="64" t="s">
        <v>1127</v>
      </c>
      <c r="D81" s="87" t="s">
        <v>3556</v>
      </c>
      <c r="E81" s="85" t="s">
        <v>3557</v>
      </c>
      <c r="F81" s="65" t="s">
        <v>3558</v>
      </c>
      <c r="G81" s="65">
        <v>3.0</v>
      </c>
      <c r="H81" s="65">
        <v>3.0</v>
      </c>
      <c r="I81" s="65">
        <v>4.0</v>
      </c>
      <c r="J81" s="361">
        <v>20.0</v>
      </c>
      <c r="K81" s="361">
        <v>6.66</v>
      </c>
      <c r="L81" s="439" t="s">
        <v>429</v>
      </c>
      <c r="M81" s="440"/>
      <c r="N81" s="440"/>
      <c r="O81" s="440"/>
      <c r="P81" s="440"/>
      <c r="Q81" s="440"/>
      <c r="R81" s="440"/>
      <c r="S81" s="440"/>
      <c r="T81" s="440"/>
      <c r="U81" s="440"/>
      <c r="V81" s="440"/>
      <c r="W81" s="440"/>
      <c r="X81" s="440"/>
      <c r="Y81" s="440"/>
      <c r="Z81" s="440"/>
    </row>
    <row r="82" ht="11.25" customHeight="1">
      <c r="A82" s="67" t="s">
        <v>3691</v>
      </c>
      <c r="B82" s="405" t="s">
        <v>3692</v>
      </c>
      <c r="C82" s="65" t="s">
        <v>51</v>
      </c>
      <c r="D82" s="87" t="s">
        <v>3693</v>
      </c>
      <c r="E82" s="441" t="s">
        <v>3694</v>
      </c>
      <c r="F82" s="65" t="s">
        <v>3695</v>
      </c>
      <c r="G82" s="65">
        <v>3.0</v>
      </c>
      <c r="H82" s="433">
        <v>3.0</v>
      </c>
      <c r="I82" s="434">
        <v>3.0</v>
      </c>
      <c r="J82" s="435">
        <v>20.0</v>
      </c>
      <c r="K82" s="435">
        <v>6.66</v>
      </c>
      <c r="L82" s="439" t="s">
        <v>3696</v>
      </c>
      <c r="M82" s="440"/>
      <c r="N82" s="440"/>
      <c r="O82" s="440"/>
      <c r="P82" s="440"/>
      <c r="Q82" s="440"/>
      <c r="R82" s="440"/>
      <c r="S82" s="440"/>
      <c r="T82" s="440"/>
      <c r="U82" s="440"/>
      <c r="V82" s="440"/>
      <c r="W82" s="440"/>
      <c r="X82" s="440"/>
      <c r="Y82" s="440"/>
      <c r="Z82" s="440"/>
    </row>
    <row r="83" ht="11.25" customHeight="1">
      <c r="A83" s="67" t="s">
        <v>1474</v>
      </c>
      <c r="B83" s="87" t="s">
        <v>3697</v>
      </c>
      <c r="C83" s="65" t="s">
        <v>51</v>
      </c>
      <c r="D83" s="87" t="s">
        <v>3698</v>
      </c>
      <c r="E83" s="441" t="s">
        <v>3699</v>
      </c>
      <c r="F83" s="65" t="s">
        <v>3386</v>
      </c>
      <c r="G83" s="65">
        <v>1.0</v>
      </c>
      <c r="H83" s="433">
        <v>1.0</v>
      </c>
      <c r="I83" s="434">
        <v>1.0</v>
      </c>
      <c r="J83" s="435">
        <v>20.0</v>
      </c>
      <c r="K83" s="435">
        <v>20.0</v>
      </c>
      <c r="L83" s="439" t="s">
        <v>1474</v>
      </c>
      <c r="M83" s="440"/>
      <c r="N83" s="440"/>
      <c r="O83" s="440"/>
      <c r="P83" s="440"/>
      <c r="Q83" s="440"/>
      <c r="R83" s="440"/>
      <c r="S83" s="440"/>
      <c r="T83" s="440"/>
      <c r="U83" s="440"/>
      <c r="V83" s="440"/>
      <c r="W83" s="440"/>
      <c r="X83" s="440"/>
      <c r="Y83" s="440"/>
      <c r="Z83" s="440"/>
    </row>
    <row r="84" ht="11.25" customHeight="1">
      <c r="A84" s="67" t="s">
        <v>1474</v>
      </c>
      <c r="B84" s="467" t="s">
        <v>3700</v>
      </c>
      <c r="C84" s="65" t="s">
        <v>51</v>
      </c>
      <c r="D84" s="142" t="s">
        <v>3701</v>
      </c>
      <c r="E84" s="142" t="s">
        <v>3702</v>
      </c>
      <c r="F84" s="65" t="s">
        <v>3386</v>
      </c>
      <c r="G84" s="65">
        <v>1.0</v>
      </c>
      <c r="H84" s="433">
        <v>1.0</v>
      </c>
      <c r="I84" s="434">
        <v>1.0</v>
      </c>
      <c r="J84" s="435">
        <v>20.0</v>
      </c>
      <c r="K84" s="435">
        <v>20.0</v>
      </c>
      <c r="L84" s="439" t="s">
        <v>1474</v>
      </c>
      <c r="M84" s="440"/>
      <c r="N84" s="440"/>
      <c r="O84" s="440"/>
      <c r="P84" s="440"/>
      <c r="Q84" s="440"/>
      <c r="R84" s="440"/>
      <c r="S84" s="440"/>
      <c r="T84" s="440"/>
      <c r="U84" s="440"/>
      <c r="V84" s="440"/>
      <c r="W84" s="440"/>
      <c r="X84" s="440"/>
      <c r="Y84" s="440"/>
      <c r="Z84" s="440"/>
    </row>
    <row r="85" ht="11.25" customHeight="1">
      <c r="A85" s="66" t="s">
        <v>1489</v>
      </c>
      <c r="B85" s="405" t="s">
        <v>1073</v>
      </c>
      <c r="C85" s="65" t="s">
        <v>51</v>
      </c>
      <c r="D85" s="87" t="s">
        <v>3703</v>
      </c>
      <c r="E85" s="441" t="s">
        <v>3704</v>
      </c>
      <c r="F85" s="65" t="s">
        <v>3386</v>
      </c>
      <c r="G85" s="69">
        <v>7.0</v>
      </c>
      <c r="H85" s="415">
        <v>4.0</v>
      </c>
      <c r="I85" s="235">
        <v>7.0</v>
      </c>
      <c r="J85" s="438">
        <v>20.0</v>
      </c>
      <c r="K85" s="438">
        <v>2.86</v>
      </c>
      <c r="L85" s="439" t="s">
        <v>1474</v>
      </c>
      <c r="M85" s="440"/>
      <c r="N85" s="440"/>
      <c r="O85" s="440"/>
      <c r="P85" s="440"/>
      <c r="Q85" s="440"/>
      <c r="R85" s="440"/>
      <c r="S85" s="440"/>
      <c r="T85" s="440"/>
      <c r="U85" s="440"/>
      <c r="V85" s="440"/>
      <c r="W85" s="440"/>
      <c r="X85" s="440"/>
      <c r="Y85" s="440"/>
      <c r="Z85" s="440"/>
    </row>
    <row r="86" ht="11.25" customHeight="1">
      <c r="A86" s="66" t="s">
        <v>1489</v>
      </c>
      <c r="B86" s="405" t="s">
        <v>1073</v>
      </c>
      <c r="C86" s="65" t="s">
        <v>51</v>
      </c>
      <c r="D86" s="87" t="s">
        <v>3705</v>
      </c>
      <c r="E86" s="441" t="s">
        <v>3706</v>
      </c>
      <c r="F86" s="65" t="s">
        <v>3386</v>
      </c>
      <c r="G86" s="69">
        <v>7.0</v>
      </c>
      <c r="H86" s="415">
        <v>4.0</v>
      </c>
      <c r="I86" s="235">
        <v>7.0</v>
      </c>
      <c r="J86" s="438">
        <v>20.0</v>
      </c>
      <c r="K86" s="438">
        <v>2.86</v>
      </c>
      <c r="L86" s="439" t="s">
        <v>1474</v>
      </c>
      <c r="M86" s="440"/>
      <c r="N86" s="440"/>
      <c r="O86" s="440"/>
      <c r="P86" s="440"/>
      <c r="Q86" s="440"/>
      <c r="R86" s="440"/>
      <c r="S86" s="440"/>
      <c r="T86" s="440"/>
      <c r="U86" s="440"/>
      <c r="V86" s="440"/>
      <c r="W86" s="440"/>
      <c r="X86" s="440"/>
      <c r="Y86" s="440"/>
      <c r="Z86" s="440"/>
    </row>
    <row r="87" ht="11.25" customHeight="1">
      <c r="A87" s="65" t="s">
        <v>3707</v>
      </c>
      <c r="B87" s="405" t="s">
        <v>3708</v>
      </c>
      <c r="C87" s="65" t="s">
        <v>51</v>
      </c>
      <c r="D87" s="87" t="s">
        <v>3709</v>
      </c>
      <c r="E87" s="441" t="s">
        <v>1363</v>
      </c>
      <c r="F87" s="65" t="s">
        <v>3386</v>
      </c>
      <c r="G87" s="69">
        <v>7.0</v>
      </c>
      <c r="H87" s="415">
        <v>4.0</v>
      </c>
      <c r="I87" s="235">
        <v>7.0</v>
      </c>
      <c r="J87" s="438">
        <v>20.0</v>
      </c>
      <c r="K87" s="438">
        <v>2.86</v>
      </c>
      <c r="L87" s="439" t="s">
        <v>1474</v>
      </c>
      <c r="M87" s="440"/>
      <c r="N87" s="440"/>
      <c r="O87" s="440"/>
      <c r="P87" s="440"/>
      <c r="Q87" s="440"/>
      <c r="R87" s="440"/>
      <c r="S87" s="440"/>
      <c r="T87" s="440"/>
      <c r="U87" s="440"/>
      <c r="V87" s="440"/>
      <c r="W87" s="440"/>
      <c r="X87" s="440"/>
      <c r="Y87" s="440"/>
      <c r="Z87" s="440"/>
    </row>
    <row r="88" ht="11.25" customHeight="1">
      <c r="A88" s="66" t="s">
        <v>1489</v>
      </c>
      <c r="B88" s="405" t="s">
        <v>1073</v>
      </c>
      <c r="C88" s="65" t="s">
        <v>51</v>
      </c>
      <c r="D88" s="405" t="s">
        <v>3710</v>
      </c>
      <c r="E88" s="441" t="s">
        <v>3711</v>
      </c>
      <c r="F88" s="65" t="s">
        <v>3386</v>
      </c>
      <c r="G88" s="69">
        <v>7.0</v>
      </c>
      <c r="H88" s="415">
        <v>4.0</v>
      </c>
      <c r="I88" s="235">
        <v>7.0</v>
      </c>
      <c r="J88" s="438">
        <v>20.0</v>
      </c>
      <c r="K88" s="438">
        <v>2.86</v>
      </c>
      <c r="L88" s="439" t="s">
        <v>1474</v>
      </c>
      <c r="M88" s="440"/>
      <c r="N88" s="440"/>
      <c r="O88" s="440"/>
      <c r="P88" s="440"/>
      <c r="Q88" s="440"/>
      <c r="R88" s="440"/>
      <c r="S88" s="440"/>
      <c r="T88" s="440"/>
      <c r="U88" s="440"/>
      <c r="V88" s="440"/>
      <c r="W88" s="440"/>
      <c r="X88" s="440"/>
      <c r="Y88" s="440"/>
      <c r="Z88" s="440"/>
    </row>
    <row r="89" ht="11.25" customHeight="1">
      <c r="A89" s="66" t="s">
        <v>1489</v>
      </c>
      <c r="B89" s="405" t="s">
        <v>1073</v>
      </c>
      <c r="C89" s="65" t="s">
        <v>51</v>
      </c>
      <c r="D89" s="405" t="s">
        <v>3712</v>
      </c>
      <c r="E89" s="405" t="s">
        <v>3713</v>
      </c>
      <c r="F89" s="65" t="s">
        <v>3386</v>
      </c>
      <c r="G89" s="69">
        <v>7.0</v>
      </c>
      <c r="H89" s="415">
        <v>4.0</v>
      </c>
      <c r="I89" s="235">
        <v>7.0</v>
      </c>
      <c r="J89" s="438">
        <v>20.0</v>
      </c>
      <c r="K89" s="438">
        <v>2.86</v>
      </c>
      <c r="L89" s="439" t="s">
        <v>1474</v>
      </c>
      <c r="M89" s="440"/>
      <c r="N89" s="468"/>
      <c r="O89" s="440"/>
      <c r="P89" s="440"/>
      <c r="Q89" s="440"/>
      <c r="R89" s="440"/>
      <c r="S89" s="440"/>
      <c r="T89" s="440"/>
      <c r="U89" s="440"/>
      <c r="V89" s="440"/>
      <c r="W89" s="440"/>
      <c r="X89" s="440"/>
      <c r="Y89" s="440"/>
      <c r="Z89" s="440"/>
    </row>
    <row r="90" ht="11.25" customHeight="1">
      <c r="A90" s="67" t="s">
        <v>1628</v>
      </c>
      <c r="B90" s="87" t="s">
        <v>1629</v>
      </c>
      <c r="C90" s="65" t="s">
        <v>51</v>
      </c>
      <c r="D90" s="87" t="s">
        <v>3714</v>
      </c>
      <c r="E90" s="441" t="s">
        <v>3715</v>
      </c>
      <c r="F90" s="65" t="s">
        <v>3716</v>
      </c>
      <c r="G90" s="65">
        <v>6.0</v>
      </c>
      <c r="H90" s="65">
        <v>1.0</v>
      </c>
      <c r="I90" s="65">
        <v>6.0</v>
      </c>
      <c r="J90" s="459">
        <v>10.0</v>
      </c>
      <c r="K90" s="469">
        <v>1.67</v>
      </c>
      <c r="L90" s="439" t="s">
        <v>448</v>
      </c>
      <c r="M90" s="440"/>
      <c r="N90" s="440"/>
      <c r="O90" s="440"/>
      <c r="P90" s="440"/>
      <c r="Q90" s="440"/>
      <c r="R90" s="440"/>
      <c r="S90" s="440"/>
      <c r="T90" s="440"/>
      <c r="U90" s="440"/>
      <c r="V90" s="440"/>
      <c r="W90" s="440"/>
      <c r="X90" s="440"/>
      <c r="Y90" s="440"/>
      <c r="Z90" s="440"/>
    </row>
    <row r="91" ht="11.25" customHeight="1">
      <c r="A91" s="67" t="s">
        <v>1628</v>
      </c>
      <c r="B91" s="87" t="s">
        <v>1629</v>
      </c>
      <c r="C91" s="65" t="s">
        <v>51</v>
      </c>
      <c r="D91" s="87" t="s">
        <v>3717</v>
      </c>
      <c r="E91" s="441" t="s">
        <v>3718</v>
      </c>
      <c r="F91" s="65" t="s">
        <v>3716</v>
      </c>
      <c r="G91" s="65">
        <v>6.0</v>
      </c>
      <c r="H91" s="65">
        <v>1.0</v>
      </c>
      <c r="I91" s="65">
        <v>6.0</v>
      </c>
      <c r="J91" s="459">
        <v>10.0</v>
      </c>
      <c r="K91" s="469">
        <v>1.67</v>
      </c>
      <c r="L91" s="439" t="s">
        <v>448</v>
      </c>
      <c r="M91" s="440"/>
      <c r="N91" s="440"/>
      <c r="O91" s="440"/>
      <c r="P91" s="440"/>
      <c r="Q91" s="440"/>
      <c r="R91" s="440"/>
      <c r="S91" s="440"/>
      <c r="T91" s="440"/>
      <c r="U91" s="440"/>
      <c r="V91" s="440"/>
      <c r="W91" s="440"/>
      <c r="X91" s="440"/>
      <c r="Y91" s="440"/>
      <c r="Z91" s="440"/>
    </row>
    <row r="92" ht="11.25" customHeight="1">
      <c r="A92" s="67" t="s">
        <v>1628</v>
      </c>
      <c r="B92" s="87" t="s">
        <v>1629</v>
      </c>
      <c r="C92" s="65" t="s">
        <v>51</v>
      </c>
      <c r="D92" s="142" t="s">
        <v>3719</v>
      </c>
      <c r="E92" s="442" t="s">
        <v>3720</v>
      </c>
      <c r="F92" s="65" t="s">
        <v>3716</v>
      </c>
      <c r="G92" s="65">
        <v>6.0</v>
      </c>
      <c r="H92" s="65">
        <v>1.0</v>
      </c>
      <c r="I92" s="65">
        <v>6.0</v>
      </c>
      <c r="J92" s="459">
        <v>10.0</v>
      </c>
      <c r="K92" s="469">
        <v>1.67</v>
      </c>
      <c r="L92" s="439" t="s">
        <v>448</v>
      </c>
      <c r="M92" s="440"/>
      <c r="N92" s="440"/>
      <c r="O92" s="440"/>
      <c r="P92" s="440"/>
      <c r="Q92" s="440"/>
      <c r="R92" s="440"/>
      <c r="S92" s="440"/>
      <c r="T92" s="440"/>
      <c r="U92" s="440"/>
      <c r="V92" s="440"/>
      <c r="W92" s="440"/>
      <c r="X92" s="440"/>
      <c r="Y92" s="440"/>
      <c r="Z92" s="440"/>
    </row>
    <row r="93" ht="11.25" customHeight="1">
      <c r="A93" s="67" t="s">
        <v>1628</v>
      </c>
      <c r="B93" s="87" t="s">
        <v>1629</v>
      </c>
      <c r="C93" s="65" t="s">
        <v>51</v>
      </c>
      <c r="D93" s="87" t="s">
        <v>3721</v>
      </c>
      <c r="E93" s="441" t="s">
        <v>3722</v>
      </c>
      <c r="F93" s="65" t="s">
        <v>3716</v>
      </c>
      <c r="G93" s="65">
        <v>6.0</v>
      </c>
      <c r="H93" s="65">
        <v>1.0</v>
      </c>
      <c r="I93" s="65">
        <v>6.0</v>
      </c>
      <c r="J93" s="459">
        <v>10.0</v>
      </c>
      <c r="K93" s="469">
        <v>1.67</v>
      </c>
      <c r="L93" s="439" t="s">
        <v>448</v>
      </c>
      <c r="M93" s="440"/>
      <c r="N93" s="440"/>
      <c r="O93" s="440"/>
      <c r="P93" s="440"/>
      <c r="Q93" s="440"/>
      <c r="R93" s="440"/>
      <c r="S93" s="440"/>
      <c r="T93" s="440"/>
      <c r="U93" s="440"/>
      <c r="V93" s="440"/>
      <c r="W93" s="440"/>
      <c r="X93" s="440"/>
      <c r="Y93" s="440"/>
      <c r="Z93" s="440"/>
    </row>
    <row r="94" ht="11.25" customHeight="1">
      <c r="A94" s="67" t="s">
        <v>1628</v>
      </c>
      <c r="B94" s="87" t="s">
        <v>1629</v>
      </c>
      <c r="C94" s="65" t="s">
        <v>51</v>
      </c>
      <c r="D94" s="87" t="s">
        <v>3723</v>
      </c>
      <c r="E94" s="441" t="s">
        <v>3724</v>
      </c>
      <c r="F94" s="65" t="s">
        <v>3716</v>
      </c>
      <c r="G94" s="65">
        <v>6.0</v>
      </c>
      <c r="H94" s="65">
        <v>1.0</v>
      </c>
      <c r="I94" s="65">
        <v>6.0</v>
      </c>
      <c r="J94" s="459">
        <v>10.0</v>
      </c>
      <c r="K94" s="469">
        <v>1.67</v>
      </c>
      <c r="L94" s="439" t="s">
        <v>448</v>
      </c>
      <c r="M94" s="440"/>
      <c r="N94" s="440"/>
      <c r="O94" s="440"/>
      <c r="P94" s="440"/>
      <c r="Q94" s="440"/>
      <c r="R94" s="440"/>
      <c r="S94" s="440"/>
      <c r="T94" s="440"/>
      <c r="U94" s="440"/>
      <c r="V94" s="440"/>
      <c r="W94" s="440"/>
      <c r="X94" s="440"/>
      <c r="Y94" s="440"/>
      <c r="Z94" s="440"/>
    </row>
    <row r="95" ht="11.25" customHeight="1">
      <c r="A95" s="67" t="s">
        <v>1628</v>
      </c>
      <c r="B95" s="87" t="s">
        <v>1629</v>
      </c>
      <c r="C95" s="65" t="s">
        <v>51</v>
      </c>
      <c r="D95" s="87" t="s">
        <v>3725</v>
      </c>
      <c r="E95" s="441" t="s">
        <v>3726</v>
      </c>
      <c r="F95" s="65" t="s">
        <v>3716</v>
      </c>
      <c r="G95" s="65">
        <v>6.0</v>
      </c>
      <c r="H95" s="65">
        <v>1.0</v>
      </c>
      <c r="I95" s="65">
        <v>6.0</v>
      </c>
      <c r="J95" s="459">
        <v>10.0</v>
      </c>
      <c r="K95" s="469">
        <v>1.67</v>
      </c>
      <c r="L95" s="439" t="s">
        <v>448</v>
      </c>
      <c r="M95" s="440"/>
      <c r="N95" s="440"/>
      <c r="O95" s="440"/>
      <c r="P95" s="440"/>
      <c r="Q95" s="440"/>
      <c r="R95" s="440"/>
      <c r="S95" s="440"/>
      <c r="T95" s="440"/>
      <c r="U95" s="440"/>
      <c r="V95" s="440"/>
      <c r="W95" s="440"/>
      <c r="X95" s="440"/>
      <c r="Y95" s="440"/>
      <c r="Z95" s="440"/>
    </row>
    <row r="96" ht="11.25" customHeight="1">
      <c r="A96" s="67" t="s">
        <v>1628</v>
      </c>
      <c r="B96" s="87" t="s">
        <v>1629</v>
      </c>
      <c r="C96" s="65" t="s">
        <v>51</v>
      </c>
      <c r="D96" s="87" t="s">
        <v>3727</v>
      </c>
      <c r="E96" s="441" t="s">
        <v>3728</v>
      </c>
      <c r="F96" s="65" t="s">
        <v>3716</v>
      </c>
      <c r="G96" s="65">
        <v>6.0</v>
      </c>
      <c r="H96" s="65">
        <v>1.0</v>
      </c>
      <c r="I96" s="65">
        <v>6.0</v>
      </c>
      <c r="J96" s="459">
        <v>10.0</v>
      </c>
      <c r="K96" s="469">
        <v>1.67</v>
      </c>
      <c r="L96" s="439" t="s">
        <v>448</v>
      </c>
      <c r="M96" s="440"/>
      <c r="N96" s="440"/>
      <c r="O96" s="440"/>
      <c r="P96" s="440"/>
      <c r="Q96" s="440"/>
      <c r="R96" s="440"/>
      <c r="S96" s="440"/>
      <c r="T96" s="440"/>
      <c r="U96" s="440"/>
      <c r="V96" s="440"/>
      <c r="W96" s="440"/>
      <c r="X96" s="440"/>
      <c r="Y96" s="440"/>
      <c r="Z96" s="440"/>
    </row>
    <row r="97" ht="11.25" customHeight="1">
      <c r="A97" s="67" t="s">
        <v>1628</v>
      </c>
      <c r="B97" s="87" t="s">
        <v>1629</v>
      </c>
      <c r="C97" s="65" t="s">
        <v>51</v>
      </c>
      <c r="D97" s="87" t="s">
        <v>3729</v>
      </c>
      <c r="E97" s="441" t="s">
        <v>3730</v>
      </c>
      <c r="F97" s="65" t="s">
        <v>3716</v>
      </c>
      <c r="G97" s="65">
        <v>6.0</v>
      </c>
      <c r="H97" s="65">
        <v>1.0</v>
      </c>
      <c r="I97" s="65">
        <v>6.0</v>
      </c>
      <c r="J97" s="459">
        <v>10.0</v>
      </c>
      <c r="K97" s="469">
        <v>1.67</v>
      </c>
      <c r="L97" s="439" t="s">
        <v>448</v>
      </c>
      <c r="M97" s="440"/>
      <c r="N97" s="440"/>
      <c r="O97" s="440"/>
      <c r="P97" s="440"/>
      <c r="Q97" s="440"/>
      <c r="R97" s="440"/>
      <c r="S97" s="440"/>
      <c r="T97" s="440"/>
      <c r="U97" s="440"/>
      <c r="V97" s="440"/>
      <c r="W97" s="440"/>
      <c r="X97" s="440"/>
      <c r="Y97" s="440"/>
      <c r="Z97" s="440"/>
    </row>
    <row r="98" ht="11.25" customHeight="1">
      <c r="A98" s="67" t="s">
        <v>1628</v>
      </c>
      <c r="B98" s="87" t="s">
        <v>1629</v>
      </c>
      <c r="C98" s="65" t="s">
        <v>51</v>
      </c>
      <c r="D98" s="470" t="s">
        <v>3731</v>
      </c>
      <c r="E98" s="441" t="s">
        <v>3732</v>
      </c>
      <c r="F98" s="65" t="s">
        <v>3716</v>
      </c>
      <c r="G98" s="65">
        <v>6.0</v>
      </c>
      <c r="H98" s="65">
        <v>1.0</v>
      </c>
      <c r="I98" s="65">
        <v>6.0</v>
      </c>
      <c r="J98" s="459">
        <v>10.0</v>
      </c>
      <c r="K98" s="469">
        <v>1.67</v>
      </c>
      <c r="L98" s="439" t="s">
        <v>448</v>
      </c>
      <c r="M98" s="440"/>
      <c r="N98" s="440"/>
      <c r="O98" s="440"/>
      <c r="P98" s="440"/>
      <c r="Q98" s="440"/>
      <c r="R98" s="440"/>
      <c r="S98" s="440"/>
      <c r="T98" s="440"/>
      <c r="U98" s="440"/>
      <c r="V98" s="440"/>
      <c r="W98" s="440"/>
      <c r="X98" s="440"/>
      <c r="Y98" s="440"/>
      <c r="Z98" s="440"/>
    </row>
    <row r="99" ht="11.25" customHeight="1">
      <c r="A99" s="67" t="s">
        <v>1628</v>
      </c>
      <c r="B99" s="87" t="s">
        <v>1629</v>
      </c>
      <c r="C99" s="65" t="s">
        <v>51</v>
      </c>
      <c r="D99" s="405" t="s">
        <v>3733</v>
      </c>
      <c r="E99" s="441" t="s">
        <v>3734</v>
      </c>
      <c r="F99" s="82" t="s">
        <v>3716</v>
      </c>
      <c r="G99" s="65">
        <v>6.0</v>
      </c>
      <c r="H99" s="65">
        <v>1.0</v>
      </c>
      <c r="I99" s="65">
        <v>6.0</v>
      </c>
      <c r="J99" s="459">
        <v>10.0</v>
      </c>
      <c r="K99" s="469">
        <v>1.67</v>
      </c>
      <c r="L99" s="439" t="s">
        <v>448</v>
      </c>
      <c r="M99" s="440"/>
      <c r="N99" s="440"/>
      <c r="O99" s="440"/>
      <c r="P99" s="440"/>
      <c r="Q99" s="440"/>
      <c r="R99" s="440"/>
      <c r="S99" s="440"/>
      <c r="T99" s="440"/>
      <c r="U99" s="440"/>
      <c r="V99" s="440"/>
      <c r="W99" s="440"/>
      <c r="X99" s="440"/>
      <c r="Y99" s="440"/>
      <c r="Z99" s="440"/>
    </row>
    <row r="100" ht="11.25" customHeight="1">
      <c r="A100" s="67" t="s">
        <v>1628</v>
      </c>
      <c r="B100" s="87" t="s">
        <v>1629</v>
      </c>
      <c r="C100" s="65" t="s">
        <v>51</v>
      </c>
      <c r="D100" s="405" t="s">
        <v>3735</v>
      </c>
      <c r="E100" s="441" t="s">
        <v>3736</v>
      </c>
      <c r="F100" s="82" t="s">
        <v>3716</v>
      </c>
      <c r="G100" s="65">
        <v>6.0</v>
      </c>
      <c r="H100" s="65">
        <v>1.0</v>
      </c>
      <c r="I100" s="65">
        <v>6.0</v>
      </c>
      <c r="J100" s="459">
        <v>10.0</v>
      </c>
      <c r="K100" s="469">
        <v>1.67</v>
      </c>
      <c r="L100" s="439" t="s">
        <v>448</v>
      </c>
      <c r="M100" s="440"/>
      <c r="N100" s="440"/>
      <c r="O100" s="440"/>
      <c r="P100" s="440"/>
      <c r="Q100" s="440"/>
      <c r="R100" s="440"/>
      <c r="S100" s="440"/>
      <c r="T100" s="440"/>
      <c r="U100" s="440"/>
      <c r="V100" s="440"/>
      <c r="W100" s="440"/>
      <c r="X100" s="440"/>
      <c r="Y100" s="440"/>
      <c r="Z100" s="440"/>
    </row>
    <row r="101" ht="11.25" customHeight="1">
      <c r="A101" s="67" t="s">
        <v>1628</v>
      </c>
      <c r="B101" s="87" t="s">
        <v>1629</v>
      </c>
      <c r="C101" s="65" t="s">
        <v>51</v>
      </c>
      <c r="D101" s="405" t="s">
        <v>3737</v>
      </c>
      <c r="E101" s="441" t="s">
        <v>3738</v>
      </c>
      <c r="F101" s="82" t="s">
        <v>3716</v>
      </c>
      <c r="G101" s="65">
        <v>6.0</v>
      </c>
      <c r="H101" s="65">
        <v>1.0</v>
      </c>
      <c r="I101" s="65">
        <v>6.0</v>
      </c>
      <c r="J101" s="459">
        <v>10.0</v>
      </c>
      <c r="K101" s="469">
        <v>1.67</v>
      </c>
      <c r="L101" s="439" t="s">
        <v>448</v>
      </c>
      <c r="M101" s="440"/>
      <c r="N101" s="440"/>
      <c r="O101" s="440"/>
      <c r="P101" s="440"/>
      <c r="Q101" s="440"/>
      <c r="R101" s="440"/>
      <c r="S101" s="440"/>
      <c r="T101" s="440"/>
      <c r="U101" s="440"/>
      <c r="V101" s="440"/>
      <c r="W101" s="440"/>
      <c r="X101" s="440"/>
      <c r="Y101" s="440"/>
      <c r="Z101" s="440"/>
    </row>
    <row r="102" ht="11.25" customHeight="1">
      <c r="A102" s="67" t="s">
        <v>1628</v>
      </c>
      <c r="B102" s="87" t="s">
        <v>1629</v>
      </c>
      <c r="C102" s="65" t="s">
        <v>51</v>
      </c>
      <c r="D102" s="405" t="s">
        <v>3739</v>
      </c>
      <c r="E102" s="441" t="s">
        <v>3740</v>
      </c>
      <c r="F102" s="82" t="s">
        <v>3716</v>
      </c>
      <c r="G102" s="65">
        <v>6.0</v>
      </c>
      <c r="H102" s="65">
        <v>1.0</v>
      </c>
      <c r="I102" s="65">
        <v>6.0</v>
      </c>
      <c r="J102" s="459">
        <v>10.0</v>
      </c>
      <c r="K102" s="469">
        <v>1.67</v>
      </c>
      <c r="L102" s="439" t="s">
        <v>448</v>
      </c>
      <c r="M102" s="440"/>
      <c r="N102" s="440"/>
      <c r="O102" s="440"/>
      <c r="P102" s="440"/>
      <c r="Q102" s="440"/>
      <c r="R102" s="440"/>
      <c r="S102" s="440"/>
      <c r="T102" s="440"/>
      <c r="U102" s="440"/>
      <c r="V102" s="440"/>
      <c r="W102" s="440"/>
      <c r="X102" s="440"/>
      <c r="Y102" s="440"/>
      <c r="Z102" s="440"/>
    </row>
    <row r="103" ht="11.25" customHeight="1">
      <c r="A103" s="67" t="s">
        <v>1628</v>
      </c>
      <c r="B103" s="87" t="s">
        <v>1629</v>
      </c>
      <c r="C103" s="65" t="s">
        <v>51</v>
      </c>
      <c r="D103" s="405" t="s">
        <v>3741</v>
      </c>
      <c r="E103" s="441" t="s">
        <v>3742</v>
      </c>
      <c r="F103" s="82" t="s">
        <v>3716</v>
      </c>
      <c r="G103" s="65">
        <v>6.0</v>
      </c>
      <c r="H103" s="65">
        <v>1.0</v>
      </c>
      <c r="I103" s="65">
        <v>6.0</v>
      </c>
      <c r="J103" s="459">
        <v>10.0</v>
      </c>
      <c r="K103" s="469">
        <v>1.67</v>
      </c>
      <c r="L103" s="439" t="s">
        <v>448</v>
      </c>
      <c r="M103" s="440"/>
      <c r="N103" s="440"/>
      <c r="O103" s="440"/>
      <c r="P103" s="440"/>
      <c r="Q103" s="440"/>
      <c r="R103" s="440"/>
      <c r="S103" s="440"/>
      <c r="T103" s="440"/>
      <c r="U103" s="440"/>
      <c r="V103" s="440"/>
      <c r="W103" s="440"/>
      <c r="X103" s="440"/>
      <c r="Y103" s="440"/>
      <c r="Z103" s="440"/>
    </row>
    <row r="104" ht="11.25" customHeight="1">
      <c r="A104" s="67" t="s">
        <v>1628</v>
      </c>
      <c r="B104" s="87" t="s">
        <v>1629</v>
      </c>
      <c r="C104" s="65" t="s">
        <v>51</v>
      </c>
      <c r="D104" s="405" t="s">
        <v>3743</v>
      </c>
      <c r="E104" s="441" t="s">
        <v>3744</v>
      </c>
      <c r="F104" s="82" t="s">
        <v>3716</v>
      </c>
      <c r="G104" s="65">
        <v>6.0</v>
      </c>
      <c r="H104" s="65">
        <v>1.0</v>
      </c>
      <c r="I104" s="65">
        <v>6.0</v>
      </c>
      <c r="J104" s="459">
        <v>10.0</v>
      </c>
      <c r="K104" s="469">
        <v>1.67</v>
      </c>
      <c r="L104" s="439" t="s">
        <v>448</v>
      </c>
      <c r="M104" s="440"/>
      <c r="N104" s="440"/>
      <c r="O104" s="440"/>
      <c r="P104" s="440"/>
      <c r="Q104" s="440"/>
      <c r="R104" s="440"/>
      <c r="S104" s="440"/>
      <c r="T104" s="440"/>
      <c r="U104" s="440"/>
      <c r="V104" s="440"/>
      <c r="W104" s="440"/>
      <c r="X104" s="440"/>
      <c r="Y104" s="440"/>
      <c r="Z104" s="440"/>
    </row>
    <row r="105" ht="11.25" customHeight="1">
      <c r="A105" s="67" t="s">
        <v>1628</v>
      </c>
      <c r="B105" s="87" t="s">
        <v>1629</v>
      </c>
      <c r="C105" s="65" t="s">
        <v>51</v>
      </c>
      <c r="D105" s="405" t="s">
        <v>3745</v>
      </c>
      <c r="E105" s="441" t="s">
        <v>3746</v>
      </c>
      <c r="F105" s="82" t="s">
        <v>3716</v>
      </c>
      <c r="G105" s="65">
        <v>6.0</v>
      </c>
      <c r="H105" s="65">
        <v>1.0</v>
      </c>
      <c r="I105" s="65">
        <v>6.0</v>
      </c>
      <c r="J105" s="459">
        <v>10.0</v>
      </c>
      <c r="K105" s="469">
        <v>1.67</v>
      </c>
      <c r="L105" s="439" t="s">
        <v>448</v>
      </c>
      <c r="M105" s="440"/>
      <c r="N105" s="440"/>
      <c r="O105" s="440"/>
      <c r="P105" s="440"/>
      <c r="Q105" s="440"/>
      <c r="R105" s="440"/>
      <c r="S105" s="440"/>
      <c r="T105" s="440"/>
      <c r="U105" s="440"/>
      <c r="V105" s="440"/>
      <c r="W105" s="440"/>
      <c r="X105" s="440"/>
      <c r="Y105" s="440"/>
      <c r="Z105" s="440"/>
    </row>
    <row r="106" ht="11.25" customHeight="1">
      <c r="A106" s="348" t="s">
        <v>1565</v>
      </c>
      <c r="B106" s="383" t="s">
        <v>1566</v>
      </c>
      <c r="C106" s="384" t="s">
        <v>51</v>
      </c>
      <c r="D106" s="471" t="s">
        <v>3747</v>
      </c>
      <c r="E106" s="472" t="s">
        <v>3748</v>
      </c>
      <c r="F106" s="473" t="s">
        <v>3716</v>
      </c>
      <c r="G106" s="384">
        <v>6.0</v>
      </c>
      <c r="H106" s="384">
        <v>3.0</v>
      </c>
      <c r="I106" s="384">
        <v>7.0</v>
      </c>
      <c r="J106" s="474">
        <v>10.0</v>
      </c>
      <c r="K106" s="475">
        <v>1.67</v>
      </c>
      <c r="L106" s="439" t="s">
        <v>448</v>
      </c>
      <c r="M106" s="440"/>
      <c r="N106" s="440"/>
      <c r="O106" s="440"/>
      <c r="P106" s="440"/>
      <c r="Q106" s="440"/>
      <c r="R106" s="440"/>
      <c r="S106" s="440"/>
      <c r="T106" s="440"/>
      <c r="U106" s="440"/>
      <c r="V106" s="440"/>
      <c r="W106" s="440"/>
      <c r="X106" s="440"/>
      <c r="Y106" s="440"/>
      <c r="Z106" s="440"/>
    </row>
    <row r="107" ht="11.25" customHeight="1">
      <c r="A107" s="348" t="s">
        <v>1565</v>
      </c>
      <c r="B107" s="383" t="s">
        <v>1566</v>
      </c>
      <c r="C107" s="384" t="s">
        <v>51</v>
      </c>
      <c r="D107" s="405" t="s">
        <v>3749</v>
      </c>
      <c r="E107" s="441" t="s">
        <v>3750</v>
      </c>
      <c r="F107" s="473" t="s">
        <v>3716</v>
      </c>
      <c r="G107" s="384">
        <v>6.0</v>
      </c>
      <c r="H107" s="384">
        <v>3.0</v>
      </c>
      <c r="I107" s="384">
        <v>7.0</v>
      </c>
      <c r="J107" s="474">
        <v>10.0</v>
      </c>
      <c r="K107" s="475">
        <v>1.67</v>
      </c>
      <c r="L107" s="439" t="s">
        <v>448</v>
      </c>
      <c r="M107" s="440"/>
      <c r="N107" s="440"/>
      <c r="O107" s="440"/>
      <c r="P107" s="440"/>
      <c r="Q107" s="440"/>
      <c r="R107" s="440"/>
      <c r="S107" s="440"/>
      <c r="T107" s="440"/>
      <c r="U107" s="440"/>
      <c r="V107" s="440"/>
      <c r="W107" s="440"/>
      <c r="X107" s="440"/>
      <c r="Y107" s="440"/>
      <c r="Z107" s="440"/>
    </row>
    <row r="108" ht="11.25" customHeight="1">
      <c r="A108" s="348" t="s">
        <v>1565</v>
      </c>
      <c r="B108" s="383" t="s">
        <v>1566</v>
      </c>
      <c r="C108" s="384" t="s">
        <v>51</v>
      </c>
      <c r="D108" s="405" t="s">
        <v>3751</v>
      </c>
      <c r="E108" s="441" t="s">
        <v>3752</v>
      </c>
      <c r="F108" s="473" t="s">
        <v>3716</v>
      </c>
      <c r="G108" s="384">
        <v>6.0</v>
      </c>
      <c r="H108" s="384">
        <v>3.0</v>
      </c>
      <c r="I108" s="384">
        <v>7.0</v>
      </c>
      <c r="J108" s="474">
        <v>10.0</v>
      </c>
      <c r="K108" s="475">
        <v>1.67</v>
      </c>
      <c r="L108" s="439" t="s">
        <v>448</v>
      </c>
      <c r="M108" s="440"/>
      <c r="N108" s="440"/>
      <c r="O108" s="440"/>
      <c r="P108" s="440"/>
      <c r="Q108" s="440"/>
      <c r="R108" s="440"/>
      <c r="S108" s="440"/>
      <c r="T108" s="440"/>
      <c r="U108" s="440"/>
      <c r="V108" s="440"/>
      <c r="W108" s="440"/>
      <c r="X108" s="440"/>
      <c r="Y108" s="440"/>
      <c r="Z108" s="440"/>
    </row>
    <row r="109" ht="11.25" customHeight="1">
      <c r="A109" s="348" t="s">
        <v>1565</v>
      </c>
      <c r="B109" s="383" t="s">
        <v>1566</v>
      </c>
      <c r="C109" s="384" t="s">
        <v>51</v>
      </c>
      <c r="D109" s="405" t="s">
        <v>3753</v>
      </c>
      <c r="E109" s="441" t="s">
        <v>3754</v>
      </c>
      <c r="F109" s="473" t="s">
        <v>3716</v>
      </c>
      <c r="G109" s="384">
        <v>6.0</v>
      </c>
      <c r="H109" s="384">
        <v>3.0</v>
      </c>
      <c r="I109" s="384">
        <v>7.0</v>
      </c>
      <c r="J109" s="474">
        <v>10.0</v>
      </c>
      <c r="K109" s="475">
        <v>1.67</v>
      </c>
      <c r="L109" s="439" t="s">
        <v>448</v>
      </c>
      <c r="M109" s="440"/>
      <c r="N109" s="440"/>
      <c r="O109" s="440"/>
      <c r="P109" s="440"/>
      <c r="Q109" s="440"/>
      <c r="R109" s="440"/>
      <c r="S109" s="440"/>
      <c r="T109" s="440"/>
      <c r="U109" s="440"/>
      <c r="V109" s="440"/>
      <c r="W109" s="440"/>
      <c r="X109" s="440"/>
      <c r="Y109" s="440"/>
      <c r="Z109" s="440"/>
    </row>
    <row r="110" ht="11.25" customHeight="1">
      <c r="A110" s="348" t="s">
        <v>1593</v>
      </c>
      <c r="B110" s="383" t="s">
        <v>1594</v>
      </c>
      <c r="C110" s="384" t="s">
        <v>51</v>
      </c>
      <c r="D110" s="471" t="s">
        <v>3755</v>
      </c>
      <c r="E110" s="472" t="s">
        <v>3756</v>
      </c>
      <c r="F110" s="473" t="s">
        <v>3716</v>
      </c>
      <c r="G110" s="384">
        <v>8.0</v>
      </c>
      <c r="H110" s="384">
        <v>3.0</v>
      </c>
      <c r="I110" s="384">
        <v>12.0</v>
      </c>
      <c r="J110" s="474">
        <v>10.0</v>
      </c>
      <c r="K110" s="475">
        <v>1.25</v>
      </c>
      <c r="L110" s="439" t="s">
        <v>448</v>
      </c>
      <c r="M110" s="440"/>
      <c r="N110" s="440"/>
      <c r="O110" s="440"/>
      <c r="P110" s="440"/>
      <c r="Q110" s="440"/>
      <c r="R110" s="440"/>
      <c r="S110" s="440"/>
      <c r="T110" s="440"/>
      <c r="U110" s="440"/>
      <c r="V110" s="440"/>
      <c r="W110" s="440"/>
      <c r="X110" s="440"/>
      <c r="Y110" s="440"/>
      <c r="Z110" s="440"/>
    </row>
    <row r="111" ht="11.25" customHeight="1">
      <c r="A111" s="67" t="s">
        <v>1545</v>
      </c>
      <c r="B111" s="87" t="s">
        <v>1546</v>
      </c>
      <c r="C111" s="65" t="s">
        <v>51</v>
      </c>
      <c r="D111" s="405" t="s">
        <v>3757</v>
      </c>
      <c r="E111" s="441" t="s">
        <v>3758</v>
      </c>
      <c r="F111" s="82" t="s">
        <v>3716</v>
      </c>
      <c r="G111" s="65">
        <v>7.0</v>
      </c>
      <c r="H111" s="65">
        <v>5.0</v>
      </c>
      <c r="I111" s="65">
        <v>9.0</v>
      </c>
      <c r="J111" s="459">
        <v>10.0</v>
      </c>
      <c r="K111" s="476">
        <v>1.43</v>
      </c>
      <c r="L111" s="439" t="s">
        <v>448</v>
      </c>
      <c r="M111" s="440"/>
      <c r="N111" s="440"/>
      <c r="O111" s="440"/>
      <c r="P111" s="440"/>
      <c r="Q111" s="440"/>
      <c r="R111" s="440"/>
      <c r="S111" s="440"/>
      <c r="T111" s="440"/>
      <c r="U111" s="440"/>
      <c r="V111" s="440"/>
      <c r="W111" s="440"/>
      <c r="X111" s="440"/>
      <c r="Y111" s="440"/>
      <c r="Z111" s="440"/>
    </row>
    <row r="112" ht="11.25" customHeight="1">
      <c r="A112" s="67" t="s">
        <v>1534</v>
      </c>
      <c r="B112" s="87" t="s">
        <v>1535</v>
      </c>
      <c r="C112" s="65" t="s">
        <v>51</v>
      </c>
      <c r="D112" s="405" t="s">
        <v>3759</v>
      </c>
      <c r="E112" s="441" t="s">
        <v>3760</v>
      </c>
      <c r="F112" s="82" t="s">
        <v>3716</v>
      </c>
      <c r="G112" s="65">
        <v>12.0</v>
      </c>
      <c r="H112" s="65">
        <v>11.0</v>
      </c>
      <c r="I112" s="65">
        <v>12.0</v>
      </c>
      <c r="J112" s="477">
        <v>10.0</v>
      </c>
      <c r="K112" s="185">
        <v>0.83</v>
      </c>
      <c r="L112" s="439" t="s">
        <v>448</v>
      </c>
      <c r="M112" s="440"/>
      <c r="N112" s="440"/>
      <c r="O112" s="440"/>
      <c r="P112" s="440"/>
      <c r="Q112" s="440"/>
      <c r="R112" s="440"/>
      <c r="S112" s="440"/>
      <c r="T112" s="440"/>
      <c r="U112" s="440"/>
      <c r="V112" s="440"/>
      <c r="W112" s="440"/>
      <c r="X112" s="440"/>
      <c r="Y112" s="440"/>
      <c r="Z112" s="440"/>
    </row>
    <row r="113" ht="11.25" customHeight="1">
      <c r="A113" s="67" t="s">
        <v>1534</v>
      </c>
      <c r="B113" s="87" t="s">
        <v>1535</v>
      </c>
      <c r="C113" s="65" t="s">
        <v>51</v>
      </c>
      <c r="D113" s="405" t="s">
        <v>3761</v>
      </c>
      <c r="E113" s="441" t="s">
        <v>3762</v>
      </c>
      <c r="F113" s="82" t="s">
        <v>3716</v>
      </c>
      <c r="G113" s="65">
        <v>12.0</v>
      </c>
      <c r="H113" s="65">
        <v>11.0</v>
      </c>
      <c r="I113" s="65">
        <v>12.0</v>
      </c>
      <c r="J113" s="477">
        <v>10.0</v>
      </c>
      <c r="K113" s="185">
        <v>0.83</v>
      </c>
      <c r="L113" s="439" t="s">
        <v>448</v>
      </c>
      <c r="M113" s="440"/>
      <c r="N113" s="440"/>
      <c r="O113" s="440"/>
      <c r="P113" s="440"/>
      <c r="Q113" s="440"/>
      <c r="R113" s="440"/>
      <c r="S113" s="440"/>
      <c r="T113" s="440"/>
      <c r="U113" s="440"/>
      <c r="V113" s="440"/>
      <c r="W113" s="440"/>
      <c r="X113" s="440"/>
      <c r="Y113" s="440"/>
      <c r="Z113" s="440"/>
    </row>
    <row r="114" ht="11.25" customHeight="1">
      <c r="A114" s="67" t="s">
        <v>1618</v>
      </c>
      <c r="B114" s="87" t="s">
        <v>1619</v>
      </c>
      <c r="C114" s="65" t="s">
        <v>51</v>
      </c>
      <c r="D114" s="405" t="s">
        <v>3763</v>
      </c>
      <c r="E114" s="441" t="s">
        <v>3764</v>
      </c>
      <c r="F114" s="82" t="s">
        <v>3716</v>
      </c>
      <c r="G114" s="65">
        <v>7.0</v>
      </c>
      <c r="H114" s="65">
        <v>6.0</v>
      </c>
      <c r="I114" s="65">
        <v>7.0</v>
      </c>
      <c r="J114" s="477">
        <v>10.0</v>
      </c>
      <c r="K114" s="185">
        <v>1.43</v>
      </c>
      <c r="L114" s="439" t="s">
        <v>448</v>
      </c>
      <c r="M114" s="440"/>
      <c r="N114" s="440"/>
      <c r="O114" s="440"/>
      <c r="P114" s="440"/>
      <c r="Q114" s="440"/>
      <c r="R114" s="440"/>
      <c r="S114" s="440"/>
      <c r="T114" s="440"/>
      <c r="U114" s="440"/>
      <c r="V114" s="440"/>
      <c r="W114" s="440"/>
      <c r="X114" s="440"/>
      <c r="Y114" s="440"/>
      <c r="Z114" s="440"/>
    </row>
    <row r="115" ht="11.25" customHeight="1">
      <c r="A115" s="67" t="s">
        <v>1855</v>
      </c>
      <c r="B115" s="87" t="s">
        <v>1856</v>
      </c>
      <c r="C115" s="65" t="s">
        <v>51</v>
      </c>
      <c r="D115" s="405" t="s">
        <v>3765</v>
      </c>
      <c r="E115" s="441" t="s">
        <v>3766</v>
      </c>
      <c r="F115" s="82" t="s">
        <v>3716</v>
      </c>
      <c r="G115" s="65">
        <v>7.0</v>
      </c>
      <c r="H115" s="65">
        <v>2.0</v>
      </c>
      <c r="I115" s="65">
        <v>7.0</v>
      </c>
      <c r="J115" s="477">
        <v>10.0</v>
      </c>
      <c r="K115" s="185">
        <v>1.43</v>
      </c>
      <c r="L115" s="439" t="s">
        <v>448</v>
      </c>
      <c r="M115" s="440"/>
      <c r="N115" s="440"/>
      <c r="O115" s="440"/>
      <c r="P115" s="440"/>
      <c r="Q115" s="440"/>
      <c r="R115" s="440"/>
      <c r="S115" s="440"/>
      <c r="T115" s="440"/>
      <c r="U115" s="440"/>
      <c r="V115" s="440"/>
      <c r="W115" s="440"/>
      <c r="X115" s="440"/>
      <c r="Y115" s="440"/>
      <c r="Z115" s="440"/>
    </row>
    <row r="116" ht="11.25" customHeight="1">
      <c r="A116" s="67" t="s">
        <v>1893</v>
      </c>
      <c r="B116" s="87" t="s">
        <v>1894</v>
      </c>
      <c r="C116" s="65" t="s">
        <v>51</v>
      </c>
      <c r="D116" s="405" t="s">
        <v>3767</v>
      </c>
      <c r="E116" s="441" t="s">
        <v>3768</v>
      </c>
      <c r="F116" s="82" t="s">
        <v>3716</v>
      </c>
      <c r="G116" s="65">
        <v>2.0</v>
      </c>
      <c r="H116" s="65">
        <v>1.0</v>
      </c>
      <c r="I116" s="65">
        <v>5.0</v>
      </c>
      <c r="J116" s="477">
        <v>10.0</v>
      </c>
      <c r="K116" s="185">
        <v>5.0</v>
      </c>
      <c r="L116" s="439" t="s">
        <v>448</v>
      </c>
      <c r="M116" s="440"/>
      <c r="N116" s="440"/>
      <c r="O116" s="440"/>
      <c r="P116" s="440"/>
      <c r="Q116" s="440"/>
      <c r="R116" s="440"/>
      <c r="S116" s="440"/>
      <c r="T116" s="440"/>
      <c r="U116" s="440"/>
      <c r="V116" s="440"/>
      <c r="W116" s="440"/>
      <c r="X116" s="440"/>
      <c r="Y116" s="440"/>
      <c r="Z116" s="440"/>
    </row>
    <row r="117" ht="11.25" customHeight="1">
      <c r="A117" s="67" t="s">
        <v>1767</v>
      </c>
      <c r="B117" s="87" t="s">
        <v>1768</v>
      </c>
      <c r="C117" s="433" t="s">
        <v>51</v>
      </c>
      <c r="D117" s="405" t="s">
        <v>3769</v>
      </c>
      <c r="E117" s="441" t="s">
        <v>3770</v>
      </c>
      <c r="F117" s="82" t="s">
        <v>3716</v>
      </c>
      <c r="G117" s="65">
        <v>5.0</v>
      </c>
      <c r="H117" s="65">
        <v>5.0</v>
      </c>
      <c r="I117" s="65">
        <v>6.0</v>
      </c>
      <c r="J117" s="478">
        <v>10.0</v>
      </c>
      <c r="K117" s="185">
        <v>2.0</v>
      </c>
      <c r="L117" s="439" t="s">
        <v>448</v>
      </c>
      <c r="M117" s="440"/>
      <c r="N117" s="440"/>
      <c r="O117" s="440"/>
      <c r="P117" s="440"/>
      <c r="Q117" s="440"/>
      <c r="R117" s="440"/>
      <c r="S117" s="440"/>
      <c r="T117" s="440"/>
      <c r="U117" s="440"/>
      <c r="V117" s="440"/>
      <c r="W117" s="440"/>
      <c r="X117" s="440"/>
      <c r="Y117" s="440"/>
      <c r="Z117" s="440"/>
    </row>
    <row r="118" ht="11.25" customHeight="1">
      <c r="A118" s="67" t="s">
        <v>1767</v>
      </c>
      <c r="B118" s="87" t="s">
        <v>1768</v>
      </c>
      <c r="C118" s="433" t="s">
        <v>51</v>
      </c>
      <c r="D118" s="405" t="s">
        <v>3771</v>
      </c>
      <c r="E118" s="441" t="s">
        <v>3772</v>
      </c>
      <c r="F118" s="82" t="s">
        <v>3716</v>
      </c>
      <c r="G118" s="479">
        <v>5.0</v>
      </c>
      <c r="H118" s="65">
        <v>5.0</v>
      </c>
      <c r="I118" s="65">
        <v>6.0</v>
      </c>
      <c r="J118" s="478">
        <v>10.0</v>
      </c>
      <c r="K118" s="185">
        <v>2.0</v>
      </c>
      <c r="L118" s="439" t="s">
        <v>448</v>
      </c>
      <c r="M118" s="440"/>
      <c r="N118" s="440"/>
      <c r="O118" s="440"/>
      <c r="P118" s="440"/>
      <c r="Q118" s="440"/>
      <c r="R118" s="440"/>
      <c r="S118" s="440"/>
      <c r="T118" s="440"/>
      <c r="U118" s="440"/>
      <c r="V118" s="440"/>
      <c r="W118" s="440"/>
      <c r="X118" s="440"/>
      <c r="Y118" s="440"/>
      <c r="Z118" s="440"/>
    </row>
    <row r="119" ht="11.25" customHeight="1">
      <c r="A119" s="67" t="s">
        <v>1767</v>
      </c>
      <c r="B119" s="87" t="s">
        <v>1768</v>
      </c>
      <c r="C119" s="433" t="s">
        <v>51</v>
      </c>
      <c r="D119" s="405" t="s">
        <v>3773</v>
      </c>
      <c r="E119" s="441" t="s">
        <v>3774</v>
      </c>
      <c r="F119" s="82" t="s">
        <v>3716</v>
      </c>
      <c r="G119" s="479">
        <v>5.0</v>
      </c>
      <c r="H119" s="65">
        <v>5.0</v>
      </c>
      <c r="I119" s="65">
        <v>6.0</v>
      </c>
      <c r="J119" s="478">
        <v>10.0</v>
      </c>
      <c r="K119" s="185">
        <v>2.0</v>
      </c>
      <c r="L119" s="439" t="s">
        <v>448</v>
      </c>
      <c r="M119" s="440"/>
      <c r="N119" s="440"/>
      <c r="O119" s="440"/>
      <c r="P119" s="440"/>
      <c r="Q119" s="440"/>
      <c r="R119" s="440"/>
      <c r="S119" s="440"/>
      <c r="T119" s="440"/>
      <c r="U119" s="440"/>
      <c r="V119" s="440"/>
      <c r="W119" s="440"/>
      <c r="X119" s="440"/>
      <c r="Y119" s="440"/>
      <c r="Z119" s="440"/>
    </row>
    <row r="120" ht="11.25" customHeight="1">
      <c r="A120" s="348" t="s">
        <v>1767</v>
      </c>
      <c r="B120" s="383" t="s">
        <v>1768</v>
      </c>
      <c r="C120" s="480" t="s">
        <v>51</v>
      </c>
      <c r="D120" s="471" t="s">
        <v>3775</v>
      </c>
      <c r="E120" s="472" t="s">
        <v>3776</v>
      </c>
      <c r="F120" s="473" t="s">
        <v>3716</v>
      </c>
      <c r="G120" s="375">
        <v>5.0</v>
      </c>
      <c r="H120" s="384">
        <v>5.0</v>
      </c>
      <c r="I120" s="384">
        <v>6.0</v>
      </c>
      <c r="J120" s="481">
        <v>10.0</v>
      </c>
      <c r="K120" s="482">
        <v>2.0</v>
      </c>
      <c r="L120" s="439" t="s">
        <v>448</v>
      </c>
      <c r="M120" s="440"/>
      <c r="N120" s="440"/>
      <c r="O120" s="440"/>
      <c r="P120" s="440"/>
      <c r="Q120" s="440"/>
      <c r="R120" s="440"/>
      <c r="S120" s="440"/>
      <c r="T120" s="440"/>
      <c r="U120" s="440"/>
      <c r="V120" s="440"/>
      <c r="W120" s="440"/>
      <c r="X120" s="440"/>
      <c r="Y120" s="440"/>
      <c r="Z120" s="440"/>
    </row>
    <row r="121" ht="11.25" customHeight="1">
      <c r="A121" s="67" t="s">
        <v>1528</v>
      </c>
      <c r="B121" s="87" t="s">
        <v>1529</v>
      </c>
      <c r="C121" s="65" t="s">
        <v>51</v>
      </c>
      <c r="D121" s="405" t="s">
        <v>3777</v>
      </c>
      <c r="E121" s="441" t="s">
        <v>2830</v>
      </c>
      <c r="F121" s="82" t="s">
        <v>3716</v>
      </c>
      <c r="G121" s="65">
        <v>6.0</v>
      </c>
      <c r="H121" s="65">
        <v>5.0</v>
      </c>
      <c r="I121" s="65">
        <v>6.0</v>
      </c>
      <c r="J121" s="477">
        <v>10.0</v>
      </c>
      <c r="K121" s="185">
        <v>1.67</v>
      </c>
      <c r="L121" s="439" t="s">
        <v>448</v>
      </c>
      <c r="M121" s="440"/>
      <c r="N121" s="440"/>
      <c r="O121" s="440"/>
      <c r="P121" s="440"/>
      <c r="Q121" s="440"/>
      <c r="R121" s="440"/>
      <c r="S121" s="440"/>
      <c r="T121" s="440"/>
      <c r="U121" s="440"/>
      <c r="V121" s="440"/>
      <c r="W121" s="440"/>
      <c r="X121" s="440"/>
      <c r="Y121" s="440"/>
      <c r="Z121" s="440"/>
    </row>
    <row r="122" ht="11.25" customHeight="1">
      <c r="A122" s="67" t="s">
        <v>1528</v>
      </c>
      <c r="B122" s="87" t="s">
        <v>1529</v>
      </c>
      <c r="C122" s="433" t="s">
        <v>51</v>
      </c>
      <c r="D122" s="405" t="s">
        <v>3778</v>
      </c>
      <c r="E122" s="441" t="s">
        <v>3779</v>
      </c>
      <c r="F122" s="82" t="s">
        <v>3716</v>
      </c>
      <c r="G122" s="479">
        <v>6.0</v>
      </c>
      <c r="H122" s="65">
        <v>5.0</v>
      </c>
      <c r="I122" s="65">
        <v>6.0</v>
      </c>
      <c r="J122" s="477">
        <v>10.0</v>
      </c>
      <c r="K122" s="185">
        <v>1.67</v>
      </c>
      <c r="L122" s="439" t="s">
        <v>448</v>
      </c>
      <c r="M122" s="440"/>
      <c r="N122" s="440"/>
      <c r="O122" s="440"/>
      <c r="P122" s="440"/>
      <c r="Q122" s="440"/>
      <c r="R122" s="440"/>
      <c r="S122" s="440"/>
      <c r="T122" s="440"/>
      <c r="U122" s="440"/>
      <c r="V122" s="440"/>
      <c r="W122" s="440"/>
      <c r="X122" s="440"/>
      <c r="Y122" s="440"/>
      <c r="Z122" s="440"/>
    </row>
    <row r="123" ht="11.25" customHeight="1">
      <c r="A123" s="348" t="s">
        <v>1611</v>
      </c>
      <c r="B123" s="383" t="s">
        <v>1612</v>
      </c>
      <c r="C123" s="384" t="s">
        <v>51</v>
      </c>
      <c r="D123" s="483" t="s">
        <v>3780</v>
      </c>
      <c r="E123" s="484" t="s">
        <v>3781</v>
      </c>
      <c r="F123" s="485" t="s">
        <v>3716</v>
      </c>
      <c r="G123" s="384">
        <v>1.0</v>
      </c>
      <c r="H123" s="384">
        <v>1.0</v>
      </c>
      <c r="I123" s="384">
        <v>6.0</v>
      </c>
      <c r="J123" s="486">
        <v>10.0</v>
      </c>
      <c r="K123" s="482">
        <v>10.0</v>
      </c>
      <c r="L123" s="439" t="s">
        <v>448</v>
      </c>
      <c r="M123" s="440"/>
      <c r="N123" s="440"/>
      <c r="O123" s="440"/>
      <c r="P123" s="440"/>
      <c r="Q123" s="440"/>
      <c r="R123" s="440"/>
      <c r="S123" s="440"/>
      <c r="T123" s="440"/>
      <c r="U123" s="440"/>
      <c r="V123" s="440"/>
      <c r="W123" s="440"/>
      <c r="X123" s="440"/>
      <c r="Y123" s="440"/>
      <c r="Z123" s="440"/>
    </row>
    <row r="124" ht="11.25" customHeight="1">
      <c r="A124" s="67" t="s">
        <v>3782</v>
      </c>
      <c r="B124" s="87" t="s">
        <v>3783</v>
      </c>
      <c r="C124" s="65" t="s">
        <v>51</v>
      </c>
      <c r="D124" s="405" t="s">
        <v>3784</v>
      </c>
      <c r="E124" s="441" t="s">
        <v>3785</v>
      </c>
      <c r="F124" s="225" t="s">
        <v>3716</v>
      </c>
      <c r="G124" s="225">
        <v>4.0</v>
      </c>
      <c r="H124" s="65">
        <v>4.0</v>
      </c>
      <c r="I124" s="65">
        <v>5.0</v>
      </c>
      <c r="J124" s="477">
        <v>10.0</v>
      </c>
      <c r="K124" s="185">
        <v>2.5</v>
      </c>
      <c r="L124" s="439" t="s">
        <v>448</v>
      </c>
      <c r="M124" s="440"/>
      <c r="N124" s="440"/>
      <c r="O124" s="440"/>
      <c r="P124" s="440"/>
      <c r="Q124" s="440"/>
      <c r="R124" s="440"/>
      <c r="S124" s="440"/>
      <c r="T124" s="440"/>
      <c r="U124" s="440"/>
      <c r="V124" s="440"/>
      <c r="W124" s="440"/>
      <c r="X124" s="440"/>
      <c r="Y124" s="440"/>
      <c r="Z124" s="440"/>
    </row>
    <row r="125" ht="11.25" customHeight="1">
      <c r="A125" s="67" t="s">
        <v>3786</v>
      </c>
      <c r="B125" s="87" t="s">
        <v>3787</v>
      </c>
      <c r="C125" s="65" t="s">
        <v>51</v>
      </c>
      <c r="D125" s="405" t="s">
        <v>3788</v>
      </c>
      <c r="E125" s="441" t="s">
        <v>3789</v>
      </c>
      <c r="F125" s="225" t="s">
        <v>3716</v>
      </c>
      <c r="G125" s="225">
        <v>8.0</v>
      </c>
      <c r="H125" s="65">
        <v>4.0</v>
      </c>
      <c r="I125" s="65">
        <v>14.0</v>
      </c>
      <c r="J125" s="477">
        <v>10.0</v>
      </c>
      <c r="K125" s="185">
        <v>1.25</v>
      </c>
      <c r="L125" s="439" t="s">
        <v>448</v>
      </c>
      <c r="M125" s="440"/>
      <c r="N125" s="440"/>
      <c r="O125" s="440"/>
      <c r="P125" s="440"/>
      <c r="Q125" s="440"/>
      <c r="R125" s="440"/>
      <c r="S125" s="440"/>
      <c r="T125" s="440"/>
      <c r="U125" s="440"/>
      <c r="V125" s="440"/>
      <c r="W125" s="440"/>
      <c r="X125" s="440"/>
      <c r="Y125" s="440"/>
      <c r="Z125" s="440"/>
    </row>
    <row r="126" ht="11.25" customHeight="1">
      <c r="A126" s="67" t="s">
        <v>3786</v>
      </c>
      <c r="B126" s="87" t="s">
        <v>3787</v>
      </c>
      <c r="C126" s="65" t="s">
        <v>51</v>
      </c>
      <c r="D126" s="405" t="s">
        <v>3790</v>
      </c>
      <c r="E126" s="441" t="s">
        <v>3791</v>
      </c>
      <c r="F126" s="225" t="s">
        <v>3716</v>
      </c>
      <c r="G126" s="225">
        <v>8.0</v>
      </c>
      <c r="H126" s="65">
        <v>4.0</v>
      </c>
      <c r="I126" s="65">
        <v>14.0</v>
      </c>
      <c r="J126" s="477">
        <v>10.0</v>
      </c>
      <c r="K126" s="185">
        <v>1.25</v>
      </c>
      <c r="L126" s="439" t="s">
        <v>448</v>
      </c>
      <c r="M126" s="440"/>
      <c r="N126" s="440"/>
      <c r="O126" s="440"/>
      <c r="P126" s="440"/>
      <c r="Q126" s="440"/>
      <c r="R126" s="440"/>
      <c r="S126" s="440"/>
      <c r="T126" s="440"/>
      <c r="U126" s="440"/>
      <c r="V126" s="440"/>
      <c r="W126" s="440"/>
      <c r="X126" s="440"/>
      <c r="Y126" s="440"/>
      <c r="Z126" s="440"/>
    </row>
    <row r="127" ht="11.25" customHeight="1">
      <c r="A127" s="67" t="s">
        <v>3792</v>
      </c>
      <c r="B127" s="87" t="s">
        <v>3793</v>
      </c>
      <c r="C127" s="65" t="s">
        <v>51</v>
      </c>
      <c r="D127" s="405" t="s">
        <v>3794</v>
      </c>
      <c r="E127" s="441" t="s">
        <v>3795</v>
      </c>
      <c r="F127" s="225" t="s">
        <v>3716</v>
      </c>
      <c r="G127" s="225">
        <v>5.0</v>
      </c>
      <c r="H127" s="65">
        <v>5.0</v>
      </c>
      <c r="I127" s="65">
        <v>5.0</v>
      </c>
      <c r="J127" s="477">
        <v>10.0</v>
      </c>
      <c r="K127" s="185">
        <v>2.0</v>
      </c>
      <c r="L127" s="439" t="s">
        <v>448</v>
      </c>
      <c r="M127" s="440"/>
      <c r="N127" s="440"/>
      <c r="O127" s="440"/>
      <c r="P127" s="440"/>
      <c r="Q127" s="440"/>
      <c r="R127" s="440"/>
      <c r="S127" s="440"/>
      <c r="T127" s="440"/>
      <c r="U127" s="440"/>
      <c r="V127" s="440"/>
      <c r="W127" s="440"/>
      <c r="X127" s="440"/>
      <c r="Y127" s="440"/>
      <c r="Z127" s="440"/>
    </row>
    <row r="128" ht="11.25" customHeight="1">
      <c r="A128" s="67" t="s">
        <v>3796</v>
      </c>
      <c r="B128" s="87" t="s">
        <v>3797</v>
      </c>
      <c r="C128" s="65" t="s">
        <v>51</v>
      </c>
      <c r="D128" s="405" t="s">
        <v>3798</v>
      </c>
      <c r="E128" s="441" t="s">
        <v>3799</v>
      </c>
      <c r="F128" s="225" t="s">
        <v>3716</v>
      </c>
      <c r="G128" s="225">
        <v>5.0</v>
      </c>
      <c r="H128" s="65">
        <v>5.0</v>
      </c>
      <c r="I128" s="65">
        <v>7.0</v>
      </c>
      <c r="J128" s="477">
        <v>10.0</v>
      </c>
      <c r="K128" s="185">
        <v>2.0</v>
      </c>
      <c r="L128" s="439" t="s">
        <v>448</v>
      </c>
      <c r="M128" s="440"/>
      <c r="N128" s="440"/>
      <c r="O128" s="440"/>
      <c r="P128" s="440"/>
      <c r="Q128" s="440"/>
      <c r="R128" s="440"/>
      <c r="S128" s="440"/>
      <c r="T128" s="440"/>
      <c r="U128" s="440"/>
      <c r="V128" s="440"/>
      <c r="W128" s="440"/>
      <c r="X128" s="440"/>
      <c r="Y128" s="440"/>
      <c r="Z128" s="440"/>
    </row>
    <row r="129" ht="11.25" customHeight="1">
      <c r="A129" s="67" t="s">
        <v>3800</v>
      </c>
      <c r="B129" s="87" t="s">
        <v>3801</v>
      </c>
      <c r="C129" s="65" t="s">
        <v>51</v>
      </c>
      <c r="D129" s="405" t="s">
        <v>3802</v>
      </c>
      <c r="E129" s="441" t="s">
        <v>3803</v>
      </c>
      <c r="F129" s="225" t="s">
        <v>3716</v>
      </c>
      <c r="G129" s="225">
        <v>3.0</v>
      </c>
      <c r="H129" s="65">
        <v>2.0</v>
      </c>
      <c r="I129" s="65">
        <v>3.0</v>
      </c>
      <c r="J129" s="477">
        <v>10.0</v>
      </c>
      <c r="K129" s="185">
        <v>3.33</v>
      </c>
      <c r="L129" s="439" t="s">
        <v>448</v>
      </c>
      <c r="M129" s="440"/>
      <c r="N129" s="440"/>
      <c r="O129" s="440"/>
      <c r="P129" s="440"/>
      <c r="Q129" s="440"/>
      <c r="R129" s="440"/>
      <c r="S129" s="440"/>
      <c r="T129" s="440"/>
      <c r="U129" s="440"/>
      <c r="V129" s="440"/>
      <c r="W129" s="440"/>
      <c r="X129" s="440"/>
      <c r="Y129" s="440"/>
      <c r="Z129" s="440"/>
    </row>
    <row r="130" ht="11.25" customHeight="1">
      <c r="A130" s="67" t="s">
        <v>3800</v>
      </c>
      <c r="B130" s="87" t="s">
        <v>3801</v>
      </c>
      <c r="C130" s="65" t="s">
        <v>51</v>
      </c>
      <c r="D130" s="405" t="s">
        <v>3804</v>
      </c>
      <c r="E130" s="441" t="s">
        <v>3805</v>
      </c>
      <c r="F130" s="225" t="s">
        <v>3716</v>
      </c>
      <c r="G130" s="225">
        <v>3.0</v>
      </c>
      <c r="H130" s="65">
        <v>2.0</v>
      </c>
      <c r="I130" s="65">
        <v>3.0</v>
      </c>
      <c r="J130" s="477">
        <v>10.0</v>
      </c>
      <c r="K130" s="185">
        <v>3.33</v>
      </c>
      <c r="L130" s="439" t="s">
        <v>448</v>
      </c>
      <c r="M130" s="440"/>
      <c r="N130" s="440"/>
      <c r="O130" s="440"/>
      <c r="P130" s="440"/>
      <c r="Q130" s="440"/>
      <c r="R130" s="440"/>
      <c r="S130" s="440"/>
      <c r="T130" s="440"/>
      <c r="U130" s="440"/>
      <c r="V130" s="440"/>
      <c r="W130" s="440"/>
      <c r="X130" s="440"/>
      <c r="Y130" s="440"/>
      <c r="Z130" s="440"/>
    </row>
    <row r="131" ht="11.25" customHeight="1">
      <c r="A131" s="67" t="s">
        <v>3806</v>
      </c>
      <c r="B131" s="87" t="s">
        <v>3807</v>
      </c>
      <c r="C131" s="65" t="s">
        <v>51</v>
      </c>
      <c r="D131" s="405" t="s">
        <v>3808</v>
      </c>
      <c r="E131" s="441" t="s">
        <v>3809</v>
      </c>
      <c r="F131" s="225" t="s">
        <v>3716</v>
      </c>
      <c r="G131" s="225">
        <v>2.0</v>
      </c>
      <c r="H131" s="65">
        <v>2.0</v>
      </c>
      <c r="I131" s="65">
        <v>4.0</v>
      </c>
      <c r="J131" s="477">
        <v>10.0</v>
      </c>
      <c r="K131" s="185">
        <v>5.0</v>
      </c>
      <c r="L131" s="439" t="s">
        <v>448</v>
      </c>
      <c r="M131" s="440"/>
      <c r="N131" s="440"/>
      <c r="O131" s="440"/>
      <c r="P131" s="440"/>
      <c r="Q131" s="440"/>
      <c r="R131" s="440"/>
      <c r="S131" s="440"/>
      <c r="T131" s="440"/>
      <c r="U131" s="440"/>
      <c r="V131" s="440"/>
      <c r="W131" s="440"/>
      <c r="X131" s="440"/>
      <c r="Y131" s="440"/>
      <c r="Z131" s="440"/>
    </row>
    <row r="132" ht="11.25" customHeight="1">
      <c r="A132" s="67" t="s">
        <v>3796</v>
      </c>
      <c r="B132" s="87" t="s">
        <v>3797</v>
      </c>
      <c r="C132" s="65" t="s">
        <v>51</v>
      </c>
      <c r="D132" s="405" t="s">
        <v>3798</v>
      </c>
      <c r="E132" s="441" t="s">
        <v>3799</v>
      </c>
      <c r="F132" s="225" t="s">
        <v>3716</v>
      </c>
      <c r="G132" s="225">
        <v>5.0</v>
      </c>
      <c r="H132" s="65">
        <v>5.0</v>
      </c>
      <c r="I132" s="65">
        <v>7.0</v>
      </c>
      <c r="J132" s="477">
        <v>20.0</v>
      </c>
      <c r="K132" s="185">
        <v>4.0</v>
      </c>
      <c r="L132" s="439" t="s">
        <v>464</v>
      </c>
      <c r="M132" s="440"/>
      <c r="N132" s="440"/>
      <c r="O132" s="440"/>
      <c r="P132" s="440"/>
      <c r="Q132" s="440"/>
      <c r="R132" s="440"/>
      <c r="S132" s="440"/>
      <c r="T132" s="440"/>
      <c r="U132" s="440"/>
      <c r="V132" s="440"/>
      <c r="W132" s="440"/>
      <c r="X132" s="440"/>
      <c r="Y132" s="440"/>
      <c r="Z132" s="440"/>
    </row>
    <row r="133" ht="11.25" customHeight="1">
      <c r="A133" s="67" t="s">
        <v>3810</v>
      </c>
      <c r="B133" s="87" t="s">
        <v>222</v>
      </c>
      <c r="C133" s="65" t="s">
        <v>51</v>
      </c>
      <c r="D133" s="470" t="s">
        <v>3811</v>
      </c>
      <c r="E133" s="441" t="s">
        <v>2265</v>
      </c>
      <c r="F133" s="225" t="s">
        <v>3716</v>
      </c>
      <c r="G133" s="225">
        <v>5.0</v>
      </c>
      <c r="H133" s="65">
        <v>4.0</v>
      </c>
      <c r="I133" s="65">
        <v>5.0</v>
      </c>
      <c r="J133" s="477">
        <v>20.0</v>
      </c>
      <c r="K133" s="185">
        <v>4.0</v>
      </c>
      <c r="L133" s="439" t="s">
        <v>464</v>
      </c>
      <c r="M133" s="440"/>
      <c r="N133" s="440"/>
      <c r="O133" s="440"/>
      <c r="P133" s="440"/>
      <c r="Q133" s="440"/>
      <c r="R133" s="440"/>
      <c r="S133" s="440"/>
      <c r="T133" s="440"/>
      <c r="U133" s="440"/>
      <c r="V133" s="440"/>
      <c r="W133" s="440"/>
      <c r="X133" s="440"/>
      <c r="Y133" s="440"/>
      <c r="Z133" s="440"/>
    </row>
    <row r="134" ht="11.25" customHeight="1">
      <c r="A134" s="67"/>
      <c r="B134" s="87" t="s">
        <v>1947</v>
      </c>
      <c r="C134" s="65" t="s">
        <v>51</v>
      </c>
      <c r="D134" s="464" t="s">
        <v>3812</v>
      </c>
      <c r="E134" s="441" t="s">
        <v>3813</v>
      </c>
      <c r="F134" s="225" t="s">
        <v>3716</v>
      </c>
      <c r="G134" s="225">
        <v>2.0</v>
      </c>
      <c r="H134" s="65">
        <v>2.0</v>
      </c>
      <c r="I134" s="65">
        <v>2.0</v>
      </c>
      <c r="J134" s="477">
        <v>20.0</v>
      </c>
      <c r="K134" s="185">
        <v>10.0</v>
      </c>
      <c r="L134" s="439" t="s">
        <v>464</v>
      </c>
      <c r="M134" s="440"/>
      <c r="N134" s="440"/>
      <c r="O134" s="440"/>
      <c r="P134" s="440"/>
      <c r="Q134" s="440"/>
      <c r="R134" s="440"/>
      <c r="S134" s="440"/>
      <c r="T134" s="440"/>
      <c r="U134" s="440"/>
      <c r="V134" s="440"/>
      <c r="W134" s="440"/>
      <c r="X134" s="440"/>
      <c r="Y134" s="440"/>
      <c r="Z134" s="440"/>
    </row>
    <row r="135" ht="11.25" customHeight="1">
      <c r="A135" s="67" t="s">
        <v>1545</v>
      </c>
      <c r="B135" s="87" t="s">
        <v>1546</v>
      </c>
      <c r="C135" s="65" t="s">
        <v>51</v>
      </c>
      <c r="D135" s="405" t="s">
        <v>3757</v>
      </c>
      <c r="E135" s="441" t="s">
        <v>3758</v>
      </c>
      <c r="F135" s="82" t="s">
        <v>3716</v>
      </c>
      <c r="G135" s="65">
        <v>7.0</v>
      </c>
      <c r="H135" s="65">
        <v>5.0</v>
      </c>
      <c r="I135" s="65">
        <v>9.0</v>
      </c>
      <c r="J135" s="459">
        <v>10.0</v>
      </c>
      <c r="K135" s="476">
        <v>1.44</v>
      </c>
      <c r="L135" s="439" t="s">
        <v>474</v>
      </c>
      <c r="M135" s="440"/>
      <c r="N135" s="440"/>
      <c r="O135" s="440"/>
      <c r="P135" s="440"/>
      <c r="Q135" s="440"/>
      <c r="R135" s="440"/>
      <c r="S135" s="440"/>
      <c r="T135" s="440"/>
      <c r="U135" s="440"/>
      <c r="V135" s="440"/>
      <c r="W135" s="440"/>
      <c r="X135" s="440"/>
      <c r="Y135" s="440"/>
      <c r="Z135" s="440"/>
    </row>
    <row r="136" ht="11.25" customHeight="1">
      <c r="A136" s="67" t="s">
        <v>3786</v>
      </c>
      <c r="B136" s="87" t="s">
        <v>3787</v>
      </c>
      <c r="C136" s="65" t="s">
        <v>51</v>
      </c>
      <c r="D136" s="405" t="s">
        <v>3788</v>
      </c>
      <c r="E136" s="441" t="s">
        <v>3789</v>
      </c>
      <c r="F136" s="225" t="s">
        <v>3716</v>
      </c>
      <c r="G136" s="225">
        <v>8.0</v>
      </c>
      <c r="H136" s="65">
        <v>4.0</v>
      </c>
      <c r="I136" s="65">
        <v>14.0</v>
      </c>
      <c r="J136" s="477">
        <v>10.0</v>
      </c>
      <c r="K136" s="185">
        <v>1.25</v>
      </c>
      <c r="L136" s="439" t="s">
        <v>474</v>
      </c>
      <c r="M136" s="440"/>
      <c r="N136" s="440"/>
      <c r="O136" s="440"/>
      <c r="P136" s="440"/>
      <c r="Q136" s="440"/>
      <c r="R136" s="440"/>
      <c r="S136" s="440"/>
      <c r="T136" s="440"/>
      <c r="U136" s="440"/>
      <c r="V136" s="440"/>
      <c r="W136" s="440"/>
      <c r="X136" s="440"/>
      <c r="Y136" s="440"/>
      <c r="Z136" s="440"/>
    </row>
    <row r="137" ht="11.25" customHeight="1">
      <c r="A137" s="67" t="s">
        <v>3786</v>
      </c>
      <c r="B137" s="87" t="s">
        <v>3787</v>
      </c>
      <c r="C137" s="65" t="s">
        <v>51</v>
      </c>
      <c r="D137" s="405" t="s">
        <v>3790</v>
      </c>
      <c r="E137" s="441" t="s">
        <v>3791</v>
      </c>
      <c r="F137" s="225" t="s">
        <v>3716</v>
      </c>
      <c r="G137" s="225">
        <v>8.0</v>
      </c>
      <c r="H137" s="65">
        <v>4.0</v>
      </c>
      <c r="I137" s="65">
        <v>14.0</v>
      </c>
      <c r="J137" s="477">
        <v>10.0</v>
      </c>
      <c r="K137" s="185">
        <v>1.25</v>
      </c>
      <c r="L137" s="439" t="s">
        <v>474</v>
      </c>
      <c r="M137" s="440"/>
      <c r="N137" s="440"/>
      <c r="O137" s="440"/>
      <c r="P137" s="440"/>
      <c r="Q137" s="440"/>
      <c r="R137" s="440"/>
      <c r="S137" s="440"/>
      <c r="T137" s="440"/>
      <c r="U137" s="440"/>
      <c r="V137" s="440"/>
      <c r="W137" s="440"/>
      <c r="X137" s="440"/>
      <c r="Y137" s="440"/>
      <c r="Z137" s="440"/>
    </row>
    <row r="138" ht="11.25" customHeight="1">
      <c r="A138" s="67" t="s">
        <v>3796</v>
      </c>
      <c r="B138" s="87" t="s">
        <v>3797</v>
      </c>
      <c r="C138" s="65" t="s">
        <v>51</v>
      </c>
      <c r="D138" s="405" t="s">
        <v>3798</v>
      </c>
      <c r="E138" s="441" t="s">
        <v>3799</v>
      </c>
      <c r="F138" s="225" t="s">
        <v>3716</v>
      </c>
      <c r="G138" s="225">
        <v>5.0</v>
      </c>
      <c r="H138" s="65">
        <v>5.0</v>
      </c>
      <c r="I138" s="65">
        <v>7.0</v>
      </c>
      <c r="J138" s="477">
        <v>10.0</v>
      </c>
      <c r="K138" s="185">
        <v>2.0</v>
      </c>
      <c r="L138" s="439" t="s">
        <v>474</v>
      </c>
      <c r="M138" s="440"/>
      <c r="N138" s="440"/>
      <c r="O138" s="440"/>
      <c r="P138" s="440"/>
      <c r="Q138" s="440"/>
      <c r="R138" s="440"/>
      <c r="S138" s="440"/>
      <c r="T138" s="440"/>
      <c r="U138" s="440"/>
      <c r="V138" s="440"/>
      <c r="W138" s="440"/>
      <c r="X138" s="440"/>
      <c r="Y138" s="440"/>
      <c r="Z138" s="440"/>
    </row>
    <row r="139" ht="11.25" customHeight="1">
      <c r="A139" s="67" t="s">
        <v>3806</v>
      </c>
      <c r="B139" s="87" t="s">
        <v>3807</v>
      </c>
      <c r="C139" s="65" t="s">
        <v>51</v>
      </c>
      <c r="D139" s="405" t="s">
        <v>3808</v>
      </c>
      <c r="E139" s="441" t="s">
        <v>3809</v>
      </c>
      <c r="F139" s="225" t="s">
        <v>3716</v>
      </c>
      <c r="G139" s="225">
        <v>2.0</v>
      </c>
      <c r="H139" s="65">
        <v>2.0</v>
      </c>
      <c r="I139" s="65">
        <v>4.0</v>
      </c>
      <c r="J139" s="477">
        <v>10.0</v>
      </c>
      <c r="K139" s="185">
        <v>5.0</v>
      </c>
      <c r="L139" s="439" t="s">
        <v>474</v>
      </c>
      <c r="M139" s="440"/>
      <c r="N139" s="440"/>
      <c r="O139" s="440"/>
      <c r="P139" s="440"/>
      <c r="Q139" s="440"/>
      <c r="R139" s="440"/>
      <c r="S139" s="440"/>
      <c r="T139" s="440"/>
      <c r="U139" s="440"/>
      <c r="V139" s="440"/>
      <c r="W139" s="440"/>
      <c r="X139" s="440"/>
      <c r="Y139" s="440"/>
      <c r="Z139" s="440"/>
    </row>
    <row r="140" ht="11.25" customHeight="1">
      <c r="A140" s="348" t="s">
        <v>1565</v>
      </c>
      <c r="B140" s="383" t="s">
        <v>1566</v>
      </c>
      <c r="C140" s="384" t="s">
        <v>51</v>
      </c>
      <c r="D140" s="471" t="s">
        <v>3747</v>
      </c>
      <c r="E140" s="472" t="s">
        <v>3748</v>
      </c>
      <c r="F140" s="473" t="s">
        <v>3716</v>
      </c>
      <c r="G140" s="384">
        <v>6.0</v>
      </c>
      <c r="H140" s="384">
        <v>3.0</v>
      </c>
      <c r="I140" s="384">
        <v>7.0</v>
      </c>
      <c r="J140" s="474">
        <v>10.0</v>
      </c>
      <c r="K140" s="475">
        <v>1.65</v>
      </c>
      <c r="L140" s="439" t="s">
        <v>474</v>
      </c>
      <c r="M140" s="440"/>
      <c r="N140" s="440"/>
      <c r="O140" s="440"/>
      <c r="P140" s="440"/>
      <c r="Q140" s="440"/>
      <c r="R140" s="440"/>
      <c r="S140" s="440"/>
      <c r="T140" s="440"/>
      <c r="U140" s="440"/>
      <c r="V140" s="440"/>
      <c r="W140" s="440"/>
      <c r="X140" s="440"/>
      <c r="Y140" s="440"/>
      <c r="Z140" s="440"/>
    </row>
    <row r="141" ht="11.25" customHeight="1">
      <c r="A141" s="348" t="s">
        <v>1565</v>
      </c>
      <c r="B141" s="383" t="s">
        <v>1566</v>
      </c>
      <c r="C141" s="384" t="s">
        <v>51</v>
      </c>
      <c r="D141" s="405" t="s">
        <v>3749</v>
      </c>
      <c r="E141" s="441" t="s">
        <v>3750</v>
      </c>
      <c r="F141" s="473" t="s">
        <v>3716</v>
      </c>
      <c r="G141" s="384">
        <v>6.0</v>
      </c>
      <c r="H141" s="384">
        <v>3.0</v>
      </c>
      <c r="I141" s="384">
        <v>7.0</v>
      </c>
      <c r="J141" s="474">
        <v>10.0</v>
      </c>
      <c r="K141" s="475">
        <v>1.65</v>
      </c>
      <c r="L141" s="439" t="s">
        <v>474</v>
      </c>
      <c r="M141" s="440"/>
      <c r="N141" s="440"/>
      <c r="O141" s="440"/>
      <c r="P141" s="440"/>
      <c r="Q141" s="440"/>
      <c r="R141" s="440"/>
      <c r="S141" s="440"/>
      <c r="T141" s="440"/>
      <c r="U141" s="440"/>
      <c r="V141" s="440"/>
      <c r="W141" s="440"/>
      <c r="X141" s="440"/>
      <c r="Y141" s="440"/>
      <c r="Z141" s="440"/>
    </row>
    <row r="142" ht="11.25" customHeight="1">
      <c r="A142" s="348" t="s">
        <v>1565</v>
      </c>
      <c r="B142" s="383" t="s">
        <v>1566</v>
      </c>
      <c r="C142" s="384" t="s">
        <v>51</v>
      </c>
      <c r="D142" s="405" t="s">
        <v>3751</v>
      </c>
      <c r="E142" s="441" t="s">
        <v>3752</v>
      </c>
      <c r="F142" s="473" t="s">
        <v>3716</v>
      </c>
      <c r="G142" s="384">
        <v>6.0</v>
      </c>
      <c r="H142" s="384">
        <v>3.0</v>
      </c>
      <c r="I142" s="384">
        <v>7.0</v>
      </c>
      <c r="J142" s="474">
        <v>10.0</v>
      </c>
      <c r="K142" s="475">
        <v>1.65</v>
      </c>
      <c r="L142" s="439" t="s">
        <v>474</v>
      </c>
      <c r="M142" s="440"/>
      <c r="N142" s="440"/>
      <c r="O142" s="440"/>
      <c r="P142" s="440"/>
      <c r="Q142" s="440"/>
      <c r="R142" s="440"/>
      <c r="S142" s="440"/>
      <c r="T142" s="440"/>
      <c r="U142" s="440"/>
      <c r="V142" s="440"/>
      <c r="W142" s="440"/>
      <c r="X142" s="440"/>
      <c r="Y142" s="440"/>
      <c r="Z142" s="440"/>
    </row>
    <row r="143" ht="11.25" customHeight="1">
      <c r="A143" s="348" t="s">
        <v>1565</v>
      </c>
      <c r="B143" s="383" t="s">
        <v>1566</v>
      </c>
      <c r="C143" s="384" t="s">
        <v>51</v>
      </c>
      <c r="D143" s="405" t="s">
        <v>3753</v>
      </c>
      <c r="E143" s="441" t="s">
        <v>3754</v>
      </c>
      <c r="F143" s="473" t="s">
        <v>3716</v>
      </c>
      <c r="G143" s="384">
        <v>6.0</v>
      </c>
      <c r="H143" s="384">
        <v>3.0</v>
      </c>
      <c r="I143" s="384">
        <v>7.0</v>
      </c>
      <c r="J143" s="474">
        <v>10.0</v>
      </c>
      <c r="K143" s="475">
        <v>1.6</v>
      </c>
      <c r="L143" s="439" t="s">
        <v>474</v>
      </c>
      <c r="M143" s="440"/>
      <c r="N143" s="440"/>
      <c r="O143" s="440"/>
      <c r="P143" s="440"/>
      <c r="Q143" s="440"/>
      <c r="R143" s="440"/>
      <c r="S143" s="440"/>
      <c r="T143" s="440"/>
      <c r="U143" s="440"/>
      <c r="V143" s="440"/>
      <c r="W143" s="440"/>
      <c r="X143" s="440"/>
      <c r="Y143" s="440"/>
      <c r="Z143" s="440"/>
    </row>
    <row r="144" ht="11.25" customHeight="1">
      <c r="A144" s="110" t="s">
        <v>528</v>
      </c>
      <c r="B144" s="398" t="s">
        <v>527</v>
      </c>
      <c r="C144" s="110" t="s">
        <v>51</v>
      </c>
      <c r="D144" s="398" t="s">
        <v>3814</v>
      </c>
      <c r="E144" s="110" t="s">
        <v>3815</v>
      </c>
      <c r="F144" s="110" t="s">
        <v>3716</v>
      </c>
      <c r="G144" s="110">
        <v>5.0</v>
      </c>
      <c r="H144" s="487">
        <v>2.0</v>
      </c>
      <c r="I144" s="36">
        <v>5.0</v>
      </c>
      <c r="J144" s="457">
        <v>20.0</v>
      </c>
      <c r="K144" s="457">
        <v>10.0</v>
      </c>
      <c r="L144" s="439" t="s">
        <v>534</v>
      </c>
      <c r="M144" s="440"/>
      <c r="N144" s="440"/>
      <c r="O144" s="440"/>
      <c r="P144" s="440"/>
      <c r="Q144" s="440"/>
      <c r="R144" s="440"/>
      <c r="S144" s="440"/>
      <c r="T144" s="440"/>
      <c r="U144" s="440"/>
      <c r="V144" s="440"/>
      <c r="W144" s="440"/>
      <c r="X144" s="440"/>
      <c r="Y144" s="440"/>
      <c r="Z144" s="440"/>
    </row>
    <row r="145" ht="11.25" customHeight="1">
      <c r="A145" s="66" t="s">
        <v>3816</v>
      </c>
      <c r="B145" s="405" t="s">
        <v>3817</v>
      </c>
      <c r="C145" s="82" t="s">
        <v>51</v>
      </c>
      <c r="D145" s="142" t="s">
        <v>3818</v>
      </c>
      <c r="E145" s="142" t="s">
        <v>3819</v>
      </c>
      <c r="F145" s="110" t="s">
        <v>3716</v>
      </c>
      <c r="G145" s="436">
        <v>4.0</v>
      </c>
      <c r="H145" s="437">
        <v>2.0</v>
      </c>
      <c r="I145" s="235">
        <v>4.0</v>
      </c>
      <c r="J145" s="438">
        <v>20.0</v>
      </c>
      <c r="K145" s="438">
        <v>10.0</v>
      </c>
      <c r="L145" s="439" t="s">
        <v>534</v>
      </c>
      <c r="M145" s="440"/>
      <c r="N145" s="440"/>
      <c r="O145" s="440"/>
      <c r="P145" s="440"/>
      <c r="Q145" s="440"/>
      <c r="R145" s="440"/>
      <c r="S145" s="440"/>
      <c r="T145" s="440"/>
      <c r="U145" s="440"/>
      <c r="V145" s="440"/>
      <c r="W145" s="440"/>
      <c r="X145" s="440"/>
      <c r="Y145" s="440"/>
      <c r="Z145" s="440"/>
    </row>
    <row r="146" ht="11.25" customHeight="1">
      <c r="A146" s="66" t="s">
        <v>528</v>
      </c>
      <c r="B146" s="405" t="s">
        <v>527</v>
      </c>
      <c r="C146" s="82" t="s">
        <v>51</v>
      </c>
      <c r="D146" s="87" t="s">
        <v>3820</v>
      </c>
      <c r="E146" s="441" t="s">
        <v>3821</v>
      </c>
      <c r="F146" s="65" t="s">
        <v>3716</v>
      </c>
      <c r="G146" s="69">
        <v>5.0</v>
      </c>
      <c r="H146" s="415">
        <v>2.0</v>
      </c>
      <c r="I146" s="235">
        <v>5.0</v>
      </c>
      <c r="J146" s="438">
        <v>20.0</v>
      </c>
      <c r="K146" s="438">
        <v>4.0</v>
      </c>
      <c r="L146" s="439" t="s">
        <v>534</v>
      </c>
      <c r="M146" s="440"/>
      <c r="N146" s="440"/>
      <c r="O146" s="440"/>
      <c r="P146" s="440"/>
      <c r="Q146" s="440"/>
      <c r="R146" s="440"/>
      <c r="S146" s="440"/>
      <c r="T146" s="440"/>
      <c r="U146" s="440"/>
      <c r="V146" s="440"/>
      <c r="W146" s="440"/>
      <c r="X146" s="440"/>
      <c r="Y146" s="440"/>
      <c r="Z146" s="440"/>
    </row>
    <row r="147" ht="11.25" customHeight="1">
      <c r="A147" s="67" t="s">
        <v>3822</v>
      </c>
      <c r="B147" s="87" t="s">
        <v>3259</v>
      </c>
      <c r="C147" s="65" t="s">
        <v>51</v>
      </c>
      <c r="D147" s="87" t="s">
        <v>3823</v>
      </c>
      <c r="E147" s="441" t="s">
        <v>3824</v>
      </c>
      <c r="F147" s="65" t="s">
        <v>3638</v>
      </c>
      <c r="G147" s="110">
        <v>6.0</v>
      </c>
      <c r="H147" s="110">
        <v>5.0</v>
      </c>
      <c r="I147" s="36">
        <v>6.0</v>
      </c>
      <c r="J147" s="457">
        <v>20.0</v>
      </c>
      <c r="K147" s="457">
        <v>3.5</v>
      </c>
      <c r="L147" s="439" t="s">
        <v>538</v>
      </c>
      <c r="M147" s="440"/>
      <c r="N147" s="440"/>
      <c r="O147" s="440"/>
      <c r="P147" s="440"/>
      <c r="Q147" s="440"/>
      <c r="R147" s="440"/>
      <c r="S147" s="440"/>
      <c r="T147" s="440"/>
      <c r="U147" s="440"/>
      <c r="V147" s="440"/>
      <c r="W147" s="440"/>
      <c r="X147" s="440"/>
      <c r="Y147" s="440"/>
      <c r="Z147" s="440"/>
    </row>
    <row r="148" ht="11.25" customHeight="1">
      <c r="A148" s="67" t="s">
        <v>3822</v>
      </c>
      <c r="B148" s="87" t="s">
        <v>3259</v>
      </c>
      <c r="C148" s="65" t="s">
        <v>51</v>
      </c>
      <c r="D148" s="87" t="s">
        <v>3825</v>
      </c>
      <c r="E148" s="441" t="s">
        <v>3826</v>
      </c>
      <c r="F148" s="65" t="s">
        <v>3638</v>
      </c>
      <c r="G148" s="110">
        <v>6.0</v>
      </c>
      <c r="H148" s="110">
        <v>5.0</v>
      </c>
      <c r="I148" s="36">
        <v>6.0</v>
      </c>
      <c r="J148" s="457">
        <v>20.0</v>
      </c>
      <c r="K148" s="457">
        <v>3.5</v>
      </c>
      <c r="L148" s="439" t="s">
        <v>538</v>
      </c>
      <c r="M148" s="440"/>
      <c r="N148" s="440"/>
      <c r="O148" s="440"/>
      <c r="P148" s="440"/>
      <c r="Q148" s="440"/>
      <c r="R148" s="440"/>
      <c r="S148" s="440"/>
      <c r="T148" s="440"/>
      <c r="U148" s="440"/>
      <c r="V148" s="440"/>
      <c r="W148" s="440"/>
      <c r="X148" s="440"/>
      <c r="Y148" s="440"/>
      <c r="Z148" s="440"/>
    </row>
    <row r="149" ht="11.25" customHeight="1">
      <c r="A149" s="67" t="s">
        <v>3061</v>
      </c>
      <c r="B149" s="87" t="s">
        <v>3827</v>
      </c>
      <c r="C149" s="65" t="s">
        <v>51</v>
      </c>
      <c r="D149" s="142" t="s">
        <v>3828</v>
      </c>
      <c r="E149" s="442" t="s">
        <v>3829</v>
      </c>
      <c r="F149" s="64" t="s">
        <v>3638</v>
      </c>
      <c r="G149" s="488">
        <v>6.0</v>
      </c>
      <c r="H149" s="488">
        <v>4.0</v>
      </c>
      <c r="I149" s="36">
        <v>7.0</v>
      </c>
      <c r="J149" s="457">
        <v>20.0</v>
      </c>
      <c r="K149" s="457">
        <v>3.5</v>
      </c>
      <c r="L149" s="439" t="s">
        <v>538</v>
      </c>
      <c r="M149" s="440"/>
      <c r="N149" s="440"/>
      <c r="O149" s="440"/>
      <c r="P149" s="440"/>
      <c r="Q149" s="440"/>
      <c r="R149" s="440"/>
      <c r="S149" s="440"/>
      <c r="T149" s="440"/>
      <c r="U149" s="440"/>
      <c r="V149" s="440"/>
      <c r="W149" s="440"/>
      <c r="X149" s="440"/>
      <c r="Y149" s="440"/>
      <c r="Z149" s="440"/>
    </row>
    <row r="150" ht="11.25" customHeight="1">
      <c r="A150" s="67" t="s">
        <v>3061</v>
      </c>
      <c r="B150" s="87" t="s">
        <v>3827</v>
      </c>
      <c r="C150" s="65" t="s">
        <v>51</v>
      </c>
      <c r="D150" s="142" t="s">
        <v>3830</v>
      </c>
      <c r="E150" s="442" t="s">
        <v>3831</v>
      </c>
      <c r="F150" s="64" t="s">
        <v>3638</v>
      </c>
      <c r="G150" s="488">
        <v>6.0</v>
      </c>
      <c r="H150" s="488">
        <v>4.0</v>
      </c>
      <c r="I150" s="36">
        <v>7.0</v>
      </c>
      <c r="J150" s="457">
        <v>20.0</v>
      </c>
      <c r="K150" s="457">
        <v>3.5</v>
      </c>
      <c r="L150" s="439" t="s">
        <v>538</v>
      </c>
      <c r="M150" s="440"/>
      <c r="N150" s="440"/>
      <c r="O150" s="440"/>
      <c r="P150" s="440"/>
      <c r="Q150" s="440"/>
      <c r="R150" s="440"/>
      <c r="S150" s="440"/>
      <c r="T150" s="440"/>
      <c r="U150" s="440"/>
      <c r="V150" s="440"/>
      <c r="W150" s="440"/>
      <c r="X150" s="440"/>
      <c r="Y150" s="440"/>
      <c r="Z150" s="440"/>
    </row>
    <row r="151" ht="11.25" customHeight="1">
      <c r="A151" s="67" t="s">
        <v>3061</v>
      </c>
      <c r="B151" s="87" t="s">
        <v>3827</v>
      </c>
      <c r="C151" s="65" t="s">
        <v>51</v>
      </c>
      <c r="D151" s="142" t="s">
        <v>1089</v>
      </c>
      <c r="E151" s="442" t="s">
        <v>3832</v>
      </c>
      <c r="F151" s="64" t="s">
        <v>3638</v>
      </c>
      <c r="G151" s="488">
        <v>6.0</v>
      </c>
      <c r="H151" s="488">
        <v>4.0</v>
      </c>
      <c r="I151" s="36">
        <v>7.0</v>
      </c>
      <c r="J151" s="457">
        <v>20.0</v>
      </c>
      <c r="K151" s="457">
        <v>3.5</v>
      </c>
      <c r="L151" s="439" t="s">
        <v>538</v>
      </c>
      <c r="M151" s="440"/>
      <c r="N151" s="440"/>
      <c r="O151" s="440"/>
      <c r="P151" s="440"/>
      <c r="Q151" s="440"/>
      <c r="R151" s="440"/>
      <c r="S151" s="440"/>
      <c r="T151" s="440"/>
      <c r="U151" s="440"/>
      <c r="V151" s="440"/>
      <c r="W151" s="440"/>
      <c r="X151" s="440"/>
      <c r="Y151" s="440"/>
      <c r="Z151" s="440"/>
    </row>
    <row r="152" ht="11.25" customHeight="1">
      <c r="A152" s="67" t="s">
        <v>3061</v>
      </c>
      <c r="B152" s="87" t="s">
        <v>3827</v>
      </c>
      <c r="C152" s="65" t="s">
        <v>51</v>
      </c>
      <c r="D152" s="142" t="s">
        <v>3833</v>
      </c>
      <c r="E152" s="442" t="s">
        <v>3834</v>
      </c>
      <c r="F152" s="64" t="s">
        <v>3638</v>
      </c>
      <c r="G152" s="488">
        <v>6.0</v>
      </c>
      <c r="H152" s="488">
        <v>4.0</v>
      </c>
      <c r="I152" s="36">
        <v>7.0</v>
      </c>
      <c r="J152" s="457">
        <v>20.0</v>
      </c>
      <c r="K152" s="457">
        <v>3.5</v>
      </c>
      <c r="L152" s="439" t="s">
        <v>538</v>
      </c>
      <c r="M152" s="440"/>
      <c r="N152" s="440"/>
      <c r="O152" s="440"/>
      <c r="P152" s="440"/>
      <c r="Q152" s="440"/>
      <c r="R152" s="440"/>
      <c r="S152" s="440"/>
      <c r="T152" s="440"/>
      <c r="U152" s="440"/>
      <c r="V152" s="440"/>
      <c r="W152" s="440"/>
      <c r="X152" s="440"/>
      <c r="Y152" s="440"/>
      <c r="Z152" s="440"/>
    </row>
    <row r="153" ht="11.25" customHeight="1">
      <c r="A153" s="67" t="s">
        <v>3061</v>
      </c>
      <c r="B153" s="87" t="s">
        <v>3827</v>
      </c>
      <c r="C153" s="65" t="s">
        <v>51</v>
      </c>
      <c r="D153" s="142" t="s">
        <v>3835</v>
      </c>
      <c r="E153" s="442" t="s">
        <v>3836</v>
      </c>
      <c r="F153" s="64" t="s">
        <v>3638</v>
      </c>
      <c r="G153" s="488">
        <v>6.0</v>
      </c>
      <c r="H153" s="488">
        <v>4.0</v>
      </c>
      <c r="I153" s="36">
        <v>7.0</v>
      </c>
      <c r="J153" s="457">
        <v>20.0</v>
      </c>
      <c r="K153" s="457">
        <v>3.5</v>
      </c>
      <c r="L153" s="439" t="s">
        <v>538</v>
      </c>
      <c r="M153" s="440"/>
      <c r="N153" s="440"/>
      <c r="O153" s="440"/>
      <c r="P153" s="440"/>
      <c r="Q153" s="440"/>
      <c r="R153" s="440"/>
      <c r="S153" s="440"/>
      <c r="T153" s="440"/>
      <c r="U153" s="440"/>
      <c r="V153" s="440"/>
      <c r="W153" s="440"/>
      <c r="X153" s="440"/>
      <c r="Y153" s="440"/>
      <c r="Z153" s="440"/>
    </row>
    <row r="154" ht="11.25" customHeight="1">
      <c r="A154" s="67" t="s">
        <v>2197</v>
      </c>
      <c r="B154" s="87" t="s">
        <v>2198</v>
      </c>
      <c r="C154" s="65" t="s">
        <v>51</v>
      </c>
      <c r="D154" s="142" t="s">
        <v>3837</v>
      </c>
      <c r="E154" s="442" t="s">
        <v>2750</v>
      </c>
      <c r="F154" s="64" t="s">
        <v>1873</v>
      </c>
      <c r="G154" s="488">
        <v>3.0</v>
      </c>
      <c r="H154" s="488">
        <v>2.0</v>
      </c>
      <c r="I154" s="36">
        <v>3.0</v>
      </c>
      <c r="J154" s="457">
        <v>20.0</v>
      </c>
      <c r="K154" s="457">
        <v>10.0</v>
      </c>
      <c r="L154" s="439" t="s">
        <v>538</v>
      </c>
      <c r="M154" s="440"/>
      <c r="N154" s="440"/>
      <c r="O154" s="440"/>
      <c r="P154" s="440"/>
      <c r="Q154" s="440"/>
      <c r="R154" s="440"/>
      <c r="S154" s="440"/>
      <c r="T154" s="440"/>
      <c r="U154" s="440"/>
      <c r="V154" s="440"/>
      <c r="W154" s="440"/>
      <c r="X154" s="440"/>
      <c r="Y154" s="440"/>
      <c r="Z154" s="440"/>
    </row>
    <row r="155" ht="11.25" customHeight="1">
      <c r="A155" s="67" t="s">
        <v>2197</v>
      </c>
      <c r="B155" s="87" t="s">
        <v>2198</v>
      </c>
      <c r="C155" s="65" t="s">
        <v>51</v>
      </c>
      <c r="D155" s="142" t="s">
        <v>3838</v>
      </c>
      <c r="E155" s="442" t="s">
        <v>935</v>
      </c>
      <c r="F155" s="64" t="s">
        <v>3839</v>
      </c>
      <c r="G155" s="488">
        <v>3.0</v>
      </c>
      <c r="H155" s="488">
        <v>2.0</v>
      </c>
      <c r="I155" s="36">
        <v>3.0</v>
      </c>
      <c r="J155" s="457">
        <v>20.0</v>
      </c>
      <c r="K155" s="457">
        <v>10.0</v>
      </c>
      <c r="L155" s="439" t="s">
        <v>538</v>
      </c>
      <c r="M155" s="440"/>
      <c r="N155" s="440"/>
      <c r="O155" s="440"/>
      <c r="P155" s="440"/>
      <c r="Q155" s="440"/>
      <c r="R155" s="440"/>
      <c r="S155" s="440"/>
      <c r="T155" s="440"/>
      <c r="U155" s="440"/>
      <c r="V155" s="440"/>
      <c r="W155" s="440"/>
      <c r="X155" s="440"/>
      <c r="Y155" s="440"/>
      <c r="Z155" s="440"/>
    </row>
    <row r="156" ht="11.25" customHeight="1">
      <c r="A156" s="67" t="s">
        <v>2197</v>
      </c>
      <c r="B156" s="87" t="s">
        <v>2198</v>
      </c>
      <c r="C156" s="65" t="s">
        <v>51</v>
      </c>
      <c r="D156" s="142" t="s">
        <v>3840</v>
      </c>
      <c r="E156" s="442"/>
      <c r="F156" s="64" t="s">
        <v>3638</v>
      </c>
      <c r="G156" s="488">
        <v>3.0</v>
      </c>
      <c r="H156" s="488">
        <v>2.0</v>
      </c>
      <c r="I156" s="36">
        <v>3.0</v>
      </c>
      <c r="J156" s="457">
        <v>20.0</v>
      </c>
      <c r="K156" s="457">
        <v>10.0</v>
      </c>
      <c r="L156" s="439" t="s">
        <v>538</v>
      </c>
      <c r="M156" s="440"/>
      <c r="N156" s="440"/>
      <c r="O156" s="440"/>
      <c r="P156" s="440"/>
      <c r="Q156" s="440"/>
      <c r="R156" s="440"/>
      <c r="S156" s="440"/>
      <c r="T156" s="440"/>
      <c r="U156" s="440"/>
      <c r="V156" s="440"/>
      <c r="W156" s="440"/>
      <c r="X156" s="440"/>
      <c r="Y156" s="440"/>
      <c r="Z156" s="440"/>
    </row>
    <row r="157" ht="11.25" customHeight="1">
      <c r="A157" s="348" t="s">
        <v>2197</v>
      </c>
      <c r="B157" s="383" t="s">
        <v>2198</v>
      </c>
      <c r="C157" s="384" t="s">
        <v>51</v>
      </c>
      <c r="D157" s="489" t="s">
        <v>3841</v>
      </c>
      <c r="E157" s="383"/>
      <c r="F157" s="490" t="s">
        <v>3638</v>
      </c>
      <c r="G157" s="491">
        <v>3.0</v>
      </c>
      <c r="H157" s="491">
        <v>2.0</v>
      </c>
      <c r="I157" s="492">
        <v>3.0</v>
      </c>
      <c r="J157" s="493">
        <v>20.0</v>
      </c>
      <c r="K157" s="493">
        <v>10.0</v>
      </c>
      <c r="L157" s="439" t="s">
        <v>538</v>
      </c>
      <c r="M157" s="440"/>
      <c r="N157" s="440"/>
      <c r="O157" s="440"/>
      <c r="P157" s="440"/>
      <c r="Q157" s="440"/>
      <c r="R157" s="440"/>
      <c r="S157" s="440"/>
      <c r="T157" s="440"/>
      <c r="U157" s="440"/>
      <c r="V157" s="440"/>
      <c r="W157" s="440"/>
      <c r="X157" s="440"/>
      <c r="Y157" s="440"/>
      <c r="Z157" s="440"/>
    </row>
    <row r="158" ht="11.25" customHeight="1">
      <c r="A158" s="67" t="s">
        <v>3842</v>
      </c>
      <c r="B158" s="455" t="s">
        <v>3843</v>
      </c>
      <c r="C158" s="384" t="s">
        <v>51</v>
      </c>
      <c r="D158" s="126" t="s">
        <v>3844</v>
      </c>
      <c r="E158" s="441" t="s">
        <v>3845</v>
      </c>
      <c r="F158" s="64" t="s">
        <v>3638</v>
      </c>
      <c r="G158" s="488">
        <v>6.0</v>
      </c>
      <c r="H158" s="488">
        <v>1.0</v>
      </c>
      <c r="I158" s="36">
        <v>6.0</v>
      </c>
      <c r="J158" s="457">
        <v>20.0</v>
      </c>
      <c r="K158" s="457">
        <v>3.33</v>
      </c>
      <c r="L158" s="439" t="s">
        <v>538</v>
      </c>
      <c r="M158" s="440"/>
      <c r="N158" s="440"/>
      <c r="O158" s="440"/>
      <c r="P158" s="440"/>
      <c r="Q158" s="440"/>
      <c r="R158" s="440"/>
      <c r="S158" s="440"/>
      <c r="T158" s="440"/>
      <c r="U158" s="440"/>
      <c r="V158" s="440"/>
      <c r="W158" s="440"/>
      <c r="X158" s="440"/>
      <c r="Y158" s="440"/>
      <c r="Z158" s="440"/>
    </row>
    <row r="159" ht="11.25" customHeight="1">
      <c r="A159" s="67" t="s">
        <v>3846</v>
      </c>
      <c r="B159" s="87" t="s">
        <v>3847</v>
      </c>
      <c r="C159" s="384" t="s">
        <v>51</v>
      </c>
      <c r="D159" s="126" t="s">
        <v>3848</v>
      </c>
      <c r="E159" s="87"/>
      <c r="F159" s="64" t="s">
        <v>3638</v>
      </c>
      <c r="G159" s="488">
        <v>2.0</v>
      </c>
      <c r="H159" s="488">
        <v>2.0</v>
      </c>
      <c r="I159" s="36">
        <v>3.0</v>
      </c>
      <c r="J159" s="457">
        <v>20.0</v>
      </c>
      <c r="K159" s="457">
        <v>10.0</v>
      </c>
      <c r="L159" s="439" t="s">
        <v>538</v>
      </c>
      <c r="M159" s="440"/>
      <c r="N159" s="440"/>
      <c r="O159" s="440"/>
      <c r="P159" s="440"/>
      <c r="Q159" s="440"/>
      <c r="R159" s="440"/>
      <c r="S159" s="440"/>
      <c r="T159" s="440"/>
      <c r="U159" s="440"/>
      <c r="V159" s="440"/>
      <c r="W159" s="440"/>
      <c r="X159" s="440"/>
      <c r="Y159" s="440"/>
      <c r="Z159" s="440"/>
    </row>
    <row r="160" ht="11.25" customHeight="1">
      <c r="A160" s="67" t="s">
        <v>3846</v>
      </c>
      <c r="B160" s="87" t="s">
        <v>3847</v>
      </c>
      <c r="C160" s="384" t="s">
        <v>51</v>
      </c>
      <c r="D160" s="126" t="s">
        <v>3849</v>
      </c>
      <c r="E160" s="441" t="s">
        <v>3850</v>
      </c>
      <c r="F160" s="64" t="s">
        <v>3638</v>
      </c>
      <c r="G160" s="488">
        <v>2.0</v>
      </c>
      <c r="H160" s="488">
        <v>2.0</v>
      </c>
      <c r="I160" s="36">
        <v>3.0</v>
      </c>
      <c r="J160" s="457">
        <v>20.0</v>
      </c>
      <c r="K160" s="457">
        <v>10.0</v>
      </c>
      <c r="L160" s="439" t="s">
        <v>538</v>
      </c>
      <c r="M160" s="440"/>
      <c r="N160" s="440"/>
      <c r="O160" s="440"/>
      <c r="P160" s="440"/>
      <c r="Q160" s="440"/>
      <c r="R160" s="440"/>
      <c r="S160" s="440"/>
      <c r="T160" s="440"/>
      <c r="U160" s="440"/>
      <c r="V160" s="440"/>
      <c r="W160" s="440"/>
      <c r="X160" s="440"/>
      <c r="Y160" s="440"/>
      <c r="Z160" s="440"/>
    </row>
    <row r="161" ht="11.25" customHeight="1">
      <c r="A161" s="67" t="s">
        <v>3846</v>
      </c>
      <c r="B161" s="87" t="s">
        <v>3847</v>
      </c>
      <c r="C161" s="384" t="s">
        <v>51</v>
      </c>
      <c r="D161" s="126" t="s">
        <v>3851</v>
      </c>
      <c r="E161" s="87"/>
      <c r="F161" s="64" t="s">
        <v>3638</v>
      </c>
      <c r="G161" s="488">
        <v>2.0</v>
      </c>
      <c r="H161" s="488">
        <v>2.0</v>
      </c>
      <c r="I161" s="36">
        <v>3.0</v>
      </c>
      <c r="J161" s="457">
        <v>20.0</v>
      </c>
      <c r="K161" s="457">
        <v>10.0</v>
      </c>
      <c r="L161" s="439" t="s">
        <v>538</v>
      </c>
      <c r="M161" s="440"/>
      <c r="N161" s="440"/>
      <c r="O161" s="440"/>
      <c r="P161" s="440"/>
      <c r="Q161" s="440"/>
      <c r="R161" s="440"/>
      <c r="S161" s="440"/>
      <c r="T161" s="440"/>
      <c r="U161" s="440"/>
      <c r="V161" s="440"/>
      <c r="W161" s="440"/>
      <c r="X161" s="440"/>
      <c r="Y161" s="440"/>
      <c r="Z161" s="440"/>
    </row>
    <row r="162" ht="11.25" customHeight="1">
      <c r="A162" s="67" t="s">
        <v>3846</v>
      </c>
      <c r="B162" s="87" t="s">
        <v>3847</v>
      </c>
      <c r="C162" s="384" t="s">
        <v>51</v>
      </c>
      <c r="D162" s="126" t="s">
        <v>3852</v>
      </c>
      <c r="E162" s="441" t="s">
        <v>3853</v>
      </c>
      <c r="F162" s="64" t="s">
        <v>3638</v>
      </c>
      <c r="G162" s="488">
        <v>2.0</v>
      </c>
      <c r="H162" s="488">
        <v>2.0</v>
      </c>
      <c r="I162" s="36">
        <v>3.0</v>
      </c>
      <c r="J162" s="457">
        <v>20.0</v>
      </c>
      <c r="K162" s="457">
        <v>10.0</v>
      </c>
      <c r="L162" s="439" t="s">
        <v>538</v>
      </c>
      <c r="M162" s="440"/>
      <c r="N162" s="440"/>
      <c r="O162" s="440"/>
      <c r="P162" s="440"/>
      <c r="Q162" s="440"/>
      <c r="R162" s="440"/>
      <c r="S162" s="440"/>
      <c r="T162" s="440"/>
      <c r="U162" s="440"/>
      <c r="V162" s="440"/>
      <c r="W162" s="440"/>
      <c r="X162" s="440"/>
      <c r="Y162" s="440"/>
      <c r="Z162" s="440"/>
    </row>
    <row r="163" ht="11.25" customHeight="1">
      <c r="A163" s="65" t="s">
        <v>535</v>
      </c>
      <c r="B163" s="87" t="s">
        <v>207</v>
      </c>
      <c r="C163" s="65" t="s">
        <v>51</v>
      </c>
      <c r="D163" s="126" t="s">
        <v>3854</v>
      </c>
      <c r="E163" s="441" t="s">
        <v>1129</v>
      </c>
      <c r="F163" s="64" t="s">
        <v>3638</v>
      </c>
      <c r="G163" s="488">
        <v>3.0</v>
      </c>
      <c r="H163" s="488">
        <v>3.0</v>
      </c>
      <c r="I163" s="36">
        <v>4.0</v>
      </c>
      <c r="J163" s="457">
        <v>20.0</v>
      </c>
      <c r="K163" s="457">
        <v>6.67</v>
      </c>
      <c r="L163" s="439" t="s">
        <v>538</v>
      </c>
      <c r="M163" s="440"/>
      <c r="N163" s="440"/>
      <c r="O163" s="440"/>
      <c r="P163" s="440"/>
      <c r="Q163" s="440"/>
      <c r="R163" s="440"/>
      <c r="S163" s="440"/>
      <c r="T163" s="440"/>
      <c r="U163" s="440"/>
      <c r="V163" s="440"/>
      <c r="W163" s="440"/>
      <c r="X163" s="440"/>
      <c r="Y163" s="440"/>
      <c r="Z163" s="440"/>
    </row>
    <row r="164" ht="11.25" customHeight="1">
      <c r="A164" s="67" t="s">
        <v>2162</v>
      </c>
      <c r="B164" s="87" t="s">
        <v>2163</v>
      </c>
      <c r="C164" s="65" t="s">
        <v>51</v>
      </c>
      <c r="D164" s="489" t="s">
        <v>3855</v>
      </c>
      <c r="E164" s="472"/>
      <c r="F164" s="490" t="s">
        <v>3638</v>
      </c>
      <c r="G164" s="491">
        <v>5.0</v>
      </c>
      <c r="H164" s="491">
        <v>4.0</v>
      </c>
      <c r="I164" s="492">
        <v>5.0</v>
      </c>
      <c r="J164" s="493">
        <v>20.0</v>
      </c>
      <c r="K164" s="493">
        <v>4.0</v>
      </c>
      <c r="L164" s="439" t="s">
        <v>538</v>
      </c>
      <c r="M164" s="440"/>
      <c r="N164" s="440"/>
      <c r="O164" s="440"/>
      <c r="P164" s="440"/>
      <c r="Q164" s="440"/>
      <c r="R164" s="440"/>
      <c r="S164" s="440"/>
      <c r="T164" s="440"/>
      <c r="U164" s="440"/>
      <c r="V164" s="440"/>
      <c r="W164" s="440"/>
      <c r="X164" s="440"/>
      <c r="Y164" s="440"/>
      <c r="Z164" s="440"/>
    </row>
    <row r="165" ht="11.25" customHeight="1">
      <c r="A165" s="67" t="s">
        <v>2162</v>
      </c>
      <c r="B165" s="87" t="s">
        <v>2163</v>
      </c>
      <c r="C165" s="65" t="s">
        <v>51</v>
      </c>
      <c r="D165" s="126" t="s">
        <v>3856</v>
      </c>
      <c r="E165" s="441"/>
      <c r="F165" s="64" t="s">
        <v>3638</v>
      </c>
      <c r="G165" s="491">
        <v>5.0</v>
      </c>
      <c r="H165" s="491">
        <v>4.0</v>
      </c>
      <c r="I165" s="492">
        <v>5.0</v>
      </c>
      <c r="J165" s="493">
        <v>20.0</v>
      </c>
      <c r="K165" s="493">
        <v>4.0</v>
      </c>
      <c r="L165" s="439" t="s">
        <v>538</v>
      </c>
      <c r="M165" s="440"/>
      <c r="N165" s="440"/>
      <c r="O165" s="440"/>
      <c r="P165" s="440"/>
      <c r="Q165" s="440"/>
      <c r="R165" s="440"/>
      <c r="S165" s="440"/>
      <c r="T165" s="440"/>
      <c r="U165" s="440"/>
      <c r="V165" s="440"/>
      <c r="W165" s="440"/>
      <c r="X165" s="440"/>
      <c r="Y165" s="440"/>
      <c r="Z165" s="440"/>
    </row>
    <row r="166" ht="11.25" customHeight="1">
      <c r="A166" s="67" t="s">
        <v>2190</v>
      </c>
      <c r="B166" s="87" t="s">
        <v>2191</v>
      </c>
      <c r="C166" s="65" t="s">
        <v>51</v>
      </c>
      <c r="D166" s="126" t="s">
        <v>3857</v>
      </c>
      <c r="E166" s="441" t="s">
        <v>3858</v>
      </c>
      <c r="F166" s="64" t="s">
        <v>1873</v>
      </c>
      <c r="G166" s="488">
        <v>1.0</v>
      </c>
      <c r="H166" s="488">
        <v>1.0</v>
      </c>
      <c r="I166" s="36">
        <v>1.0</v>
      </c>
      <c r="J166" s="457">
        <v>20.0</v>
      </c>
      <c r="K166" s="457">
        <v>20.0</v>
      </c>
      <c r="L166" s="439" t="s">
        <v>538</v>
      </c>
      <c r="M166" s="440"/>
      <c r="N166" s="440"/>
      <c r="O166" s="440"/>
      <c r="P166" s="440"/>
      <c r="Q166" s="440"/>
      <c r="R166" s="440"/>
      <c r="S166" s="440"/>
      <c r="T166" s="440"/>
      <c r="U166" s="440"/>
      <c r="V166" s="440"/>
      <c r="W166" s="440"/>
      <c r="X166" s="440"/>
      <c r="Y166" s="440"/>
      <c r="Z166" s="440"/>
    </row>
    <row r="167" ht="11.25" customHeight="1">
      <c r="A167" s="67" t="s">
        <v>2211</v>
      </c>
      <c r="B167" s="87" t="s">
        <v>2212</v>
      </c>
      <c r="C167" s="65" t="s">
        <v>51</v>
      </c>
      <c r="D167" s="126" t="s">
        <v>3859</v>
      </c>
      <c r="E167" s="441" t="s">
        <v>3860</v>
      </c>
      <c r="F167" s="64" t="s">
        <v>3638</v>
      </c>
      <c r="G167" s="488">
        <v>6.0</v>
      </c>
      <c r="H167" s="488">
        <v>5.0</v>
      </c>
      <c r="I167" s="36">
        <v>6.0</v>
      </c>
      <c r="J167" s="457">
        <v>20.0</v>
      </c>
      <c r="K167" s="457">
        <v>3.33</v>
      </c>
      <c r="L167" s="439" t="s">
        <v>538</v>
      </c>
      <c r="M167" s="440"/>
      <c r="N167" s="440"/>
      <c r="O167" s="440"/>
      <c r="P167" s="440"/>
      <c r="Q167" s="440"/>
      <c r="R167" s="440"/>
      <c r="S167" s="440"/>
      <c r="T167" s="440"/>
      <c r="U167" s="440"/>
      <c r="V167" s="440"/>
      <c r="W167" s="440"/>
      <c r="X167" s="440"/>
      <c r="Y167" s="440"/>
      <c r="Z167" s="440"/>
    </row>
    <row r="168" ht="11.25" customHeight="1">
      <c r="A168" s="67" t="s">
        <v>3861</v>
      </c>
      <c r="B168" s="87" t="s">
        <v>3862</v>
      </c>
      <c r="C168" s="65" t="s">
        <v>51</v>
      </c>
      <c r="D168" s="126" t="s">
        <v>3863</v>
      </c>
      <c r="E168" s="441" t="s">
        <v>2972</v>
      </c>
      <c r="F168" s="64" t="s">
        <v>3638</v>
      </c>
      <c r="G168" s="488">
        <v>8.0</v>
      </c>
      <c r="H168" s="488">
        <v>5.0</v>
      </c>
      <c r="I168" s="36">
        <v>8.0</v>
      </c>
      <c r="J168" s="457">
        <v>20.0</v>
      </c>
      <c r="K168" s="457">
        <v>2.5</v>
      </c>
      <c r="L168" s="439" t="s">
        <v>538</v>
      </c>
      <c r="M168" s="440"/>
      <c r="N168" s="440"/>
      <c r="O168" s="440"/>
      <c r="P168" s="440"/>
      <c r="Q168" s="440"/>
      <c r="R168" s="440"/>
      <c r="S168" s="440"/>
      <c r="T168" s="440"/>
      <c r="U168" s="440"/>
      <c r="V168" s="440"/>
      <c r="W168" s="440"/>
      <c r="X168" s="440"/>
      <c r="Y168" s="440"/>
      <c r="Z168" s="440"/>
    </row>
    <row r="169" ht="11.25" customHeight="1">
      <c r="A169" s="348" t="s">
        <v>3861</v>
      </c>
      <c r="B169" s="383" t="s">
        <v>3862</v>
      </c>
      <c r="C169" s="384" t="s">
        <v>51</v>
      </c>
      <c r="D169" s="471" t="s">
        <v>3864</v>
      </c>
      <c r="E169" s="472" t="s">
        <v>3865</v>
      </c>
      <c r="F169" s="490" t="s">
        <v>3638</v>
      </c>
      <c r="G169" s="491">
        <v>8.0</v>
      </c>
      <c r="H169" s="491">
        <v>5.0</v>
      </c>
      <c r="I169" s="492">
        <v>8.0</v>
      </c>
      <c r="J169" s="493">
        <v>20.0</v>
      </c>
      <c r="K169" s="493">
        <v>2.5</v>
      </c>
      <c r="L169" s="439" t="s">
        <v>538</v>
      </c>
      <c r="M169" s="440"/>
      <c r="N169" s="440"/>
      <c r="O169" s="440"/>
      <c r="P169" s="440"/>
      <c r="Q169" s="440"/>
      <c r="R169" s="440"/>
      <c r="S169" s="440"/>
      <c r="T169" s="440"/>
      <c r="U169" s="440"/>
      <c r="V169" s="440"/>
      <c r="W169" s="440"/>
      <c r="X169" s="440"/>
      <c r="Y169" s="440"/>
      <c r="Z169" s="440"/>
    </row>
    <row r="170" ht="11.25" customHeight="1">
      <c r="A170" s="67" t="s">
        <v>3866</v>
      </c>
      <c r="B170" s="87" t="s">
        <v>3867</v>
      </c>
      <c r="C170" s="384" t="s">
        <v>51</v>
      </c>
      <c r="D170" s="405" t="s">
        <v>3868</v>
      </c>
      <c r="E170" s="441" t="s">
        <v>3869</v>
      </c>
      <c r="F170" s="64" t="s">
        <v>3638</v>
      </c>
      <c r="G170" s="488">
        <v>3.0</v>
      </c>
      <c r="H170" s="488">
        <v>1.0</v>
      </c>
      <c r="I170" s="36">
        <v>3.0</v>
      </c>
      <c r="J170" s="457">
        <v>20.0</v>
      </c>
      <c r="K170" s="457">
        <v>20.0</v>
      </c>
      <c r="L170" s="439" t="s">
        <v>538</v>
      </c>
      <c r="M170" s="440"/>
      <c r="N170" s="440"/>
      <c r="O170" s="440"/>
      <c r="P170" s="440"/>
      <c r="Q170" s="440"/>
      <c r="R170" s="440"/>
      <c r="S170" s="440"/>
      <c r="T170" s="440"/>
      <c r="U170" s="440"/>
      <c r="V170" s="440"/>
      <c r="W170" s="440"/>
      <c r="X170" s="440"/>
      <c r="Y170" s="440"/>
      <c r="Z170" s="440"/>
    </row>
    <row r="171" ht="11.25" customHeight="1">
      <c r="A171" s="67" t="s">
        <v>2183</v>
      </c>
      <c r="B171" s="87" t="s">
        <v>2184</v>
      </c>
      <c r="C171" s="65" t="s">
        <v>51</v>
      </c>
      <c r="D171" s="405" t="s">
        <v>3870</v>
      </c>
      <c r="E171" s="441" t="s">
        <v>3871</v>
      </c>
      <c r="F171" s="64" t="s">
        <v>3638</v>
      </c>
      <c r="G171" s="488">
        <v>2.0</v>
      </c>
      <c r="H171" s="488">
        <v>2.0</v>
      </c>
      <c r="I171" s="36">
        <v>2.0</v>
      </c>
      <c r="J171" s="457">
        <v>20.0</v>
      </c>
      <c r="K171" s="457">
        <v>10.0</v>
      </c>
      <c r="L171" s="439" t="s">
        <v>538</v>
      </c>
      <c r="M171" s="440"/>
      <c r="N171" s="440"/>
      <c r="O171" s="440"/>
      <c r="P171" s="440"/>
      <c r="Q171" s="440"/>
      <c r="R171" s="440"/>
      <c r="S171" s="440"/>
      <c r="T171" s="440"/>
      <c r="U171" s="440"/>
      <c r="V171" s="440"/>
      <c r="W171" s="440"/>
      <c r="X171" s="440"/>
      <c r="Y171" s="440"/>
      <c r="Z171" s="440"/>
    </row>
    <row r="172" ht="11.25" customHeight="1">
      <c r="A172" s="67" t="s">
        <v>3872</v>
      </c>
      <c r="B172" s="87" t="s">
        <v>3873</v>
      </c>
      <c r="C172" s="65" t="s">
        <v>51</v>
      </c>
      <c r="D172" s="405" t="s">
        <v>3874</v>
      </c>
      <c r="E172" s="441" t="s">
        <v>3875</v>
      </c>
      <c r="F172" s="64" t="s">
        <v>3638</v>
      </c>
      <c r="G172" s="488">
        <v>8.0</v>
      </c>
      <c r="H172" s="488">
        <v>3.0</v>
      </c>
      <c r="I172" s="36">
        <v>8.0</v>
      </c>
      <c r="J172" s="457">
        <v>20.0</v>
      </c>
      <c r="K172" s="457">
        <v>2.5</v>
      </c>
      <c r="L172" s="439" t="s">
        <v>538</v>
      </c>
      <c r="M172" s="440"/>
      <c r="N172" s="440"/>
      <c r="O172" s="440"/>
      <c r="P172" s="440"/>
      <c r="Q172" s="440"/>
      <c r="R172" s="440"/>
      <c r="S172" s="440"/>
      <c r="T172" s="440"/>
      <c r="U172" s="440"/>
      <c r="V172" s="440"/>
      <c r="W172" s="440"/>
      <c r="X172" s="440"/>
      <c r="Y172" s="440"/>
      <c r="Z172" s="440"/>
    </row>
    <row r="173" ht="11.25" customHeight="1">
      <c r="A173" s="67" t="s">
        <v>2168</v>
      </c>
      <c r="B173" s="87" t="s">
        <v>2169</v>
      </c>
      <c r="C173" s="65" t="s">
        <v>51</v>
      </c>
      <c r="D173" s="405" t="s">
        <v>3854</v>
      </c>
      <c r="E173" s="441" t="s">
        <v>1129</v>
      </c>
      <c r="F173" s="64" t="s">
        <v>3638</v>
      </c>
      <c r="G173" s="488">
        <v>3.0</v>
      </c>
      <c r="H173" s="488">
        <v>3.0</v>
      </c>
      <c r="I173" s="36">
        <v>4.0</v>
      </c>
      <c r="J173" s="457">
        <v>20.0</v>
      </c>
      <c r="K173" s="457">
        <v>6.67</v>
      </c>
      <c r="L173" s="439" t="s">
        <v>538</v>
      </c>
      <c r="M173" s="440"/>
      <c r="N173" s="440"/>
      <c r="O173" s="440"/>
      <c r="P173" s="440"/>
      <c r="Q173" s="440"/>
      <c r="R173" s="440"/>
      <c r="S173" s="440"/>
      <c r="T173" s="440"/>
      <c r="U173" s="440"/>
      <c r="V173" s="440"/>
      <c r="W173" s="440"/>
      <c r="X173" s="440"/>
      <c r="Y173" s="440"/>
      <c r="Z173" s="440"/>
    </row>
    <row r="174" ht="11.25" customHeight="1">
      <c r="A174" s="67" t="s">
        <v>3876</v>
      </c>
      <c r="B174" s="87" t="s">
        <v>3877</v>
      </c>
      <c r="C174" s="65" t="s">
        <v>51</v>
      </c>
      <c r="D174" s="405" t="s">
        <v>3546</v>
      </c>
      <c r="E174" s="441" t="s">
        <v>3547</v>
      </c>
      <c r="F174" s="64"/>
      <c r="G174" s="488">
        <v>2.0</v>
      </c>
      <c r="H174" s="488">
        <v>2.0</v>
      </c>
      <c r="I174" s="36">
        <v>2.0</v>
      </c>
      <c r="J174" s="457">
        <v>20.0</v>
      </c>
      <c r="K174" s="457">
        <v>20.0</v>
      </c>
      <c r="L174" s="439" t="s">
        <v>538</v>
      </c>
      <c r="M174" s="440"/>
      <c r="N174" s="440"/>
      <c r="O174" s="440"/>
      <c r="P174" s="440"/>
      <c r="Q174" s="440"/>
      <c r="R174" s="440"/>
      <c r="S174" s="440"/>
      <c r="T174" s="440"/>
      <c r="U174" s="440"/>
      <c r="V174" s="440"/>
      <c r="W174" s="440"/>
      <c r="X174" s="440"/>
      <c r="Y174" s="440"/>
      <c r="Z174" s="440"/>
    </row>
    <row r="175" ht="11.25" customHeight="1">
      <c r="A175" s="67" t="s">
        <v>3878</v>
      </c>
      <c r="B175" s="87" t="s">
        <v>3879</v>
      </c>
      <c r="C175" s="65" t="s">
        <v>51</v>
      </c>
      <c r="D175" s="405" t="s">
        <v>3880</v>
      </c>
      <c r="E175" s="441" t="s">
        <v>3881</v>
      </c>
      <c r="F175" s="64"/>
      <c r="G175" s="488">
        <v>2.0</v>
      </c>
      <c r="H175" s="488">
        <v>2.0</v>
      </c>
      <c r="I175" s="36">
        <v>2.0</v>
      </c>
      <c r="J175" s="457">
        <v>20.0</v>
      </c>
      <c r="K175" s="457">
        <v>20.0</v>
      </c>
      <c r="L175" s="439" t="s">
        <v>538</v>
      </c>
      <c r="M175" s="440"/>
      <c r="N175" s="440"/>
      <c r="O175" s="440"/>
      <c r="P175" s="440"/>
      <c r="Q175" s="440"/>
      <c r="R175" s="440"/>
      <c r="S175" s="440"/>
      <c r="T175" s="440"/>
      <c r="U175" s="440"/>
      <c r="V175" s="440"/>
      <c r="W175" s="440"/>
      <c r="X175" s="440"/>
      <c r="Y175" s="440"/>
      <c r="Z175" s="440"/>
    </row>
    <row r="176" ht="11.25" customHeight="1">
      <c r="A176" s="67" t="s">
        <v>3882</v>
      </c>
      <c r="B176" s="494" t="s">
        <v>3883</v>
      </c>
      <c r="C176" s="108" t="s">
        <v>889</v>
      </c>
      <c r="D176" s="398" t="s">
        <v>3884</v>
      </c>
      <c r="E176" s="230" t="s">
        <v>3885</v>
      </c>
      <c r="F176" s="110" t="s">
        <v>3886</v>
      </c>
      <c r="G176" s="110">
        <v>4.0</v>
      </c>
      <c r="H176" s="487">
        <v>4.0</v>
      </c>
      <c r="I176" s="36">
        <v>4.0</v>
      </c>
      <c r="J176" s="457">
        <v>20.0</v>
      </c>
      <c r="K176" s="457">
        <v>5.0</v>
      </c>
      <c r="L176" s="439" t="s">
        <v>565</v>
      </c>
      <c r="M176" s="440"/>
      <c r="N176" s="440"/>
      <c r="O176" s="440"/>
      <c r="P176" s="440"/>
      <c r="Q176" s="440"/>
      <c r="R176" s="440"/>
      <c r="S176" s="440"/>
      <c r="T176" s="440"/>
      <c r="U176" s="440"/>
      <c r="V176" s="440"/>
      <c r="W176" s="440"/>
      <c r="X176" s="440"/>
      <c r="Y176" s="440"/>
      <c r="Z176" s="440"/>
    </row>
    <row r="177" ht="11.25" customHeight="1">
      <c r="A177" s="110" t="s">
        <v>2828</v>
      </c>
      <c r="B177" s="494" t="s">
        <v>1529</v>
      </c>
      <c r="C177" s="108" t="s">
        <v>559</v>
      </c>
      <c r="D177" s="87" t="s">
        <v>3887</v>
      </c>
      <c r="E177" s="441" t="s">
        <v>3562</v>
      </c>
      <c r="F177" s="65" t="s">
        <v>3888</v>
      </c>
      <c r="G177" s="247">
        <v>6.0</v>
      </c>
      <c r="H177" s="247">
        <v>5.0</v>
      </c>
      <c r="I177" s="247">
        <v>6.0</v>
      </c>
      <c r="J177" s="424">
        <v>20.0</v>
      </c>
      <c r="K177" s="419">
        <v>3.33</v>
      </c>
      <c r="L177" s="439" t="s">
        <v>565</v>
      </c>
      <c r="M177" s="440"/>
      <c r="N177" s="440"/>
      <c r="O177" s="440"/>
      <c r="P177" s="440"/>
      <c r="Q177" s="440"/>
      <c r="R177" s="440"/>
      <c r="S177" s="440"/>
      <c r="T177" s="440"/>
      <c r="U177" s="440"/>
      <c r="V177" s="440"/>
      <c r="W177" s="440"/>
      <c r="X177" s="440"/>
      <c r="Y177" s="440"/>
      <c r="Z177" s="440"/>
    </row>
    <row r="178" ht="11.25" customHeight="1">
      <c r="A178" s="110" t="s">
        <v>2828</v>
      </c>
      <c r="B178" s="494" t="s">
        <v>1529</v>
      </c>
      <c r="C178" s="108" t="s">
        <v>559</v>
      </c>
      <c r="D178" s="87" t="s">
        <v>3889</v>
      </c>
      <c r="E178" s="441" t="s">
        <v>3890</v>
      </c>
      <c r="F178" s="230" t="s">
        <v>3891</v>
      </c>
      <c r="G178" s="247">
        <v>6.0</v>
      </c>
      <c r="H178" s="247">
        <v>5.0</v>
      </c>
      <c r="I178" s="247">
        <v>6.0</v>
      </c>
      <c r="J178" s="424">
        <v>20.0</v>
      </c>
      <c r="K178" s="419">
        <v>3.33</v>
      </c>
      <c r="L178" s="439" t="s">
        <v>565</v>
      </c>
      <c r="M178" s="440"/>
      <c r="N178" s="440"/>
      <c r="O178" s="440"/>
      <c r="P178" s="440"/>
      <c r="Q178" s="440"/>
      <c r="R178" s="440"/>
      <c r="S178" s="440"/>
      <c r="T178" s="440"/>
      <c r="U178" s="440"/>
      <c r="V178" s="440"/>
      <c r="W178" s="440"/>
      <c r="X178" s="440"/>
      <c r="Y178" s="440"/>
      <c r="Z178" s="440"/>
    </row>
    <row r="179" ht="11.25" customHeight="1">
      <c r="A179" s="110" t="s">
        <v>2828</v>
      </c>
      <c r="B179" s="494" t="s">
        <v>1529</v>
      </c>
      <c r="C179" s="108" t="s">
        <v>559</v>
      </c>
      <c r="D179" s="87" t="s">
        <v>3887</v>
      </c>
      <c r="E179" s="441" t="s">
        <v>3562</v>
      </c>
      <c r="F179" s="65" t="s">
        <v>3888</v>
      </c>
      <c r="G179" s="247">
        <v>6.0</v>
      </c>
      <c r="H179" s="247">
        <v>5.0</v>
      </c>
      <c r="I179" s="247">
        <v>6.0</v>
      </c>
      <c r="J179" s="424">
        <v>20.0</v>
      </c>
      <c r="K179" s="419">
        <v>3.33</v>
      </c>
      <c r="L179" s="439" t="s">
        <v>565</v>
      </c>
      <c r="M179" s="440"/>
      <c r="N179" s="440"/>
      <c r="O179" s="440"/>
      <c r="P179" s="440"/>
      <c r="Q179" s="440"/>
      <c r="R179" s="440"/>
      <c r="S179" s="440"/>
      <c r="T179" s="440"/>
      <c r="U179" s="440"/>
      <c r="V179" s="440"/>
      <c r="W179" s="440"/>
      <c r="X179" s="440"/>
      <c r="Y179" s="440"/>
      <c r="Z179" s="440"/>
    </row>
    <row r="180" ht="11.25" customHeight="1">
      <c r="A180" s="110" t="s">
        <v>2288</v>
      </c>
      <c r="B180" s="494" t="s">
        <v>2289</v>
      </c>
      <c r="C180" s="108" t="s">
        <v>2290</v>
      </c>
      <c r="D180" s="398" t="s">
        <v>3892</v>
      </c>
      <c r="E180" s="495" t="s">
        <v>3893</v>
      </c>
      <c r="F180" s="110" t="s">
        <v>3894</v>
      </c>
      <c r="G180" s="247">
        <v>3.0</v>
      </c>
      <c r="H180" s="247">
        <v>3.0</v>
      </c>
      <c r="I180" s="247">
        <v>3.0</v>
      </c>
      <c r="J180" s="424">
        <v>20.0</v>
      </c>
      <c r="K180" s="419">
        <v>6.66</v>
      </c>
      <c r="L180" s="439" t="s">
        <v>565</v>
      </c>
      <c r="M180" s="440"/>
      <c r="N180" s="440"/>
      <c r="O180" s="440"/>
      <c r="P180" s="440"/>
      <c r="Q180" s="440"/>
      <c r="R180" s="440"/>
      <c r="S180" s="440"/>
      <c r="T180" s="440"/>
      <c r="U180" s="440"/>
      <c r="V180" s="440"/>
      <c r="W180" s="440"/>
      <c r="X180" s="440"/>
      <c r="Y180" s="440"/>
      <c r="Z180" s="440"/>
    </row>
    <row r="181" ht="11.25" customHeight="1">
      <c r="A181" s="66" t="s">
        <v>3895</v>
      </c>
      <c r="B181" s="405" t="s">
        <v>3896</v>
      </c>
      <c r="C181" s="108" t="s">
        <v>51</v>
      </c>
      <c r="D181" s="87" t="s">
        <v>3897</v>
      </c>
      <c r="E181" s="441" t="s">
        <v>3791</v>
      </c>
      <c r="F181" s="496" t="s">
        <v>3898</v>
      </c>
      <c r="G181" s="247">
        <v>8.0</v>
      </c>
      <c r="H181" s="247">
        <v>4.0</v>
      </c>
      <c r="I181" s="247">
        <v>14.0</v>
      </c>
      <c r="J181" s="424">
        <v>20.0</v>
      </c>
      <c r="K181" s="419">
        <v>2.5</v>
      </c>
      <c r="L181" s="439" t="s">
        <v>565</v>
      </c>
      <c r="M181" s="440"/>
      <c r="N181" s="440"/>
      <c r="O181" s="440"/>
      <c r="P181" s="440"/>
      <c r="Q181" s="440"/>
      <c r="R181" s="440"/>
      <c r="S181" s="440"/>
      <c r="T181" s="440"/>
      <c r="U181" s="440"/>
      <c r="V181" s="440"/>
      <c r="W181" s="440"/>
      <c r="X181" s="440"/>
      <c r="Y181" s="440"/>
      <c r="Z181" s="440"/>
    </row>
    <row r="182" ht="11.25" customHeight="1">
      <c r="A182" s="67" t="s">
        <v>3899</v>
      </c>
      <c r="B182" s="405" t="s">
        <v>3900</v>
      </c>
      <c r="C182" s="108" t="s">
        <v>559</v>
      </c>
      <c r="D182" s="87" t="s">
        <v>3901</v>
      </c>
      <c r="E182" s="87" t="s">
        <v>3902</v>
      </c>
      <c r="F182" s="65" t="s">
        <v>3902</v>
      </c>
      <c r="G182" s="115">
        <v>3.0</v>
      </c>
      <c r="H182" s="430">
        <v>3.0</v>
      </c>
      <c r="I182" s="110">
        <v>4.0</v>
      </c>
      <c r="J182" s="419">
        <v>20.0</v>
      </c>
      <c r="K182" s="419">
        <v>5.0</v>
      </c>
      <c r="L182" s="439" t="s">
        <v>565</v>
      </c>
      <c r="M182" s="440"/>
      <c r="N182" s="440"/>
      <c r="O182" s="440"/>
      <c r="P182" s="440"/>
      <c r="Q182" s="440"/>
      <c r="R182" s="440"/>
      <c r="S182" s="440"/>
      <c r="T182" s="440"/>
      <c r="U182" s="440"/>
      <c r="V182" s="440"/>
      <c r="W182" s="440"/>
      <c r="X182" s="440"/>
      <c r="Y182" s="440"/>
      <c r="Z182" s="440"/>
    </row>
    <row r="183" ht="11.25" customHeight="1">
      <c r="A183" s="67" t="s">
        <v>3899</v>
      </c>
      <c r="B183" s="405" t="s">
        <v>3900</v>
      </c>
      <c r="C183" s="108" t="s">
        <v>559</v>
      </c>
      <c r="D183" s="87" t="s">
        <v>3903</v>
      </c>
      <c r="E183" s="87" t="s">
        <v>3904</v>
      </c>
      <c r="F183" s="65" t="s">
        <v>3904</v>
      </c>
      <c r="G183" s="115">
        <v>3.0</v>
      </c>
      <c r="H183" s="430">
        <v>3.0</v>
      </c>
      <c r="I183" s="110">
        <v>4.0</v>
      </c>
      <c r="J183" s="419">
        <v>20.0</v>
      </c>
      <c r="K183" s="419">
        <v>5.0</v>
      </c>
      <c r="L183" s="439" t="s">
        <v>565</v>
      </c>
      <c r="M183" s="440"/>
      <c r="N183" s="440"/>
      <c r="O183" s="440"/>
      <c r="P183" s="440"/>
      <c r="Q183" s="440"/>
      <c r="R183" s="440"/>
      <c r="S183" s="440"/>
      <c r="T183" s="440"/>
      <c r="U183" s="440"/>
      <c r="V183" s="440"/>
      <c r="W183" s="440"/>
      <c r="X183" s="440"/>
      <c r="Y183" s="440"/>
      <c r="Z183" s="440"/>
    </row>
    <row r="184" ht="11.25" customHeight="1">
      <c r="A184" s="67" t="s">
        <v>3905</v>
      </c>
      <c r="B184" s="405" t="s">
        <v>3906</v>
      </c>
      <c r="C184" s="108" t="s">
        <v>559</v>
      </c>
      <c r="D184" s="87" t="s">
        <v>3907</v>
      </c>
      <c r="E184" s="441" t="s">
        <v>3795</v>
      </c>
      <c r="F184" s="230" t="s">
        <v>3908</v>
      </c>
      <c r="G184" s="115">
        <v>5.0</v>
      </c>
      <c r="H184" s="430">
        <v>5.0</v>
      </c>
      <c r="I184" s="110">
        <v>5.0</v>
      </c>
      <c r="J184" s="419">
        <v>20.0</v>
      </c>
      <c r="K184" s="419">
        <v>4.0</v>
      </c>
      <c r="L184" s="439" t="s">
        <v>565</v>
      </c>
      <c r="M184" s="440"/>
      <c r="N184" s="440"/>
      <c r="O184" s="440"/>
      <c r="P184" s="440"/>
      <c r="Q184" s="440"/>
      <c r="R184" s="440"/>
      <c r="S184" s="440"/>
      <c r="T184" s="440"/>
      <c r="U184" s="440"/>
      <c r="V184" s="440"/>
      <c r="W184" s="440"/>
      <c r="X184" s="440"/>
      <c r="Y184" s="440"/>
      <c r="Z184" s="440"/>
    </row>
    <row r="185" ht="11.25" customHeight="1">
      <c r="A185" s="66" t="s">
        <v>3909</v>
      </c>
      <c r="B185" s="405" t="s">
        <v>3910</v>
      </c>
      <c r="C185" s="108" t="s">
        <v>559</v>
      </c>
      <c r="D185" s="87" t="s">
        <v>3911</v>
      </c>
      <c r="E185" s="87" t="s">
        <v>3912</v>
      </c>
      <c r="F185" s="230" t="s">
        <v>3913</v>
      </c>
      <c r="G185" s="115">
        <v>5.0</v>
      </c>
      <c r="H185" s="430">
        <v>5.0</v>
      </c>
      <c r="I185" s="110">
        <v>7.0</v>
      </c>
      <c r="J185" s="419">
        <v>20.0</v>
      </c>
      <c r="K185" s="419">
        <v>4.0</v>
      </c>
      <c r="L185" s="439" t="s">
        <v>565</v>
      </c>
      <c r="M185" s="440"/>
      <c r="N185" s="440"/>
      <c r="O185" s="440"/>
      <c r="P185" s="440"/>
      <c r="Q185" s="440"/>
      <c r="R185" s="440"/>
      <c r="S185" s="440"/>
      <c r="T185" s="440"/>
      <c r="U185" s="440"/>
      <c r="V185" s="440"/>
      <c r="W185" s="440"/>
      <c r="X185" s="440"/>
      <c r="Y185" s="440"/>
      <c r="Z185" s="440"/>
    </row>
    <row r="186" ht="11.25" customHeight="1">
      <c r="A186" s="497" t="s">
        <v>2297</v>
      </c>
      <c r="B186" s="498" t="s">
        <v>2298</v>
      </c>
      <c r="C186" s="110" t="s">
        <v>51</v>
      </c>
      <c r="D186" s="498" t="s">
        <v>3914</v>
      </c>
      <c r="E186" s="499" t="s">
        <v>3915</v>
      </c>
      <c r="F186" s="201" t="s">
        <v>3386</v>
      </c>
      <c r="G186" s="65">
        <v>1.0</v>
      </c>
      <c r="H186" s="433">
        <v>1.0</v>
      </c>
      <c r="I186" s="294">
        <v>1.0</v>
      </c>
      <c r="J186" s="443">
        <v>20.0</v>
      </c>
      <c r="K186" s="443">
        <f t="shared" ref="K186:K195" si="8">J186/G186</f>
        <v>20</v>
      </c>
      <c r="L186" s="439" t="s">
        <v>614</v>
      </c>
      <c r="M186" s="440"/>
      <c r="N186" s="440"/>
      <c r="O186" s="440"/>
      <c r="P186" s="440"/>
      <c r="Q186" s="440"/>
      <c r="R186" s="440"/>
      <c r="S186" s="440"/>
      <c r="T186" s="440"/>
      <c r="U186" s="440"/>
      <c r="V186" s="440"/>
      <c r="W186" s="440"/>
      <c r="X186" s="440"/>
      <c r="Y186" s="440"/>
      <c r="Z186" s="440"/>
    </row>
    <row r="187" ht="11.25" customHeight="1">
      <c r="A187" s="497" t="s">
        <v>2369</v>
      </c>
      <c r="B187" s="498" t="s">
        <v>2298</v>
      </c>
      <c r="C187" s="110" t="s">
        <v>51</v>
      </c>
      <c r="D187" s="498" t="s">
        <v>3916</v>
      </c>
      <c r="E187" s="499" t="s">
        <v>3917</v>
      </c>
      <c r="F187" s="201" t="s">
        <v>3386</v>
      </c>
      <c r="G187" s="436">
        <v>1.0</v>
      </c>
      <c r="H187" s="437">
        <v>1.0</v>
      </c>
      <c r="I187" s="65">
        <v>1.0</v>
      </c>
      <c r="J187" s="361">
        <v>20.0</v>
      </c>
      <c r="K187" s="443">
        <f t="shared" si="8"/>
        <v>20</v>
      </c>
      <c r="L187" s="439" t="s">
        <v>614</v>
      </c>
      <c r="M187" s="440"/>
      <c r="N187" s="440"/>
      <c r="O187" s="440"/>
      <c r="P187" s="440"/>
      <c r="Q187" s="440"/>
      <c r="R187" s="440"/>
      <c r="S187" s="440"/>
      <c r="T187" s="440"/>
      <c r="U187" s="440"/>
      <c r="V187" s="440"/>
      <c r="W187" s="440"/>
      <c r="X187" s="440"/>
      <c r="Y187" s="440"/>
      <c r="Z187" s="440"/>
    </row>
    <row r="188" ht="11.25" customHeight="1">
      <c r="A188" s="497" t="s">
        <v>2369</v>
      </c>
      <c r="B188" s="498" t="s">
        <v>2298</v>
      </c>
      <c r="C188" s="110" t="s">
        <v>51</v>
      </c>
      <c r="D188" s="498" t="s">
        <v>3918</v>
      </c>
      <c r="E188" s="499" t="s">
        <v>3919</v>
      </c>
      <c r="F188" s="201" t="s">
        <v>3386</v>
      </c>
      <c r="G188" s="69">
        <v>1.0</v>
      </c>
      <c r="H188" s="415">
        <v>1.0</v>
      </c>
      <c r="I188" s="65"/>
      <c r="J188" s="361">
        <v>20.0</v>
      </c>
      <c r="K188" s="443">
        <f t="shared" si="8"/>
        <v>20</v>
      </c>
      <c r="L188" s="439" t="s">
        <v>614</v>
      </c>
      <c r="M188" s="440"/>
      <c r="N188" s="440"/>
      <c r="O188" s="440"/>
      <c r="P188" s="440"/>
      <c r="Q188" s="440"/>
      <c r="R188" s="440"/>
      <c r="S188" s="440"/>
      <c r="T188" s="440"/>
      <c r="U188" s="440"/>
      <c r="V188" s="440"/>
      <c r="W188" s="440"/>
      <c r="X188" s="440"/>
      <c r="Y188" s="440"/>
      <c r="Z188" s="440"/>
    </row>
    <row r="189" ht="11.25" customHeight="1">
      <c r="A189" s="497" t="s">
        <v>2397</v>
      </c>
      <c r="B189" s="498" t="s">
        <v>2398</v>
      </c>
      <c r="C189" s="110" t="s">
        <v>51</v>
      </c>
      <c r="D189" s="498" t="s">
        <v>3920</v>
      </c>
      <c r="E189" s="499" t="s">
        <v>3921</v>
      </c>
      <c r="F189" s="201" t="s">
        <v>3386</v>
      </c>
      <c r="G189" s="69">
        <v>2.0</v>
      </c>
      <c r="H189" s="415">
        <v>2.0</v>
      </c>
      <c r="I189" s="65"/>
      <c r="J189" s="361">
        <v>20.0</v>
      </c>
      <c r="K189" s="443">
        <f t="shared" si="8"/>
        <v>10</v>
      </c>
      <c r="L189" s="439" t="s">
        <v>614</v>
      </c>
      <c r="M189" s="440"/>
      <c r="N189" s="440"/>
      <c r="O189" s="440"/>
      <c r="P189" s="440"/>
      <c r="Q189" s="440"/>
      <c r="R189" s="440"/>
      <c r="S189" s="440"/>
      <c r="T189" s="440"/>
      <c r="U189" s="440"/>
      <c r="V189" s="440"/>
      <c r="W189" s="440"/>
      <c r="X189" s="440"/>
      <c r="Y189" s="440"/>
      <c r="Z189" s="440"/>
    </row>
    <row r="190" ht="11.25" customHeight="1">
      <c r="A190" s="497" t="s">
        <v>2397</v>
      </c>
      <c r="B190" s="498" t="s">
        <v>2398</v>
      </c>
      <c r="C190" s="110" t="s">
        <v>51</v>
      </c>
      <c r="D190" s="498" t="s">
        <v>3922</v>
      </c>
      <c r="E190" s="499" t="s">
        <v>3923</v>
      </c>
      <c r="F190" s="201" t="s">
        <v>3386</v>
      </c>
      <c r="G190" s="86">
        <v>2.0</v>
      </c>
      <c r="H190" s="445">
        <v>2.0</v>
      </c>
      <c r="I190" s="65">
        <v>2.0</v>
      </c>
      <c r="J190" s="361">
        <v>20.0</v>
      </c>
      <c r="K190" s="361">
        <f t="shared" si="8"/>
        <v>10</v>
      </c>
      <c r="L190" s="439" t="s">
        <v>614</v>
      </c>
      <c r="M190" s="440"/>
      <c r="N190" s="440"/>
      <c r="O190" s="440"/>
      <c r="P190" s="440"/>
      <c r="Q190" s="440"/>
      <c r="R190" s="440"/>
      <c r="S190" s="440"/>
      <c r="T190" s="440"/>
      <c r="U190" s="440"/>
      <c r="V190" s="440"/>
      <c r="W190" s="440"/>
      <c r="X190" s="440"/>
      <c r="Y190" s="440"/>
      <c r="Z190" s="440"/>
    </row>
    <row r="191" ht="11.25" customHeight="1">
      <c r="A191" s="497" t="s">
        <v>2462</v>
      </c>
      <c r="B191" s="498" t="s">
        <v>2463</v>
      </c>
      <c r="C191" s="210" t="s">
        <v>51</v>
      </c>
      <c r="D191" s="498" t="s">
        <v>3924</v>
      </c>
      <c r="E191" s="499" t="s">
        <v>3925</v>
      </c>
      <c r="F191" s="201" t="s">
        <v>3386</v>
      </c>
      <c r="G191" s="86">
        <v>4.0</v>
      </c>
      <c r="H191" s="445">
        <v>4.0</v>
      </c>
      <c r="I191" s="65">
        <v>4.0</v>
      </c>
      <c r="J191" s="361">
        <v>20.0</v>
      </c>
      <c r="K191" s="361">
        <f t="shared" si="8"/>
        <v>5</v>
      </c>
      <c r="L191" s="439" t="s">
        <v>614</v>
      </c>
      <c r="M191" s="440"/>
      <c r="N191" s="440"/>
      <c r="O191" s="440"/>
      <c r="P191" s="440"/>
      <c r="Q191" s="440"/>
      <c r="R191" s="440"/>
      <c r="S191" s="440"/>
      <c r="T191" s="440"/>
      <c r="U191" s="440"/>
      <c r="V191" s="440"/>
      <c r="W191" s="440"/>
      <c r="X191" s="440"/>
      <c r="Y191" s="440"/>
      <c r="Z191" s="440"/>
    </row>
    <row r="192" ht="11.25" customHeight="1">
      <c r="A192" s="497" t="s">
        <v>2469</v>
      </c>
      <c r="B192" s="498" t="s">
        <v>2470</v>
      </c>
      <c r="C192" s="110" t="s">
        <v>51</v>
      </c>
      <c r="D192" s="498" t="s">
        <v>3926</v>
      </c>
      <c r="E192" s="499" t="s">
        <v>3616</v>
      </c>
      <c r="F192" s="201" t="s">
        <v>3386</v>
      </c>
      <c r="G192" s="500">
        <v>2.0</v>
      </c>
      <c r="H192" s="445">
        <v>2.0</v>
      </c>
      <c r="I192" s="65">
        <v>3.0</v>
      </c>
      <c r="J192" s="361">
        <v>20.0</v>
      </c>
      <c r="K192" s="361">
        <f t="shared" si="8"/>
        <v>10</v>
      </c>
      <c r="L192" s="439" t="s">
        <v>614</v>
      </c>
      <c r="M192" s="440"/>
      <c r="N192" s="440"/>
      <c r="O192" s="440"/>
      <c r="P192" s="440"/>
      <c r="Q192" s="440"/>
      <c r="R192" s="440"/>
      <c r="S192" s="440"/>
      <c r="T192" s="440"/>
      <c r="U192" s="440"/>
      <c r="V192" s="440"/>
      <c r="W192" s="440"/>
      <c r="X192" s="440"/>
      <c r="Y192" s="440"/>
      <c r="Z192" s="440"/>
    </row>
    <row r="193" ht="11.25" customHeight="1">
      <c r="A193" s="497" t="s">
        <v>2469</v>
      </c>
      <c r="B193" s="498" t="s">
        <v>2470</v>
      </c>
      <c r="C193" s="110" t="s">
        <v>51</v>
      </c>
      <c r="D193" s="498" t="s">
        <v>3927</v>
      </c>
      <c r="E193" s="499" t="s">
        <v>3610</v>
      </c>
      <c r="F193" s="201" t="s">
        <v>3386</v>
      </c>
      <c r="G193" s="500">
        <v>2.0</v>
      </c>
      <c r="H193" s="445">
        <v>2.0</v>
      </c>
      <c r="I193" s="65">
        <v>3.0</v>
      </c>
      <c r="J193" s="361">
        <v>20.0</v>
      </c>
      <c r="K193" s="361">
        <f t="shared" si="8"/>
        <v>10</v>
      </c>
      <c r="L193" s="439" t="s">
        <v>614</v>
      </c>
      <c r="M193" s="440"/>
      <c r="N193" s="440"/>
      <c r="O193" s="440"/>
      <c r="P193" s="440"/>
      <c r="Q193" s="440"/>
      <c r="R193" s="440"/>
      <c r="S193" s="440"/>
      <c r="T193" s="440"/>
      <c r="U193" s="440"/>
      <c r="V193" s="440"/>
      <c r="W193" s="440"/>
      <c r="X193" s="440"/>
      <c r="Y193" s="440"/>
      <c r="Z193" s="440"/>
    </row>
    <row r="194" ht="11.25" customHeight="1">
      <c r="A194" s="497" t="s">
        <v>3928</v>
      </c>
      <c r="B194" s="498" t="s">
        <v>3929</v>
      </c>
      <c r="C194" s="210" t="s">
        <v>51</v>
      </c>
      <c r="D194" s="498" t="s">
        <v>3930</v>
      </c>
      <c r="E194" s="499" t="s">
        <v>3931</v>
      </c>
      <c r="F194" s="201" t="s">
        <v>3386</v>
      </c>
      <c r="G194" s="500">
        <v>1.0</v>
      </c>
      <c r="H194" s="445">
        <v>1.0</v>
      </c>
      <c r="I194" s="65">
        <v>11.0</v>
      </c>
      <c r="J194" s="361">
        <v>20.0</v>
      </c>
      <c r="K194" s="361">
        <f t="shared" si="8"/>
        <v>20</v>
      </c>
      <c r="L194" s="439" t="s">
        <v>614</v>
      </c>
      <c r="M194" s="440"/>
      <c r="N194" s="440"/>
      <c r="O194" s="440"/>
      <c r="P194" s="440"/>
      <c r="Q194" s="440"/>
      <c r="R194" s="440"/>
      <c r="S194" s="440"/>
      <c r="T194" s="440"/>
      <c r="U194" s="440"/>
      <c r="V194" s="440"/>
      <c r="W194" s="440"/>
      <c r="X194" s="440"/>
      <c r="Y194" s="440"/>
      <c r="Z194" s="440"/>
    </row>
    <row r="195" ht="11.25" customHeight="1">
      <c r="A195" s="497" t="s">
        <v>3932</v>
      </c>
      <c r="B195" s="498" t="s">
        <v>3933</v>
      </c>
      <c r="C195" s="210" t="s">
        <v>51</v>
      </c>
      <c r="D195" s="498" t="s">
        <v>3930</v>
      </c>
      <c r="E195" s="499" t="s">
        <v>3931</v>
      </c>
      <c r="F195" s="201" t="s">
        <v>3386</v>
      </c>
      <c r="G195" s="500">
        <v>1.0</v>
      </c>
      <c r="H195" s="445">
        <v>1.0</v>
      </c>
      <c r="I195" s="65">
        <v>11.0</v>
      </c>
      <c r="J195" s="361">
        <v>20.0</v>
      </c>
      <c r="K195" s="361">
        <f t="shared" si="8"/>
        <v>20</v>
      </c>
      <c r="L195" s="439" t="s">
        <v>614</v>
      </c>
      <c r="M195" s="440"/>
      <c r="N195" s="440"/>
      <c r="O195" s="440"/>
      <c r="P195" s="440"/>
      <c r="Q195" s="440"/>
      <c r="R195" s="440"/>
      <c r="S195" s="440"/>
      <c r="T195" s="440"/>
      <c r="U195" s="440"/>
      <c r="V195" s="440"/>
      <c r="W195" s="440"/>
      <c r="X195" s="440"/>
      <c r="Y195" s="440"/>
      <c r="Z195" s="440"/>
    </row>
    <row r="196" ht="11.25" customHeight="1">
      <c r="A196" s="497" t="s">
        <v>2545</v>
      </c>
      <c r="B196" s="498" t="s">
        <v>2546</v>
      </c>
      <c r="C196" s="110" t="s">
        <v>51</v>
      </c>
      <c r="D196" s="498" t="s">
        <v>3934</v>
      </c>
      <c r="E196" s="499" t="s">
        <v>3935</v>
      </c>
      <c r="F196" s="201" t="s">
        <v>3386</v>
      </c>
      <c r="G196" s="500">
        <v>3.0</v>
      </c>
      <c r="H196" s="445">
        <v>3.0</v>
      </c>
      <c r="I196" s="65">
        <v>3.0</v>
      </c>
      <c r="J196" s="361">
        <v>20.0</v>
      </c>
      <c r="K196" s="185">
        <v>6.67</v>
      </c>
      <c r="L196" s="439" t="s">
        <v>614</v>
      </c>
      <c r="M196" s="440"/>
      <c r="N196" s="440"/>
      <c r="O196" s="440"/>
      <c r="P196" s="440"/>
      <c r="Q196" s="440"/>
      <c r="R196" s="440"/>
      <c r="S196" s="440"/>
      <c r="T196" s="440"/>
      <c r="U196" s="440"/>
      <c r="V196" s="440"/>
      <c r="W196" s="440"/>
      <c r="X196" s="440"/>
      <c r="Y196" s="440"/>
      <c r="Z196" s="440"/>
    </row>
    <row r="197" ht="11.25" customHeight="1">
      <c r="A197" s="497" t="s">
        <v>2573</v>
      </c>
      <c r="B197" s="498" t="s">
        <v>2574</v>
      </c>
      <c r="C197" s="110" t="s">
        <v>51</v>
      </c>
      <c r="D197" s="498" t="s">
        <v>3936</v>
      </c>
      <c r="E197" s="499" t="s">
        <v>3937</v>
      </c>
      <c r="F197" s="201" t="s">
        <v>3386</v>
      </c>
      <c r="G197" s="500">
        <v>2.0</v>
      </c>
      <c r="H197" s="445">
        <v>2.0</v>
      </c>
      <c r="I197" s="65">
        <v>2.0</v>
      </c>
      <c r="J197" s="361">
        <v>20.0</v>
      </c>
      <c r="K197" s="361">
        <f t="shared" ref="K197:K201" si="9">J197/G197</f>
        <v>10</v>
      </c>
      <c r="L197" s="439" t="s">
        <v>614</v>
      </c>
      <c r="M197" s="440"/>
      <c r="N197" s="440"/>
      <c r="O197" s="440"/>
      <c r="P197" s="440"/>
      <c r="Q197" s="440"/>
      <c r="R197" s="440"/>
      <c r="S197" s="440"/>
      <c r="T197" s="440"/>
      <c r="U197" s="440"/>
      <c r="V197" s="440"/>
      <c r="W197" s="440"/>
      <c r="X197" s="440"/>
      <c r="Y197" s="440"/>
      <c r="Z197" s="440"/>
    </row>
    <row r="198" ht="11.25" customHeight="1">
      <c r="A198" s="497" t="s">
        <v>2573</v>
      </c>
      <c r="B198" s="498" t="s">
        <v>2574</v>
      </c>
      <c r="C198" s="210" t="s">
        <v>51</v>
      </c>
      <c r="D198" s="498" t="s">
        <v>3938</v>
      </c>
      <c r="E198" s="499" t="s">
        <v>3939</v>
      </c>
      <c r="F198" s="201" t="s">
        <v>3386</v>
      </c>
      <c r="G198" s="500">
        <v>2.0</v>
      </c>
      <c r="H198" s="445">
        <v>2.0</v>
      </c>
      <c r="I198" s="65">
        <v>2.0</v>
      </c>
      <c r="J198" s="361">
        <v>20.0</v>
      </c>
      <c r="K198" s="361">
        <f t="shared" si="9"/>
        <v>10</v>
      </c>
      <c r="L198" s="439" t="s">
        <v>614</v>
      </c>
      <c r="M198" s="440"/>
      <c r="N198" s="440"/>
      <c r="O198" s="440"/>
      <c r="P198" s="440"/>
      <c r="Q198" s="440"/>
      <c r="R198" s="440"/>
      <c r="S198" s="440"/>
      <c r="T198" s="440"/>
      <c r="U198" s="440"/>
      <c r="V198" s="440"/>
      <c r="W198" s="440"/>
      <c r="X198" s="440"/>
      <c r="Y198" s="440"/>
      <c r="Z198" s="440"/>
    </row>
    <row r="199" ht="11.25" customHeight="1">
      <c r="A199" s="497" t="s">
        <v>2581</v>
      </c>
      <c r="B199" s="498" t="s">
        <v>2582</v>
      </c>
      <c r="C199" s="110" t="s">
        <v>51</v>
      </c>
      <c r="D199" s="498" t="s">
        <v>3940</v>
      </c>
      <c r="E199" s="499" t="s">
        <v>3941</v>
      </c>
      <c r="F199" s="201" t="s">
        <v>3386</v>
      </c>
      <c r="G199" s="500">
        <v>2.0</v>
      </c>
      <c r="H199" s="445">
        <v>2.0</v>
      </c>
      <c r="I199" s="65">
        <v>2.0</v>
      </c>
      <c r="J199" s="361">
        <v>20.0</v>
      </c>
      <c r="K199" s="361">
        <f t="shared" si="9"/>
        <v>10</v>
      </c>
      <c r="L199" s="439" t="s">
        <v>614</v>
      </c>
      <c r="M199" s="440"/>
      <c r="N199" s="440"/>
      <c r="O199" s="440"/>
      <c r="P199" s="440"/>
      <c r="Q199" s="440"/>
      <c r="R199" s="440"/>
      <c r="S199" s="440"/>
      <c r="T199" s="440"/>
      <c r="U199" s="440"/>
      <c r="V199" s="440"/>
      <c r="W199" s="440"/>
      <c r="X199" s="440"/>
      <c r="Y199" s="440"/>
      <c r="Z199" s="440"/>
    </row>
    <row r="200" ht="11.25" customHeight="1">
      <c r="A200" s="497" t="s">
        <v>2616</v>
      </c>
      <c r="B200" s="498" t="s">
        <v>2617</v>
      </c>
      <c r="C200" s="110" t="s">
        <v>51</v>
      </c>
      <c r="D200" s="498" t="s">
        <v>3942</v>
      </c>
      <c r="E200" s="499" t="s">
        <v>3587</v>
      </c>
      <c r="F200" s="201" t="s">
        <v>3386</v>
      </c>
      <c r="G200" s="500">
        <v>5.0</v>
      </c>
      <c r="H200" s="445">
        <v>4.0</v>
      </c>
      <c r="I200" s="65">
        <v>5.0</v>
      </c>
      <c r="J200" s="361">
        <v>20.0</v>
      </c>
      <c r="K200" s="361">
        <f t="shared" si="9"/>
        <v>4</v>
      </c>
      <c r="L200" s="439" t="s">
        <v>614</v>
      </c>
      <c r="M200" s="440"/>
      <c r="N200" s="440"/>
      <c r="O200" s="440"/>
      <c r="P200" s="440"/>
      <c r="Q200" s="440"/>
      <c r="R200" s="440"/>
      <c r="S200" s="440"/>
      <c r="T200" s="440"/>
      <c r="U200" s="440"/>
      <c r="V200" s="440"/>
      <c r="W200" s="440"/>
      <c r="X200" s="440"/>
      <c r="Y200" s="440"/>
      <c r="Z200" s="440"/>
    </row>
    <row r="201" ht="11.25" customHeight="1">
      <c r="A201" s="497" t="s">
        <v>3943</v>
      </c>
      <c r="B201" s="498" t="s">
        <v>3944</v>
      </c>
      <c r="C201" s="210" t="s">
        <v>51</v>
      </c>
      <c r="D201" s="207" t="s">
        <v>3945</v>
      </c>
      <c r="E201" s="499" t="s">
        <v>3946</v>
      </c>
      <c r="F201" s="200" t="s">
        <v>3386</v>
      </c>
      <c r="G201" s="500">
        <v>2.0</v>
      </c>
      <c r="H201" s="445">
        <v>2.0</v>
      </c>
      <c r="I201" s="65">
        <v>4.0</v>
      </c>
      <c r="J201" s="361">
        <v>20.0</v>
      </c>
      <c r="K201" s="361">
        <f t="shared" si="9"/>
        <v>10</v>
      </c>
      <c r="L201" s="439" t="s">
        <v>614</v>
      </c>
      <c r="M201" s="440"/>
      <c r="N201" s="440"/>
      <c r="O201" s="440"/>
      <c r="P201" s="440"/>
      <c r="Q201" s="440"/>
      <c r="R201" s="440"/>
      <c r="S201" s="440"/>
      <c r="T201" s="440"/>
      <c r="U201" s="440"/>
      <c r="V201" s="440"/>
      <c r="W201" s="440"/>
      <c r="X201" s="440"/>
      <c r="Y201" s="440"/>
      <c r="Z201" s="440"/>
    </row>
    <row r="202" ht="11.25" customHeight="1">
      <c r="A202" s="110" t="s">
        <v>2671</v>
      </c>
      <c r="B202" s="494" t="s">
        <v>2672</v>
      </c>
      <c r="C202" s="108" t="s">
        <v>559</v>
      </c>
      <c r="D202" s="398" t="s">
        <v>3947</v>
      </c>
      <c r="E202" s="110" t="s">
        <v>3948</v>
      </c>
      <c r="F202" s="306" t="s">
        <v>3949</v>
      </c>
      <c r="G202" s="110">
        <v>2.0</v>
      </c>
      <c r="H202" s="487">
        <v>2.0</v>
      </c>
      <c r="I202" s="36">
        <v>2.0</v>
      </c>
      <c r="J202" s="457">
        <v>20.0</v>
      </c>
      <c r="K202" s="457">
        <v>10.0</v>
      </c>
      <c r="L202" s="439" t="s">
        <v>701</v>
      </c>
      <c r="M202" s="440"/>
      <c r="N202" s="440"/>
      <c r="O202" s="440"/>
      <c r="P202" s="440"/>
      <c r="Q202" s="440"/>
      <c r="R202" s="440"/>
      <c r="S202" s="440"/>
      <c r="T202" s="440"/>
      <c r="U202" s="440"/>
      <c r="V202" s="440"/>
      <c r="W202" s="440"/>
      <c r="X202" s="440"/>
      <c r="Y202" s="440"/>
      <c r="Z202" s="440"/>
    </row>
    <row r="203" ht="11.25" customHeight="1">
      <c r="A203" s="110" t="s">
        <v>2671</v>
      </c>
      <c r="B203" s="494" t="s">
        <v>2672</v>
      </c>
      <c r="C203" s="108" t="s">
        <v>559</v>
      </c>
      <c r="D203" s="494" t="s">
        <v>3950</v>
      </c>
      <c r="E203" s="308" t="s">
        <v>3951</v>
      </c>
      <c r="F203" s="308" t="s">
        <v>3952</v>
      </c>
      <c r="G203" s="110">
        <v>2.0</v>
      </c>
      <c r="H203" s="487">
        <v>2.0</v>
      </c>
      <c r="I203" s="36">
        <v>2.0</v>
      </c>
      <c r="J203" s="457">
        <v>20.0</v>
      </c>
      <c r="K203" s="457">
        <v>10.0</v>
      </c>
      <c r="L203" s="439" t="s">
        <v>701</v>
      </c>
      <c r="M203" s="440"/>
      <c r="N203" s="440"/>
      <c r="O203" s="440"/>
      <c r="P203" s="440"/>
      <c r="Q203" s="440"/>
      <c r="R203" s="440"/>
      <c r="S203" s="440"/>
      <c r="T203" s="440"/>
      <c r="U203" s="440"/>
      <c r="V203" s="440"/>
      <c r="W203" s="440"/>
      <c r="X203" s="440"/>
      <c r="Y203" s="440"/>
      <c r="Z203" s="440"/>
    </row>
    <row r="204" ht="11.25" customHeight="1">
      <c r="A204" s="110" t="s">
        <v>2671</v>
      </c>
      <c r="B204" s="494" t="s">
        <v>2672</v>
      </c>
      <c r="C204" s="108" t="s">
        <v>559</v>
      </c>
      <c r="D204" s="398" t="s">
        <v>3953</v>
      </c>
      <c r="E204" s="110" t="s">
        <v>3954</v>
      </c>
      <c r="F204" s="306" t="s">
        <v>3955</v>
      </c>
      <c r="G204" s="110">
        <v>2.0</v>
      </c>
      <c r="H204" s="487">
        <v>2.0</v>
      </c>
      <c r="I204" s="36">
        <v>2.0</v>
      </c>
      <c r="J204" s="457">
        <v>20.0</v>
      </c>
      <c r="K204" s="457">
        <v>10.0</v>
      </c>
      <c r="L204" s="439" t="s">
        <v>701</v>
      </c>
      <c r="M204" s="440"/>
      <c r="N204" s="440"/>
      <c r="O204" s="440"/>
      <c r="P204" s="440"/>
      <c r="Q204" s="440"/>
      <c r="R204" s="440"/>
      <c r="S204" s="440"/>
      <c r="T204" s="440"/>
      <c r="U204" s="440"/>
      <c r="V204" s="440"/>
      <c r="W204" s="440"/>
      <c r="X204" s="440"/>
      <c r="Y204" s="440"/>
      <c r="Z204" s="440"/>
    </row>
    <row r="205" ht="11.25" customHeight="1">
      <c r="A205" s="110" t="s">
        <v>2671</v>
      </c>
      <c r="B205" s="494" t="s">
        <v>2672</v>
      </c>
      <c r="C205" s="108" t="s">
        <v>559</v>
      </c>
      <c r="D205" s="87" t="s">
        <v>3956</v>
      </c>
      <c r="E205" s="87" t="s">
        <v>3957</v>
      </c>
      <c r="F205" s="230" t="s">
        <v>3958</v>
      </c>
      <c r="G205" s="110">
        <v>2.0</v>
      </c>
      <c r="H205" s="487">
        <v>2.0</v>
      </c>
      <c r="I205" s="36">
        <v>2.0</v>
      </c>
      <c r="J205" s="457">
        <v>20.0</v>
      </c>
      <c r="K205" s="457">
        <v>10.0</v>
      </c>
      <c r="L205" s="439" t="s">
        <v>701</v>
      </c>
      <c r="M205" s="440"/>
      <c r="N205" s="440"/>
      <c r="O205" s="440"/>
      <c r="P205" s="440"/>
      <c r="Q205" s="440"/>
      <c r="R205" s="440"/>
      <c r="S205" s="440"/>
      <c r="T205" s="440"/>
      <c r="U205" s="440"/>
      <c r="V205" s="440"/>
      <c r="W205" s="440"/>
      <c r="X205" s="440"/>
      <c r="Y205" s="440"/>
      <c r="Z205" s="440"/>
    </row>
    <row r="206" ht="11.25" customHeight="1">
      <c r="A206" s="110" t="s">
        <v>2682</v>
      </c>
      <c r="B206" s="494" t="s">
        <v>1594</v>
      </c>
      <c r="C206" s="108" t="s">
        <v>559</v>
      </c>
      <c r="D206" s="87" t="s">
        <v>3959</v>
      </c>
      <c r="E206" s="441" t="s">
        <v>3960</v>
      </c>
      <c r="F206" s="230" t="s">
        <v>3961</v>
      </c>
      <c r="G206" s="247">
        <v>6.0</v>
      </c>
      <c r="H206" s="247">
        <v>3.0</v>
      </c>
      <c r="I206" s="247">
        <v>12.0</v>
      </c>
      <c r="J206" s="424">
        <v>20.0</v>
      </c>
      <c r="K206" s="419">
        <v>3.33</v>
      </c>
      <c r="L206" s="439" t="s">
        <v>701</v>
      </c>
      <c r="M206" s="440"/>
      <c r="N206" s="440"/>
      <c r="O206" s="440"/>
      <c r="P206" s="440"/>
      <c r="Q206" s="440"/>
      <c r="R206" s="440"/>
      <c r="S206" s="440"/>
      <c r="T206" s="440"/>
      <c r="U206" s="440"/>
      <c r="V206" s="440"/>
      <c r="W206" s="440"/>
      <c r="X206" s="440"/>
      <c r="Y206" s="440"/>
      <c r="Z206" s="440"/>
    </row>
    <row r="207" ht="11.25" customHeight="1">
      <c r="A207" s="110" t="s">
        <v>2682</v>
      </c>
      <c r="B207" s="494" t="s">
        <v>1594</v>
      </c>
      <c r="C207" s="108" t="s">
        <v>559</v>
      </c>
      <c r="D207" s="87" t="s">
        <v>3962</v>
      </c>
      <c r="E207" s="441" t="s">
        <v>3756</v>
      </c>
      <c r="F207" s="495" t="s">
        <v>3963</v>
      </c>
      <c r="G207" s="247">
        <v>6.0</v>
      </c>
      <c r="H207" s="247">
        <v>3.0</v>
      </c>
      <c r="I207" s="247">
        <v>12.0</v>
      </c>
      <c r="J207" s="424">
        <v>20.0</v>
      </c>
      <c r="K207" s="419">
        <v>3.33</v>
      </c>
      <c r="L207" s="439" t="s">
        <v>701</v>
      </c>
      <c r="M207" s="440"/>
      <c r="N207" s="440"/>
      <c r="O207" s="440"/>
      <c r="P207" s="440"/>
      <c r="Q207" s="440"/>
      <c r="R207" s="440"/>
      <c r="S207" s="440"/>
      <c r="T207" s="440"/>
      <c r="U207" s="440"/>
      <c r="V207" s="440"/>
      <c r="W207" s="440"/>
      <c r="X207" s="440"/>
      <c r="Y207" s="440"/>
      <c r="Z207" s="440"/>
    </row>
    <row r="208" ht="11.25" customHeight="1">
      <c r="A208" s="110" t="s">
        <v>2682</v>
      </c>
      <c r="B208" s="494" t="s">
        <v>1594</v>
      </c>
      <c r="C208" s="108" t="s">
        <v>559</v>
      </c>
      <c r="D208" s="398" t="s">
        <v>3964</v>
      </c>
      <c r="E208" s="495" t="s">
        <v>3965</v>
      </c>
      <c r="F208" s="306" t="s">
        <v>3966</v>
      </c>
      <c r="G208" s="247">
        <v>6.0</v>
      </c>
      <c r="H208" s="247">
        <v>3.0</v>
      </c>
      <c r="I208" s="247">
        <v>12.0</v>
      </c>
      <c r="J208" s="424">
        <v>20.0</v>
      </c>
      <c r="K208" s="419">
        <v>3.33</v>
      </c>
      <c r="L208" s="439" t="s">
        <v>701</v>
      </c>
      <c r="M208" s="440"/>
      <c r="N208" s="440"/>
      <c r="O208" s="440"/>
      <c r="P208" s="440"/>
      <c r="Q208" s="440"/>
      <c r="R208" s="440"/>
      <c r="S208" s="440"/>
      <c r="T208" s="440"/>
      <c r="U208" s="440"/>
      <c r="V208" s="440"/>
      <c r="W208" s="440"/>
      <c r="X208" s="440"/>
      <c r="Y208" s="440"/>
      <c r="Z208" s="440"/>
    </row>
    <row r="209" ht="11.25" customHeight="1">
      <c r="A209" s="66" t="s">
        <v>2785</v>
      </c>
      <c r="B209" s="405" t="s">
        <v>2786</v>
      </c>
      <c r="C209" s="108" t="s">
        <v>559</v>
      </c>
      <c r="D209" s="87" t="s">
        <v>3967</v>
      </c>
      <c r="E209" s="441" t="s">
        <v>3760</v>
      </c>
      <c r="F209" s="230" t="s">
        <v>3968</v>
      </c>
      <c r="G209" s="247">
        <v>12.0</v>
      </c>
      <c r="H209" s="247">
        <v>11.0</v>
      </c>
      <c r="I209" s="247">
        <v>12.0</v>
      </c>
      <c r="J209" s="424">
        <v>20.0</v>
      </c>
      <c r="K209" s="419">
        <v>1.66</v>
      </c>
      <c r="L209" s="439" t="s">
        <v>701</v>
      </c>
      <c r="M209" s="440"/>
      <c r="N209" s="440"/>
      <c r="O209" s="440"/>
      <c r="P209" s="440"/>
      <c r="Q209" s="440"/>
      <c r="R209" s="440"/>
      <c r="S209" s="440"/>
      <c r="T209" s="440"/>
      <c r="U209" s="440"/>
      <c r="V209" s="440"/>
      <c r="W209" s="440"/>
      <c r="X209" s="440"/>
      <c r="Y209" s="440"/>
      <c r="Z209" s="440"/>
    </row>
    <row r="210" ht="11.25" customHeight="1">
      <c r="A210" s="66" t="s">
        <v>2785</v>
      </c>
      <c r="B210" s="405" t="s">
        <v>2786</v>
      </c>
      <c r="C210" s="108" t="s">
        <v>559</v>
      </c>
      <c r="D210" s="87" t="s">
        <v>3969</v>
      </c>
      <c r="E210" s="87" t="s">
        <v>3970</v>
      </c>
      <c r="F210" s="65" t="s">
        <v>3970</v>
      </c>
      <c r="G210" s="247">
        <v>12.0</v>
      </c>
      <c r="H210" s="247">
        <v>11.0</v>
      </c>
      <c r="I210" s="247">
        <v>12.0</v>
      </c>
      <c r="J210" s="424">
        <v>20.0</v>
      </c>
      <c r="K210" s="419">
        <v>1.66</v>
      </c>
      <c r="L210" s="439" t="s">
        <v>701</v>
      </c>
      <c r="M210" s="440"/>
      <c r="N210" s="440"/>
      <c r="O210" s="440"/>
      <c r="P210" s="440"/>
      <c r="Q210" s="440"/>
      <c r="R210" s="440"/>
      <c r="S210" s="440"/>
      <c r="T210" s="440"/>
      <c r="U210" s="440"/>
      <c r="V210" s="440"/>
      <c r="W210" s="440"/>
      <c r="X210" s="440"/>
      <c r="Y210" s="440"/>
      <c r="Z210" s="440"/>
    </row>
    <row r="211" ht="11.25" customHeight="1">
      <c r="A211" s="110" t="s">
        <v>2801</v>
      </c>
      <c r="B211" s="494" t="s">
        <v>2802</v>
      </c>
      <c r="C211" s="108" t="s">
        <v>559</v>
      </c>
      <c r="D211" s="87" t="s">
        <v>3971</v>
      </c>
      <c r="E211" s="441" t="s">
        <v>3764</v>
      </c>
      <c r="F211" s="230" t="s">
        <v>3764</v>
      </c>
      <c r="G211" s="247">
        <v>7.0</v>
      </c>
      <c r="H211" s="247">
        <v>6.0</v>
      </c>
      <c r="I211" s="247">
        <v>7.0</v>
      </c>
      <c r="J211" s="424">
        <v>20.0</v>
      </c>
      <c r="K211" s="419">
        <v>2.85</v>
      </c>
      <c r="L211" s="439" t="s">
        <v>701</v>
      </c>
      <c r="M211" s="440"/>
      <c r="N211" s="440"/>
      <c r="O211" s="440"/>
      <c r="P211" s="440"/>
      <c r="Q211" s="440"/>
      <c r="R211" s="440"/>
      <c r="S211" s="440"/>
      <c r="T211" s="440"/>
      <c r="U211" s="440"/>
      <c r="V211" s="440"/>
      <c r="W211" s="440"/>
      <c r="X211" s="440"/>
      <c r="Y211" s="440"/>
      <c r="Z211" s="440"/>
    </row>
    <row r="212" ht="11.25" customHeight="1">
      <c r="A212" s="66" t="s">
        <v>3972</v>
      </c>
      <c r="B212" s="405" t="s">
        <v>3847</v>
      </c>
      <c r="C212" s="108" t="s">
        <v>559</v>
      </c>
      <c r="D212" s="87" t="s">
        <v>3973</v>
      </c>
      <c r="E212" s="441" t="s">
        <v>3974</v>
      </c>
      <c r="F212" s="230" t="s">
        <v>3975</v>
      </c>
      <c r="G212" s="247">
        <v>3.0</v>
      </c>
      <c r="H212" s="247">
        <v>3.0</v>
      </c>
      <c r="I212" s="247">
        <v>3.0</v>
      </c>
      <c r="J212" s="424">
        <v>20.0</v>
      </c>
      <c r="K212" s="419">
        <v>6.66</v>
      </c>
      <c r="L212" s="439" t="s">
        <v>701</v>
      </c>
      <c r="M212" s="440"/>
      <c r="N212" s="440"/>
      <c r="O212" s="440"/>
      <c r="P212" s="440"/>
      <c r="Q212" s="440"/>
      <c r="R212" s="440"/>
      <c r="S212" s="440"/>
      <c r="T212" s="440"/>
      <c r="U212" s="440"/>
      <c r="V212" s="440"/>
      <c r="W212" s="440"/>
      <c r="X212" s="440"/>
      <c r="Y212" s="440"/>
      <c r="Z212" s="440"/>
    </row>
    <row r="213" ht="11.25" customHeight="1">
      <c r="A213" s="66" t="s">
        <v>3972</v>
      </c>
      <c r="B213" s="405" t="s">
        <v>3847</v>
      </c>
      <c r="C213" s="108" t="s">
        <v>559</v>
      </c>
      <c r="D213" s="87" t="s">
        <v>3976</v>
      </c>
      <c r="E213" s="441" t="s">
        <v>3977</v>
      </c>
      <c r="F213" s="230" t="s">
        <v>3978</v>
      </c>
      <c r="G213" s="247">
        <v>3.0</v>
      </c>
      <c r="H213" s="247">
        <v>3.0</v>
      </c>
      <c r="I213" s="247">
        <v>3.0</v>
      </c>
      <c r="J213" s="424">
        <v>20.0</v>
      </c>
      <c r="K213" s="419">
        <v>6.66</v>
      </c>
      <c r="L213" s="439" t="s">
        <v>701</v>
      </c>
      <c r="M213" s="440"/>
      <c r="N213" s="440"/>
      <c r="O213" s="440"/>
      <c r="P213" s="440"/>
      <c r="Q213" s="440"/>
      <c r="R213" s="440"/>
      <c r="S213" s="440"/>
      <c r="T213" s="440"/>
      <c r="U213" s="440"/>
      <c r="V213" s="440"/>
      <c r="W213" s="440"/>
      <c r="X213" s="440"/>
      <c r="Y213" s="440"/>
      <c r="Z213" s="440"/>
    </row>
    <row r="214" ht="11.25" customHeight="1">
      <c r="A214" s="66" t="s">
        <v>3972</v>
      </c>
      <c r="B214" s="405" t="s">
        <v>3847</v>
      </c>
      <c r="C214" s="108" t="s">
        <v>559</v>
      </c>
      <c r="D214" s="87" t="s">
        <v>3979</v>
      </c>
      <c r="E214" s="441" t="s">
        <v>3980</v>
      </c>
      <c r="F214" s="230" t="s">
        <v>3981</v>
      </c>
      <c r="G214" s="247">
        <v>3.0</v>
      </c>
      <c r="H214" s="247">
        <v>3.0</v>
      </c>
      <c r="I214" s="247">
        <v>3.0</v>
      </c>
      <c r="J214" s="424">
        <v>20.0</v>
      </c>
      <c r="K214" s="419">
        <v>6.66</v>
      </c>
      <c r="L214" s="439" t="s">
        <v>701</v>
      </c>
      <c r="M214" s="440"/>
      <c r="N214" s="440"/>
      <c r="O214" s="440"/>
      <c r="P214" s="440"/>
      <c r="Q214" s="440"/>
      <c r="R214" s="440"/>
      <c r="S214" s="440"/>
      <c r="T214" s="440"/>
      <c r="U214" s="440"/>
      <c r="V214" s="440"/>
      <c r="W214" s="440"/>
      <c r="X214" s="440"/>
      <c r="Y214" s="440"/>
      <c r="Z214" s="440"/>
    </row>
    <row r="215" ht="11.25" customHeight="1">
      <c r="A215" s="66" t="s">
        <v>3972</v>
      </c>
      <c r="B215" s="405" t="s">
        <v>3847</v>
      </c>
      <c r="C215" s="108" t="s">
        <v>559</v>
      </c>
      <c r="D215" s="87" t="s">
        <v>3982</v>
      </c>
      <c r="E215" s="441" t="s">
        <v>3983</v>
      </c>
      <c r="F215" s="230" t="s">
        <v>3984</v>
      </c>
      <c r="G215" s="247">
        <v>3.0</v>
      </c>
      <c r="H215" s="247">
        <v>3.0</v>
      </c>
      <c r="I215" s="247">
        <v>3.0</v>
      </c>
      <c r="J215" s="424">
        <v>20.0</v>
      </c>
      <c r="K215" s="419">
        <v>6.66</v>
      </c>
      <c r="L215" s="439" t="s">
        <v>701</v>
      </c>
      <c r="M215" s="440"/>
      <c r="N215" s="440"/>
      <c r="O215" s="440"/>
      <c r="P215" s="440"/>
      <c r="Q215" s="440"/>
      <c r="R215" s="440"/>
      <c r="S215" s="440"/>
      <c r="T215" s="440"/>
      <c r="U215" s="440"/>
      <c r="V215" s="440"/>
      <c r="W215" s="440"/>
      <c r="X215" s="440"/>
      <c r="Y215" s="440"/>
      <c r="Z215" s="440"/>
    </row>
    <row r="216" ht="11.25" customHeight="1">
      <c r="A216" s="110" t="s">
        <v>2815</v>
      </c>
      <c r="B216" s="405" t="s">
        <v>2812</v>
      </c>
      <c r="C216" s="108" t="s">
        <v>559</v>
      </c>
      <c r="D216" s="87" t="s">
        <v>3985</v>
      </c>
      <c r="E216" s="441" t="s">
        <v>3986</v>
      </c>
      <c r="F216" s="230" t="s">
        <v>3665</v>
      </c>
      <c r="G216" s="247">
        <v>4.0</v>
      </c>
      <c r="H216" s="247">
        <v>3.0</v>
      </c>
      <c r="I216" s="247">
        <v>4.0</v>
      </c>
      <c r="J216" s="424">
        <v>20.0</v>
      </c>
      <c r="K216" s="419">
        <v>5.0</v>
      </c>
      <c r="L216" s="439" t="s">
        <v>701</v>
      </c>
      <c r="M216" s="440"/>
      <c r="N216" s="440"/>
      <c r="O216" s="440"/>
      <c r="P216" s="440"/>
      <c r="Q216" s="440"/>
      <c r="R216" s="440"/>
      <c r="S216" s="440"/>
      <c r="T216" s="440"/>
      <c r="U216" s="440"/>
      <c r="V216" s="440"/>
      <c r="W216" s="440"/>
      <c r="X216" s="440"/>
      <c r="Y216" s="440"/>
      <c r="Z216" s="440"/>
    </row>
    <row r="217" ht="11.25" customHeight="1">
      <c r="A217" s="110" t="s">
        <v>2815</v>
      </c>
      <c r="B217" s="405" t="s">
        <v>2812</v>
      </c>
      <c r="C217" s="108" t="s">
        <v>559</v>
      </c>
      <c r="D217" s="87" t="s">
        <v>3987</v>
      </c>
      <c r="E217" s="441" t="s">
        <v>3988</v>
      </c>
      <c r="F217" s="230" t="s">
        <v>3988</v>
      </c>
      <c r="G217" s="247">
        <v>4.0</v>
      </c>
      <c r="H217" s="247">
        <v>3.0</v>
      </c>
      <c r="I217" s="247">
        <v>4.0</v>
      </c>
      <c r="J217" s="424">
        <v>20.0</v>
      </c>
      <c r="K217" s="419">
        <v>5.0</v>
      </c>
      <c r="L217" s="439" t="s">
        <v>701</v>
      </c>
      <c r="M217" s="440"/>
      <c r="N217" s="440"/>
      <c r="O217" s="440"/>
      <c r="P217" s="440"/>
      <c r="Q217" s="440"/>
      <c r="R217" s="440"/>
      <c r="S217" s="440"/>
      <c r="T217" s="440"/>
      <c r="U217" s="440"/>
      <c r="V217" s="440"/>
      <c r="W217" s="440"/>
      <c r="X217" s="440"/>
      <c r="Y217" s="440"/>
      <c r="Z217" s="440"/>
    </row>
    <row r="218" ht="11.25" customHeight="1">
      <c r="A218" s="110" t="s">
        <v>2819</v>
      </c>
      <c r="B218" s="494" t="s">
        <v>2820</v>
      </c>
      <c r="C218" s="108" t="s">
        <v>559</v>
      </c>
      <c r="D218" s="87" t="s">
        <v>3989</v>
      </c>
      <c r="E218" s="87" t="s">
        <v>3990</v>
      </c>
      <c r="F218" s="230" t="s">
        <v>3991</v>
      </c>
      <c r="G218" s="247">
        <v>7.0</v>
      </c>
      <c r="H218" s="247">
        <v>2.0</v>
      </c>
      <c r="I218" s="247">
        <v>7.0</v>
      </c>
      <c r="J218" s="424">
        <v>20.0</v>
      </c>
      <c r="K218" s="419">
        <v>2.85</v>
      </c>
      <c r="L218" s="439" t="s">
        <v>701</v>
      </c>
      <c r="M218" s="440"/>
      <c r="N218" s="440"/>
      <c r="O218" s="440"/>
      <c r="P218" s="440"/>
      <c r="Q218" s="440"/>
      <c r="R218" s="440"/>
      <c r="S218" s="440"/>
      <c r="T218" s="440"/>
      <c r="U218" s="440"/>
      <c r="V218" s="440"/>
      <c r="W218" s="440"/>
      <c r="X218" s="440"/>
      <c r="Y218" s="440"/>
      <c r="Z218" s="440"/>
    </row>
    <row r="219" ht="11.25" customHeight="1">
      <c r="A219" s="66" t="s">
        <v>3899</v>
      </c>
      <c r="B219" s="405" t="s">
        <v>3900</v>
      </c>
      <c r="C219" s="108" t="s">
        <v>559</v>
      </c>
      <c r="D219" s="87" t="s">
        <v>3901</v>
      </c>
      <c r="E219" s="87" t="s">
        <v>3902</v>
      </c>
      <c r="F219" s="65" t="s">
        <v>3902</v>
      </c>
      <c r="G219" s="115">
        <v>3.0</v>
      </c>
      <c r="H219" s="430">
        <v>3.0</v>
      </c>
      <c r="I219" s="110">
        <v>4.0</v>
      </c>
      <c r="J219" s="419">
        <v>20.0</v>
      </c>
      <c r="K219" s="419">
        <v>5.0</v>
      </c>
      <c r="L219" s="439" t="s">
        <v>701</v>
      </c>
      <c r="M219" s="440"/>
      <c r="N219" s="440"/>
      <c r="O219" s="440"/>
      <c r="P219" s="440"/>
      <c r="Q219" s="440"/>
      <c r="R219" s="440"/>
      <c r="S219" s="440"/>
      <c r="T219" s="440"/>
      <c r="U219" s="440"/>
      <c r="V219" s="440"/>
      <c r="W219" s="440"/>
      <c r="X219" s="440"/>
      <c r="Y219" s="440"/>
      <c r="Z219" s="440"/>
    </row>
    <row r="220" ht="11.25" customHeight="1">
      <c r="A220" s="66" t="s">
        <v>3899</v>
      </c>
      <c r="B220" s="405" t="s">
        <v>3900</v>
      </c>
      <c r="C220" s="108" t="s">
        <v>559</v>
      </c>
      <c r="D220" s="87" t="s">
        <v>3903</v>
      </c>
      <c r="E220" s="87" t="s">
        <v>3904</v>
      </c>
      <c r="F220" s="65" t="s">
        <v>3904</v>
      </c>
      <c r="G220" s="115">
        <v>3.0</v>
      </c>
      <c r="H220" s="430">
        <v>3.0</v>
      </c>
      <c r="I220" s="110">
        <v>4.0</v>
      </c>
      <c r="J220" s="419">
        <v>20.0</v>
      </c>
      <c r="K220" s="419">
        <v>5.0</v>
      </c>
      <c r="L220" s="439" t="s">
        <v>701</v>
      </c>
      <c r="M220" s="440"/>
      <c r="N220" s="440"/>
      <c r="O220" s="440"/>
      <c r="P220" s="440"/>
      <c r="Q220" s="440"/>
      <c r="R220" s="440"/>
      <c r="S220" s="440"/>
      <c r="T220" s="440"/>
      <c r="U220" s="440"/>
      <c r="V220" s="440"/>
      <c r="W220" s="440"/>
      <c r="X220" s="440"/>
      <c r="Y220" s="440"/>
      <c r="Z220" s="440"/>
    </row>
    <row r="221" ht="11.25" customHeight="1">
      <c r="A221" s="110" t="s">
        <v>2828</v>
      </c>
      <c r="B221" s="494" t="s">
        <v>1529</v>
      </c>
      <c r="C221" s="108" t="s">
        <v>559</v>
      </c>
      <c r="D221" s="87" t="s">
        <v>3887</v>
      </c>
      <c r="E221" s="441" t="s">
        <v>3562</v>
      </c>
      <c r="F221" s="65" t="s">
        <v>3888</v>
      </c>
      <c r="G221" s="247">
        <v>6.0</v>
      </c>
      <c r="H221" s="247">
        <v>5.0</v>
      </c>
      <c r="I221" s="247">
        <v>6.0</v>
      </c>
      <c r="J221" s="424">
        <v>20.0</v>
      </c>
      <c r="K221" s="419">
        <v>3.33</v>
      </c>
      <c r="L221" s="439" t="s">
        <v>701</v>
      </c>
      <c r="M221" s="440"/>
      <c r="N221" s="440"/>
      <c r="O221" s="440"/>
      <c r="P221" s="440"/>
      <c r="Q221" s="440"/>
      <c r="R221" s="440"/>
      <c r="S221" s="440"/>
      <c r="T221" s="440"/>
      <c r="U221" s="440"/>
      <c r="V221" s="440"/>
      <c r="W221" s="440"/>
      <c r="X221" s="440"/>
      <c r="Y221" s="440"/>
      <c r="Z221" s="440"/>
    </row>
    <row r="222" ht="11.25" customHeight="1">
      <c r="A222" s="66" t="s">
        <v>3992</v>
      </c>
      <c r="B222" s="405" t="s">
        <v>3993</v>
      </c>
      <c r="C222" s="108" t="s">
        <v>559</v>
      </c>
      <c r="D222" s="87" t="s">
        <v>3994</v>
      </c>
      <c r="E222" s="441" t="s">
        <v>3995</v>
      </c>
      <c r="F222" s="230" t="s">
        <v>3995</v>
      </c>
      <c r="G222" s="115">
        <v>3.0</v>
      </c>
      <c r="H222" s="430">
        <v>3.0</v>
      </c>
      <c r="I222" s="110">
        <v>3.0</v>
      </c>
      <c r="J222" s="419">
        <v>20.0</v>
      </c>
      <c r="K222" s="419">
        <v>6.66</v>
      </c>
      <c r="L222" s="439" t="s">
        <v>701</v>
      </c>
      <c r="M222" s="440"/>
      <c r="N222" s="440"/>
      <c r="O222" s="440"/>
      <c r="P222" s="440"/>
      <c r="Q222" s="440"/>
      <c r="R222" s="440"/>
      <c r="S222" s="440"/>
      <c r="T222" s="440"/>
      <c r="U222" s="440"/>
      <c r="V222" s="440"/>
      <c r="W222" s="440"/>
      <c r="X222" s="440"/>
      <c r="Y222" s="440"/>
      <c r="Z222" s="440"/>
    </row>
    <row r="223" ht="11.25" customHeight="1">
      <c r="A223" s="501" t="s">
        <v>2842</v>
      </c>
      <c r="B223" s="494" t="s">
        <v>2252</v>
      </c>
      <c r="C223" s="108" t="s">
        <v>559</v>
      </c>
      <c r="D223" s="398" t="s">
        <v>3996</v>
      </c>
      <c r="E223" s="306" t="s">
        <v>3567</v>
      </c>
      <c r="F223" s="502" t="s">
        <v>3997</v>
      </c>
      <c r="G223" s="247">
        <v>3.0</v>
      </c>
      <c r="H223" s="247">
        <v>3.0</v>
      </c>
      <c r="I223" s="247">
        <v>3.0</v>
      </c>
      <c r="J223" s="424">
        <v>20.0</v>
      </c>
      <c r="K223" s="419">
        <v>6.66</v>
      </c>
      <c r="L223" s="439" t="s">
        <v>701</v>
      </c>
      <c r="M223" s="440"/>
      <c r="N223" s="440"/>
      <c r="O223" s="440"/>
      <c r="P223" s="440"/>
      <c r="Q223" s="440"/>
      <c r="R223" s="440"/>
      <c r="S223" s="440"/>
      <c r="T223" s="440"/>
      <c r="U223" s="440"/>
      <c r="V223" s="440"/>
      <c r="W223" s="440"/>
      <c r="X223" s="440"/>
      <c r="Y223" s="440"/>
      <c r="Z223" s="440"/>
    </row>
    <row r="224" ht="11.25" customHeight="1">
      <c r="A224" s="66" t="s">
        <v>3905</v>
      </c>
      <c r="B224" s="405" t="s">
        <v>3906</v>
      </c>
      <c r="C224" s="108" t="s">
        <v>559</v>
      </c>
      <c r="D224" s="87" t="s">
        <v>3907</v>
      </c>
      <c r="E224" s="441" t="s">
        <v>3795</v>
      </c>
      <c r="F224" s="230" t="s">
        <v>3908</v>
      </c>
      <c r="G224" s="115">
        <v>5.0</v>
      </c>
      <c r="H224" s="430">
        <v>5.0</v>
      </c>
      <c r="I224" s="110">
        <v>5.0</v>
      </c>
      <c r="J224" s="419">
        <v>20.0</v>
      </c>
      <c r="K224" s="419">
        <v>4.0</v>
      </c>
      <c r="L224" s="439" t="s">
        <v>701</v>
      </c>
      <c r="M224" s="440"/>
      <c r="N224" s="440"/>
      <c r="O224" s="440"/>
      <c r="P224" s="440"/>
      <c r="Q224" s="440"/>
      <c r="R224" s="440"/>
      <c r="S224" s="440"/>
      <c r="T224" s="440"/>
      <c r="U224" s="440"/>
      <c r="V224" s="440"/>
      <c r="W224" s="440"/>
      <c r="X224" s="440"/>
      <c r="Y224" s="440"/>
      <c r="Z224" s="440"/>
    </row>
    <row r="225" ht="11.25" customHeight="1">
      <c r="A225" s="66" t="s">
        <v>3998</v>
      </c>
      <c r="B225" s="405" t="s">
        <v>3999</v>
      </c>
      <c r="C225" s="108" t="s">
        <v>559</v>
      </c>
      <c r="D225" s="87" t="s">
        <v>4000</v>
      </c>
      <c r="E225" s="441" t="s">
        <v>4001</v>
      </c>
      <c r="F225" s="230" t="s">
        <v>4001</v>
      </c>
      <c r="G225" s="115">
        <v>2.0</v>
      </c>
      <c r="H225" s="430">
        <v>2.0</v>
      </c>
      <c r="I225" s="110">
        <v>2.0</v>
      </c>
      <c r="J225" s="419">
        <v>20.0</v>
      </c>
      <c r="K225" s="419">
        <v>10.0</v>
      </c>
      <c r="L225" s="439" t="s">
        <v>701</v>
      </c>
      <c r="M225" s="440"/>
      <c r="N225" s="440"/>
      <c r="O225" s="440"/>
      <c r="P225" s="440"/>
      <c r="Q225" s="440"/>
      <c r="R225" s="440"/>
      <c r="S225" s="440"/>
      <c r="T225" s="440"/>
      <c r="U225" s="440"/>
      <c r="V225" s="440"/>
      <c r="W225" s="440"/>
      <c r="X225" s="440"/>
      <c r="Y225" s="440"/>
      <c r="Z225" s="440"/>
    </row>
    <row r="226" ht="11.25" customHeight="1">
      <c r="A226" s="66" t="s">
        <v>3909</v>
      </c>
      <c r="B226" s="405" t="s">
        <v>3910</v>
      </c>
      <c r="C226" s="108" t="s">
        <v>559</v>
      </c>
      <c r="D226" s="87" t="s">
        <v>3911</v>
      </c>
      <c r="E226" s="87" t="s">
        <v>3912</v>
      </c>
      <c r="F226" s="230" t="s">
        <v>3913</v>
      </c>
      <c r="G226" s="115">
        <v>5.0</v>
      </c>
      <c r="H226" s="430">
        <v>5.0</v>
      </c>
      <c r="I226" s="110">
        <v>7.0</v>
      </c>
      <c r="J226" s="419">
        <v>20.0</v>
      </c>
      <c r="K226" s="419">
        <v>4.0</v>
      </c>
      <c r="L226" s="439" t="s">
        <v>701</v>
      </c>
      <c r="M226" s="440"/>
      <c r="N226" s="440"/>
      <c r="O226" s="440"/>
      <c r="P226" s="440"/>
      <c r="Q226" s="440"/>
      <c r="R226" s="440"/>
      <c r="S226" s="440"/>
      <c r="T226" s="440"/>
      <c r="U226" s="440"/>
      <c r="V226" s="440"/>
      <c r="W226" s="440"/>
      <c r="X226" s="440"/>
      <c r="Y226" s="440"/>
      <c r="Z226" s="440"/>
    </row>
    <row r="227" ht="11.25" customHeight="1">
      <c r="A227" s="66" t="s">
        <v>4002</v>
      </c>
      <c r="B227" s="405" t="s">
        <v>4003</v>
      </c>
      <c r="C227" s="108" t="s">
        <v>559</v>
      </c>
      <c r="D227" s="87" t="s">
        <v>4004</v>
      </c>
      <c r="E227" s="441" t="s">
        <v>4005</v>
      </c>
      <c r="F227" s="230" t="s">
        <v>4005</v>
      </c>
      <c r="G227" s="115">
        <v>3.0</v>
      </c>
      <c r="H227" s="430">
        <v>2.0</v>
      </c>
      <c r="I227" s="110">
        <v>3.0</v>
      </c>
      <c r="J227" s="419">
        <v>20.0</v>
      </c>
      <c r="K227" s="419">
        <v>6.66</v>
      </c>
      <c r="L227" s="439" t="s">
        <v>701</v>
      </c>
      <c r="M227" s="440"/>
      <c r="N227" s="440"/>
      <c r="O227" s="440"/>
      <c r="P227" s="440"/>
      <c r="Q227" s="440"/>
      <c r="R227" s="440"/>
      <c r="S227" s="440"/>
      <c r="T227" s="440"/>
      <c r="U227" s="440"/>
      <c r="V227" s="440"/>
      <c r="W227" s="440"/>
      <c r="X227" s="440"/>
      <c r="Y227" s="440"/>
      <c r="Z227" s="440"/>
    </row>
    <row r="228" ht="11.25" customHeight="1">
      <c r="A228" s="66" t="s">
        <v>4002</v>
      </c>
      <c r="B228" s="405" t="s">
        <v>4003</v>
      </c>
      <c r="C228" s="108" t="s">
        <v>559</v>
      </c>
      <c r="D228" s="87" t="s">
        <v>4006</v>
      </c>
      <c r="E228" s="441" t="s">
        <v>4005</v>
      </c>
      <c r="F228" s="230" t="s">
        <v>4005</v>
      </c>
      <c r="G228" s="115">
        <v>3.0</v>
      </c>
      <c r="H228" s="430">
        <v>2.0</v>
      </c>
      <c r="I228" s="110">
        <v>3.0</v>
      </c>
      <c r="J228" s="419">
        <v>20.0</v>
      </c>
      <c r="K228" s="419">
        <v>6.66</v>
      </c>
      <c r="L228" s="439" t="s">
        <v>701</v>
      </c>
      <c r="M228" s="440"/>
      <c r="N228" s="440"/>
      <c r="O228" s="440"/>
      <c r="P228" s="440"/>
      <c r="Q228" s="440"/>
      <c r="R228" s="440"/>
      <c r="S228" s="440"/>
      <c r="T228" s="440"/>
      <c r="U228" s="440"/>
      <c r="V228" s="440"/>
      <c r="W228" s="440"/>
      <c r="X228" s="440"/>
      <c r="Y228" s="440"/>
      <c r="Z228" s="440"/>
    </row>
    <row r="229" ht="11.25" customHeight="1">
      <c r="A229" s="66" t="s">
        <v>4007</v>
      </c>
      <c r="B229" s="405" t="s">
        <v>4008</v>
      </c>
      <c r="C229" s="108" t="s">
        <v>559</v>
      </c>
      <c r="D229" s="87" t="s">
        <v>4009</v>
      </c>
      <c r="E229" s="87" t="s">
        <v>4010</v>
      </c>
      <c r="F229" s="65" t="s">
        <v>4010</v>
      </c>
      <c r="G229" s="115"/>
      <c r="H229" s="430"/>
      <c r="I229" s="110">
        <v>6.0</v>
      </c>
      <c r="J229" s="419">
        <v>10.0</v>
      </c>
      <c r="K229" s="419">
        <v>1.25</v>
      </c>
      <c r="L229" s="439" t="s">
        <v>701</v>
      </c>
      <c r="M229" s="440"/>
      <c r="N229" s="440"/>
      <c r="O229" s="440"/>
      <c r="P229" s="440"/>
      <c r="Q229" s="440"/>
      <c r="R229" s="440"/>
      <c r="S229" s="440"/>
      <c r="T229" s="440"/>
      <c r="U229" s="440"/>
      <c r="V229" s="440"/>
      <c r="W229" s="440"/>
      <c r="X229" s="440"/>
      <c r="Y229" s="440"/>
      <c r="Z229" s="440"/>
    </row>
    <row r="230" ht="11.25" customHeight="1">
      <c r="A230" s="67" t="s">
        <v>4011</v>
      </c>
      <c r="B230" s="87" t="s">
        <v>4012</v>
      </c>
      <c r="C230" s="247" t="s">
        <v>51</v>
      </c>
      <c r="D230" s="87" t="s">
        <v>4013</v>
      </c>
      <c r="E230" s="441" t="s">
        <v>4014</v>
      </c>
      <c r="F230" s="230" t="s">
        <v>4015</v>
      </c>
      <c r="G230" s="65">
        <v>1.0</v>
      </c>
      <c r="H230" s="433">
        <v>1.0</v>
      </c>
      <c r="I230" s="434">
        <v>1.0</v>
      </c>
      <c r="J230" s="435">
        <v>20.0</v>
      </c>
      <c r="K230" s="435">
        <v>20.0</v>
      </c>
      <c r="L230" s="439" t="s">
        <v>731</v>
      </c>
      <c r="M230" s="440"/>
      <c r="N230" s="440"/>
      <c r="O230" s="440"/>
      <c r="P230" s="440"/>
      <c r="Q230" s="440"/>
      <c r="R230" s="440"/>
      <c r="S230" s="440"/>
      <c r="T230" s="440"/>
      <c r="U230" s="440"/>
      <c r="V230" s="440"/>
      <c r="W230" s="440"/>
      <c r="X230" s="440"/>
      <c r="Y230" s="440"/>
      <c r="Z230" s="440"/>
    </row>
    <row r="231" ht="11.25" customHeight="1">
      <c r="A231" s="503" t="s">
        <v>4016</v>
      </c>
      <c r="B231" s="504" t="s">
        <v>4017</v>
      </c>
      <c r="C231" s="302" t="s">
        <v>51</v>
      </c>
      <c r="D231" s="470" t="s">
        <v>4018</v>
      </c>
      <c r="E231" s="505" t="s">
        <v>4019</v>
      </c>
      <c r="F231" s="506" t="s">
        <v>3386</v>
      </c>
      <c r="G231" s="406">
        <v>5.0</v>
      </c>
      <c r="H231" s="507">
        <v>5.0</v>
      </c>
      <c r="I231" s="506">
        <v>5.0</v>
      </c>
      <c r="J231" s="508">
        <v>20.0</v>
      </c>
      <c r="K231" s="508">
        <v>4.0</v>
      </c>
      <c r="L231" s="439" t="s">
        <v>2927</v>
      </c>
      <c r="M231" s="440"/>
      <c r="N231" s="440"/>
      <c r="O231" s="440"/>
      <c r="P231" s="440"/>
      <c r="Q231" s="440"/>
      <c r="R231" s="440"/>
      <c r="S231" s="440"/>
      <c r="T231" s="440"/>
      <c r="U231" s="440"/>
      <c r="V231" s="440"/>
      <c r="W231" s="440"/>
      <c r="X231" s="440"/>
      <c r="Y231" s="440"/>
      <c r="Z231" s="440"/>
    </row>
    <row r="232" ht="11.25" customHeight="1">
      <c r="A232" s="509" t="s">
        <v>2923</v>
      </c>
      <c r="B232" s="510" t="s">
        <v>2924</v>
      </c>
      <c r="C232" s="302" t="s">
        <v>51</v>
      </c>
      <c r="D232" s="470" t="s">
        <v>4020</v>
      </c>
      <c r="E232" s="511" t="s">
        <v>4021</v>
      </c>
      <c r="F232" s="506" t="s">
        <v>3386</v>
      </c>
      <c r="G232" s="406">
        <v>3.0</v>
      </c>
      <c r="H232" s="294">
        <v>2.0</v>
      </c>
      <c r="I232" s="294">
        <v>5.0</v>
      </c>
      <c r="J232" s="508">
        <v>20.0</v>
      </c>
      <c r="K232" s="508">
        <v>4.0</v>
      </c>
      <c r="L232" s="439" t="s">
        <v>2927</v>
      </c>
      <c r="M232" s="440"/>
      <c r="N232" s="440"/>
      <c r="O232" s="440"/>
      <c r="P232" s="440"/>
      <c r="Q232" s="440"/>
      <c r="R232" s="440"/>
      <c r="S232" s="440"/>
      <c r="T232" s="440"/>
      <c r="U232" s="440"/>
      <c r="V232" s="440"/>
      <c r="W232" s="440"/>
      <c r="X232" s="440"/>
      <c r="Y232" s="440"/>
      <c r="Z232" s="440"/>
    </row>
    <row r="233" ht="11.25" customHeight="1">
      <c r="A233" s="512" t="s">
        <v>4022</v>
      </c>
      <c r="B233" s="510" t="s">
        <v>2924</v>
      </c>
      <c r="C233" s="302" t="s">
        <v>51</v>
      </c>
      <c r="D233" s="470" t="s">
        <v>4023</v>
      </c>
      <c r="E233" s="505" t="s">
        <v>4024</v>
      </c>
      <c r="F233" s="506" t="s">
        <v>3386</v>
      </c>
      <c r="G233" s="294">
        <v>3.0</v>
      </c>
      <c r="H233" s="294">
        <v>2.0</v>
      </c>
      <c r="I233" s="294">
        <v>5.0</v>
      </c>
      <c r="J233" s="508">
        <v>20.0</v>
      </c>
      <c r="K233" s="508">
        <v>4.0</v>
      </c>
      <c r="L233" s="439" t="s">
        <v>2927</v>
      </c>
      <c r="M233" s="440"/>
      <c r="N233" s="440"/>
      <c r="O233" s="440"/>
      <c r="P233" s="440"/>
      <c r="Q233" s="440"/>
      <c r="R233" s="440"/>
      <c r="S233" s="440"/>
      <c r="T233" s="440"/>
      <c r="U233" s="440"/>
      <c r="V233" s="440"/>
      <c r="W233" s="440"/>
      <c r="X233" s="440"/>
      <c r="Y233" s="440"/>
      <c r="Z233" s="440"/>
    </row>
    <row r="234" ht="11.25" customHeight="1">
      <c r="A234" s="41" t="s">
        <v>2963</v>
      </c>
      <c r="B234" s="470" t="s">
        <v>2973</v>
      </c>
      <c r="C234" s="302" t="s">
        <v>51</v>
      </c>
      <c r="D234" s="470" t="s">
        <v>4025</v>
      </c>
      <c r="E234" s="513" t="s">
        <v>4026</v>
      </c>
      <c r="F234" s="82" t="s">
        <v>3386</v>
      </c>
      <c r="G234" s="86">
        <v>3.0</v>
      </c>
      <c r="H234" s="445">
        <v>2.0</v>
      </c>
      <c r="I234" s="82">
        <v>3.0</v>
      </c>
      <c r="J234" s="514">
        <v>20.0</v>
      </c>
      <c r="K234" s="514">
        <v>6.67</v>
      </c>
      <c r="L234" s="439" t="s">
        <v>2927</v>
      </c>
      <c r="M234" s="440"/>
      <c r="N234" s="440"/>
      <c r="O234" s="440"/>
      <c r="P234" s="440"/>
      <c r="Q234" s="440"/>
      <c r="R234" s="440"/>
      <c r="S234" s="440"/>
      <c r="T234" s="440"/>
      <c r="U234" s="440"/>
      <c r="V234" s="440"/>
      <c r="W234" s="440"/>
      <c r="X234" s="440"/>
      <c r="Y234" s="440"/>
      <c r="Z234" s="440"/>
    </row>
    <row r="235" ht="11.25" customHeight="1">
      <c r="A235" s="41" t="s">
        <v>2963</v>
      </c>
      <c r="B235" s="515" t="s">
        <v>2964</v>
      </c>
      <c r="C235" s="302" t="s">
        <v>51</v>
      </c>
      <c r="D235" s="470" t="s">
        <v>4027</v>
      </c>
      <c r="E235" s="85" t="s">
        <v>3865</v>
      </c>
      <c r="F235" s="74" t="s">
        <v>998</v>
      </c>
      <c r="G235" s="82">
        <v>3.0</v>
      </c>
      <c r="H235" s="82">
        <v>2.0</v>
      </c>
      <c r="I235" s="82">
        <v>3.0</v>
      </c>
      <c r="J235" s="516">
        <v>20.0</v>
      </c>
      <c r="K235" s="517">
        <v>6.67</v>
      </c>
      <c r="L235" s="439" t="s">
        <v>2927</v>
      </c>
      <c r="M235" s="440"/>
      <c r="N235" s="440"/>
      <c r="O235" s="440"/>
      <c r="P235" s="440"/>
      <c r="Q235" s="440"/>
      <c r="R235" s="440"/>
      <c r="S235" s="440"/>
      <c r="T235" s="440"/>
      <c r="U235" s="440"/>
      <c r="V235" s="440"/>
      <c r="W235" s="440"/>
      <c r="X235" s="440"/>
      <c r="Y235" s="440"/>
      <c r="Z235" s="440"/>
    </row>
    <row r="236" ht="11.25" customHeight="1">
      <c r="A236" s="67" t="s">
        <v>2978</v>
      </c>
      <c r="B236" s="204" t="s">
        <v>2993</v>
      </c>
      <c r="C236" s="65" t="s">
        <v>2980</v>
      </c>
      <c r="D236" s="518" t="s">
        <v>4028</v>
      </c>
      <c r="E236" s="230" t="s">
        <v>4029</v>
      </c>
      <c r="F236" s="519" t="s">
        <v>4030</v>
      </c>
      <c r="G236" s="65">
        <v>2.0</v>
      </c>
      <c r="H236" s="433">
        <v>2.0</v>
      </c>
      <c r="I236" s="434">
        <v>2.0</v>
      </c>
      <c r="J236" s="435">
        <v>20.0</v>
      </c>
      <c r="K236" s="435">
        <v>10.0</v>
      </c>
      <c r="L236" s="439" t="s">
        <v>2984</v>
      </c>
      <c r="M236" s="440"/>
      <c r="N236" s="440"/>
      <c r="O236" s="440"/>
      <c r="P236" s="440"/>
      <c r="Q236" s="440"/>
      <c r="R236" s="440"/>
      <c r="S236" s="440"/>
      <c r="T236" s="440"/>
      <c r="U236" s="440"/>
      <c r="V236" s="440"/>
      <c r="W236" s="440"/>
      <c r="X236" s="440"/>
      <c r="Y236" s="440"/>
      <c r="Z236" s="440"/>
    </row>
    <row r="237" ht="11.25" customHeight="1">
      <c r="A237" s="66" t="s">
        <v>2978</v>
      </c>
      <c r="B237" s="405" t="s">
        <v>4031</v>
      </c>
      <c r="C237" s="82" t="s">
        <v>2980</v>
      </c>
      <c r="D237" s="142" t="s">
        <v>4032</v>
      </c>
      <c r="E237" s="142" t="s">
        <v>4033</v>
      </c>
      <c r="F237" s="64" t="s">
        <v>4034</v>
      </c>
      <c r="G237" s="436">
        <v>2.0</v>
      </c>
      <c r="H237" s="437">
        <v>2.0</v>
      </c>
      <c r="I237" s="235">
        <v>2.0</v>
      </c>
      <c r="J237" s="438">
        <v>20.0</v>
      </c>
      <c r="K237" s="438">
        <v>10.0</v>
      </c>
      <c r="L237" s="439" t="s">
        <v>2984</v>
      </c>
      <c r="M237" s="440"/>
      <c r="N237" s="440"/>
      <c r="O237" s="440"/>
      <c r="P237" s="440"/>
      <c r="Q237" s="440"/>
      <c r="R237" s="440"/>
      <c r="S237" s="440"/>
      <c r="T237" s="440"/>
      <c r="U237" s="440"/>
      <c r="V237" s="440"/>
      <c r="W237" s="440"/>
      <c r="X237" s="440"/>
      <c r="Y237" s="440"/>
      <c r="Z237" s="440"/>
    </row>
    <row r="238" ht="11.25" customHeight="1">
      <c r="A238" s="66" t="s">
        <v>4035</v>
      </c>
      <c r="B238" s="405" t="s">
        <v>4036</v>
      </c>
      <c r="C238" s="82" t="s">
        <v>2980</v>
      </c>
      <c r="D238" s="87" t="s">
        <v>4037</v>
      </c>
      <c r="E238" s="87" t="s">
        <v>4038</v>
      </c>
      <c r="F238" s="65" t="s">
        <v>4039</v>
      </c>
      <c r="G238" s="69">
        <v>3.0</v>
      </c>
      <c r="H238" s="415">
        <v>3.0</v>
      </c>
      <c r="I238" s="235">
        <v>3.0</v>
      </c>
      <c r="J238" s="438">
        <v>20.0</v>
      </c>
      <c r="K238" s="438">
        <v>6.66</v>
      </c>
      <c r="L238" s="439" t="s">
        <v>2984</v>
      </c>
      <c r="M238" s="440"/>
      <c r="N238" s="440"/>
      <c r="O238" s="440"/>
      <c r="P238" s="440"/>
      <c r="Q238" s="440"/>
      <c r="R238" s="440"/>
      <c r="S238" s="440"/>
      <c r="T238" s="440"/>
      <c r="U238" s="440"/>
      <c r="V238" s="440"/>
      <c r="W238" s="440"/>
      <c r="X238" s="440"/>
      <c r="Y238" s="440"/>
      <c r="Z238" s="440"/>
    </row>
    <row r="239" ht="11.25" customHeight="1">
      <c r="A239" s="110" t="s">
        <v>4040</v>
      </c>
      <c r="B239" s="398" t="s">
        <v>3024</v>
      </c>
      <c r="C239" s="110" t="s">
        <v>51</v>
      </c>
      <c r="D239" s="520" t="s">
        <v>4041</v>
      </c>
      <c r="E239" s="306" t="s">
        <v>4042</v>
      </c>
      <c r="F239" s="110" t="s">
        <v>4043</v>
      </c>
      <c r="G239" s="110">
        <v>2.0</v>
      </c>
      <c r="H239" s="110">
        <v>2.0</v>
      </c>
      <c r="I239" s="36">
        <v>3.0</v>
      </c>
      <c r="J239" s="457">
        <v>20.0</v>
      </c>
      <c r="K239" s="457">
        <v>10.0</v>
      </c>
      <c r="L239" s="439" t="s">
        <v>747</v>
      </c>
      <c r="M239" s="440"/>
      <c r="N239" s="440"/>
      <c r="O239" s="440"/>
      <c r="P239" s="440"/>
      <c r="Q239" s="440"/>
      <c r="R239" s="440"/>
      <c r="S239" s="440"/>
      <c r="T239" s="440"/>
      <c r="U239" s="440"/>
      <c r="V239" s="440"/>
      <c r="W239" s="440"/>
      <c r="X239" s="440"/>
      <c r="Y239" s="440"/>
      <c r="Z239" s="440"/>
    </row>
    <row r="240" ht="11.25" customHeight="1">
      <c r="A240" s="110" t="s">
        <v>4044</v>
      </c>
      <c r="B240" s="398" t="s">
        <v>3028</v>
      </c>
      <c r="C240" s="110" t="s">
        <v>51</v>
      </c>
      <c r="D240" s="520" t="s">
        <v>4045</v>
      </c>
      <c r="E240" s="308" t="s">
        <v>4046</v>
      </c>
      <c r="F240" s="110" t="s">
        <v>4043</v>
      </c>
      <c r="G240" s="488">
        <v>3.0</v>
      </c>
      <c r="H240" s="120">
        <v>3.0</v>
      </c>
      <c r="I240" s="110">
        <v>4.0</v>
      </c>
      <c r="J240" s="419">
        <v>20.0</v>
      </c>
      <c r="K240" s="419">
        <v>6.67</v>
      </c>
      <c r="L240" s="439" t="s">
        <v>747</v>
      </c>
      <c r="M240" s="440"/>
      <c r="N240" s="440"/>
      <c r="O240" s="440"/>
      <c r="P240" s="440"/>
      <c r="Q240" s="440"/>
      <c r="R240" s="440"/>
      <c r="S240" s="440"/>
      <c r="T240" s="440"/>
      <c r="U240" s="440"/>
      <c r="V240" s="440"/>
      <c r="W240" s="440"/>
      <c r="X240" s="440"/>
      <c r="Y240" s="440"/>
      <c r="Z240" s="440"/>
    </row>
    <row r="241" ht="11.25" customHeight="1">
      <c r="A241" s="110" t="s">
        <v>4047</v>
      </c>
      <c r="B241" s="398" t="s">
        <v>3028</v>
      </c>
      <c r="C241" s="110" t="s">
        <v>51</v>
      </c>
      <c r="D241" s="520" t="s">
        <v>4048</v>
      </c>
      <c r="E241" s="306" t="s">
        <v>4042</v>
      </c>
      <c r="F241" s="110" t="s">
        <v>4043</v>
      </c>
      <c r="G241" s="488">
        <v>3.0</v>
      </c>
      <c r="H241" s="120">
        <v>3.0</v>
      </c>
      <c r="I241" s="110">
        <v>4.0</v>
      </c>
      <c r="J241" s="419">
        <v>20.0</v>
      </c>
      <c r="K241" s="419">
        <v>6.67</v>
      </c>
      <c r="L241" s="439" t="s">
        <v>747</v>
      </c>
      <c r="M241" s="440"/>
      <c r="N241" s="440"/>
      <c r="O241" s="440"/>
      <c r="P241" s="440"/>
      <c r="Q241" s="440"/>
      <c r="R241" s="440"/>
      <c r="S241" s="440"/>
      <c r="T241" s="440"/>
      <c r="U241" s="440"/>
      <c r="V241" s="440"/>
      <c r="W241" s="440"/>
      <c r="X241" s="440"/>
      <c r="Y241" s="440"/>
      <c r="Z241" s="440"/>
    </row>
    <row r="242" ht="11.25" customHeight="1">
      <c r="A242" s="110" t="s">
        <v>4049</v>
      </c>
      <c r="B242" s="398" t="s">
        <v>3028</v>
      </c>
      <c r="C242" s="110" t="s">
        <v>51</v>
      </c>
      <c r="D242" s="398" t="s">
        <v>4050</v>
      </c>
      <c r="E242" s="306" t="s">
        <v>4051</v>
      </c>
      <c r="F242" s="110" t="s">
        <v>4043</v>
      </c>
      <c r="G242" s="488">
        <v>3.0</v>
      </c>
      <c r="H242" s="120">
        <v>3.0</v>
      </c>
      <c r="I242" s="110">
        <v>4.0</v>
      </c>
      <c r="J242" s="419">
        <v>20.0</v>
      </c>
      <c r="K242" s="419">
        <v>6.67</v>
      </c>
      <c r="L242" s="439" t="s">
        <v>747</v>
      </c>
      <c r="M242" s="440"/>
      <c r="N242" s="440"/>
      <c r="O242" s="440"/>
      <c r="P242" s="440"/>
      <c r="Q242" s="440"/>
      <c r="R242" s="440"/>
      <c r="S242" s="440"/>
      <c r="T242" s="440"/>
      <c r="U242" s="440"/>
      <c r="V242" s="440"/>
      <c r="W242" s="440"/>
      <c r="X242" s="440"/>
      <c r="Y242" s="440"/>
      <c r="Z242" s="440"/>
    </row>
    <row r="243" ht="11.25" customHeight="1">
      <c r="A243" s="110" t="s">
        <v>4052</v>
      </c>
      <c r="B243" s="398" t="s">
        <v>3028</v>
      </c>
      <c r="C243" s="110" t="s">
        <v>51</v>
      </c>
      <c r="D243" s="521" t="s">
        <v>4053</v>
      </c>
      <c r="E243" s="306" t="s">
        <v>4054</v>
      </c>
      <c r="F243" s="110" t="s">
        <v>4043</v>
      </c>
      <c r="G243" s="488">
        <v>3.0</v>
      </c>
      <c r="H243" s="120">
        <v>3.0</v>
      </c>
      <c r="I243" s="110">
        <v>4.0</v>
      </c>
      <c r="J243" s="419">
        <v>20.0</v>
      </c>
      <c r="K243" s="419">
        <v>6.67</v>
      </c>
      <c r="L243" s="439" t="s">
        <v>747</v>
      </c>
      <c r="M243" s="440"/>
      <c r="N243" s="440"/>
      <c r="O243" s="440"/>
      <c r="P243" s="440"/>
      <c r="Q243" s="440"/>
      <c r="R243" s="440"/>
      <c r="S243" s="440"/>
      <c r="T243" s="440"/>
      <c r="U243" s="440"/>
      <c r="V243" s="440"/>
      <c r="W243" s="440"/>
      <c r="X243" s="440"/>
      <c r="Y243" s="440"/>
      <c r="Z243" s="440"/>
    </row>
    <row r="244" ht="11.25" customHeight="1">
      <c r="A244" s="90" t="s">
        <v>4055</v>
      </c>
      <c r="B244" s="521" t="s">
        <v>3031</v>
      </c>
      <c r="C244" s="90" t="s">
        <v>51</v>
      </c>
      <c r="D244" s="520" t="s">
        <v>4056</v>
      </c>
      <c r="E244" s="306" t="s">
        <v>4057</v>
      </c>
      <c r="F244" s="110" t="s">
        <v>4043</v>
      </c>
      <c r="G244" s="522">
        <v>2.0</v>
      </c>
      <c r="H244" s="523">
        <v>2.0</v>
      </c>
      <c r="I244" s="247">
        <v>2.0</v>
      </c>
      <c r="J244" s="424">
        <v>20.0</v>
      </c>
      <c r="K244" s="424">
        <v>10.0</v>
      </c>
      <c r="L244" s="439" t="s">
        <v>747</v>
      </c>
      <c r="M244" s="440"/>
      <c r="N244" s="440"/>
      <c r="O244" s="440"/>
      <c r="P244" s="440"/>
      <c r="Q244" s="440"/>
      <c r="R244" s="440"/>
      <c r="S244" s="440"/>
      <c r="T244" s="440"/>
      <c r="U244" s="440"/>
      <c r="V244" s="440"/>
      <c r="W244" s="440"/>
      <c r="X244" s="440"/>
      <c r="Y244" s="440"/>
      <c r="Z244" s="440"/>
    </row>
    <row r="245" ht="11.25" customHeight="1">
      <c r="A245" s="90" t="s">
        <v>4058</v>
      </c>
      <c r="B245" s="521" t="s">
        <v>3031</v>
      </c>
      <c r="C245" s="90" t="s">
        <v>51</v>
      </c>
      <c r="D245" s="520" t="s">
        <v>4059</v>
      </c>
      <c r="E245" s="306" t="s">
        <v>4060</v>
      </c>
      <c r="F245" s="110" t="s">
        <v>4043</v>
      </c>
      <c r="G245" s="522">
        <v>2.0</v>
      </c>
      <c r="H245" s="523">
        <v>2.0</v>
      </c>
      <c r="I245" s="247">
        <v>2.0</v>
      </c>
      <c r="J245" s="424">
        <v>20.0</v>
      </c>
      <c r="K245" s="424">
        <v>10.0</v>
      </c>
      <c r="L245" s="439" t="s">
        <v>747</v>
      </c>
      <c r="M245" s="440"/>
      <c r="N245" s="440"/>
      <c r="O245" s="440"/>
      <c r="P245" s="440"/>
      <c r="Q245" s="440"/>
      <c r="R245" s="440"/>
      <c r="S245" s="440"/>
      <c r="T245" s="440"/>
      <c r="U245" s="440"/>
      <c r="V245" s="440"/>
      <c r="W245" s="440"/>
      <c r="X245" s="440"/>
      <c r="Y245" s="440"/>
      <c r="Z245" s="440"/>
    </row>
    <row r="246" ht="11.25" customHeight="1">
      <c r="A246" s="90" t="s">
        <v>4061</v>
      </c>
      <c r="B246" s="521" t="s">
        <v>3031</v>
      </c>
      <c r="C246" s="90" t="s">
        <v>51</v>
      </c>
      <c r="D246" s="520" t="s">
        <v>4062</v>
      </c>
      <c r="E246" s="306" t="s">
        <v>4042</v>
      </c>
      <c r="F246" s="110" t="s">
        <v>4043</v>
      </c>
      <c r="G246" s="522">
        <v>2.0</v>
      </c>
      <c r="H246" s="523">
        <v>2.0</v>
      </c>
      <c r="I246" s="247">
        <v>2.0</v>
      </c>
      <c r="J246" s="424">
        <v>20.0</v>
      </c>
      <c r="K246" s="424">
        <v>10.0</v>
      </c>
      <c r="L246" s="439" t="s">
        <v>747</v>
      </c>
      <c r="M246" s="440"/>
      <c r="N246" s="440"/>
      <c r="O246" s="440"/>
      <c r="P246" s="440"/>
      <c r="Q246" s="440"/>
      <c r="R246" s="440"/>
      <c r="S246" s="440"/>
      <c r="T246" s="440"/>
      <c r="U246" s="440"/>
      <c r="V246" s="440"/>
      <c r="W246" s="440"/>
      <c r="X246" s="440"/>
      <c r="Y246" s="440"/>
      <c r="Z246" s="440"/>
    </row>
    <row r="247" ht="11.25" customHeight="1">
      <c r="A247" s="90" t="s">
        <v>4063</v>
      </c>
      <c r="B247" s="521" t="s">
        <v>4064</v>
      </c>
      <c r="C247" s="90" t="s">
        <v>51</v>
      </c>
      <c r="D247" s="520" t="s">
        <v>4065</v>
      </c>
      <c r="E247" s="306" t="s">
        <v>4066</v>
      </c>
      <c r="F247" s="110" t="s">
        <v>4067</v>
      </c>
      <c r="G247" s="522">
        <v>4.0</v>
      </c>
      <c r="H247" s="523" t="s">
        <v>4068</v>
      </c>
      <c r="I247" s="247">
        <v>4.0</v>
      </c>
      <c r="J247" s="424">
        <v>50.0</v>
      </c>
      <c r="K247" s="424">
        <v>12.5</v>
      </c>
      <c r="L247" s="439" t="s">
        <v>747</v>
      </c>
      <c r="M247" s="440"/>
      <c r="N247" s="440"/>
      <c r="O247" s="440"/>
      <c r="P247" s="440"/>
      <c r="Q247" s="440"/>
      <c r="R247" s="440"/>
      <c r="S247" s="440"/>
      <c r="T247" s="440"/>
      <c r="U247" s="440"/>
      <c r="V247" s="440"/>
      <c r="W247" s="440"/>
      <c r="X247" s="440"/>
      <c r="Y247" s="440"/>
      <c r="Z247" s="440"/>
    </row>
    <row r="248" ht="11.25" customHeight="1">
      <c r="A248" s="90" t="s">
        <v>4069</v>
      </c>
      <c r="B248" s="521" t="s">
        <v>4070</v>
      </c>
      <c r="C248" s="90" t="s">
        <v>51</v>
      </c>
      <c r="D248" s="520" t="s">
        <v>4056</v>
      </c>
      <c r="E248" s="306" t="s">
        <v>4057</v>
      </c>
      <c r="F248" s="110" t="s">
        <v>4043</v>
      </c>
      <c r="G248" s="522">
        <v>6.0</v>
      </c>
      <c r="H248" s="523" t="s">
        <v>4071</v>
      </c>
      <c r="I248" s="247">
        <v>6.0</v>
      </c>
      <c r="J248" s="424">
        <v>20.0</v>
      </c>
      <c r="K248" s="424">
        <v>3.33</v>
      </c>
      <c r="L248" s="439" t="s">
        <v>747</v>
      </c>
      <c r="M248" s="440"/>
      <c r="N248" s="440"/>
      <c r="O248" s="440"/>
      <c r="P248" s="440"/>
      <c r="Q248" s="440"/>
      <c r="R248" s="440"/>
      <c r="S248" s="440"/>
      <c r="T248" s="440"/>
      <c r="U248" s="440"/>
      <c r="V248" s="440"/>
      <c r="W248" s="440"/>
      <c r="X248" s="440"/>
      <c r="Y248" s="440"/>
      <c r="Z248" s="440"/>
    </row>
    <row r="249" ht="11.25" customHeight="1">
      <c r="A249" s="90" t="s">
        <v>4072</v>
      </c>
      <c r="B249" s="521" t="s">
        <v>4073</v>
      </c>
      <c r="C249" s="90" t="s">
        <v>51</v>
      </c>
      <c r="D249" s="520" t="s">
        <v>4074</v>
      </c>
      <c r="E249" s="306" t="s">
        <v>4075</v>
      </c>
      <c r="F249" s="110" t="s">
        <v>3386</v>
      </c>
      <c r="G249" s="522">
        <v>4.0</v>
      </c>
      <c r="H249" s="523" t="s">
        <v>4068</v>
      </c>
      <c r="I249" s="247">
        <v>4.0</v>
      </c>
      <c r="J249" s="424">
        <v>20.0</v>
      </c>
      <c r="K249" s="424">
        <v>5.0</v>
      </c>
      <c r="L249" s="439" t="s">
        <v>747</v>
      </c>
      <c r="M249" s="440"/>
      <c r="N249" s="440"/>
      <c r="O249" s="440"/>
      <c r="P249" s="440"/>
      <c r="Q249" s="440"/>
      <c r="R249" s="440"/>
      <c r="S249" s="440"/>
      <c r="T249" s="440"/>
      <c r="U249" s="440"/>
      <c r="V249" s="440"/>
      <c r="W249" s="440"/>
      <c r="X249" s="440"/>
      <c r="Y249" s="440"/>
      <c r="Z249" s="440"/>
    </row>
    <row r="250" ht="11.25" customHeight="1">
      <c r="A250" s="90" t="s">
        <v>4076</v>
      </c>
      <c r="B250" s="521" t="s">
        <v>4077</v>
      </c>
      <c r="C250" s="90" t="s">
        <v>51</v>
      </c>
      <c r="D250" s="520" t="s">
        <v>4078</v>
      </c>
      <c r="E250" s="306" t="s">
        <v>4079</v>
      </c>
      <c r="F250" s="110" t="s">
        <v>4043</v>
      </c>
      <c r="G250" s="522">
        <v>4.0</v>
      </c>
      <c r="H250" s="523" t="s">
        <v>4068</v>
      </c>
      <c r="I250" s="247">
        <v>4.0</v>
      </c>
      <c r="J250" s="424">
        <v>20.0</v>
      </c>
      <c r="K250" s="424">
        <v>5.0</v>
      </c>
      <c r="L250" s="439" t="s">
        <v>747</v>
      </c>
      <c r="M250" s="440"/>
      <c r="N250" s="440"/>
      <c r="O250" s="440"/>
      <c r="P250" s="440"/>
      <c r="Q250" s="440"/>
      <c r="R250" s="440"/>
      <c r="S250" s="440"/>
      <c r="T250" s="440"/>
      <c r="U250" s="440"/>
      <c r="V250" s="440"/>
      <c r="W250" s="440"/>
      <c r="X250" s="440"/>
      <c r="Y250" s="440"/>
      <c r="Z250" s="440"/>
    </row>
    <row r="251" ht="11.25" customHeight="1">
      <c r="A251" s="110" t="s">
        <v>4080</v>
      </c>
      <c r="B251" s="398" t="s">
        <v>3024</v>
      </c>
      <c r="C251" s="110" t="s">
        <v>51</v>
      </c>
      <c r="D251" s="520" t="s">
        <v>4081</v>
      </c>
      <c r="E251" s="306" t="s">
        <v>4042</v>
      </c>
      <c r="F251" s="110" t="s">
        <v>4043</v>
      </c>
      <c r="G251" s="110">
        <v>2.0</v>
      </c>
      <c r="H251" s="110">
        <v>2.0</v>
      </c>
      <c r="I251" s="36">
        <v>3.0</v>
      </c>
      <c r="J251" s="457">
        <v>20.0</v>
      </c>
      <c r="K251" s="457">
        <v>10.0</v>
      </c>
      <c r="L251" s="439" t="s">
        <v>756</v>
      </c>
      <c r="M251" s="440"/>
      <c r="N251" s="440"/>
      <c r="O251" s="440"/>
      <c r="P251" s="440"/>
      <c r="Q251" s="440"/>
      <c r="R251" s="440"/>
      <c r="S251" s="440"/>
      <c r="T251" s="440"/>
      <c r="U251" s="440"/>
      <c r="V251" s="440"/>
      <c r="W251" s="440"/>
      <c r="X251" s="440"/>
      <c r="Y251" s="440"/>
      <c r="Z251" s="440"/>
    </row>
    <row r="252" ht="11.25" customHeight="1">
      <c r="A252" s="110" t="s">
        <v>3050</v>
      </c>
      <c r="B252" s="398" t="s">
        <v>3028</v>
      </c>
      <c r="C252" s="110" t="s">
        <v>51</v>
      </c>
      <c r="D252" s="520" t="s">
        <v>4082</v>
      </c>
      <c r="E252" s="308" t="s">
        <v>4046</v>
      </c>
      <c r="F252" s="110" t="s">
        <v>4043</v>
      </c>
      <c r="G252" s="488">
        <v>3.0</v>
      </c>
      <c r="H252" s="120">
        <v>3.0</v>
      </c>
      <c r="I252" s="110">
        <v>4.0</v>
      </c>
      <c r="J252" s="419">
        <v>20.0</v>
      </c>
      <c r="K252" s="419">
        <v>6.67</v>
      </c>
      <c r="L252" s="439" t="s">
        <v>756</v>
      </c>
      <c r="M252" s="440"/>
      <c r="N252" s="440"/>
      <c r="O252" s="440"/>
      <c r="P252" s="440"/>
      <c r="Q252" s="440"/>
      <c r="R252" s="440"/>
      <c r="S252" s="440"/>
      <c r="T252" s="440"/>
      <c r="U252" s="440"/>
      <c r="V252" s="440"/>
      <c r="W252" s="440"/>
      <c r="X252" s="440"/>
      <c r="Y252" s="440"/>
      <c r="Z252" s="440"/>
    </row>
    <row r="253" ht="11.25" customHeight="1">
      <c r="A253" s="110" t="s">
        <v>3050</v>
      </c>
      <c r="B253" s="398" t="s">
        <v>3028</v>
      </c>
      <c r="C253" s="110" t="s">
        <v>51</v>
      </c>
      <c r="D253" s="520" t="s">
        <v>4083</v>
      </c>
      <c r="E253" s="306" t="s">
        <v>4042</v>
      </c>
      <c r="F253" s="110" t="s">
        <v>4043</v>
      </c>
      <c r="G253" s="488">
        <v>3.0</v>
      </c>
      <c r="H253" s="120">
        <v>3.0</v>
      </c>
      <c r="I253" s="110">
        <v>4.0</v>
      </c>
      <c r="J253" s="419">
        <v>20.0</v>
      </c>
      <c r="K253" s="419">
        <v>6.67</v>
      </c>
      <c r="L253" s="439" t="s">
        <v>756</v>
      </c>
      <c r="M253" s="440"/>
      <c r="N253" s="440"/>
      <c r="O253" s="440"/>
      <c r="P253" s="440"/>
      <c r="Q253" s="440"/>
      <c r="R253" s="440"/>
      <c r="S253" s="440"/>
      <c r="T253" s="440"/>
      <c r="U253" s="440"/>
      <c r="V253" s="440"/>
      <c r="W253" s="440"/>
      <c r="X253" s="440"/>
      <c r="Y253" s="440"/>
      <c r="Z253" s="440"/>
    </row>
    <row r="254" ht="11.25" customHeight="1">
      <c r="A254" s="110" t="s">
        <v>3050</v>
      </c>
      <c r="B254" s="398" t="s">
        <v>3028</v>
      </c>
      <c r="C254" s="110" t="s">
        <v>51</v>
      </c>
      <c r="D254" s="398" t="s">
        <v>4050</v>
      </c>
      <c r="E254" s="306" t="s">
        <v>4051</v>
      </c>
      <c r="F254" s="110" t="s">
        <v>4043</v>
      </c>
      <c r="G254" s="488">
        <v>3.0</v>
      </c>
      <c r="H254" s="120">
        <v>3.0</v>
      </c>
      <c r="I254" s="110">
        <v>4.0</v>
      </c>
      <c r="J254" s="419">
        <v>20.0</v>
      </c>
      <c r="K254" s="419">
        <v>6.67</v>
      </c>
      <c r="L254" s="439" t="s">
        <v>756</v>
      </c>
      <c r="M254" s="440"/>
      <c r="N254" s="440"/>
      <c r="O254" s="440"/>
      <c r="P254" s="440"/>
      <c r="Q254" s="440"/>
      <c r="R254" s="440"/>
      <c r="S254" s="440"/>
      <c r="T254" s="440"/>
      <c r="U254" s="440"/>
      <c r="V254" s="440"/>
      <c r="W254" s="440"/>
      <c r="X254" s="440"/>
      <c r="Y254" s="440"/>
      <c r="Z254" s="440"/>
    </row>
    <row r="255" ht="11.25" customHeight="1">
      <c r="A255" s="110" t="s">
        <v>3050</v>
      </c>
      <c r="B255" s="398" t="s">
        <v>3028</v>
      </c>
      <c r="C255" s="110" t="s">
        <v>51</v>
      </c>
      <c r="D255" s="521" t="s">
        <v>4053</v>
      </c>
      <c r="E255" s="306" t="s">
        <v>4054</v>
      </c>
      <c r="F255" s="110" t="s">
        <v>4043</v>
      </c>
      <c r="G255" s="488">
        <v>3.0</v>
      </c>
      <c r="H255" s="120">
        <v>3.0</v>
      </c>
      <c r="I255" s="110">
        <v>4.0</v>
      </c>
      <c r="J255" s="419">
        <v>20.0</v>
      </c>
      <c r="K255" s="419">
        <v>6.67</v>
      </c>
      <c r="L255" s="439" t="s">
        <v>756</v>
      </c>
      <c r="M255" s="440"/>
      <c r="N255" s="440"/>
      <c r="O255" s="440"/>
      <c r="P255" s="440"/>
      <c r="Q255" s="440"/>
      <c r="R255" s="440"/>
      <c r="S255" s="440"/>
      <c r="T255" s="440"/>
      <c r="U255" s="440"/>
      <c r="V255" s="440"/>
      <c r="W255" s="440"/>
      <c r="X255" s="440"/>
      <c r="Y255" s="440"/>
      <c r="Z255" s="440"/>
    </row>
    <row r="256" ht="11.25" customHeight="1">
      <c r="A256" s="90" t="s">
        <v>4084</v>
      </c>
      <c r="B256" s="521" t="s">
        <v>4085</v>
      </c>
      <c r="C256" s="90" t="s">
        <v>51</v>
      </c>
      <c r="D256" s="520" t="s">
        <v>4086</v>
      </c>
      <c r="E256" s="306" t="s">
        <v>4042</v>
      </c>
      <c r="F256" s="110" t="s">
        <v>4043</v>
      </c>
      <c r="G256" s="522">
        <v>2.0</v>
      </c>
      <c r="H256" s="523">
        <v>2.0</v>
      </c>
      <c r="I256" s="247">
        <v>2.0</v>
      </c>
      <c r="J256" s="424">
        <v>20.0</v>
      </c>
      <c r="K256" s="424">
        <v>10.0</v>
      </c>
      <c r="L256" s="439" t="s">
        <v>756</v>
      </c>
      <c r="M256" s="440"/>
      <c r="N256" s="440"/>
      <c r="O256" s="440"/>
      <c r="P256" s="440"/>
      <c r="Q256" s="440"/>
      <c r="R256" s="440"/>
      <c r="S256" s="440"/>
      <c r="T256" s="440"/>
      <c r="U256" s="440"/>
      <c r="V256" s="440"/>
      <c r="W256" s="440"/>
      <c r="X256" s="440"/>
      <c r="Y256" s="440"/>
      <c r="Z256" s="440"/>
    </row>
    <row r="257" ht="11.25" customHeight="1">
      <c r="A257" s="90" t="s">
        <v>4084</v>
      </c>
      <c r="B257" s="521" t="s">
        <v>4085</v>
      </c>
      <c r="C257" s="90" t="s">
        <v>51</v>
      </c>
      <c r="D257" s="520" t="s">
        <v>4059</v>
      </c>
      <c r="E257" s="306" t="s">
        <v>4060</v>
      </c>
      <c r="F257" s="110" t="s">
        <v>4043</v>
      </c>
      <c r="G257" s="522">
        <v>2.0</v>
      </c>
      <c r="H257" s="523">
        <v>2.0</v>
      </c>
      <c r="I257" s="247">
        <v>2.0</v>
      </c>
      <c r="J257" s="424">
        <v>20.0</v>
      </c>
      <c r="K257" s="424">
        <v>10.0</v>
      </c>
      <c r="L257" s="439" t="s">
        <v>756</v>
      </c>
      <c r="M257" s="440"/>
      <c r="N257" s="440"/>
      <c r="O257" s="440"/>
      <c r="P257" s="440"/>
      <c r="Q257" s="440"/>
      <c r="R257" s="440"/>
      <c r="S257" s="440"/>
      <c r="T257" s="440"/>
      <c r="U257" s="440"/>
      <c r="V257" s="440"/>
      <c r="W257" s="440"/>
      <c r="X257" s="440"/>
      <c r="Y257" s="440"/>
      <c r="Z257" s="440"/>
    </row>
    <row r="258" ht="11.25" customHeight="1">
      <c r="A258" s="90" t="s">
        <v>3051</v>
      </c>
      <c r="B258" s="521" t="s">
        <v>3031</v>
      </c>
      <c r="C258" s="90" t="s">
        <v>51</v>
      </c>
      <c r="D258" s="520" t="s">
        <v>4056</v>
      </c>
      <c r="E258" s="306" t="s">
        <v>4057</v>
      </c>
      <c r="F258" s="110" t="s">
        <v>4043</v>
      </c>
      <c r="G258" s="522">
        <v>2.0</v>
      </c>
      <c r="H258" s="523">
        <v>2.0</v>
      </c>
      <c r="I258" s="247">
        <v>2.0</v>
      </c>
      <c r="J258" s="424">
        <v>20.0</v>
      </c>
      <c r="K258" s="424">
        <v>10.0</v>
      </c>
      <c r="L258" s="439" t="s">
        <v>756</v>
      </c>
      <c r="M258" s="440"/>
      <c r="N258" s="440"/>
      <c r="O258" s="440"/>
      <c r="P258" s="440"/>
      <c r="Q258" s="440"/>
      <c r="R258" s="440"/>
      <c r="S258" s="440"/>
      <c r="T258" s="440"/>
      <c r="U258" s="440"/>
      <c r="V258" s="440"/>
      <c r="W258" s="440"/>
      <c r="X258" s="440"/>
      <c r="Y258" s="440"/>
      <c r="Z258" s="440"/>
    </row>
    <row r="259" ht="11.25" customHeight="1">
      <c r="A259" s="90" t="s">
        <v>3051</v>
      </c>
      <c r="B259" s="521" t="s">
        <v>3031</v>
      </c>
      <c r="C259" s="90" t="s">
        <v>51</v>
      </c>
      <c r="D259" s="520" t="s">
        <v>4059</v>
      </c>
      <c r="E259" s="306" t="s">
        <v>4060</v>
      </c>
      <c r="F259" s="110" t="s">
        <v>4043</v>
      </c>
      <c r="G259" s="522">
        <v>2.0</v>
      </c>
      <c r="H259" s="523">
        <v>2.0</v>
      </c>
      <c r="I259" s="247">
        <v>2.0</v>
      </c>
      <c r="J259" s="424">
        <v>20.0</v>
      </c>
      <c r="K259" s="424">
        <v>10.0</v>
      </c>
      <c r="L259" s="439" t="s">
        <v>756</v>
      </c>
      <c r="M259" s="440"/>
      <c r="N259" s="440"/>
      <c r="O259" s="440"/>
      <c r="P259" s="440"/>
      <c r="Q259" s="440"/>
      <c r="R259" s="440"/>
      <c r="S259" s="440"/>
      <c r="T259" s="440"/>
      <c r="U259" s="440"/>
      <c r="V259" s="440"/>
      <c r="W259" s="440"/>
      <c r="X259" s="440"/>
      <c r="Y259" s="440"/>
      <c r="Z259" s="440"/>
    </row>
    <row r="260" ht="11.25" customHeight="1">
      <c r="A260" s="90" t="s">
        <v>3051</v>
      </c>
      <c r="B260" s="521" t="s">
        <v>3031</v>
      </c>
      <c r="C260" s="90" t="s">
        <v>51</v>
      </c>
      <c r="D260" s="520" t="s">
        <v>4087</v>
      </c>
      <c r="E260" s="306" t="s">
        <v>4042</v>
      </c>
      <c r="F260" s="110" t="s">
        <v>4043</v>
      </c>
      <c r="G260" s="522">
        <v>2.0</v>
      </c>
      <c r="H260" s="523">
        <v>2.0</v>
      </c>
      <c r="I260" s="247">
        <v>2.0</v>
      </c>
      <c r="J260" s="424">
        <v>20.0</v>
      </c>
      <c r="K260" s="424">
        <v>10.0</v>
      </c>
      <c r="L260" s="439" t="s">
        <v>756</v>
      </c>
      <c r="M260" s="440"/>
      <c r="N260" s="440"/>
      <c r="O260" s="440"/>
      <c r="P260" s="440"/>
      <c r="Q260" s="440"/>
      <c r="R260" s="440"/>
      <c r="S260" s="440"/>
      <c r="T260" s="440"/>
      <c r="U260" s="440"/>
      <c r="V260" s="440"/>
      <c r="W260" s="440"/>
      <c r="X260" s="440"/>
      <c r="Y260" s="440"/>
      <c r="Z260" s="440"/>
    </row>
    <row r="261" ht="11.25" customHeight="1">
      <c r="A261" s="90" t="s">
        <v>4088</v>
      </c>
      <c r="B261" s="521" t="s">
        <v>4064</v>
      </c>
      <c r="C261" s="90" t="s">
        <v>51</v>
      </c>
      <c r="D261" s="520" t="s">
        <v>4065</v>
      </c>
      <c r="E261" s="306" t="s">
        <v>4066</v>
      </c>
      <c r="F261" s="110" t="s">
        <v>4067</v>
      </c>
      <c r="G261" s="522">
        <v>4.0</v>
      </c>
      <c r="H261" s="523" t="s">
        <v>4068</v>
      </c>
      <c r="I261" s="247">
        <v>4.0</v>
      </c>
      <c r="J261" s="424">
        <v>50.0</v>
      </c>
      <c r="K261" s="424">
        <v>12.5</v>
      </c>
      <c r="L261" s="439" t="s">
        <v>756</v>
      </c>
      <c r="M261" s="440"/>
      <c r="N261" s="440"/>
      <c r="O261" s="440"/>
      <c r="P261" s="440"/>
      <c r="Q261" s="440"/>
      <c r="R261" s="440"/>
      <c r="S261" s="440"/>
      <c r="T261" s="440"/>
      <c r="U261" s="440"/>
      <c r="V261" s="440"/>
      <c r="W261" s="440"/>
      <c r="X261" s="440"/>
      <c r="Y261" s="440"/>
      <c r="Z261" s="440"/>
    </row>
    <row r="262" ht="11.25" customHeight="1">
      <c r="A262" s="90" t="s">
        <v>4089</v>
      </c>
      <c r="B262" s="521" t="s">
        <v>4070</v>
      </c>
      <c r="C262" s="90" t="s">
        <v>51</v>
      </c>
      <c r="D262" s="520" t="s">
        <v>4056</v>
      </c>
      <c r="E262" s="306" t="s">
        <v>4057</v>
      </c>
      <c r="F262" s="110" t="s">
        <v>4043</v>
      </c>
      <c r="G262" s="522">
        <v>6.0</v>
      </c>
      <c r="H262" s="523" t="s">
        <v>4071</v>
      </c>
      <c r="I262" s="247">
        <v>6.0</v>
      </c>
      <c r="J262" s="424">
        <v>20.0</v>
      </c>
      <c r="K262" s="424">
        <v>3.33</v>
      </c>
      <c r="L262" s="439" t="s">
        <v>756</v>
      </c>
      <c r="M262" s="440"/>
      <c r="N262" s="440"/>
      <c r="O262" s="440"/>
      <c r="P262" s="440"/>
      <c r="Q262" s="440"/>
      <c r="R262" s="440"/>
      <c r="S262" s="440"/>
      <c r="T262" s="440"/>
      <c r="U262" s="440"/>
      <c r="V262" s="440"/>
      <c r="W262" s="440"/>
      <c r="X262" s="440"/>
      <c r="Y262" s="440"/>
      <c r="Z262" s="440"/>
    </row>
    <row r="263" ht="11.25" customHeight="1">
      <c r="A263" s="90" t="s">
        <v>4090</v>
      </c>
      <c r="B263" s="521" t="s">
        <v>4073</v>
      </c>
      <c r="C263" s="90" t="s">
        <v>51</v>
      </c>
      <c r="D263" s="520" t="s">
        <v>4074</v>
      </c>
      <c r="E263" s="306" t="s">
        <v>4075</v>
      </c>
      <c r="F263" s="110" t="s">
        <v>3386</v>
      </c>
      <c r="G263" s="522">
        <v>4.0</v>
      </c>
      <c r="H263" s="523" t="s">
        <v>4068</v>
      </c>
      <c r="I263" s="247">
        <v>4.0</v>
      </c>
      <c r="J263" s="424">
        <v>20.0</v>
      </c>
      <c r="K263" s="424">
        <v>5.0</v>
      </c>
      <c r="L263" s="439" t="s">
        <v>756</v>
      </c>
      <c r="M263" s="440"/>
      <c r="N263" s="440"/>
      <c r="O263" s="440"/>
      <c r="P263" s="440"/>
      <c r="Q263" s="440"/>
      <c r="R263" s="440"/>
      <c r="S263" s="440"/>
      <c r="T263" s="440"/>
      <c r="U263" s="440"/>
      <c r="V263" s="440"/>
      <c r="W263" s="440"/>
      <c r="X263" s="440"/>
      <c r="Y263" s="440"/>
      <c r="Z263" s="440"/>
    </row>
    <row r="264" ht="11.25" customHeight="1">
      <c r="A264" s="90" t="s">
        <v>4091</v>
      </c>
      <c r="B264" s="521" t="s">
        <v>4077</v>
      </c>
      <c r="C264" s="90" t="s">
        <v>51</v>
      </c>
      <c r="D264" s="520" t="s">
        <v>4078</v>
      </c>
      <c r="E264" s="306" t="s">
        <v>4079</v>
      </c>
      <c r="F264" s="110" t="s">
        <v>4043</v>
      </c>
      <c r="G264" s="522">
        <v>4.0</v>
      </c>
      <c r="H264" s="523" t="s">
        <v>4068</v>
      </c>
      <c r="I264" s="247">
        <v>4.0</v>
      </c>
      <c r="J264" s="424">
        <v>20.0</v>
      </c>
      <c r="K264" s="424">
        <v>5.0</v>
      </c>
      <c r="L264" s="439" t="s">
        <v>756</v>
      </c>
      <c r="M264" s="440"/>
      <c r="N264" s="440"/>
      <c r="O264" s="440"/>
      <c r="P264" s="440"/>
      <c r="Q264" s="440"/>
      <c r="R264" s="440"/>
      <c r="S264" s="440"/>
      <c r="T264" s="440"/>
      <c r="U264" s="440"/>
      <c r="V264" s="440"/>
      <c r="W264" s="440"/>
      <c r="X264" s="440"/>
      <c r="Y264" s="440"/>
      <c r="Z264" s="440"/>
    </row>
    <row r="265" ht="11.25" customHeight="1">
      <c r="A265" s="90" t="s">
        <v>4092</v>
      </c>
      <c r="B265" s="521" t="s">
        <v>4093</v>
      </c>
      <c r="C265" s="90" t="s">
        <v>889</v>
      </c>
      <c r="D265" s="520" t="s">
        <v>4056</v>
      </c>
      <c r="E265" s="306" t="s">
        <v>4057</v>
      </c>
      <c r="F265" s="110" t="s">
        <v>4043</v>
      </c>
      <c r="G265" s="522">
        <v>1.0</v>
      </c>
      <c r="H265" s="523" t="s">
        <v>4094</v>
      </c>
      <c r="I265" s="247">
        <v>1.0</v>
      </c>
      <c r="J265" s="424">
        <v>20.0</v>
      </c>
      <c r="K265" s="424">
        <v>20.0</v>
      </c>
      <c r="L265" s="439" t="s">
        <v>756</v>
      </c>
      <c r="M265" s="440"/>
      <c r="N265" s="440"/>
      <c r="O265" s="440"/>
      <c r="P265" s="440"/>
      <c r="Q265" s="440"/>
      <c r="R265" s="440"/>
      <c r="S265" s="440"/>
      <c r="T265" s="440"/>
      <c r="U265" s="440"/>
      <c r="V265" s="440"/>
      <c r="W265" s="440"/>
      <c r="X265" s="440"/>
      <c r="Y265" s="440"/>
      <c r="Z265" s="440"/>
    </row>
    <row r="266" ht="11.25" customHeight="1">
      <c r="A266" s="67" t="s">
        <v>3822</v>
      </c>
      <c r="B266" s="87" t="s">
        <v>3259</v>
      </c>
      <c r="C266" s="65" t="s">
        <v>51</v>
      </c>
      <c r="D266" s="87" t="s">
        <v>3823</v>
      </c>
      <c r="E266" s="441" t="s">
        <v>3824</v>
      </c>
      <c r="F266" s="65" t="s">
        <v>3638</v>
      </c>
      <c r="G266" s="110">
        <v>6.0</v>
      </c>
      <c r="H266" s="110">
        <v>5.0</v>
      </c>
      <c r="I266" s="36">
        <v>6.0</v>
      </c>
      <c r="J266" s="457">
        <v>20.0</v>
      </c>
      <c r="K266" s="457">
        <v>3.5</v>
      </c>
      <c r="L266" s="439" t="s">
        <v>764</v>
      </c>
      <c r="M266" s="440"/>
      <c r="N266" s="440"/>
      <c r="O266" s="440"/>
      <c r="P266" s="440"/>
      <c r="Q266" s="440"/>
      <c r="R266" s="440"/>
      <c r="S266" s="440"/>
      <c r="T266" s="440"/>
      <c r="U266" s="440"/>
      <c r="V266" s="440"/>
      <c r="W266" s="440"/>
      <c r="X266" s="440"/>
      <c r="Y266" s="440"/>
      <c r="Z266" s="440"/>
    </row>
    <row r="267" ht="11.25" customHeight="1">
      <c r="A267" s="67" t="s">
        <v>3822</v>
      </c>
      <c r="B267" s="87" t="s">
        <v>3259</v>
      </c>
      <c r="C267" s="65" t="s">
        <v>51</v>
      </c>
      <c r="D267" s="87" t="s">
        <v>3825</v>
      </c>
      <c r="E267" s="441" t="s">
        <v>3826</v>
      </c>
      <c r="F267" s="65" t="s">
        <v>3638</v>
      </c>
      <c r="G267" s="110">
        <v>6.0</v>
      </c>
      <c r="H267" s="110">
        <v>5.0</v>
      </c>
      <c r="I267" s="36">
        <v>6.0</v>
      </c>
      <c r="J267" s="457">
        <v>20.0</v>
      </c>
      <c r="K267" s="457">
        <v>3.5</v>
      </c>
      <c r="L267" s="439" t="s">
        <v>764</v>
      </c>
      <c r="M267" s="440"/>
      <c r="N267" s="440"/>
      <c r="O267" s="440"/>
      <c r="P267" s="440"/>
      <c r="Q267" s="440"/>
      <c r="R267" s="440"/>
      <c r="S267" s="440"/>
      <c r="T267" s="440"/>
      <c r="U267" s="440"/>
      <c r="V267" s="440"/>
      <c r="W267" s="440"/>
      <c r="X267" s="440"/>
      <c r="Y267" s="440"/>
      <c r="Z267" s="440"/>
    </row>
    <row r="268" ht="11.25" customHeight="1">
      <c r="A268" s="67" t="s">
        <v>4095</v>
      </c>
      <c r="B268" s="87" t="s">
        <v>4096</v>
      </c>
      <c r="C268" s="65" t="s">
        <v>51</v>
      </c>
      <c r="D268" s="142" t="s">
        <v>4097</v>
      </c>
      <c r="E268" s="442" t="s">
        <v>4098</v>
      </c>
      <c r="F268" s="64" t="s">
        <v>3638</v>
      </c>
      <c r="G268" s="488">
        <v>6.0</v>
      </c>
      <c r="H268" s="488">
        <v>1.0</v>
      </c>
      <c r="I268" s="36">
        <v>6.0</v>
      </c>
      <c r="J268" s="457">
        <v>20.0</v>
      </c>
      <c r="K268" s="457">
        <v>3.5</v>
      </c>
      <c r="L268" s="439" t="s">
        <v>764</v>
      </c>
      <c r="M268" s="440"/>
      <c r="N268" s="440"/>
      <c r="O268" s="440"/>
      <c r="P268" s="440"/>
      <c r="Q268" s="440"/>
      <c r="R268" s="440"/>
      <c r="S268" s="440"/>
      <c r="T268" s="440"/>
      <c r="U268" s="440"/>
      <c r="V268" s="440"/>
      <c r="W268" s="440"/>
      <c r="X268" s="440"/>
      <c r="Y268" s="440"/>
      <c r="Z268" s="440"/>
    </row>
    <row r="269" ht="11.25" customHeight="1">
      <c r="A269" s="67" t="s">
        <v>4099</v>
      </c>
      <c r="B269" s="87" t="s">
        <v>4100</v>
      </c>
      <c r="C269" s="65" t="s">
        <v>51</v>
      </c>
      <c r="D269" s="142" t="s">
        <v>4101</v>
      </c>
      <c r="E269" s="442" t="s">
        <v>4102</v>
      </c>
      <c r="F269" s="64" t="s">
        <v>3638</v>
      </c>
      <c r="G269" s="488">
        <v>1.0</v>
      </c>
      <c r="H269" s="488">
        <v>1.0</v>
      </c>
      <c r="I269" s="36">
        <v>1.0</v>
      </c>
      <c r="J269" s="457">
        <v>20.0</v>
      </c>
      <c r="K269" s="457">
        <v>20.0</v>
      </c>
      <c r="L269" s="439" t="s">
        <v>764</v>
      </c>
      <c r="M269" s="440"/>
      <c r="N269" s="440"/>
      <c r="O269" s="440"/>
      <c r="P269" s="440"/>
      <c r="Q269" s="440"/>
      <c r="R269" s="440"/>
      <c r="S269" s="440"/>
      <c r="T269" s="440"/>
      <c r="U269" s="440"/>
      <c r="V269" s="440"/>
      <c r="W269" s="440"/>
      <c r="X269" s="440"/>
      <c r="Y269" s="440"/>
      <c r="Z269" s="440"/>
    </row>
    <row r="270" ht="11.25" customHeight="1">
      <c r="A270" s="67" t="s">
        <v>4103</v>
      </c>
      <c r="B270" s="87" t="s">
        <v>4104</v>
      </c>
      <c r="C270" s="225" t="s">
        <v>51</v>
      </c>
      <c r="D270" s="87" t="s">
        <v>3232</v>
      </c>
      <c r="E270" s="442" t="s">
        <v>3233</v>
      </c>
      <c r="F270" s="64" t="s">
        <v>3638</v>
      </c>
      <c r="G270" s="488">
        <v>3.0</v>
      </c>
      <c r="H270" s="488">
        <v>1.0</v>
      </c>
      <c r="I270" s="36">
        <v>3.0</v>
      </c>
      <c r="J270" s="457">
        <v>20.0</v>
      </c>
      <c r="K270" s="457">
        <v>6.7</v>
      </c>
      <c r="L270" s="439" t="s">
        <v>764</v>
      </c>
      <c r="M270" s="440"/>
      <c r="N270" s="440"/>
      <c r="O270" s="440"/>
      <c r="P270" s="440"/>
      <c r="Q270" s="440"/>
      <c r="R270" s="440"/>
      <c r="S270" s="440"/>
      <c r="T270" s="440"/>
      <c r="U270" s="440"/>
      <c r="V270" s="440"/>
      <c r="W270" s="440"/>
      <c r="X270" s="440"/>
      <c r="Y270" s="440"/>
      <c r="Z270" s="440"/>
    </row>
    <row r="271" ht="11.25" customHeight="1">
      <c r="A271" s="67" t="s">
        <v>4105</v>
      </c>
      <c r="B271" s="87" t="s">
        <v>4106</v>
      </c>
      <c r="C271" s="64" t="s">
        <v>51</v>
      </c>
      <c r="D271" s="87" t="s">
        <v>4107</v>
      </c>
      <c r="E271" s="442" t="s">
        <v>4108</v>
      </c>
      <c r="F271" s="64"/>
      <c r="G271" s="488">
        <v>8.0</v>
      </c>
      <c r="H271" s="488">
        <v>8.0</v>
      </c>
      <c r="I271" s="36">
        <v>8.0</v>
      </c>
      <c r="J271" s="457">
        <v>20.0</v>
      </c>
      <c r="K271" s="457">
        <v>2.5</v>
      </c>
      <c r="L271" s="439" t="s">
        <v>764</v>
      </c>
      <c r="M271" s="440"/>
      <c r="N271" s="440"/>
      <c r="O271" s="440"/>
      <c r="P271" s="440"/>
      <c r="Q271" s="440"/>
      <c r="R271" s="440"/>
      <c r="S271" s="440"/>
      <c r="T271" s="440"/>
      <c r="U271" s="440"/>
      <c r="V271" s="440"/>
      <c r="W271" s="440"/>
      <c r="X271" s="440"/>
      <c r="Y271" s="440"/>
      <c r="Z271" s="440"/>
    </row>
    <row r="272" ht="11.25" customHeight="1">
      <c r="A272" s="67" t="s">
        <v>4105</v>
      </c>
      <c r="B272" s="87" t="s">
        <v>4106</v>
      </c>
      <c r="C272" s="64" t="s">
        <v>51</v>
      </c>
      <c r="D272" s="524" t="s">
        <v>4109</v>
      </c>
      <c r="E272" s="442" t="s">
        <v>4110</v>
      </c>
      <c r="F272" s="64"/>
      <c r="G272" s="488">
        <v>8.0</v>
      </c>
      <c r="H272" s="488">
        <v>8.0</v>
      </c>
      <c r="I272" s="36">
        <v>8.0</v>
      </c>
      <c r="J272" s="457">
        <v>20.0</v>
      </c>
      <c r="K272" s="457">
        <v>2.5</v>
      </c>
      <c r="L272" s="439" t="s">
        <v>764</v>
      </c>
      <c r="M272" s="440"/>
      <c r="N272" s="440"/>
      <c r="O272" s="440"/>
      <c r="P272" s="440"/>
      <c r="Q272" s="440"/>
      <c r="R272" s="440"/>
      <c r="S272" s="440"/>
      <c r="T272" s="440"/>
      <c r="U272" s="440"/>
      <c r="V272" s="440"/>
      <c r="W272" s="440"/>
      <c r="X272" s="440"/>
      <c r="Y272" s="440"/>
      <c r="Z272" s="440"/>
    </row>
    <row r="273" ht="11.25" customHeight="1">
      <c r="A273" s="67" t="s">
        <v>4105</v>
      </c>
      <c r="B273" s="87" t="s">
        <v>4106</v>
      </c>
      <c r="C273" s="64" t="s">
        <v>51</v>
      </c>
      <c r="D273" s="524" t="s">
        <v>4111</v>
      </c>
      <c r="E273" s="442" t="s">
        <v>4112</v>
      </c>
      <c r="F273" s="64"/>
      <c r="G273" s="488">
        <v>8.0</v>
      </c>
      <c r="H273" s="488">
        <v>8.0</v>
      </c>
      <c r="I273" s="36">
        <v>8.0</v>
      </c>
      <c r="J273" s="457">
        <v>20.0</v>
      </c>
      <c r="K273" s="457">
        <v>2.5</v>
      </c>
      <c r="L273" s="439" t="s">
        <v>764</v>
      </c>
      <c r="M273" s="440"/>
      <c r="N273" s="440"/>
      <c r="O273" s="440"/>
      <c r="P273" s="440"/>
      <c r="Q273" s="440"/>
      <c r="R273" s="440"/>
      <c r="S273" s="440"/>
      <c r="T273" s="440"/>
      <c r="U273" s="440"/>
      <c r="V273" s="440"/>
      <c r="W273" s="440"/>
      <c r="X273" s="440"/>
      <c r="Y273" s="440"/>
      <c r="Z273" s="440"/>
    </row>
    <row r="274" ht="11.25" customHeight="1">
      <c r="A274" s="67" t="s">
        <v>4113</v>
      </c>
      <c r="B274" s="87" t="s">
        <v>4114</v>
      </c>
      <c r="C274" s="82" t="s">
        <v>51</v>
      </c>
      <c r="D274" s="142" t="s">
        <v>4115</v>
      </c>
      <c r="E274" s="442" t="s">
        <v>4116</v>
      </c>
      <c r="F274" s="64" t="s">
        <v>3638</v>
      </c>
      <c r="G274" s="488">
        <v>3.0</v>
      </c>
      <c r="H274" s="488">
        <v>2.0</v>
      </c>
      <c r="I274" s="36">
        <v>3.0</v>
      </c>
      <c r="J274" s="457">
        <v>20.0</v>
      </c>
      <c r="K274" s="457">
        <v>6.67</v>
      </c>
      <c r="L274" s="439" t="s">
        <v>764</v>
      </c>
      <c r="M274" s="440"/>
      <c r="N274" s="440"/>
      <c r="O274" s="440"/>
      <c r="P274" s="440"/>
      <c r="Q274" s="440"/>
      <c r="R274" s="440"/>
      <c r="S274" s="440"/>
      <c r="T274" s="440"/>
      <c r="U274" s="440"/>
      <c r="V274" s="440"/>
      <c r="W274" s="440"/>
      <c r="X274" s="440"/>
      <c r="Y274" s="440"/>
      <c r="Z274" s="440"/>
    </row>
    <row r="275" ht="11.25" customHeight="1">
      <c r="A275" s="67" t="s">
        <v>4113</v>
      </c>
      <c r="B275" s="87" t="s">
        <v>4114</v>
      </c>
      <c r="C275" s="82" t="s">
        <v>51</v>
      </c>
      <c r="D275" s="142" t="s">
        <v>4117</v>
      </c>
      <c r="E275" s="442" t="s">
        <v>4118</v>
      </c>
      <c r="F275" s="64" t="s">
        <v>3638</v>
      </c>
      <c r="G275" s="488">
        <v>3.0</v>
      </c>
      <c r="H275" s="488">
        <v>2.0</v>
      </c>
      <c r="I275" s="36">
        <v>3.0</v>
      </c>
      <c r="J275" s="457">
        <v>20.0</v>
      </c>
      <c r="K275" s="457">
        <v>6.67</v>
      </c>
      <c r="L275" s="439" t="s">
        <v>764</v>
      </c>
      <c r="M275" s="440"/>
      <c r="N275" s="440"/>
      <c r="O275" s="440"/>
      <c r="P275" s="440"/>
      <c r="Q275" s="440"/>
      <c r="R275" s="440"/>
      <c r="S275" s="440"/>
      <c r="T275" s="440"/>
      <c r="U275" s="440"/>
      <c r="V275" s="440"/>
      <c r="W275" s="440"/>
      <c r="X275" s="440"/>
      <c r="Y275" s="440"/>
      <c r="Z275" s="440"/>
    </row>
    <row r="276" ht="11.25" customHeight="1">
      <c r="A276" s="67" t="s">
        <v>4113</v>
      </c>
      <c r="B276" s="87" t="s">
        <v>4114</v>
      </c>
      <c r="C276" s="82" t="s">
        <v>51</v>
      </c>
      <c r="D276" s="142" t="s">
        <v>4119</v>
      </c>
      <c r="E276" s="442" t="s">
        <v>4120</v>
      </c>
      <c r="F276" s="64" t="s">
        <v>3638</v>
      </c>
      <c r="G276" s="488">
        <v>3.0</v>
      </c>
      <c r="H276" s="488">
        <v>2.0</v>
      </c>
      <c r="I276" s="36">
        <v>3.0</v>
      </c>
      <c r="J276" s="457">
        <v>20.0</v>
      </c>
      <c r="K276" s="457">
        <v>6.67</v>
      </c>
      <c r="L276" s="439" t="s">
        <v>764</v>
      </c>
      <c r="M276" s="440"/>
      <c r="N276" s="440"/>
      <c r="O276" s="440"/>
      <c r="P276" s="440"/>
      <c r="Q276" s="440"/>
      <c r="R276" s="440"/>
      <c r="S276" s="440"/>
      <c r="T276" s="440"/>
      <c r="U276" s="440"/>
      <c r="V276" s="440"/>
      <c r="W276" s="440"/>
      <c r="X276" s="440"/>
      <c r="Y276" s="440"/>
      <c r="Z276" s="440"/>
    </row>
    <row r="277" ht="11.25" customHeight="1">
      <c r="A277" s="67" t="s">
        <v>4121</v>
      </c>
      <c r="B277" s="87" t="s">
        <v>4122</v>
      </c>
      <c r="C277" s="82" t="s">
        <v>51</v>
      </c>
      <c r="D277" s="524" t="s">
        <v>4123</v>
      </c>
      <c r="E277" s="442" t="s">
        <v>4124</v>
      </c>
      <c r="F277" s="64" t="s">
        <v>3638</v>
      </c>
      <c r="G277" s="488">
        <v>3.0</v>
      </c>
      <c r="H277" s="488">
        <v>2.0</v>
      </c>
      <c r="I277" s="36">
        <v>3.0</v>
      </c>
      <c r="J277" s="457">
        <v>20.0</v>
      </c>
      <c r="K277" s="457">
        <v>6.67</v>
      </c>
      <c r="L277" s="439" t="s">
        <v>764</v>
      </c>
      <c r="M277" s="440"/>
      <c r="N277" s="440"/>
      <c r="O277" s="440"/>
      <c r="P277" s="440"/>
      <c r="Q277" s="440"/>
      <c r="R277" s="440"/>
      <c r="S277" s="440"/>
      <c r="T277" s="440"/>
      <c r="U277" s="440"/>
      <c r="V277" s="440"/>
      <c r="W277" s="440"/>
      <c r="X277" s="440"/>
      <c r="Y277" s="440"/>
      <c r="Z277" s="440"/>
    </row>
    <row r="278" ht="11.25" customHeight="1">
      <c r="A278" s="67" t="s">
        <v>4121</v>
      </c>
      <c r="B278" s="87" t="s">
        <v>4122</v>
      </c>
      <c r="C278" s="82" t="s">
        <v>51</v>
      </c>
      <c r="D278" s="524" t="s">
        <v>4125</v>
      </c>
      <c r="E278" s="442" t="s">
        <v>4126</v>
      </c>
      <c r="F278" s="64" t="s">
        <v>3638</v>
      </c>
      <c r="G278" s="488">
        <v>3.0</v>
      </c>
      <c r="H278" s="488">
        <v>2.0</v>
      </c>
      <c r="I278" s="36">
        <v>3.0</v>
      </c>
      <c r="J278" s="457">
        <v>20.0</v>
      </c>
      <c r="K278" s="457">
        <v>6.67</v>
      </c>
      <c r="L278" s="439" t="s">
        <v>764</v>
      </c>
      <c r="M278" s="440"/>
      <c r="N278" s="440"/>
      <c r="O278" s="440"/>
      <c r="P278" s="440"/>
      <c r="Q278" s="440"/>
      <c r="R278" s="440"/>
      <c r="S278" s="440"/>
      <c r="T278" s="440"/>
      <c r="U278" s="440"/>
      <c r="V278" s="440"/>
      <c r="W278" s="440"/>
      <c r="X278" s="440"/>
      <c r="Y278" s="440"/>
      <c r="Z278" s="440"/>
    </row>
    <row r="279" ht="11.25" customHeight="1">
      <c r="A279" s="67" t="s">
        <v>4121</v>
      </c>
      <c r="B279" s="87" t="s">
        <v>4122</v>
      </c>
      <c r="C279" s="82" t="s">
        <v>51</v>
      </c>
      <c r="D279" s="524" t="s">
        <v>4127</v>
      </c>
      <c r="E279" s="442" t="s">
        <v>4128</v>
      </c>
      <c r="F279" s="64" t="s">
        <v>3638</v>
      </c>
      <c r="G279" s="488">
        <v>3.0</v>
      </c>
      <c r="H279" s="488">
        <v>2.0</v>
      </c>
      <c r="I279" s="36">
        <v>3.0</v>
      </c>
      <c r="J279" s="457">
        <v>20.0</v>
      </c>
      <c r="K279" s="457">
        <v>6.67</v>
      </c>
      <c r="L279" s="439" t="s">
        <v>764</v>
      </c>
      <c r="M279" s="440"/>
      <c r="N279" s="440"/>
      <c r="O279" s="440"/>
      <c r="P279" s="440"/>
      <c r="Q279" s="440"/>
      <c r="R279" s="440"/>
      <c r="S279" s="440"/>
      <c r="T279" s="440"/>
      <c r="U279" s="440"/>
      <c r="V279" s="440"/>
      <c r="W279" s="440"/>
      <c r="X279" s="440"/>
      <c r="Y279" s="440"/>
      <c r="Z279" s="440"/>
    </row>
    <row r="280" ht="11.25" customHeight="1">
      <c r="A280" s="67" t="s">
        <v>4121</v>
      </c>
      <c r="B280" s="87" t="s">
        <v>4122</v>
      </c>
      <c r="C280" s="82" t="s">
        <v>51</v>
      </c>
      <c r="D280" s="524" t="s">
        <v>4129</v>
      </c>
      <c r="E280" s="442" t="s">
        <v>4130</v>
      </c>
      <c r="F280" s="64" t="s">
        <v>3638</v>
      </c>
      <c r="G280" s="488">
        <v>3.0</v>
      </c>
      <c r="H280" s="488">
        <v>2.0</v>
      </c>
      <c r="I280" s="36">
        <v>3.0</v>
      </c>
      <c r="J280" s="457">
        <v>20.0</v>
      </c>
      <c r="K280" s="457">
        <v>6.67</v>
      </c>
      <c r="L280" s="439" t="s">
        <v>764</v>
      </c>
      <c r="M280" s="440"/>
      <c r="N280" s="440"/>
      <c r="O280" s="440"/>
      <c r="P280" s="440"/>
      <c r="Q280" s="440"/>
      <c r="R280" s="440"/>
      <c r="S280" s="440"/>
      <c r="T280" s="440"/>
      <c r="U280" s="440"/>
      <c r="V280" s="440"/>
      <c r="W280" s="440"/>
      <c r="X280" s="440"/>
      <c r="Y280" s="440"/>
      <c r="Z280" s="440"/>
    </row>
    <row r="281" ht="11.25" customHeight="1">
      <c r="A281" s="67" t="s">
        <v>4121</v>
      </c>
      <c r="B281" s="87" t="s">
        <v>4122</v>
      </c>
      <c r="C281" s="82" t="s">
        <v>51</v>
      </c>
      <c r="D281" s="524" t="s">
        <v>4131</v>
      </c>
      <c r="E281" s="442" t="s">
        <v>4132</v>
      </c>
      <c r="F281" s="64" t="s">
        <v>3638</v>
      </c>
      <c r="G281" s="488">
        <v>3.0</v>
      </c>
      <c r="H281" s="488">
        <v>2.0</v>
      </c>
      <c r="I281" s="36">
        <v>3.0</v>
      </c>
      <c r="J281" s="457">
        <v>20.0</v>
      </c>
      <c r="K281" s="457">
        <v>6.67</v>
      </c>
      <c r="L281" s="439" t="s">
        <v>764</v>
      </c>
      <c r="M281" s="440"/>
      <c r="N281" s="440"/>
      <c r="O281" s="440"/>
      <c r="P281" s="440"/>
      <c r="Q281" s="440"/>
      <c r="R281" s="440"/>
      <c r="S281" s="440"/>
      <c r="T281" s="440"/>
      <c r="U281" s="440"/>
      <c r="V281" s="440"/>
      <c r="W281" s="440"/>
      <c r="X281" s="440"/>
      <c r="Y281" s="440"/>
      <c r="Z281" s="440"/>
    </row>
    <row r="282" ht="11.25" customHeight="1">
      <c r="A282" s="67" t="s">
        <v>4121</v>
      </c>
      <c r="B282" s="87" t="s">
        <v>4122</v>
      </c>
      <c r="C282" s="82" t="s">
        <v>51</v>
      </c>
      <c r="D282" s="524" t="s">
        <v>4133</v>
      </c>
      <c r="E282" s="442" t="s">
        <v>4128</v>
      </c>
      <c r="F282" s="64" t="s">
        <v>3638</v>
      </c>
      <c r="G282" s="488">
        <v>3.0</v>
      </c>
      <c r="H282" s="488">
        <v>2.0</v>
      </c>
      <c r="I282" s="36">
        <v>3.0</v>
      </c>
      <c r="J282" s="457">
        <v>20.0</v>
      </c>
      <c r="K282" s="457">
        <v>6.67</v>
      </c>
      <c r="L282" s="439" t="s">
        <v>764</v>
      </c>
      <c r="M282" s="440"/>
      <c r="N282" s="440"/>
      <c r="O282" s="440"/>
      <c r="P282" s="440"/>
      <c r="Q282" s="440"/>
      <c r="R282" s="440"/>
      <c r="S282" s="440"/>
      <c r="T282" s="440"/>
      <c r="U282" s="440"/>
      <c r="V282" s="440"/>
      <c r="W282" s="440"/>
      <c r="X282" s="440"/>
      <c r="Y282" s="440"/>
      <c r="Z282" s="440"/>
    </row>
    <row r="283" ht="11.25" customHeight="1">
      <c r="A283" s="67" t="s">
        <v>4121</v>
      </c>
      <c r="B283" s="87" t="s">
        <v>4122</v>
      </c>
      <c r="C283" s="82" t="s">
        <v>51</v>
      </c>
      <c r="D283" s="524" t="s">
        <v>4134</v>
      </c>
      <c r="E283" s="442" t="s">
        <v>4135</v>
      </c>
      <c r="F283" s="64" t="s">
        <v>3638</v>
      </c>
      <c r="G283" s="488">
        <v>3.0</v>
      </c>
      <c r="H283" s="488">
        <v>2.0</v>
      </c>
      <c r="I283" s="36">
        <v>3.0</v>
      </c>
      <c r="J283" s="457">
        <v>20.0</v>
      </c>
      <c r="K283" s="457">
        <v>6.67</v>
      </c>
      <c r="L283" s="439" t="s">
        <v>764</v>
      </c>
      <c r="M283" s="440"/>
      <c r="N283" s="440"/>
      <c r="O283" s="440"/>
      <c r="P283" s="440"/>
      <c r="Q283" s="440"/>
      <c r="R283" s="440"/>
      <c r="S283" s="440"/>
      <c r="T283" s="440"/>
      <c r="U283" s="440"/>
      <c r="V283" s="440"/>
      <c r="W283" s="440"/>
      <c r="X283" s="440"/>
      <c r="Y283" s="440"/>
      <c r="Z283" s="440"/>
    </row>
    <row r="284" ht="11.25" customHeight="1">
      <c r="A284" s="67" t="s">
        <v>3061</v>
      </c>
      <c r="B284" s="87" t="s">
        <v>3827</v>
      </c>
      <c r="C284" s="82" t="s">
        <v>51</v>
      </c>
      <c r="D284" s="142" t="s">
        <v>3828</v>
      </c>
      <c r="E284" s="442" t="s">
        <v>3829</v>
      </c>
      <c r="F284" s="64" t="s">
        <v>3638</v>
      </c>
      <c r="G284" s="488">
        <v>6.0</v>
      </c>
      <c r="H284" s="488">
        <v>4.0</v>
      </c>
      <c r="I284" s="36">
        <v>7.0</v>
      </c>
      <c r="J284" s="457">
        <v>20.0</v>
      </c>
      <c r="K284" s="457">
        <v>3.5</v>
      </c>
      <c r="L284" s="439" t="s">
        <v>764</v>
      </c>
      <c r="M284" s="440"/>
      <c r="N284" s="440"/>
      <c r="O284" s="440"/>
      <c r="P284" s="440"/>
      <c r="Q284" s="440"/>
      <c r="R284" s="440"/>
      <c r="S284" s="440"/>
      <c r="T284" s="440"/>
      <c r="U284" s="440"/>
      <c r="V284" s="440"/>
      <c r="W284" s="440"/>
      <c r="X284" s="440"/>
      <c r="Y284" s="440"/>
      <c r="Z284" s="440"/>
    </row>
    <row r="285" ht="11.25" customHeight="1">
      <c r="A285" s="67" t="s">
        <v>3061</v>
      </c>
      <c r="B285" s="87" t="s">
        <v>3827</v>
      </c>
      <c r="C285" s="82" t="s">
        <v>51</v>
      </c>
      <c r="D285" s="142" t="s">
        <v>3830</v>
      </c>
      <c r="E285" s="442" t="s">
        <v>3831</v>
      </c>
      <c r="F285" s="64" t="s">
        <v>3638</v>
      </c>
      <c r="G285" s="488">
        <v>6.0</v>
      </c>
      <c r="H285" s="488">
        <v>4.0</v>
      </c>
      <c r="I285" s="36">
        <v>7.0</v>
      </c>
      <c r="J285" s="457">
        <v>20.0</v>
      </c>
      <c r="K285" s="457">
        <v>3.5</v>
      </c>
      <c r="L285" s="439" t="s">
        <v>764</v>
      </c>
      <c r="M285" s="440"/>
      <c r="N285" s="440"/>
      <c r="O285" s="440"/>
      <c r="P285" s="440"/>
      <c r="Q285" s="440"/>
      <c r="R285" s="440"/>
      <c r="S285" s="440"/>
      <c r="T285" s="440"/>
      <c r="U285" s="440"/>
      <c r="V285" s="440"/>
      <c r="W285" s="440"/>
      <c r="X285" s="440"/>
      <c r="Y285" s="440"/>
      <c r="Z285" s="440"/>
    </row>
    <row r="286" ht="11.25" customHeight="1">
      <c r="A286" s="67" t="s">
        <v>3061</v>
      </c>
      <c r="B286" s="87" t="s">
        <v>3827</v>
      </c>
      <c r="C286" s="82" t="s">
        <v>51</v>
      </c>
      <c r="D286" s="142" t="s">
        <v>1089</v>
      </c>
      <c r="E286" s="442" t="s">
        <v>3832</v>
      </c>
      <c r="F286" s="64" t="s">
        <v>3638</v>
      </c>
      <c r="G286" s="488">
        <v>6.0</v>
      </c>
      <c r="H286" s="488">
        <v>4.0</v>
      </c>
      <c r="I286" s="36">
        <v>7.0</v>
      </c>
      <c r="J286" s="457">
        <v>20.0</v>
      </c>
      <c r="K286" s="457">
        <v>3.5</v>
      </c>
      <c r="L286" s="439" t="s">
        <v>764</v>
      </c>
      <c r="M286" s="440"/>
      <c r="N286" s="440"/>
      <c r="O286" s="440"/>
      <c r="P286" s="440"/>
      <c r="Q286" s="440"/>
      <c r="R286" s="440"/>
      <c r="S286" s="440"/>
      <c r="T286" s="440"/>
      <c r="U286" s="440"/>
      <c r="V286" s="440"/>
      <c r="W286" s="440"/>
      <c r="X286" s="440"/>
      <c r="Y286" s="440"/>
      <c r="Z286" s="440"/>
    </row>
    <row r="287" ht="11.25" customHeight="1">
      <c r="A287" s="67" t="s">
        <v>3061</v>
      </c>
      <c r="B287" s="87" t="s">
        <v>3827</v>
      </c>
      <c r="C287" s="82" t="s">
        <v>51</v>
      </c>
      <c r="D287" s="142" t="s">
        <v>3833</v>
      </c>
      <c r="E287" s="442" t="s">
        <v>3834</v>
      </c>
      <c r="F287" s="64" t="s">
        <v>3638</v>
      </c>
      <c r="G287" s="488">
        <v>6.0</v>
      </c>
      <c r="H287" s="488">
        <v>4.0</v>
      </c>
      <c r="I287" s="36">
        <v>7.0</v>
      </c>
      <c r="J287" s="457">
        <v>20.0</v>
      </c>
      <c r="K287" s="457">
        <v>3.5</v>
      </c>
      <c r="L287" s="439" t="s">
        <v>764</v>
      </c>
      <c r="M287" s="440"/>
      <c r="N287" s="440"/>
      <c r="O287" s="440"/>
      <c r="P287" s="440"/>
      <c r="Q287" s="440"/>
      <c r="R287" s="440"/>
      <c r="S287" s="440"/>
      <c r="T287" s="440"/>
      <c r="U287" s="440"/>
      <c r="V287" s="440"/>
      <c r="W287" s="440"/>
      <c r="X287" s="440"/>
      <c r="Y287" s="440"/>
      <c r="Z287" s="440"/>
    </row>
    <row r="288" ht="11.25" customHeight="1">
      <c r="A288" s="67" t="s">
        <v>3061</v>
      </c>
      <c r="B288" s="87" t="s">
        <v>3827</v>
      </c>
      <c r="C288" s="82" t="s">
        <v>51</v>
      </c>
      <c r="D288" s="142" t="s">
        <v>3835</v>
      </c>
      <c r="E288" s="442" t="s">
        <v>3836</v>
      </c>
      <c r="F288" s="64" t="s">
        <v>3638</v>
      </c>
      <c r="G288" s="488">
        <v>6.0</v>
      </c>
      <c r="H288" s="488">
        <v>4.0</v>
      </c>
      <c r="I288" s="36">
        <v>7.0</v>
      </c>
      <c r="J288" s="457">
        <v>20.0</v>
      </c>
      <c r="K288" s="457">
        <v>3.5</v>
      </c>
      <c r="L288" s="439" t="s">
        <v>764</v>
      </c>
      <c r="M288" s="440"/>
      <c r="N288" s="440"/>
      <c r="O288" s="440"/>
      <c r="P288" s="440"/>
      <c r="Q288" s="440"/>
      <c r="R288" s="440"/>
      <c r="S288" s="440"/>
      <c r="T288" s="440"/>
      <c r="U288" s="440"/>
      <c r="V288" s="440"/>
      <c r="W288" s="440"/>
      <c r="X288" s="440"/>
      <c r="Y288" s="440"/>
      <c r="Z288" s="440"/>
    </row>
    <row r="289" ht="11.25" customHeight="1">
      <c r="A289" s="67" t="s">
        <v>3061</v>
      </c>
      <c r="B289" s="87" t="s">
        <v>3827</v>
      </c>
      <c r="C289" s="82" t="s">
        <v>51</v>
      </c>
      <c r="D289" s="142"/>
      <c r="E289" s="442"/>
      <c r="F289" s="64"/>
      <c r="G289" s="488"/>
      <c r="H289" s="488"/>
      <c r="I289" s="36"/>
      <c r="J289" s="457"/>
      <c r="K289" s="457"/>
      <c r="L289" s="439" t="s">
        <v>764</v>
      </c>
      <c r="M289" s="440"/>
      <c r="N289" s="440"/>
      <c r="O289" s="440"/>
      <c r="P289" s="440"/>
      <c r="Q289" s="440"/>
      <c r="R289" s="440"/>
      <c r="S289" s="440"/>
      <c r="T289" s="440"/>
      <c r="U289" s="440"/>
      <c r="V289" s="440"/>
      <c r="W289" s="440"/>
      <c r="X289" s="440"/>
      <c r="Y289" s="440"/>
      <c r="Z289" s="440"/>
    </row>
    <row r="290" ht="11.25" customHeight="1">
      <c r="A290" s="67" t="s">
        <v>4136</v>
      </c>
      <c r="B290" s="87" t="s">
        <v>4137</v>
      </c>
      <c r="C290" s="82" t="s">
        <v>51</v>
      </c>
      <c r="D290" s="87" t="s">
        <v>4138</v>
      </c>
      <c r="E290" s="85" t="s">
        <v>4139</v>
      </c>
      <c r="F290" s="65" t="s">
        <v>3638</v>
      </c>
      <c r="G290" s="69">
        <v>6.0</v>
      </c>
      <c r="H290" s="69">
        <v>1.0</v>
      </c>
      <c r="I290" s="65">
        <v>6.0</v>
      </c>
      <c r="J290" s="361">
        <v>20.0</v>
      </c>
      <c r="K290" s="361">
        <v>3.33</v>
      </c>
      <c r="L290" s="439" t="s">
        <v>764</v>
      </c>
      <c r="M290" s="440"/>
      <c r="N290" s="440"/>
      <c r="O290" s="440"/>
      <c r="P290" s="440"/>
      <c r="Q290" s="440"/>
      <c r="R290" s="440"/>
      <c r="S290" s="440"/>
      <c r="T290" s="440"/>
      <c r="U290" s="440"/>
      <c r="V290" s="440"/>
      <c r="W290" s="440"/>
      <c r="X290" s="440"/>
      <c r="Y290" s="440"/>
      <c r="Z290" s="440"/>
    </row>
    <row r="291" ht="11.25" customHeight="1">
      <c r="A291" s="67" t="s">
        <v>4140</v>
      </c>
      <c r="B291" s="87" t="s">
        <v>4141</v>
      </c>
      <c r="C291" s="82" t="s">
        <v>51</v>
      </c>
      <c r="D291" s="87" t="s">
        <v>4142</v>
      </c>
      <c r="E291" s="441" t="s">
        <v>4143</v>
      </c>
      <c r="F291" s="65" t="s">
        <v>3386</v>
      </c>
      <c r="G291" s="69">
        <v>18.0</v>
      </c>
      <c r="H291" s="69">
        <v>1.0</v>
      </c>
      <c r="I291" s="235">
        <v>18.0</v>
      </c>
      <c r="J291" s="438">
        <v>20.0</v>
      </c>
      <c r="K291" s="438">
        <v>1.11</v>
      </c>
      <c r="L291" s="439" t="s">
        <v>764</v>
      </c>
      <c r="M291" s="440"/>
      <c r="N291" s="440"/>
      <c r="O291" s="440"/>
      <c r="P291" s="440"/>
      <c r="Q291" s="440"/>
      <c r="R291" s="440"/>
      <c r="S291" s="440"/>
      <c r="T291" s="440"/>
      <c r="U291" s="440"/>
      <c r="V291" s="440"/>
      <c r="W291" s="440"/>
      <c r="X291" s="440"/>
      <c r="Y291" s="440"/>
      <c r="Z291" s="440"/>
    </row>
    <row r="292" ht="11.25" customHeight="1">
      <c r="A292" s="67" t="s">
        <v>4140</v>
      </c>
      <c r="B292" s="87" t="s">
        <v>4141</v>
      </c>
      <c r="C292" s="82" t="s">
        <v>51</v>
      </c>
      <c r="D292" s="87" t="s">
        <v>4144</v>
      </c>
      <c r="E292" s="441" t="s">
        <v>4145</v>
      </c>
      <c r="F292" s="65" t="s">
        <v>3386</v>
      </c>
      <c r="G292" s="69">
        <v>18.0</v>
      </c>
      <c r="H292" s="69">
        <v>1.0</v>
      </c>
      <c r="I292" s="235">
        <v>18.0</v>
      </c>
      <c r="J292" s="438">
        <v>20.0</v>
      </c>
      <c r="K292" s="438">
        <v>1.11</v>
      </c>
      <c r="L292" s="439" t="s">
        <v>764</v>
      </c>
      <c r="M292" s="440"/>
      <c r="N292" s="440"/>
      <c r="O292" s="440"/>
      <c r="P292" s="440"/>
      <c r="Q292" s="440"/>
      <c r="R292" s="440"/>
      <c r="S292" s="440"/>
      <c r="T292" s="440"/>
      <c r="U292" s="440"/>
      <c r="V292" s="440"/>
      <c r="W292" s="440"/>
      <c r="X292" s="440"/>
      <c r="Y292" s="440"/>
      <c r="Z292" s="440"/>
    </row>
    <row r="293" ht="11.25" customHeight="1">
      <c r="A293" s="67" t="s">
        <v>4146</v>
      </c>
      <c r="B293" s="87" t="s">
        <v>1038</v>
      </c>
      <c r="C293" s="82" t="s">
        <v>51</v>
      </c>
      <c r="D293" s="87" t="s">
        <v>4147</v>
      </c>
      <c r="E293" s="441" t="s">
        <v>4148</v>
      </c>
      <c r="F293" s="65"/>
      <c r="G293" s="69">
        <v>6.0</v>
      </c>
      <c r="H293" s="69">
        <v>3.0</v>
      </c>
      <c r="I293" s="235">
        <v>6.0</v>
      </c>
      <c r="J293" s="438">
        <v>20.0</v>
      </c>
      <c r="K293" s="438">
        <v>3.33</v>
      </c>
      <c r="L293" s="439" t="s">
        <v>764</v>
      </c>
      <c r="M293" s="440"/>
      <c r="N293" s="440"/>
      <c r="O293" s="440"/>
      <c r="P293" s="440"/>
      <c r="Q293" s="440"/>
      <c r="R293" s="440"/>
      <c r="S293" s="440"/>
      <c r="T293" s="440"/>
      <c r="U293" s="440"/>
      <c r="V293" s="440"/>
      <c r="W293" s="440"/>
      <c r="X293" s="440"/>
      <c r="Y293" s="440"/>
      <c r="Z293" s="440"/>
    </row>
    <row r="294" ht="11.25" customHeight="1">
      <c r="A294" s="67" t="s">
        <v>4146</v>
      </c>
      <c r="B294" s="87" t="s">
        <v>1038</v>
      </c>
      <c r="C294" s="82" t="s">
        <v>51</v>
      </c>
      <c r="D294" s="87" t="s">
        <v>4149</v>
      </c>
      <c r="E294" s="441"/>
      <c r="F294" s="65"/>
      <c r="G294" s="69">
        <v>6.0</v>
      </c>
      <c r="H294" s="69">
        <v>3.0</v>
      </c>
      <c r="I294" s="235">
        <v>6.0</v>
      </c>
      <c r="J294" s="438">
        <v>20.0</v>
      </c>
      <c r="K294" s="438">
        <v>3.33</v>
      </c>
      <c r="L294" s="439" t="s">
        <v>764</v>
      </c>
      <c r="M294" s="440"/>
      <c r="N294" s="440"/>
      <c r="O294" s="440"/>
      <c r="P294" s="440"/>
      <c r="Q294" s="440"/>
      <c r="R294" s="440"/>
      <c r="S294" s="440"/>
      <c r="T294" s="440"/>
      <c r="U294" s="440"/>
      <c r="V294" s="440"/>
      <c r="W294" s="440"/>
      <c r="X294" s="440"/>
      <c r="Y294" s="440"/>
      <c r="Z294" s="440"/>
    </row>
    <row r="295" ht="11.25" customHeight="1">
      <c r="A295" s="67" t="s">
        <v>4146</v>
      </c>
      <c r="B295" s="87" t="s">
        <v>1038</v>
      </c>
      <c r="C295" s="82" t="s">
        <v>51</v>
      </c>
      <c r="D295" s="87" t="s">
        <v>4150</v>
      </c>
      <c r="E295" s="441"/>
      <c r="F295" s="65"/>
      <c r="G295" s="69">
        <v>6.0</v>
      </c>
      <c r="H295" s="69">
        <v>3.0</v>
      </c>
      <c r="I295" s="235">
        <v>6.0</v>
      </c>
      <c r="J295" s="438">
        <v>20.0</v>
      </c>
      <c r="K295" s="438">
        <v>3.33</v>
      </c>
      <c r="L295" s="439" t="s">
        <v>764</v>
      </c>
      <c r="M295" s="440"/>
      <c r="N295" s="440"/>
      <c r="O295" s="440"/>
      <c r="P295" s="440"/>
      <c r="Q295" s="440"/>
      <c r="R295" s="440"/>
      <c r="S295" s="440"/>
      <c r="T295" s="440"/>
      <c r="U295" s="440"/>
      <c r="V295" s="440"/>
      <c r="W295" s="440"/>
      <c r="X295" s="440"/>
      <c r="Y295" s="440"/>
      <c r="Z295" s="440"/>
    </row>
    <row r="296" ht="11.25" customHeight="1">
      <c r="A296" s="67" t="s">
        <v>4146</v>
      </c>
      <c r="B296" s="87" t="s">
        <v>1038</v>
      </c>
      <c r="C296" s="82" t="s">
        <v>51</v>
      </c>
      <c r="D296" s="87" t="s">
        <v>4151</v>
      </c>
      <c r="E296" s="441" t="s">
        <v>4152</v>
      </c>
      <c r="F296" s="65"/>
      <c r="G296" s="69">
        <v>6.0</v>
      </c>
      <c r="H296" s="69">
        <v>3.0</v>
      </c>
      <c r="I296" s="235">
        <v>6.0</v>
      </c>
      <c r="J296" s="438">
        <v>20.0</v>
      </c>
      <c r="K296" s="438">
        <v>3.33</v>
      </c>
      <c r="L296" s="439" t="s">
        <v>764</v>
      </c>
      <c r="M296" s="440"/>
      <c r="N296" s="440"/>
      <c r="O296" s="440"/>
      <c r="P296" s="440"/>
      <c r="Q296" s="440"/>
      <c r="R296" s="440"/>
      <c r="S296" s="440"/>
      <c r="T296" s="440"/>
      <c r="U296" s="440"/>
      <c r="V296" s="440"/>
      <c r="W296" s="440"/>
      <c r="X296" s="440"/>
      <c r="Y296" s="440"/>
      <c r="Z296" s="440"/>
    </row>
    <row r="297" ht="11.25" customHeight="1">
      <c r="A297" s="67" t="s">
        <v>4153</v>
      </c>
      <c r="B297" s="87" t="s">
        <v>527</v>
      </c>
      <c r="C297" s="82" t="s">
        <v>51</v>
      </c>
      <c r="D297" s="87" t="s">
        <v>4154</v>
      </c>
      <c r="E297" s="441" t="s">
        <v>4155</v>
      </c>
      <c r="F297" s="65"/>
      <c r="G297" s="69">
        <v>5.0</v>
      </c>
      <c r="H297" s="69">
        <v>2.0</v>
      </c>
      <c r="I297" s="235">
        <v>5.0</v>
      </c>
      <c r="J297" s="438">
        <v>20.0</v>
      </c>
      <c r="K297" s="438">
        <v>4.0</v>
      </c>
      <c r="L297" s="439" t="s">
        <v>764</v>
      </c>
      <c r="M297" s="440"/>
      <c r="N297" s="440"/>
      <c r="O297" s="440"/>
      <c r="P297" s="440"/>
      <c r="Q297" s="440"/>
      <c r="R297" s="440"/>
      <c r="S297" s="440"/>
      <c r="T297" s="440"/>
      <c r="U297" s="440"/>
      <c r="V297" s="440"/>
      <c r="W297" s="440"/>
      <c r="X297" s="440"/>
      <c r="Y297" s="440"/>
      <c r="Z297" s="440"/>
    </row>
    <row r="298" ht="11.25" customHeight="1">
      <c r="A298" s="67" t="s">
        <v>4156</v>
      </c>
      <c r="B298" s="87" t="s">
        <v>4157</v>
      </c>
      <c r="C298" s="82" t="s">
        <v>51</v>
      </c>
      <c r="D298" s="87" t="s">
        <v>4158</v>
      </c>
      <c r="E298" s="441" t="s">
        <v>4159</v>
      </c>
      <c r="F298" s="65" t="s">
        <v>3386</v>
      </c>
      <c r="G298" s="69">
        <v>1.0</v>
      </c>
      <c r="H298" s="69">
        <v>1.0</v>
      </c>
      <c r="I298" s="235">
        <v>1.0</v>
      </c>
      <c r="J298" s="438">
        <v>20.0</v>
      </c>
      <c r="K298" s="438">
        <v>20.0</v>
      </c>
      <c r="L298" s="439" t="s">
        <v>764</v>
      </c>
      <c r="M298" s="440"/>
      <c r="N298" s="440"/>
      <c r="O298" s="440"/>
      <c r="P298" s="440"/>
      <c r="Q298" s="440"/>
      <c r="R298" s="440"/>
      <c r="S298" s="440"/>
      <c r="T298" s="440"/>
      <c r="U298" s="440"/>
      <c r="V298" s="440"/>
      <c r="W298" s="440"/>
      <c r="X298" s="440"/>
      <c r="Y298" s="440"/>
      <c r="Z298" s="440"/>
    </row>
    <row r="299" ht="11.25" customHeight="1">
      <c r="A299" s="67" t="s">
        <v>4160</v>
      </c>
      <c r="B299" s="87" t="s">
        <v>4161</v>
      </c>
      <c r="C299" s="82" t="s">
        <v>51</v>
      </c>
      <c r="D299" s="87" t="s">
        <v>4162</v>
      </c>
      <c r="E299" s="441" t="s">
        <v>4163</v>
      </c>
      <c r="F299" s="65"/>
      <c r="G299" s="69">
        <v>4.0</v>
      </c>
      <c r="H299" s="69">
        <v>1.0</v>
      </c>
      <c r="I299" s="235">
        <v>4.0</v>
      </c>
      <c r="J299" s="438">
        <v>20.0</v>
      </c>
      <c r="K299" s="438">
        <v>5.0</v>
      </c>
      <c r="L299" s="439" t="s">
        <v>764</v>
      </c>
      <c r="M299" s="440"/>
      <c r="N299" s="440"/>
      <c r="O299" s="440"/>
      <c r="P299" s="440"/>
      <c r="Q299" s="440"/>
      <c r="R299" s="440"/>
      <c r="S299" s="440"/>
      <c r="T299" s="440"/>
      <c r="U299" s="440"/>
      <c r="V299" s="440"/>
      <c r="W299" s="440"/>
      <c r="X299" s="440"/>
      <c r="Y299" s="440"/>
      <c r="Z299" s="440"/>
    </row>
    <row r="300" ht="11.25" customHeight="1">
      <c r="A300" s="67" t="s">
        <v>4164</v>
      </c>
      <c r="B300" s="87" t="s">
        <v>4165</v>
      </c>
      <c r="C300" s="82" t="s">
        <v>51</v>
      </c>
      <c r="D300" s="87" t="s">
        <v>4166</v>
      </c>
      <c r="E300" s="441" t="s">
        <v>4167</v>
      </c>
      <c r="F300" s="65"/>
      <c r="G300" s="69">
        <v>3.0</v>
      </c>
      <c r="H300" s="69">
        <v>2.0</v>
      </c>
      <c r="I300" s="235">
        <v>3.0</v>
      </c>
      <c r="J300" s="438">
        <v>20.0</v>
      </c>
      <c r="K300" s="438">
        <v>6.67</v>
      </c>
      <c r="L300" s="439" t="s">
        <v>764</v>
      </c>
      <c r="M300" s="440"/>
      <c r="N300" s="440"/>
      <c r="O300" s="440"/>
      <c r="P300" s="440"/>
      <c r="Q300" s="440"/>
      <c r="R300" s="440"/>
      <c r="S300" s="440"/>
      <c r="T300" s="440"/>
      <c r="U300" s="440"/>
      <c r="V300" s="440"/>
      <c r="W300" s="440"/>
      <c r="X300" s="440"/>
      <c r="Y300" s="440"/>
      <c r="Z300" s="440"/>
    </row>
    <row r="301" ht="11.25" customHeight="1">
      <c r="A301" s="67" t="s">
        <v>4168</v>
      </c>
      <c r="B301" s="87" t="s">
        <v>4169</v>
      </c>
      <c r="C301" s="82" t="s">
        <v>51</v>
      </c>
      <c r="D301" s="524" t="s">
        <v>4170</v>
      </c>
      <c r="E301" s="230" t="s">
        <v>4171</v>
      </c>
      <c r="F301" s="65" t="s">
        <v>3386</v>
      </c>
      <c r="G301" s="69">
        <v>6.0</v>
      </c>
      <c r="H301" s="69">
        <v>1.0</v>
      </c>
      <c r="I301" s="235">
        <v>6.0</v>
      </c>
      <c r="J301" s="438">
        <v>20.0</v>
      </c>
      <c r="K301" s="438">
        <v>3.34</v>
      </c>
      <c r="L301" s="439" t="s">
        <v>764</v>
      </c>
      <c r="M301" s="440"/>
      <c r="N301" s="440"/>
      <c r="O301" s="440"/>
      <c r="P301" s="440"/>
      <c r="Q301" s="440"/>
      <c r="R301" s="440"/>
      <c r="S301" s="440"/>
      <c r="T301" s="440"/>
      <c r="U301" s="440"/>
      <c r="V301" s="440"/>
      <c r="W301" s="440"/>
      <c r="X301" s="440"/>
      <c r="Y301" s="440"/>
      <c r="Z301" s="440"/>
    </row>
    <row r="302" ht="11.25" customHeight="1">
      <c r="A302" s="67" t="s">
        <v>4168</v>
      </c>
      <c r="B302" s="87" t="s">
        <v>4169</v>
      </c>
      <c r="C302" s="82" t="s">
        <v>51</v>
      </c>
      <c r="D302" s="524" t="s">
        <v>4172</v>
      </c>
      <c r="E302" s="230" t="s">
        <v>4173</v>
      </c>
      <c r="F302" s="65" t="s">
        <v>3386</v>
      </c>
      <c r="G302" s="69">
        <v>6.0</v>
      </c>
      <c r="H302" s="69">
        <v>1.0</v>
      </c>
      <c r="I302" s="235">
        <v>6.0</v>
      </c>
      <c r="J302" s="438">
        <v>20.0</v>
      </c>
      <c r="K302" s="438">
        <v>3.34</v>
      </c>
      <c r="L302" s="439" t="s">
        <v>764</v>
      </c>
      <c r="M302" s="440"/>
      <c r="N302" s="440"/>
      <c r="O302" s="440"/>
      <c r="P302" s="440"/>
      <c r="Q302" s="440"/>
      <c r="R302" s="440"/>
      <c r="S302" s="440"/>
      <c r="T302" s="440"/>
      <c r="U302" s="440"/>
      <c r="V302" s="440"/>
      <c r="W302" s="440"/>
      <c r="X302" s="440"/>
      <c r="Y302" s="440"/>
      <c r="Z302" s="440"/>
    </row>
    <row r="303" ht="11.25" customHeight="1">
      <c r="A303" s="67" t="s">
        <v>4174</v>
      </c>
      <c r="B303" s="87" t="s">
        <v>4175</v>
      </c>
      <c r="C303" s="82" t="s">
        <v>51</v>
      </c>
      <c r="D303" s="87" t="s">
        <v>4176</v>
      </c>
      <c r="E303" s="441" t="s">
        <v>4177</v>
      </c>
      <c r="F303" s="65" t="s">
        <v>3386</v>
      </c>
      <c r="G303" s="69">
        <v>3.0</v>
      </c>
      <c r="H303" s="69">
        <v>1.0</v>
      </c>
      <c r="I303" s="235">
        <v>3.0</v>
      </c>
      <c r="J303" s="438">
        <v>20.0</v>
      </c>
      <c r="K303" s="438">
        <v>20.0</v>
      </c>
      <c r="L303" s="439" t="s">
        <v>764</v>
      </c>
      <c r="M303" s="440"/>
      <c r="N303" s="440"/>
      <c r="O303" s="440"/>
      <c r="P303" s="440"/>
      <c r="Q303" s="440"/>
      <c r="R303" s="440"/>
      <c r="S303" s="440"/>
      <c r="T303" s="440"/>
      <c r="U303" s="440"/>
      <c r="V303" s="440"/>
      <c r="W303" s="440"/>
      <c r="X303" s="440"/>
      <c r="Y303" s="440"/>
      <c r="Z303" s="440"/>
    </row>
    <row r="304" ht="11.25" customHeight="1">
      <c r="A304" s="67" t="s">
        <v>4178</v>
      </c>
      <c r="B304" s="87" t="s">
        <v>4179</v>
      </c>
      <c r="C304" s="82" t="s">
        <v>51</v>
      </c>
      <c r="D304" s="87" t="s">
        <v>3212</v>
      </c>
      <c r="E304" s="441"/>
      <c r="F304" s="65" t="s">
        <v>3386</v>
      </c>
      <c r="G304" s="69">
        <v>3.0</v>
      </c>
      <c r="H304" s="69">
        <v>2.0</v>
      </c>
      <c r="I304" s="235">
        <v>3.0</v>
      </c>
      <c r="J304" s="438">
        <v>20.0</v>
      </c>
      <c r="K304" s="438">
        <v>6.67</v>
      </c>
      <c r="L304" s="439" t="s">
        <v>764</v>
      </c>
      <c r="M304" s="440"/>
      <c r="N304" s="440"/>
      <c r="O304" s="440"/>
      <c r="P304" s="440"/>
      <c r="Q304" s="440"/>
      <c r="R304" s="440"/>
      <c r="S304" s="440"/>
      <c r="T304" s="440"/>
      <c r="U304" s="440"/>
      <c r="V304" s="440"/>
      <c r="W304" s="440"/>
      <c r="X304" s="440"/>
      <c r="Y304" s="440"/>
      <c r="Z304" s="440"/>
    </row>
    <row r="305" ht="11.25" customHeight="1">
      <c r="A305" s="67" t="s">
        <v>4180</v>
      </c>
      <c r="B305" s="87" t="s">
        <v>4181</v>
      </c>
      <c r="C305" s="82" t="s">
        <v>51</v>
      </c>
      <c r="D305" s="87" t="s">
        <v>4182</v>
      </c>
      <c r="E305" s="441" t="s">
        <v>4183</v>
      </c>
      <c r="F305" s="65" t="s">
        <v>3386</v>
      </c>
      <c r="G305" s="69">
        <v>2.0</v>
      </c>
      <c r="H305" s="69">
        <v>1.0</v>
      </c>
      <c r="I305" s="235">
        <v>2.0</v>
      </c>
      <c r="J305" s="438">
        <v>20.0</v>
      </c>
      <c r="K305" s="438">
        <v>10.0</v>
      </c>
      <c r="L305" s="439" t="s">
        <v>764</v>
      </c>
      <c r="M305" s="440"/>
      <c r="N305" s="440"/>
      <c r="O305" s="440"/>
      <c r="P305" s="440"/>
      <c r="Q305" s="440"/>
      <c r="R305" s="440"/>
      <c r="S305" s="440"/>
      <c r="T305" s="440"/>
      <c r="U305" s="440"/>
      <c r="V305" s="440"/>
      <c r="W305" s="440"/>
      <c r="X305" s="440"/>
      <c r="Y305" s="440"/>
      <c r="Z305" s="440"/>
    </row>
    <row r="306" ht="11.25" customHeight="1">
      <c r="A306" s="66" t="s">
        <v>4184</v>
      </c>
      <c r="B306" s="524" t="s">
        <v>3158</v>
      </c>
      <c r="C306" s="82" t="s">
        <v>51</v>
      </c>
      <c r="D306" s="87" t="s">
        <v>4185</v>
      </c>
      <c r="E306" s="441" t="s">
        <v>4186</v>
      </c>
      <c r="F306" s="65" t="s">
        <v>3386</v>
      </c>
      <c r="G306" s="86">
        <v>4.0</v>
      </c>
      <c r="H306" s="145">
        <v>2.0</v>
      </c>
      <c r="I306" s="5">
        <v>4.0</v>
      </c>
      <c r="J306" s="461">
        <v>20.0</v>
      </c>
      <c r="K306" s="461">
        <v>5.0</v>
      </c>
      <c r="L306" s="439" t="s">
        <v>764</v>
      </c>
      <c r="M306" s="440"/>
      <c r="N306" s="440"/>
      <c r="O306" s="440"/>
      <c r="P306" s="440"/>
      <c r="Q306" s="440"/>
      <c r="R306" s="440"/>
      <c r="S306" s="440"/>
      <c r="T306" s="440"/>
      <c r="U306" s="440"/>
      <c r="V306" s="440"/>
      <c r="W306" s="440"/>
      <c r="X306" s="440"/>
      <c r="Y306" s="440"/>
      <c r="Z306" s="440"/>
    </row>
    <row r="307" ht="11.25" customHeight="1">
      <c r="A307" s="66" t="s">
        <v>4184</v>
      </c>
      <c r="B307" s="524" t="s">
        <v>3158</v>
      </c>
      <c r="C307" s="82" t="s">
        <v>51</v>
      </c>
      <c r="D307" s="405" t="s">
        <v>4187</v>
      </c>
      <c r="E307" s="441" t="s">
        <v>4188</v>
      </c>
      <c r="F307" s="82" t="s">
        <v>3386</v>
      </c>
      <c r="G307" s="86">
        <v>4.0</v>
      </c>
      <c r="H307" s="145">
        <v>2.0</v>
      </c>
      <c r="I307" s="5">
        <v>4.0</v>
      </c>
      <c r="J307" s="461">
        <v>20.0</v>
      </c>
      <c r="K307" s="461">
        <v>5.0</v>
      </c>
      <c r="L307" s="439" t="s">
        <v>764</v>
      </c>
      <c r="M307" s="440"/>
      <c r="N307" s="440"/>
      <c r="O307" s="440"/>
      <c r="P307" s="440"/>
      <c r="Q307" s="440"/>
      <c r="R307" s="440"/>
      <c r="S307" s="440"/>
      <c r="T307" s="440"/>
      <c r="U307" s="440"/>
      <c r="V307" s="440"/>
      <c r="W307" s="440"/>
      <c r="X307" s="440"/>
      <c r="Y307" s="440"/>
      <c r="Z307" s="440"/>
    </row>
    <row r="308" ht="11.25" customHeight="1">
      <c r="A308" s="66"/>
      <c r="B308" s="405"/>
      <c r="C308" s="82"/>
      <c r="D308" s="405"/>
      <c r="E308" s="405"/>
      <c r="F308" s="82"/>
      <c r="G308" s="86"/>
      <c r="H308" s="445"/>
      <c r="I308" s="235"/>
      <c r="J308" s="438"/>
      <c r="K308" s="438"/>
      <c r="L308" s="439"/>
      <c r="M308" s="440"/>
      <c r="N308" s="440"/>
      <c r="O308" s="440"/>
      <c r="P308" s="440"/>
      <c r="Q308" s="440"/>
      <c r="R308" s="440"/>
      <c r="S308" s="440"/>
      <c r="T308" s="440"/>
      <c r="U308" s="440"/>
      <c r="V308" s="440"/>
      <c r="W308" s="440"/>
      <c r="X308" s="440"/>
      <c r="Y308" s="440"/>
      <c r="Z308" s="440"/>
    </row>
    <row r="309" ht="11.25" customHeight="1">
      <c r="A309" s="66"/>
      <c r="B309" s="405"/>
      <c r="C309" s="82"/>
      <c r="D309" s="405"/>
      <c r="E309" s="405"/>
      <c r="F309" s="82"/>
      <c r="G309" s="86"/>
      <c r="H309" s="445"/>
      <c r="I309" s="235"/>
      <c r="J309" s="438"/>
      <c r="K309" s="438"/>
      <c r="L309" s="439"/>
      <c r="M309" s="440"/>
      <c r="N309" s="440"/>
      <c r="O309" s="440"/>
      <c r="P309" s="440"/>
      <c r="Q309" s="440"/>
      <c r="R309" s="440"/>
      <c r="S309" s="440"/>
      <c r="T309" s="440"/>
      <c r="U309" s="440"/>
      <c r="V309" s="440"/>
      <c r="W309" s="440"/>
      <c r="X309" s="440"/>
      <c r="Y309" s="440"/>
      <c r="Z309" s="440"/>
    </row>
    <row r="310" ht="11.25" customHeight="1">
      <c r="A310" s="66"/>
      <c r="B310" s="405"/>
      <c r="C310" s="82"/>
      <c r="D310" s="405"/>
      <c r="E310" s="405"/>
      <c r="F310" s="82"/>
      <c r="G310" s="86"/>
      <c r="H310" s="445"/>
      <c r="I310" s="235"/>
      <c r="J310" s="438"/>
      <c r="K310" s="438"/>
      <c r="L310" s="439"/>
      <c r="M310" s="440"/>
      <c r="N310" s="440"/>
      <c r="O310" s="440"/>
      <c r="P310" s="440"/>
      <c r="Q310" s="440"/>
      <c r="R310" s="440"/>
      <c r="S310" s="440"/>
      <c r="T310" s="440"/>
      <c r="U310" s="440"/>
      <c r="V310" s="440"/>
      <c r="W310" s="440"/>
      <c r="X310" s="440"/>
      <c r="Y310" s="440"/>
      <c r="Z310" s="440"/>
    </row>
    <row r="311" ht="11.25" customHeight="1">
      <c r="A311" s="66"/>
      <c r="B311" s="405"/>
      <c r="C311" s="82"/>
      <c r="D311" s="405"/>
      <c r="E311" s="405"/>
      <c r="F311" s="82"/>
      <c r="G311" s="86"/>
      <c r="H311" s="445"/>
      <c r="I311" s="235"/>
      <c r="J311" s="438"/>
      <c r="K311" s="438"/>
      <c r="L311" s="439"/>
      <c r="M311" s="440"/>
      <c r="N311" s="440"/>
      <c r="O311" s="440"/>
      <c r="P311" s="440"/>
      <c r="Q311" s="440"/>
      <c r="R311" s="440"/>
      <c r="S311" s="440"/>
      <c r="T311" s="440"/>
      <c r="U311" s="440"/>
      <c r="V311" s="440"/>
      <c r="W311" s="440"/>
      <c r="X311" s="440"/>
      <c r="Y311" s="440"/>
      <c r="Z311" s="440"/>
    </row>
    <row r="312" ht="11.25" customHeight="1">
      <c r="A312" s="66"/>
      <c r="B312" s="405"/>
      <c r="C312" s="82"/>
      <c r="D312" s="405"/>
      <c r="E312" s="405"/>
      <c r="F312" s="82"/>
      <c r="G312" s="86"/>
      <c r="H312" s="445"/>
      <c r="I312" s="235"/>
      <c r="J312" s="438"/>
      <c r="K312" s="438"/>
      <c r="L312" s="439"/>
      <c r="M312" s="440"/>
      <c r="N312" s="440"/>
      <c r="O312" s="440"/>
      <c r="P312" s="440"/>
      <c r="Q312" s="440"/>
      <c r="R312" s="440"/>
      <c r="S312" s="440"/>
      <c r="T312" s="440"/>
      <c r="U312" s="440"/>
      <c r="V312" s="440"/>
      <c r="W312" s="440"/>
      <c r="X312" s="440"/>
      <c r="Y312" s="440"/>
      <c r="Z312" s="440"/>
    </row>
    <row r="313" ht="11.25" customHeight="1">
      <c r="A313" s="66"/>
      <c r="B313" s="405"/>
      <c r="C313" s="82"/>
      <c r="D313" s="405"/>
      <c r="E313" s="405"/>
      <c r="F313" s="82"/>
      <c r="G313" s="86"/>
      <c r="H313" s="445"/>
      <c r="I313" s="235"/>
      <c r="J313" s="438"/>
      <c r="K313" s="438"/>
      <c r="L313" s="439"/>
      <c r="M313" s="440"/>
      <c r="N313" s="440"/>
      <c r="O313" s="440"/>
      <c r="P313" s="440"/>
      <c r="Q313" s="440"/>
      <c r="R313" s="440"/>
      <c r="S313" s="440"/>
      <c r="T313" s="440"/>
      <c r="U313" s="440"/>
      <c r="V313" s="440"/>
      <c r="W313" s="440"/>
      <c r="X313" s="440"/>
      <c r="Y313" s="440"/>
      <c r="Z313" s="440"/>
    </row>
    <row r="314" ht="11.25" customHeight="1">
      <c r="A314" s="66"/>
      <c r="B314" s="405"/>
      <c r="C314" s="82"/>
      <c r="D314" s="405"/>
      <c r="E314" s="405"/>
      <c r="F314" s="82"/>
      <c r="G314" s="86"/>
      <c r="H314" s="445"/>
      <c r="I314" s="235"/>
      <c r="J314" s="438"/>
      <c r="K314" s="438"/>
      <c r="L314" s="439"/>
      <c r="M314" s="440"/>
      <c r="N314" s="440"/>
      <c r="O314" s="440"/>
      <c r="P314" s="440"/>
      <c r="Q314" s="440"/>
      <c r="R314" s="440"/>
      <c r="S314" s="440"/>
      <c r="T314" s="440"/>
      <c r="U314" s="440"/>
      <c r="V314" s="440"/>
      <c r="W314" s="440"/>
      <c r="X314" s="440"/>
      <c r="Y314" s="440"/>
      <c r="Z314" s="440"/>
    </row>
    <row r="315" ht="11.25" customHeight="1">
      <c r="A315" s="66"/>
      <c r="B315" s="405"/>
      <c r="C315" s="82"/>
      <c r="D315" s="405"/>
      <c r="E315" s="405"/>
      <c r="F315" s="82"/>
      <c r="G315" s="86"/>
      <c r="H315" s="445"/>
      <c r="I315" s="5"/>
      <c r="J315" s="461"/>
      <c r="K315" s="461"/>
      <c r="L315" s="417"/>
      <c r="M315" s="370"/>
      <c r="N315" s="370"/>
      <c r="O315" s="370"/>
      <c r="P315" s="370"/>
      <c r="Q315" s="370"/>
      <c r="R315" s="370"/>
      <c r="S315" s="370"/>
      <c r="T315" s="370"/>
      <c r="U315" s="370"/>
      <c r="V315" s="370"/>
      <c r="W315" s="370"/>
      <c r="X315" s="370"/>
      <c r="Y315" s="370"/>
      <c r="Z315" s="370"/>
    </row>
    <row r="316" ht="15.75" customHeight="1">
      <c r="A316" s="46" t="s">
        <v>98</v>
      </c>
      <c r="B316" s="41"/>
      <c r="C316" s="41"/>
      <c r="D316" s="41"/>
      <c r="E316" s="41"/>
      <c r="F316" s="41"/>
      <c r="G316" s="54"/>
      <c r="H316" s="3"/>
      <c r="I316" s="3"/>
      <c r="J316" s="3"/>
      <c r="K316" s="427">
        <f>SUM(K15:K315)</f>
        <v>1879.03</v>
      </c>
      <c r="L316" s="3"/>
      <c r="M316" s="3"/>
      <c r="N316" s="3"/>
      <c r="O316" s="3"/>
      <c r="P316" s="3"/>
      <c r="Q316" s="3"/>
      <c r="R316" s="3"/>
      <c r="S316" s="3"/>
      <c r="T316" s="3"/>
      <c r="U316" s="3"/>
      <c r="V316" s="3"/>
      <c r="W316" s="3"/>
      <c r="X316" s="3"/>
      <c r="Y316" s="3"/>
      <c r="Z316" s="3"/>
    </row>
    <row r="317" ht="15.75" customHeight="1">
      <c r="A317" s="40"/>
      <c r="B317" s="41"/>
      <c r="C317" s="41"/>
      <c r="D317" s="41"/>
      <c r="E317" s="41"/>
      <c r="F317" s="41"/>
      <c r="G317" s="41"/>
      <c r="H317" s="1"/>
      <c r="I317" s="3"/>
      <c r="J317" s="3"/>
      <c r="K317" s="3"/>
      <c r="L317" s="3"/>
      <c r="M317" s="3"/>
      <c r="N317" s="3"/>
      <c r="O317" s="3"/>
      <c r="P317" s="3"/>
      <c r="Q317" s="3"/>
      <c r="R317" s="3"/>
      <c r="S317" s="3"/>
      <c r="T317" s="3"/>
      <c r="U317" s="3"/>
      <c r="V317" s="3"/>
      <c r="W317" s="3"/>
      <c r="X317" s="3"/>
      <c r="Y317" s="3"/>
      <c r="Z317" s="3"/>
    </row>
    <row r="318" ht="15.75" customHeight="1">
      <c r="A318" s="428" t="s">
        <v>819</v>
      </c>
      <c r="B318" s="173"/>
      <c r="C318" s="173"/>
      <c r="D318" s="173"/>
      <c r="E318" s="173"/>
      <c r="F318" s="173"/>
      <c r="G318" s="173"/>
      <c r="H318" s="173"/>
      <c r="I318" s="3"/>
      <c r="J318" s="3"/>
      <c r="K318" s="3"/>
      <c r="L318" s="3"/>
      <c r="M318" s="3"/>
      <c r="N318" s="3"/>
      <c r="O318" s="3"/>
      <c r="P318" s="3"/>
      <c r="Q318" s="3"/>
      <c r="R318" s="3"/>
      <c r="S318" s="3"/>
      <c r="T318" s="3"/>
      <c r="U318" s="3"/>
      <c r="V318" s="3"/>
      <c r="W318" s="3"/>
      <c r="X318" s="3"/>
      <c r="Y318" s="3"/>
      <c r="Z318" s="3"/>
    </row>
    <row r="319" ht="15.75" customHeight="1">
      <c r="A319" s="40"/>
      <c r="B319" s="41"/>
      <c r="C319" s="41"/>
      <c r="D319" s="41"/>
      <c r="E319" s="41"/>
      <c r="F319" s="41"/>
      <c r="G319" s="41"/>
      <c r="H319" s="1"/>
      <c r="I319" s="3"/>
      <c r="J319" s="3"/>
      <c r="K319" s="3"/>
      <c r="L319" s="3"/>
      <c r="M319" s="3"/>
      <c r="N319" s="3"/>
      <c r="O319" s="3"/>
      <c r="P319" s="3"/>
      <c r="Q319" s="3"/>
      <c r="R319" s="3"/>
      <c r="S319" s="3"/>
      <c r="T319" s="3"/>
      <c r="U319" s="3"/>
      <c r="V319" s="3"/>
      <c r="W319" s="3"/>
      <c r="X319" s="3"/>
      <c r="Y319" s="3"/>
      <c r="Z319" s="3"/>
    </row>
    <row r="320" ht="15.75" customHeight="1">
      <c r="A320" s="40"/>
      <c r="B320" s="41"/>
      <c r="C320" s="41"/>
      <c r="D320" s="41"/>
      <c r="E320" s="41"/>
      <c r="F320" s="41"/>
      <c r="G320" s="41"/>
      <c r="H320" s="1"/>
      <c r="I320" s="3"/>
      <c r="J320" s="3"/>
      <c r="K320" s="3"/>
      <c r="L320" s="3"/>
      <c r="M320" s="3"/>
      <c r="N320" s="3"/>
      <c r="O320" s="3"/>
      <c r="P320" s="3"/>
      <c r="Q320" s="3"/>
      <c r="R320" s="3"/>
      <c r="S320" s="3"/>
      <c r="T320" s="3"/>
      <c r="U320" s="3"/>
      <c r="V320" s="3"/>
      <c r="W320" s="3"/>
      <c r="X320" s="3"/>
      <c r="Y320" s="3"/>
      <c r="Z320" s="3"/>
    </row>
    <row r="321" ht="15.75" customHeight="1">
      <c r="A321" s="40"/>
      <c r="B321" s="41"/>
      <c r="C321" s="41"/>
      <c r="D321" s="41"/>
      <c r="E321" s="41"/>
      <c r="F321" s="41"/>
      <c r="G321" s="41"/>
      <c r="H321" s="1"/>
      <c r="I321" s="3"/>
      <c r="J321" s="3"/>
      <c r="K321" s="3"/>
      <c r="L321" s="3"/>
      <c r="M321" s="3"/>
      <c r="N321" s="3"/>
      <c r="O321" s="3"/>
      <c r="P321" s="3"/>
      <c r="Q321" s="3"/>
      <c r="R321" s="3"/>
      <c r="S321" s="3"/>
      <c r="T321" s="3"/>
      <c r="U321" s="3"/>
      <c r="V321" s="3"/>
      <c r="W321" s="3"/>
      <c r="X321" s="3"/>
      <c r="Y321" s="3"/>
      <c r="Z321" s="3"/>
    </row>
    <row r="322" ht="15.75" customHeight="1">
      <c r="A322" s="40"/>
      <c r="B322" s="41"/>
      <c r="C322" s="41"/>
      <c r="D322" s="41"/>
      <c r="E322" s="41"/>
      <c r="F322" s="41"/>
      <c r="G322" s="41"/>
      <c r="H322" s="1"/>
      <c r="I322" s="3"/>
      <c r="J322" s="3"/>
      <c r="K322" s="3"/>
      <c r="L322" s="3"/>
      <c r="M322" s="3"/>
      <c r="N322" s="3"/>
      <c r="O322" s="3"/>
      <c r="P322" s="3"/>
      <c r="Q322" s="3"/>
      <c r="R322" s="3"/>
      <c r="S322" s="3"/>
      <c r="T322" s="3"/>
      <c r="U322" s="3"/>
      <c r="V322" s="3"/>
      <c r="W322" s="3"/>
      <c r="X322" s="3"/>
      <c r="Y322" s="3"/>
      <c r="Z322" s="3"/>
    </row>
    <row r="323" ht="15.75" customHeight="1">
      <c r="A323" s="40"/>
      <c r="B323" s="41"/>
      <c r="C323" s="41"/>
      <c r="D323" s="41"/>
      <c r="E323" s="41"/>
      <c r="F323" s="41"/>
      <c r="G323" s="41"/>
      <c r="H323" s="1"/>
      <c r="I323" s="3"/>
      <c r="J323" s="3"/>
      <c r="K323" s="3"/>
      <c r="L323" s="3"/>
      <c r="M323" s="3"/>
      <c r="N323" s="3"/>
      <c r="O323" s="3"/>
      <c r="P323" s="3"/>
      <c r="Q323" s="3"/>
      <c r="R323" s="3"/>
      <c r="S323" s="3"/>
      <c r="T323" s="3"/>
      <c r="U323" s="3"/>
      <c r="V323" s="3"/>
      <c r="W323" s="3"/>
      <c r="X323" s="3"/>
      <c r="Y323" s="3"/>
      <c r="Z323" s="3"/>
    </row>
    <row r="324" ht="15.75" customHeight="1">
      <c r="A324" s="40"/>
      <c r="B324" s="41"/>
      <c r="C324" s="41"/>
      <c r="D324" s="41"/>
      <c r="E324" s="41"/>
      <c r="F324" s="41"/>
      <c r="G324" s="41"/>
      <c r="H324" s="1"/>
      <c r="I324" s="3"/>
      <c r="J324" s="3"/>
      <c r="K324" s="3"/>
      <c r="L324" s="3"/>
      <c r="M324" s="3"/>
      <c r="N324" s="3"/>
      <c r="O324" s="3"/>
      <c r="P324" s="3"/>
      <c r="Q324" s="3"/>
      <c r="R324" s="3"/>
      <c r="S324" s="3"/>
      <c r="T324" s="3"/>
      <c r="U324" s="3"/>
      <c r="V324" s="3"/>
      <c r="W324" s="3"/>
      <c r="X324" s="3"/>
      <c r="Y324" s="3"/>
      <c r="Z324" s="3"/>
    </row>
    <row r="325" ht="15.75" customHeight="1">
      <c r="A325" s="40"/>
      <c r="B325" s="41"/>
      <c r="C325" s="41"/>
      <c r="D325" s="41"/>
      <c r="E325" s="41"/>
      <c r="F325" s="41"/>
      <c r="G325" s="41"/>
      <c r="H325" s="1"/>
      <c r="I325" s="3"/>
      <c r="J325" s="3"/>
      <c r="K325" s="3"/>
      <c r="L325" s="3"/>
      <c r="M325" s="3"/>
      <c r="N325" s="3"/>
      <c r="O325" s="3"/>
      <c r="P325" s="3"/>
      <c r="Q325" s="3"/>
      <c r="R325" s="3"/>
      <c r="S325" s="3"/>
      <c r="T325" s="3"/>
      <c r="U325" s="3"/>
      <c r="V325" s="3"/>
      <c r="W325" s="3"/>
      <c r="X325" s="3"/>
      <c r="Y325" s="3"/>
      <c r="Z325" s="3"/>
    </row>
    <row r="326" ht="15.75" customHeight="1">
      <c r="A326" s="40"/>
      <c r="B326" s="41"/>
      <c r="C326" s="41"/>
      <c r="D326" s="41"/>
      <c r="E326" s="41"/>
      <c r="F326" s="41"/>
      <c r="G326" s="41"/>
      <c r="H326" s="1"/>
      <c r="I326" s="3"/>
      <c r="J326" s="3"/>
      <c r="K326" s="3"/>
      <c r="L326" s="3"/>
      <c r="M326" s="3"/>
      <c r="N326" s="3"/>
      <c r="O326" s="3"/>
      <c r="P326" s="3"/>
      <c r="Q326" s="3"/>
      <c r="R326" s="3"/>
      <c r="S326" s="3"/>
      <c r="T326" s="3"/>
      <c r="U326" s="3"/>
      <c r="V326" s="3"/>
      <c r="W326" s="3"/>
      <c r="X326" s="3"/>
      <c r="Y326" s="3"/>
      <c r="Z326" s="3"/>
    </row>
    <row r="327" ht="15.75" customHeight="1">
      <c r="A327" s="40"/>
      <c r="B327" s="41"/>
      <c r="C327" s="41"/>
      <c r="D327" s="41"/>
      <c r="E327" s="41"/>
      <c r="F327" s="41"/>
      <c r="G327" s="41"/>
      <c r="H327" s="1"/>
      <c r="I327" s="3"/>
      <c r="J327" s="3"/>
      <c r="K327" s="3"/>
      <c r="L327" s="3"/>
      <c r="M327" s="3"/>
      <c r="N327" s="3"/>
      <c r="O327" s="3"/>
      <c r="P327" s="3"/>
      <c r="Q327" s="3"/>
      <c r="R327" s="3"/>
      <c r="S327" s="3"/>
      <c r="T327" s="3"/>
      <c r="U327" s="3"/>
      <c r="V327" s="3"/>
      <c r="W327" s="3"/>
      <c r="X327" s="3"/>
      <c r="Y327" s="3"/>
      <c r="Z327" s="3"/>
    </row>
    <row r="328" ht="15.75" customHeight="1">
      <c r="A328" s="40"/>
      <c r="B328" s="41"/>
      <c r="C328" s="41"/>
      <c r="D328" s="41"/>
      <c r="E328" s="41"/>
      <c r="F328" s="41"/>
      <c r="G328" s="41"/>
      <c r="H328" s="1"/>
      <c r="I328" s="3"/>
      <c r="J328" s="3"/>
      <c r="K328" s="3"/>
      <c r="L328" s="3"/>
      <c r="M328" s="3"/>
      <c r="N328" s="3"/>
      <c r="O328" s="3"/>
      <c r="P328" s="3"/>
      <c r="Q328" s="3"/>
      <c r="R328" s="3"/>
      <c r="S328" s="3"/>
      <c r="T328" s="3"/>
      <c r="U328" s="3"/>
      <c r="V328" s="3"/>
      <c r="W328" s="3"/>
      <c r="X328" s="3"/>
      <c r="Y328" s="3"/>
      <c r="Z328" s="3"/>
    </row>
    <row r="329" ht="15.75" customHeight="1">
      <c r="A329" s="40"/>
      <c r="B329" s="41"/>
      <c r="C329" s="41"/>
      <c r="D329" s="41"/>
      <c r="E329" s="41"/>
      <c r="F329" s="41"/>
      <c r="G329" s="41"/>
      <c r="H329" s="1"/>
      <c r="I329" s="3"/>
      <c r="J329" s="3"/>
      <c r="K329" s="3"/>
      <c r="L329" s="3"/>
      <c r="M329" s="3"/>
      <c r="N329" s="3"/>
      <c r="O329" s="3"/>
      <c r="P329" s="3"/>
      <c r="Q329" s="3"/>
      <c r="R329" s="3"/>
      <c r="S329" s="3"/>
      <c r="T329" s="3"/>
      <c r="U329" s="3"/>
      <c r="V329" s="3"/>
      <c r="W329" s="3"/>
      <c r="X329" s="3"/>
      <c r="Y329" s="3"/>
      <c r="Z329" s="3"/>
    </row>
    <row r="330" ht="15.75" customHeight="1">
      <c r="A330" s="40"/>
      <c r="B330" s="41"/>
      <c r="C330" s="41"/>
      <c r="D330" s="41"/>
      <c r="E330" s="41"/>
      <c r="F330" s="41"/>
      <c r="G330" s="41"/>
      <c r="H330" s="1"/>
      <c r="I330" s="3"/>
      <c r="J330" s="3"/>
      <c r="K330" s="3"/>
      <c r="L330" s="3"/>
      <c r="M330" s="3"/>
      <c r="N330" s="3"/>
      <c r="O330" s="3"/>
      <c r="P330" s="3"/>
      <c r="Q330" s="3"/>
      <c r="R330" s="3"/>
      <c r="S330" s="3"/>
      <c r="T330" s="3"/>
      <c r="U330" s="3"/>
      <c r="V330" s="3"/>
      <c r="W330" s="3"/>
      <c r="X330" s="3"/>
      <c r="Y330" s="3"/>
      <c r="Z330" s="3"/>
    </row>
    <row r="331" ht="15.75" customHeight="1">
      <c r="A331" s="40"/>
      <c r="B331" s="41"/>
      <c r="C331" s="41"/>
      <c r="D331" s="41"/>
      <c r="E331" s="41"/>
      <c r="F331" s="41"/>
      <c r="G331" s="41"/>
      <c r="H331" s="1"/>
      <c r="I331" s="3"/>
      <c r="J331" s="3"/>
      <c r="K331" s="3"/>
      <c r="L331" s="3"/>
      <c r="M331" s="3"/>
      <c r="N331" s="3"/>
      <c r="O331" s="3"/>
      <c r="P331" s="3"/>
      <c r="Q331" s="3"/>
      <c r="R331" s="3"/>
      <c r="S331" s="3"/>
      <c r="T331" s="3"/>
      <c r="U331" s="3"/>
      <c r="V331" s="3"/>
      <c r="W331" s="3"/>
      <c r="X331" s="3"/>
      <c r="Y331" s="3"/>
      <c r="Z331" s="3"/>
    </row>
    <row r="332" ht="15.75" customHeight="1">
      <c r="A332" s="40"/>
      <c r="B332" s="41"/>
      <c r="C332" s="41"/>
      <c r="D332" s="41"/>
      <c r="E332" s="41"/>
      <c r="F332" s="41"/>
      <c r="G332" s="41"/>
      <c r="H332" s="1"/>
      <c r="I332" s="3"/>
      <c r="J332" s="3"/>
      <c r="K332" s="3"/>
      <c r="L332" s="3"/>
      <c r="M332" s="3"/>
      <c r="N332" s="3"/>
      <c r="O332" s="3"/>
      <c r="P332" s="3"/>
      <c r="Q332" s="3"/>
      <c r="R332" s="3"/>
      <c r="S332" s="3"/>
      <c r="T332" s="3"/>
      <c r="U332" s="3"/>
      <c r="V332" s="3"/>
      <c r="W332" s="3"/>
      <c r="X332" s="3"/>
      <c r="Y332" s="3"/>
      <c r="Z332" s="3"/>
    </row>
    <row r="333" ht="15.75" customHeight="1">
      <c r="A333" s="40"/>
      <c r="B333" s="41"/>
      <c r="C333" s="41"/>
      <c r="D333" s="41"/>
      <c r="E333" s="41"/>
      <c r="F333" s="41"/>
      <c r="G333" s="41"/>
      <c r="H333" s="1"/>
      <c r="I333" s="3"/>
      <c r="J333" s="3"/>
      <c r="K333" s="3"/>
      <c r="L333" s="3"/>
      <c r="M333" s="3"/>
      <c r="N333" s="3"/>
      <c r="O333" s="3"/>
      <c r="P333" s="3"/>
      <c r="Q333" s="3"/>
      <c r="R333" s="3"/>
      <c r="S333" s="3"/>
      <c r="T333" s="3"/>
      <c r="U333" s="3"/>
      <c r="V333" s="3"/>
      <c r="W333" s="3"/>
      <c r="X333" s="3"/>
      <c r="Y333" s="3"/>
      <c r="Z333" s="3"/>
    </row>
    <row r="334" ht="15.75" customHeight="1">
      <c r="A334" s="40"/>
      <c r="B334" s="41"/>
      <c r="C334" s="41"/>
      <c r="D334" s="41"/>
      <c r="E334" s="41"/>
      <c r="F334" s="41"/>
      <c r="G334" s="41"/>
      <c r="H334" s="1"/>
      <c r="I334" s="3"/>
      <c r="J334" s="3"/>
      <c r="K334" s="3"/>
      <c r="L334" s="3"/>
      <c r="M334" s="3"/>
      <c r="N334" s="3"/>
      <c r="O334" s="3"/>
      <c r="P334" s="3"/>
      <c r="Q334" s="3"/>
      <c r="R334" s="3"/>
      <c r="S334" s="3"/>
      <c r="T334" s="3"/>
      <c r="U334" s="3"/>
      <c r="V334" s="3"/>
      <c r="W334" s="3"/>
      <c r="X334" s="3"/>
      <c r="Y334" s="3"/>
      <c r="Z334" s="3"/>
    </row>
    <row r="335" ht="15.75" customHeight="1">
      <c r="A335" s="40"/>
      <c r="B335" s="41"/>
      <c r="C335" s="41"/>
      <c r="D335" s="41"/>
      <c r="E335" s="41"/>
      <c r="F335" s="41"/>
      <c r="G335" s="41"/>
      <c r="H335" s="1"/>
      <c r="I335" s="3"/>
      <c r="J335" s="3"/>
      <c r="K335" s="3"/>
      <c r="L335" s="3"/>
      <c r="M335" s="3"/>
      <c r="N335" s="3"/>
      <c r="O335" s="3"/>
      <c r="P335" s="3"/>
      <c r="Q335" s="3"/>
      <c r="R335" s="3"/>
      <c r="S335" s="3"/>
      <c r="T335" s="3"/>
      <c r="U335" s="3"/>
      <c r="V335" s="3"/>
      <c r="W335" s="3"/>
      <c r="X335" s="3"/>
      <c r="Y335" s="3"/>
      <c r="Z335" s="3"/>
    </row>
    <row r="336" ht="15.75" customHeight="1">
      <c r="A336" s="40"/>
      <c r="B336" s="41"/>
      <c r="C336" s="41"/>
      <c r="D336" s="41"/>
      <c r="E336" s="41"/>
      <c r="F336" s="41"/>
      <c r="G336" s="41"/>
      <c r="H336" s="1"/>
      <c r="I336" s="3"/>
      <c r="J336" s="3"/>
      <c r="K336" s="3"/>
      <c r="L336" s="3"/>
      <c r="M336" s="3"/>
      <c r="N336" s="3"/>
      <c r="O336" s="3"/>
      <c r="P336" s="3"/>
      <c r="Q336" s="3"/>
      <c r="R336" s="3"/>
      <c r="S336" s="3"/>
      <c r="T336" s="3"/>
      <c r="U336" s="3"/>
      <c r="V336" s="3"/>
      <c r="W336" s="3"/>
      <c r="X336" s="3"/>
      <c r="Y336" s="3"/>
      <c r="Z336" s="3"/>
    </row>
    <row r="337" ht="15.75" customHeight="1">
      <c r="A337" s="40"/>
      <c r="B337" s="41"/>
      <c r="C337" s="41"/>
      <c r="D337" s="41"/>
      <c r="E337" s="41"/>
      <c r="F337" s="41"/>
      <c r="G337" s="41"/>
      <c r="H337" s="1"/>
      <c r="I337" s="3"/>
      <c r="J337" s="3"/>
      <c r="K337" s="3"/>
      <c r="L337" s="3"/>
      <c r="M337" s="3"/>
      <c r="N337" s="3"/>
      <c r="O337" s="3"/>
      <c r="P337" s="3"/>
      <c r="Q337" s="3"/>
      <c r="R337" s="3"/>
      <c r="S337" s="3"/>
      <c r="T337" s="3"/>
      <c r="U337" s="3"/>
      <c r="V337" s="3"/>
      <c r="W337" s="3"/>
      <c r="X337" s="3"/>
      <c r="Y337" s="3"/>
      <c r="Z337" s="3"/>
    </row>
    <row r="338" ht="15.75" customHeight="1">
      <c r="A338" s="40"/>
      <c r="B338" s="41"/>
      <c r="C338" s="41"/>
      <c r="D338" s="41"/>
      <c r="E338" s="41"/>
      <c r="F338" s="41"/>
      <c r="G338" s="41"/>
      <c r="H338" s="1"/>
      <c r="I338" s="3"/>
      <c r="J338" s="3"/>
      <c r="K338" s="3"/>
      <c r="L338" s="3"/>
      <c r="M338" s="3"/>
      <c r="N338" s="3"/>
      <c r="O338" s="3"/>
      <c r="P338" s="3"/>
      <c r="Q338" s="3"/>
      <c r="R338" s="3"/>
      <c r="S338" s="3"/>
      <c r="T338" s="3"/>
      <c r="U338" s="3"/>
      <c r="V338" s="3"/>
      <c r="W338" s="3"/>
      <c r="X338" s="3"/>
      <c r="Y338" s="3"/>
      <c r="Z338" s="3"/>
    </row>
    <row r="339" ht="15.75" customHeight="1">
      <c r="A339" s="40"/>
      <c r="B339" s="41"/>
      <c r="C339" s="41"/>
      <c r="D339" s="41"/>
      <c r="E339" s="41"/>
      <c r="F339" s="41"/>
      <c r="G339" s="41"/>
      <c r="H339" s="1"/>
      <c r="I339" s="3"/>
      <c r="J339" s="3"/>
      <c r="K339" s="3"/>
      <c r="L339" s="3"/>
      <c r="M339" s="3"/>
      <c r="N339" s="3"/>
      <c r="O339" s="3"/>
      <c r="P339" s="3"/>
      <c r="Q339" s="3"/>
      <c r="R339" s="3"/>
      <c r="S339" s="3"/>
      <c r="T339" s="3"/>
      <c r="U339" s="3"/>
      <c r="V339" s="3"/>
      <c r="W339" s="3"/>
      <c r="X339" s="3"/>
      <c r="Y339" s="3"/>
      <c r="Z339" s="3"/>
    </row>
    <row r="340" ht="15.75" customHeight="1">
      <c r="A340" s="40"/>
      <c r="B340" s="41"/>
      <c r="C340" s="41"/>
      <c r="D340" s="41"/>
      <c r="E340" s="41"/>
      <c r="F340" s="41"/>
      <c r="G340" s="41"/>
      <c r="H340" s="1"/>
      <c r="I340" s="3"/>
      <c r="J340" s="3"/>
      <c r="K340" s="3"/>
      <c r="L340" s="3"/>
      <c r="M340" s="3"/>
      <c r="N340" s="3"/>
      <c r="O340" s="3"/>
      <c r="P340" s="3"/>
      <c r="Q340" s="3"/>
      <c r="R340" s="3"/>
      <c r="S340" s="3"/>
      <c r="T340" s="3"/>
      <c r="U340" s="3"/>
      <c r="V340" s="3"/>
      <c r="W340" s="3"/>
      <c r="X340" s="3"/>
      <c r="Y340" s="3"/>
      <c r="Z340" s="3"/>
    </row>
    <row r="341" ht="15.75" customHeight="1">
      <c r="A341" s="40"/>
      <c r="B341" s="41"/>
      <c r="C341" s="41"/>
      <c r="D341" s="41"/>
      <c r="E341" s="41"/>
      <c r="F341" s="41"/>
      <c r="G341" s="41"/>
      <c r="H341" s="1"/>
      <c r="I341" s="3"/>
      <c r="J341" s="3"/>
      <c r="K341" s="3"/>
      <c r="L341" s="3"/>
      <c r="M341" s="3"/>
      <c r="N341" s="3"/>
      <c r="O341" s="3"/>
      <c r="P341" s="3"/>
      <c r="Q341" s="3"/>
      <c r="R341" s="3"/>
      <c r="S341" s="3"/>
      <c r="T341" s="3"/>
      <c r="U341" s="3"/>
      <c r="V341" s="3"/>
      <c r="W341" s="3"/>
      <c r="X341" s="3"/>
      <c r="Y341" s="3"/>
      <c r="Z341" s="3"/>
    </row>
    <row r="342" ht="15.75" customHeight="1">
      <c r="A342" s="40"/>
      <c r="B342" s="41"/>
      <c r="C342" s="41"/>
      <c r="D342" s="41"/>
      <c r="E342" s="41"/>
      <c r="F342" s="41"/>
      <c r="G342" s="41"/>
      <c r="H342" s="1"/>
      <c r="I342" s="3"/>
      <c r="J342" s="3"/>
      <c r="K342" s="3"/>
      <c r="L342" s="3"/>
      <c r="M342" s="3"/>
      <c r="N342" s="3"/>
      <c r="O342" s="3"/>
      <c r="P342" s="3"/>
      <c r="Q342" s="3"/>
      <c r="R342" s="3"/>
      <c r="S342" s="3"/>
      <c r="T342" s="3"/>
      <c r="U342" s="3"/>
      <c r="V342" s="3"/>
      <c r="W342" s="3"/>
      <c r="X342" s="3"/>
      <c r="Y342" s="3"/>
      <c r="Z342" s="3"/>
    </row>
    <row r="343" ht="15.75" customHeight="1">
      <c r="A343" s="40"/>
      <c r="B343" s="41"/>
      <c r="C343" s="41"/>
      <c r="D343" s="41"/>
      <c r="E343" s="41"/>
      <c r="F343" s="41"/>
      <c r="G343" s="41"/>
      <c r="H343" s="1"/>
      <c r="I343" s="3"/>
      <c r="J343" s="3"/>
      <c r="K343" s="3"/>
      <c r="L343" s="3"/>
      <c r="M343" s="3"/>
      <c r="N343" s="3"/>
      <c r="O343" s="3"/>
      <c r="P343" s="3"/>
      <c r="Q343" s="3"/>
      <c r="R343" s="3"/>
      <c r="S343" s="3"/>
      <c r="T343" s="3"/>
      <c r="U343" s="3"/>
      <c r="V343" s="3"/>
      <c r="W343" s="3"/>
      <c r="X343" s="3"/>
      <c r="Y343" s="3"/>
      <c r="Z343" s="3"/>
    </row>
    <row r="344" ht="15.75" customHeight="1">
      <c r="A344" s="40"/>
      <c r="B344" s="41"/>
      <c r="C344" s="41"/>
      <c r="D344" s="41"/>
      <c r="E344" s="41"/>
      <c r="F344" s="41"/>
      <c r="G344" s="41"/>
      <c r="H344" s="1"/>
      <c r="I344" s="3"/>
      <c r="J344" s="3"/>
      <c r="K344" s="3"/>
      <c r="L344" s="3"/>
      <c r="M344" s="3"/>
      <c r="N344" s="3"/>
      <c r="O344" s="3"/>
      <c r="P344" s="3"/>
      <c r="Q344" s="3"/>
      <c r="R344" s="3"/>
      <c r="S344" s="3"/>
      <c r="T344" s="3"/>
      <c r="U344" s="3"/>
      <c r="V344" s="3"/>
      <c r="W344" s="3"/>
      <c r="X344" s="3"/>
      <c r="Y344" s="3"/>
      <c r="Z344" s="3"/>
    </row>
    <row r="345" ht="15.75" customHeight="1">
      <c r="A345" s="40"/>
      <c r="B345" s="41"/>
      <c r="C345" s="41"/>
      <c r="D345" s="41"/>
      <c r="E345" s="41"/>
      <c r="F345" s="41"/>
      <c r="G345" s="41"/>
      <c r="H345" s="1"/>
      <c r="I345" s="3"/>
      <c r="J345" s="3"/>
      <c r="K345" s="3"/>
      <c r="L345" s="3"/>
      <c r="M345" s="3"/>
      <c r="N345" s="3"/>
      <c r="O345" s="3"/>
      <c r="P345" s="3"/>
      <c r="Q345" s="3"/>
      <c r="R345" s="3"/>
      <c r="S345" s="3"/>
      <c r="T345" s="3"/>
      <c r="U345" s="3"/>
      <c r="V345" s="3"/>
      <c r="W345" s="3"/>
      <c r="X345" s="3"/>
      <c r="Y345" s="3"/>
      <c r="Z345" s="3"/>
    </row>
    <row r="346" ht="15.75" customHeight="1">
      <c r="A346" s="40"/>
      <c r="B346" s="41"/>
      <c r="C346" s="41"/>
      <c r="D346" s="41"/>
      <c r="E346" s="41"/>
      <c r="F346" s="41"/>
      <c r="G346" s="41"/>
      <c r="H346" s="1"/>
      <c r="I346" s="3"/>
      <c r="J346" s="3"/>
      <c r="K346" s="3"/>
      <c r="L346" s="3"/>
      <c r="M346" s="3"/>
      <c r="N346" s="3"/>
      <c r="O346" s="3"/>
      <c r="P346" s="3"/>
      <c r="Q346" s="3"/>
      <c r="R346" s="3"/>
      <c r="S346" s="3"/>
      <c r="T346" s="3"/>
      <c r="U346" s="3"/>
      <c r="V346" s="3"/>
      <c r="W346" s="3"/>
      <c r="X346" s="3"/>
      <c r="Y346" s="3"/>
      <c r="Z346" s="3"/>
    </row>
    <row r="347" ht="15.75" customHeight="1">
      <c r="A347" s="40"/>
      <c r="B347" s="41"/>
      <c r="C347" s="41"/>
      <c r="D347" s="41"/>
      <c r="E347" s="41"/>
      <c r="F347" s="41"/>
      <c r="G347" s="41"/>
      <c r="H347" s="1"/>
      <c r="I347" s="3"/>
      <c r="J347" s="3"/>
      <c r="K347" s="3"/>
      <c r="L347" s="3"/>
      <c r="M347" s="3"/>
      <c r="N347" s="3"/>
      <c r="O347" s="3"/>
      <c r="P347" s="3"/>
      <c r="Q347" s="3"/>
      <c r="R347" s="3"/>
      <c r="S347" s="3"/>
      <c r="T347" s="3"/>
      <c r="U347" s="3"/>
      <c r="V347" s="3"/>
      <c r="W347" s="3"/>
      <c r="X347" s="3"/>
      <c r="Y347" s="3"/>
      <c r="Z347" s="3"/>
    </row>
    <row r="348" ht="15.75" customHeight="1">
      <c r="A348" s="40"/>
      <c r="B348" s="41"/>
      <c r="C348" s="41"/>
      <c r="D348" s="41"/>
      <c r="E348" s="41"/>
      <c r="F348" s="41"/>
      <c r="G348" s="41"/>
      <c r="H348" s="1"/>
      <c r="I348" s="3"/>
      <c r="J348" s="3"/>
      <c r="K348" s="3"/>
      <c r="L348" s="3"/>
      <c r="M348" s="3"/>
      <c r="N348" s="3"/>
      <c r="O348" s="3"/>
      <c r="P348" s="3"/>
      <c r="Q348" s="3"/>
      <c r="R348" s="3"/>
      <c r="S348" s="3"/>
      <c r="T348" s="3"/>
      <c r="U348" s="3"/>
      <c r="V348" s="3"/>
      <c r="W348" s="3"/>
      <c r="X348" s="3"/>
      <c r="Y348" s="3"/>
      <c r="Z348" s="3"/>
    </row>
    <row r="349" ht="15.75" customHeight="1">
      <c r="A349" s="40"/>
      <c r="B349" s="41"/>
      <c r="C349" s="41"/>
      <c r="D349" s="41"/>
      <c r="E349" s="41"/>
      <c r="F349" s="41"/>
      <c r="G349" s="41"/>
      <c r="H349" s="1"/>
      <c r="I349" s="3"/>
      <c r="J349" s="3"/>
      <c r="K349" s="3"/>
      <c r="L349" s="3"/>
      <c r="M349" s="3"/>
      <c r="N349" s="3"/>
      <c r="O349" s="3"/>
      <c r="P349" s="3"/>
      <c r="Q349" s="3"/>
      <c r="R349" s="3"/>
      <c r="S349" s="3"/>
      <c r="T349" s="3"/>
      <c r="U349" s="3"/>
      <c r="V349" s="3"/>
      <c r="W349" s="3"/>
      <c r="X349" s="3"/>
      <c r="Y349" s="3"/>
      <c r="Z349" s="3"/>
    </row>
    <row r="350" ht="15.75" customHeight="1">
      <c r="A350" s="40"/>
      <c r="B350" s="41"/>
      <c r="C350" s="41"/>
      <c r="D350" s="41"/>
      <c r="E350" s="41"/>
      <c r="F350" s="41"/>
      <c r="G350" s="41"/>
      <c r="H350" s="1"/>
      <c r="I350" s="3"/>
      <c r="J350" s="3"/>
      <c r="K350" s="3"/>
      <c r="L350" s="3"/>
      <c r="M350" s="3"/>
      <c r="N350" s="3"/>
      <c r="O350" s="3"/>
      <c r="P350" s="3"/>
      <c r="Q350" s="3"/>
      <c r="R350" s="3"/>
      <c r="S350" s="3"/>
      <c r="T350" s="3"/>
      <c r="U350" s="3"/>
      <c r="V350" s="3"/>
      <c r="W350" s="3"/>
      <c r="X350" s="3"/>
      <c r="Y350" s="3"/>
      <c r="Z350" s="3"/>
    </row>
    <row r="351" ht="15.75" customHeight="1">
      <c r="A351" s="40"/>
      <c r="B351" s="41"/>
      <c r="C351" s="41"/>
      <c r="D351" s="41"/>
      <c r="E351" s="41"/>
      <c r="F351" s="41"/>
      <c r="G351" s="41"/>
      <c r="H351" s="1"/>
      <c r="I351" s="3"/>
      <c r="J351" s="3"/>
      <c r="K351" s="3"/>
      <c r="L351" s="3"/>
      <c r="M351" s="3"/>
      <c r="N351" s="3"/>
      <c r="O351" s="3"/>
      <c r="P351" s="3"/>
      <c r="Q351" s="3"/>
      <c r="R351" s="3"/>
      <c r="S351" s="3"/>
      <c r="T351" s="3"/>
      <c r="U351" s="3"/>
      <c r="V351" s="3"/>
      <c r="W351" s="3"/>
      <c r="X351" s="3"/>
      <c r="Y351" s="3"/>
      <c r="Z351" s="3"/>
    </row>
    <row r="352" ht="15.75" customHeight="1">
      <c r="A352" s="40"/>
      <c r="B352" s="41"/>
      <c r="C352" s="41"/>
      <c r="D352" s="41"/>
      <c r="E352" s="41"/>
      <c r="F352" s="41"/>
      <c r="G352" s="41"/>
      <c r="H352" s="1"/>
      <c r="I352" s="3"/>
      <c r="J352" s="3"/>
      <c r="K352" s="3"/>
      <c r="L352" s="3"/>
      <c r="M352" s="3"/>
      <c r="N352" s="3"/>
      <c r="O352" s="3"/>
      <c r="P352" s="3"/>
      <c r="Q352" s="3"/>
      <c r="R352" s="3"/>
      <c r="S352" s="3"/>
      <c r="T352" s="3"/>
      <c r="U352" s="3"/>
      <c r="V352" s="3"/>
      <c r="W352" s="3"/>
      <c r="X352" s="3"/>
      <c r="Y352" s="3"/>
      <c r="Z352" s="3"/>
    </row>
    <row r="353" ht="15.75" customHeight="1">
      <c r="A353" s="40"/>
      <c r="B353" s="41"/>
      <c r="C353" s="41"/>
      <c r="D353" s="41"/>
      <c r="E353" s="41"/>
      <c r="F353" s="41"/>
      <c r="G353" s="41"/>
      <c r="H353" s="1"/>
      <c r="I353" s="3"/>
      <c r="J353" s="3"/>
      <c r="K353" s="3"/>
      <c r="L353" s="3"/>
      <c r="M353" s="3"/>
      <c r="N353" s="3"/>
      <c r="O353" s="3"/>
      <c r="P353" s="3"/>
      <c r="Q353" s="3"/>
      <c r="R353" s="3"/>
      <c r="S353" s="3"/>
      <c r="T353" s="3"/>
      <c r="U353" s="3"/>
      <c r="V353" s="3"/>
      <c r="W353" s="3"/>
      <c r="X353" s="3"/>
      <c r="Y353" s="3"/>
      <c r="Z353" s="3"/>
    </row>
    <row r="354" ht="15.75" customHeight="1">
      <c r="A354" s="40"/>
      <c r="B354" s="41"/>
      <c r="C354" s="41"/>
      <c r="D354" s="41"/>
      <c r="E354" s="41"/>
      <c r="F354" s="41"/>
      <c r="G354" s="41"/>
      <c r="H354" s="1"/>
      <c r="I354" s="3"/>
      <c r="J354" s="3"/>
      <c r="K354" s="3"/>
      <c r="L354" s="3"/>
      <c r="M354" s="3"/>
      <c r="N354" s="3"/>
      <c r="O354" s="3"/>
      <c r="P354" s="3"/>
      <c r="Q354" s="3"/>
      <c r="R354" s="3"/>
      <c r="S354" s="3"/>
      <c r="T354" s="3"/>
      <c r="U354" s="3"/>
      <c r="V354" s="3"/>
      <c r="W354" s="3"/>
      <c r="X354" s="3"/>
      <c r="Y354" s="3"/>
      <c r="Z354" s="3"/>
    </row>
    <row r="355" ht="15.75" customHeight="1">
      <c r="A355" s="40"/>
      <c r="B355" s="41"/>
      <c r="C355" s="41"/>
      <c r="D355" s="41"/>
      <c r="E355" s="41"/>
      <c r="F355" s="41"/>
      <c r="G355" s="41"/>
      <c r="H355" s="1"/>
      <c r="I355" s="3"/>
      <c r="J355" s="3"/>
      <c r="K355" s="3"/>
      <c r="L355" s="3"/>
      <c r="M355" s="3"/>
      <c r="N355" s="3"/>
      <c r="O355" s="3"/>
      <c r="P355" s="3"/>
      <c r="Q355" s="3"/>
      <c r="R355" s="3"/>
      <c r="S355" s="3"/>
      <c r="T355" s="3"/>
      <c r="U355" s="3"/>
      <c r="V355" s="3"/>
      <c r="W355" s="3"/>
      <c r="X355" s="3"/>
      <c r="Y355" s="3"/>
      <c r="Z355" s="3"/>
    </row>
    <row r="356" ht="15.75" customHeight="1">
      <c r="A356" s="40"/>
      <c r="B356" s="41"/>
      <c r="C356" s="41"/>
      <c r="D356" s="41"/>
      <c r="E356" s="41"/>
      <c r="F356" s="41"/>
      <c r="G356" s="41"/>
      <c r="H356" s="1"/>
      <c r="I356" s="3"/>
      <c r="J356" s="3"/>
      <c r="K356" s="3"/>
      <c r="L356" s="3"/>
      <c r="M356" s="3"/>
      <c r="N356" s="3"/>
      <c r="O356" s="3"/>
      <c r="P356" s="3"/>
      <c r="Q356" s="3"/>
      <c r="R356" s="3"/>
      <c r="S356" s="3"/>
      <c r="T356" s="3"/>
      <c r="U356" s="3"/>
      <c r="V356" s="3"/>
      <c r="W356" s="3"/>
      <c r="X356" s="3"/>
      <c r="Y356" s="3"/>
      <c r="Z356" s="3"/>
    </row>
    <row r="357" ht="15.75" customHeight="1">
      <c r="A357" s="40"/>
      <c r="B357" s="41"/>
      <c r="C357" s="41"/>
      <c r="D357" s="41"/>
      <c r="E357" s="41"/>
      <c r="F357" s="41"/>
      <c r="G357" s="41"/>
      <c r="H357" s="1"/>
      <c r="I357" s="3"/>
      <c r="J357" s="3"/>
      <c r="K357" s="3"/>
      <c r="L357" s="3"/>
      <c r="M357" s="3"/>
      <c r="N357" s="3"/>
      <c r="O357" s="3"/>
      <c r="P357" s="3"/>
      <c r="Q357" s="3"/>
      <c r="R357" s="3"/>
      <c r="S357" s="3"/>
      <c r="T357" s="3"/>
      <c r="U357" s="3"/>
      <c r="V357" s="3"/>
      <c r="W357" s="3"/>
      <c r="X357" s="3"/>
      <c r="Y357" s="3"/>
      <c r="Z357" s="3"/>
    </row>
    <row r="358" ht="15.75" customHeight="1">
      <c r="A358" s="40"/>
      <c r="B358" s="41"/>
      <c r="C358" s="41"/>
      <c r="D358" s="41"/>
      <c r="E358" s="41"/>
      <c r="F358" s="41"/>
      <c r="G358" s="41"/>
      <c r="H358" s="1"/>
      <c r="I358" s="3"/>
      <c r="J358" s="3"/>
      <c r="K358" s="3"/>
      <c r="L358" s="3"/>
      <c r="M358" s="3"/>
      <c r="N358" s="3"/>
      <c r="O358" s="3"/>
      <c r="P358" s="3"/>
      <c r="Q358" s="3"/>
      <c r="R358" s="3"/>
      <c r="S358" s="3"/>
      <c r="T358" s="3"/>
      <c r="U358" s="3"/>
      <c r="V358" s="3"/>
      <c r="W358" s="3"/>
      <c r="X358" s="3"/>
      <c r="Y358" s="3"/>
      <c r="Z358" s="3"/>
    </row>
    <row r="359" ht="15.75" customHeight="1">
      <c r="A359" s="40"/>
      <c r="B359" s="41"/>
      <c r="C359" s="41"/>
      <c r="D359" s="41"/>
      <c r="E359" s="41"/>
      <c r="F359" s="41"/>
      <c r="G359" s="41"/>
      <c r="H359" s="1"/>
      <c r="I359" s="3"/>
      <c r="J359" s="3"/>
      <c r="K359" s="3"/>
      <c r="L359" s="3"/>
      <c r="M359" s="3"/>
      <c r="N359" s="3"/>
      <c r="O359" s="3"/>
      <c r="P359" s="3"/>
      <c r="Q359" s="3"/>
      <c r="R359" s="3"/>
      <c r="S359" s="3"/>
      <c r="T359" s="3"/>
      <c r="U359" s="3"/>
      <c r="V359" s="3"/>
      <c r="W359" s="3"/>
      <c r="X359" s="3"/>
      <c r="Y359" s="3"/>
      <c r="Z359" s="3"/>
    </row>
    <row r="360" ht="15.75" customHeight="1">
      <c r="A360" s="40"/>
      <c r="B360" s="41"/>
      <c r="C360" s="41"/>
      <c r="D360" s="41"/>
      <c r="E360" s="41"/>
      <c r="F360" s="41"/>
      <c r="G360" s="41"/>
      <c r="H360" s="1"/>
      <c r="I360" s="3"/>
      <c r="J360" s="3"/>
      <c r="K360" s="3"/>
      <c r="L360" s="3"/>
      <c r="M360" s="3"/>
      <c r="N360" s="3"/>
      <c r="O360" s="3"/>
      <c r="P360" s="3"/>
      <c r="Q360" s="3"/>
      <c r="R360" s="3"/>
      <c r="S360" s="3"/>
      <c r="T360" s="3"/>
      <c r="U360" s="3"/>
      <c r="V360" s="3"/>
      <c r="W360" s="3"/>
      <c r="X360" s="3"/>
      <c r="Y360" s="3"/>
      <c r="Z360" s="3"/>
    </row>
    <row r="361" ht="15.75" customHeight="1">
      <c r="A361" s="40"/>
      <c r="B361" s="41"/>
      <c r="C361" s="41"/>
      <c r="D361" s="41"/>
      <c r="E361" s="41"/>
      <c r="F361" s="41"/>
      <c r="G361" s="41"/>
      <c r="H361" s="1"/>
      <c r="I361" s="3"/>
      <c r="J361" s="3"/>
      <c r="K361" s="3"/>
      <c r="L361" s="3"/>
      <c r="M361" s="3"/>
      <c r="N361" s="3"/>
      <c r="O361" s="3"/>
      <c r="P361" s="3"/>
      <c r="Q361" s="3"/>
      <c r="R361" s="3"/>
      <c r="S361" s="3"/>
      <c r="T361" s="3"/>
      <c r="U361" s="3"/>
      <c r="V361" s="3"/>
      <c r="W361" s="3"/>
      <c r="X361" s="3"/>
      <c r="Y361" s="3"/>
      <c r="Z361" s="3"/>
    </row>
    <row r="362" ht="15.75" customHeight="1">
      <c r="A362" s="40"/>
      <c r="B362" s="41"/>
      <c r="C362" s="41"/>
      <c r="D362" s="41"/>
      <c r="E362" s="41"/>
      <c r="F362" s="41"/>
      <c r="G362" s="41"/>
      <c r="H362" s="1"/>
      <c r="I362" s="3"/>
      <c r="J362" s="3"/>
      <c r="K362" s="3"/>
      <c r="L362" s="3"/>
      <c r="M362" s="3"/>
      <c r="N362" s="3"/>
      <c r="O362" s="3"/>
      <c r="P362" s="3"/>
      <c r="Q362" s="3"/>
      <c r="R362" s="3"/>
      <c r="S362" s="3"/>
      <c r="T362" s="3"/>
      <c r="U362" s="3"/>
      <c r="V362" s="3"/>
      <c r="W362" s="3"/>
      <c r="X362" s="3"/>
      <c r="Y362" s="3"/>
      <c r="Z362" s="3"/>
    </row>
    <row r="363" ht="15.75" customHeight="1">
      <c r="A363" s="40"/>
      <c r="B363" s="41"/>
      <c r="C363" s="41"/>
      <c r="D363" s="41"/>
      <c r="E363" s="41"/>
      <c r="F363" s="41"/>
      <c r="G363" s="41"/>
      <c r="H363" s="1"/>
      <c r="I363" s="3"/>
      <c r="J363" s="3"/>
      <c r="K363" s="3"/>
      <c r="L363" s="3"/>
      <c r="M363" s="3"/>
      <c r="N363" s="3"/>
      <c r="O363" s="3"/>
      <c r="P363" s="3"/>
      <c r="Q363" s="3"/>
      <c r="R363" s="3"/>
      <c r="S363" s="3"/>
      <c r="T363" s="3"/>
      <c r="U363" s="3"/>
      <c r="V363" s="3"/>
      <c r="W363" s="3"/>
      <c r="X363" s="3"/>
      <c r="Y363" s="3"/>
      <c r="Z363" s="3"/>
    </row>
    <row r="364" ht="15.75" customHeight="1">
      <c r="A364" s="40"/>
      <c r="B364" s="41"/>
      <c r="C364" s="41"/>
      <c r="D364" s="41"/>
      <c r="E364" s="41"/>
      <c r="F364" s="41"/>
      <c r="G364" s="41"/>
      <c r="H364" s="1"/>
      <c r="I364" s="3"/>
      <c r="J364" s="3"/>
      <c r="K364" s="3"/>
      <c r="L364" s="3"/>
      <c r="M364" s="3"/>
      <c r="N364" s="3"/>
      <c r="O364" s="3"/>
      <c r="P364" s="3"/>
      <c r="Q364" s="3"/>
      <c r="R364" s="3"/>
      <c r="S364" s="3"/>
      <c r="T364" s="3"/>
      <c r="U364" s="3"/>
      <c r="V364" s="3"/>
      <c r="W364" s="3"/>
      <c r="X364" s="3"/>
      <c r="Y364" s="3"/>
      <c r="Z364" s="3"/>
    </row>
    <row r="365" ht="15.75" customHeight="1">
      <c r="A365" s="40"/>
      <c r="B365" s="41"/>
      <c r="C365" s="41"/>
      <c r="D365" s="41"/>
      <c r="E365" s="41"/>
      <c r="F365" s="41"/>
      <c r="G365" s="41"/>
      <c r="H365" s="1"/>
      <c r="I365" s="3"/>
      <c r="J365" s="3"/>
      <c r="K365" s="3"/>
      <c r="L365" s="3"/>
      <c r="M365" s="3"/>
      <c r="N365" s="3"/>
      <c r="O365" s="3"/>
      <c r="P365" s="3"/>
      <c r="Q365" s="3"/>
      <c r="R365" s="3"/>
      <c r="S365" s="3"/>
      <c r="T365" s="3"/>
      <c r="U365" s="3"/>
      <c r="V365" s="3"/>
      <c r="W365" s="3"/>
      <c r="X365" s="3"/>
      <c r="Y365" s="3"/>
      <c r="Z365" s="3"/>
    </row>
    <row r="366" ht="15.75" customHeight="1">
      <c r="A366" s="40"/>
      <c r="B366" s="41"/>
      <c r="C366" s="41"/>
      <c r="D366" s="41"/>
      <c r="E366" s="41"/>
      <c r="F366" s="41"/>
      <c r="G366" s="41"/>
      <c r="H366" s="1"/>
      <c r="I366" s="3"/>
      <c r="J366" s="3"/>
      <c r="K366" s="3"/>
      <c r="L366" s="3"/>
      <c r="M366" s="3"/>
      <c r="N366" s="3"/>
      <c r="O366" s="3"/>
      <c r="P366" s="3"/>
      <c r="Q366" s="3"/>
      <c r="R366" s="3"/>
      <c r="S366" s="3"/>
      <c r="T366" s="3"/>
      <c r="U366" s="3"/>
      <c r="V366" s="3"/>
      <c r="W366" s="3"/>
      <c r="X366" s="3"/>
      <c r="Y366" s="3"/>
      <c r="Z366" s="3"/>
    </row>
    <row r="367" ht="15.75" customHeight="1">
      <c r="A367" s="40"/>
      <c r="B367" s="41"/>
      <c r="C367" s="41"/>
      <c r="D367" s="41"/>
      <c r="E367" s="41"/>
      <c r="F367" s="41"/>
      <c r="G367" s="41"/>
      <c r="H367" s="1"/>
      <c r="I367" s="3"/>
      <c r="J367" s="3"/>
      <c r="K367" s="3"/>
      <c r="L367" s="3"/>
      <c r="M367" s="3"/>
      <c r="N367" s="3"/>
      <c r="O367" s="3"/>
      <c r="P367" s="3"/>
      <c r="Q367" s="3"/>
      <c r="R367" s="3"/>
      <c r="S367" s="3"/>
      <c r="T367" s="3"/>
      <c r="U367" s="3"/>
      <c r="V367" s="3"/>
      <c r="W367" s="3"/>
      <c r="X367" s="3"/>
      <c r="Y367" s="3"/>
      <c r="Z367" s="3"/>
    </row>
    <row r="368" ht="15.75" customHeight="1">
      <c r="A368" s="40"/>
      <c r="B368" s="41"/>
      <c r="C368" s="41"/>
      <c r="D368" s="41"/>
      <c r="E368" s="41"/>
      <c r="F368" s="41"/>
      <c r="G368" s="41"/>
      <c r="H368" s="1"/>
      <c r="I368" s="3"/>
      <c r="J368" s="3"/>
      <c r="K368" s="3"/>
      <c r="L368" s="3"/>
      <c r="M368" s="3"/>
      <c r="N368" s="3"/>
      <c r="O368" s="3"/>
      <c r="P368" s="3"/>
      <c r="Q368" s="3"/>
      <c r="R368" s="3"/>
      <c r="S368" s="3"/>
      <c r="T368" s="3"/>
      <c r="U368" s="3"/>
      <c r="V368" s="3"/>
      <c r="W368" s="3"/>
      <c r="X368" s="3"/>
      <c r="Y368" s="3"/>
      <c r="Z368" s="3"/>
    </row>
    <row r="369" ht="15.75" customHeight="1">
      <c r="A369" s="40"/>
      <c r="B369" s="41"/>
      <c r="C369" s="41"/>
      <c r="D369" s="41"/>
      <c r="E369" s="41"/>
      <c r="F369" s="41"/>
      <c r="G369" s="41"/>
      <c r="H369" s="1"/>
      <c r="I369" s="3"/>
      <c r="J369" s="3"/>
      <c r="K369" s="3"/>
      <c r="L369" s="3"/>
      <c r="M369" s="3"/>
      <c r="N369" s="3"/>
      <c r="O369" s="3"/>
      <c r="P369" s="3"/>
      <c r="Q369" s="3"/>
      <c r="R369" s="3"/>
      <c r="S369" s="3"/>
      <c r="T369" s="3"/>
      <c r="U369" s="3"/>
      <c r="V369" s="3"/>
      <c r="W369" s="3"/>
      <c r="X369" s="3"/>
      <c r="Y369" s="3"/>
      <c r="Z369" s="3"/>
    </row>
    <row r="370" ht="15.75" customHeight="1">
      <c r="A370" s="40"/>
      <c r="B370" s="41"/>
      <c r="C370" s="41"/>
      <c r="D370" s="41"/>
      <c r="E370" s="41"/>
      <c r="F370" s="41"/>
      <c r="G370" s="41"/>
      <c r="H370" s="1"/>
      <c r="I370" s="3"/>
      <c r="J370" s="3"/>
      <c r="K370" s="3"/>
      <c r="L370" s="3"/>
      <c r="M370" s="3"/>
      <c r="N370" s="3"/>
      <c r="O370" s="3"/>
      <c r="P370" s="3"/>
      <c r="Q370" s="3"/>
      <c r="R370" s="3"/>
      <c r="S370" s="3"/>
      <c r="T370" s="3"/>
      <c r="U370" s="3"/>
      <c r="V370" s="3"/>
      <c r="W370" s="3"/>
      <c r="X370" s="3"/>
      <c r="Y370" s="3"/>
      <c r="Z370" s="3"/>
    </row>
    <row r="371" ht="15.75" customHeight="1">
      <c r="A371" s="40"/>
      <c r="B371" s="41"/>
      <c r="C371" s="41"/>
      <c r="D371" s="41"/>
      <c r="E371" s="41"/>
      <c r="F371" s="41"/>
      <c r="G371" s="41"/>
      <c r="H371" s="1"/>
      <c r="I371" s="3"/>
      <c r="J371" s="3"/>
      <c r="K371" s="3"/>
      <c r="L371" s="3"/>
      <c r="M371" s="3"/>
      <c r="N371" s="3"/>
      <c r="O371" s="3"/>
      <c r="P371" s="3"/>
      <c r="Q371" s="3"/>
      <c r="R371" s="3"/>
      <c r="S371" s="3"/>
      <c r="T371" s="3"/>
      <c r="U371" s="3"/>
      <c r="V371" s="3"/>
      <c r="W371" s="3"/>
      <c r="X371" s="3"/>
      <c r="Y371" s="3"/>
      <c r="Z371" s="3"/>
    </row>
    <row r="372" ht="15.75" customHeight="1">
      <c r="A372" s="40"/>
      <c r="B372" s="41"/>
      <c r="C372" s="41"/>
      <c r="D372" s="41"/>
      <c r="E372" s="41"/>
      <c r="F372" s="41"/>
      <c r="G372" s="41"/>
      <c r="H372" s="1"/>
      <c r="I372" s="3"/>
      <c r="J372" s="3"/>
      <c r="K372" s="3"/>
      <c r="L372" s="3"/>
      <c r="M372" s="3"/>
      <c r="N372" s="3"/>
      <c r="O372" s="3"/>
      <c r="P372" s="3"/>
      <c r="Q372" s="3"/>
      <c r="R372" s="3"/>
      <c r="S372" s="3"/>
      <c r="T372" s="3"/>
      <c r="U372" s="3"/>
      <c r="V372" s="3"/>
      <c r="W372" s="3"/>
      <c r="X372" s="3"/>
      <c r="Y372" s="3"/>
      <c r="Z372" s="3"/>
    </row>
    <row r="373" ht="15.75" customHeight="1">
      <c r="A373" s="40"/>
      <c r="B373" s="41"/>
      <c r="C373" s="41"/>
      <c r="D373" s="41"/>
      <c r="E373" s="41"/>
      <c r="F373" s="41"/>
      <c r="G373" s="41"/>
      <c r="H373" s="1"/>
      <c r="I373" s="3"/>
      <c r="J373" s="3"/>
      <c r="K373" s="3"/>
      <c r="L373" s="3"/>
      <c r="M373" s="3"/>
      <c r="N373" s="3"/>
      <c r="O373" s="3"/>
      <c r="P373" s="3"/>
      <c r="Q373" s="3"/>
      <c r="R373" s="3"/>
      <c r="S373" s="3"/>
      <c r="T373" s="3"/>
      <c r="U373" s="3"/>
      <c r="V373" s="3"/>
      <c r="W373" s="3"/>
      <c r="X373" s="3"/>
      <c r="Y373" s="3"/>
      <c r="Z373" s="3"/>
    </row>
    <row r="374" ht="15.75" customHeight="1">
      <c r="A374" s="40"/>
      <c r="B374" s="41"/>
      <c r="C374" s="41"/>
      <c r="D374" s="41"/>
      <c r="E374" s="41"/>
      <c r="F374" s="41"/>
      <c r="G374" s="41"/>
      <c r="H374" s="1"/>
      <c r="I374" s="3"/>
      <c r="J374" s="3"/>
      <c r="K374" s="3"/>
      <c r="L374" s="3"/>
      <c r="M374" s="3"/>
      <c r="N374" s="3"/>
      <c r="O374" s="3"/>
      <c r="P374" s="3"/>
      <c r="Q374" s="3"/>
      <c r="R374" s="3"/>
      <c r="S374" s="3"/>
      <c r="T374" s="3"/>
      <c r="U374" s="3"/>
      <c r="V374" s="3"/>
      <c r="W374" s="3"/>
      <c r="X374" s="3"/>
      <c r="Y374" s="3"/>
      <c r="Z374" s="3"/>
    </row>
    <row r="375" ht="15.75" customHeight="1">
      <c r="A375" s="40"/>
      <c r="B375" s="41"/>
      <c r="C375" s="41"/>
      <c r="D375" s="41"/>
      <c r="E375" s="41"/>
      <c r="F375" s="41"/>
      <c r="G375" s="41"/>
      <c r="H375" s="1"/>
      <c r="I375" s="3"/>
      <c r="J375" s="3"/>
      <c r="K375" s="3"/>
      <c r="L375" s="3"/>
      <c r="M375" s="3"/>
      <c r="N375" s="3"/>
      <c r="O375" s="3"/>
      <c r="P375" s="3"/>
      <c r="Q375" s="3"/>
      <c r="R375" s="3"/>
      <c r="S375" s="3"/>
      <c r="T375" s="3"/>
      <c r="U375" s="3"/>
      <c r="V375" s="3"/>
      <c r="W375" s="3"/>
      <c r="X375" s="3"/>
      <c r="Y375" s="3"/>
      <c r="Z375" s="3"/>
    </row>
    <row r="376" ht="15.75" customHeight="1">
      <c r="A376" s="40"/>
      <c r="B376" s="41"/>
      <c r="C376" s="41"/>
      <c r="D376" s="41"/>
      <c r="E376" s="41"/>
      <c r="F376" s="41"/>
      <c r="G376" s="41"/>
      <c r="H376" s="1"/>
      <c r="I376" s="3"/>
      <c r="J376" s="3"/>
      <c r="K376" s="3"/>
      <c r="L376" s="3"/>
      <c r="M376" s="3"/>
      <c r="N376" s="3"/>
      <c r="O376" s="3"/>
      <c r="P376" s="3"/>
      <c r="Q376" s="3"/>
      <c r="R376" s="3"/>
      <c r="S376" s="3"/>
      <c r="T376" s="3"/>
      <c r="U376" s="3"/>
      <c r="V376" s="3"/>
      <c r="W376" s="3"/>
      <c r="X376" s="3"/>
      <c r="Y376" s="3"/>
      <c r="Z376" s="3"/>
    </row>
    <row r="377" ht="15.75" customHeight="1">
      <c r="A377" s="40"/>
      <c r="B377" s="41"/>
      <c r="C377" s="41"/>
      <c r="D377" s="41"/>
      <c r="E377" s="41"/>
      <c r="F377" s="41"/>
      <c r="G377" s="41"/>
      <c r="H377" s="1"/>
      <c r="I377" s="3"/>
      <c r="J377" s="3"/>
      <c r="K377" s="3"/>
      <c r="L377" s="3"/>
      <c r="M377" s="3"/>
      <c r="N377" s="3"/>
      <c r="O377" s="3"/>
      <c r="P377" s="3"/>
      <c r="Q377" s="3"/>
      <c r="R377" s="3"/>
      <c r="S377" s="3"/>
      <c r="T377" s="3"/>
      <c r="U377" s="3"/>
      <c r="V377" s="3"/>
      <c r="W377" s="3"/>
      <c r="X377" s="3"/>
      <c r="Y377" s="3"/>
      <c r="Z377" s="3"/>
    </row>
    <row r="378" ht="15.75" customHeight="1">
      <c r="A378" s="40"/>
      <c r="B378" s="41"/>
      <c r="C378" s="41"/>
      <c r="D378" s="41"/>
      <c r="E378" s="41"/>
      <c r="F378" s="41"/>
      <c r="G378" s="41"/>
      <c r="H378" s="1"/>
      <c r="I378" s="3"/>
      <c r="J378" s="3"/>
      <c r="K378" s="3"/>
      <c r="L378" s="3"/>
      <c r="M378" s="3"/>
      <c r="N378" s="3"/>
      <c r="O378" s="3"/>
      <c r="P378" s="3"/>
      <c r="Q378" s="3"/>
      <c r="R378" s="3"/>
      <c r="S378" s="3"/>
      <c r="T378" s="3"/>
      <c r="U378" s="3"/>
      <c r="V378" s="3"/>
      <c r="W378" s="3"/>
      <c r="X378" s="3"/>
      <c r="Y378" s="3"/>
      <c r="Z378" s="3"/>
    </row>
    <row r="379" ht="15.75" customHeight="1">
      <c r="A379" s="40"/>
      <c r="B379" s="41"/>
      <c r="C379" s="41"/>
      <c r="D379" s="41"/>
      <c r="E379" s="41"/>
      <c r="F379" s="41"/>
      <c r="G379" s="41"/>
      <c r="H379" s="1"/>
      <c r="I379" s="3"/>
      <c r="J379" s="3"/>
      <c r="K379" s="3"/>
      <c r="L379" s="3"/>
      <c r="M379" s="3"/>
      <c r="N379" s="3"/>
      <c r="O379" s="3"/>
      <c r="P379" s="3"/>
      <c r="Q379" s="3"/>
      <c r="R379" s="3"/>
      <c r="S379" s="3"/>
      <c r="T379" s="3"/>
      <c r="U379" s="3"/>
      <c r="V379" s="3"/>
      <c r="W379" s="3"/>
      <c r="X379" s="3"/>
      <c r="Y379" s="3"/>
      <c r="Z379" s="3"/>
    </row>
    <row r="380" ht="15.75" customHeight="1">
      <c r="A380" s="40"/>
      <c r="B380" s="41"/>
      <c r="C380" s="41"/>
      <c r="D380" s="41"/>
      <c r="E380" s="41"/>
      <c r="F380" s="41"/>
      <c r="G380" s="41"/>
      <c r="H380" s="1"/>
      <c r="I380" s="3"/>
      <c r="J380" s="3"/>
      <c r="K380" s="3"/>
      <c r="L380" s="3"/>
      <c r="M380" s="3"/>
      <c r="N380" s="3"/>
      <c r="O380" s="3"/>
      <c r="P380" s="3"/>
      <c r="Q380" s="3"/>
      <c r="R380" s="3"/>
      <c r="S380" s="3"/>
      <c r="T380" s="3"/>
      <c r="U380" s="3"/>
      <c r="V380" s="3"/>
      <c r="W380" s="3"/>
      <c r="X380" s="3"/>
      <c r="Y380" s="3"/>
      <c r="Z380" s="3"/>
    </row>
    <row r="381" ht="15.75" customHeight="1">
      <c r="A381" s="40"/>
      <c r="B381" s="41"/>
      <c r="C381" s="41"/>
      <c r="D381" s="41"/>
      <c r="E381" s="41"/>
      <c r="F381" s="41"/>
      <c r="G381" s="41"/>
      <c r="H381" s="1"/>
      <c r="I381" s="3"/>
      <c r="J381" s="3"/>
      <c r="K381" s="3"/>
      <c r="L381" s="3"/>
      <c r="M381" s="3"/>
      <c r="N381" s="3"/>
      <c r="O381" s="3"/>
      <c r="P381" s="3"/>
      <c r="Q381" s="3"/>
      <c r="R381" s="3"/>
      <c r="S381" s="3"/>
      <c r="T381" s="3"/>
      <c r="U381" s="3"/>
      <c r="V381" s="3"/>
      <c r="W381" s="3"/>
      <c r="X381" s="3"/>
      <c r="Y381" s="3"/>
      <c r="Z381" s="3"/>
    </row>
    <row r="382" ht="15.75" customHeight="1">
      <c r="A382" s="40"/>
      <c r="B382" s="41"/>
      <c r="C382" s="41"/>
      <c r="D382" s="41"/>
      <c r="E382" s="41"/>
      <c r="F382" s="41"/>
      <c r="G382" s="41"/>
      <c r="H382" s="1"/>
      <c r="I382" s="3"/>
      <c r="J382" s="3"/>
      <c r="K382" s="3"/>
      <c r="L382" s="3"/>
      <c r="M382" s="3"/>
      <c r="N382" s="3"/>
      <c r="O382" s="3"/>
      <c r="P382" s="3"/>
      <c r="Q382" s="3"/>
      <c r="R382" s="3"/>
      <c r="S382" s="3"/>
      <c r="T382" s="3"/>
      <c r="U382" s="3"/>
      <c r="V382" s="3"/>
      <c r="W382" s="3"/>
      <c r="X382" s="3"/>
      <c r="Y382" s="3"/>
      <c r="Z382" s="3"/>
    </row>
    <row r="383" ht="15.75" customHeight="1">
      <c r="A383" s="40"/>
      <c r="B383" s="41"/>
      <c r="C383" s="41"/>
      <c r="D383" s="41"/>
      <c r="E383" s="41"/>
      <c r="F383" s="41"/>
      <c r="G383" s="41"/>
      <c r="H383" s="1"/>
      <c r="I383" s="3"/>
      <c r="J383" s="3"/>
      <c r="K383" s="3"/>
      <c r="L383" s="3"/>
      <c r="M383" s="3"/>
      <c r="N383" s="3"/>
      <c r="O383" s="3"/>
      <c r="P383" s="3"/>
      <c r="Q383" s="3"/>
      <c r="R383" s="3"/>
      <c r="S383" s="3"/>
      <c r="T383" s="3"/>
      <c r="U383" s="3"/>
      <c r="V383" s="3"/>
      <c r="W383" s="3"/>
      <c r="X383" s="3"/>
      <c r="Y383" s="3"/>
      <c r="Z383" s="3"/>
    </row>
    <row r="384" ht="15.75" customHeight="1">
      <c r="A384" s="40"/>
      <c r="B384" s="41"/>
      <c r="C384" s="41"/>
      <c r="D384" s="41"/>
      <c r="E384" s="41"/>
      <c r="F384" s="41"/>
      <c r="G384" s="41"/>
      <c r="H384" s="1"/>
      <c r="I384" s="3"/>
      <c r="J384" s="3"/>
      <c r="K384" s="3"/>
      <c r="L384" s="3"/>
      <c r="M384" s="3"/>
      <c r="N384" s="3"/>
      <c r="O384" s="3"/>
      <c r="P384" s="3"/>
      <c r="Q384" s="3"/>
      <c r="R384" s="3"/>
      <c r="S384" s="3"/>
      <c r="T384" s="3"/>
      <c r="U384" s="3"/>
      <c r="V384" s="3"/>
      <c r="W384" s="3"/>
      <c r="X384" s="3"/>
      <c r="Y384" s="3"/>
      <c r="Z384" s="3"/>
    </row>
    <row r="385" ht="15.75" customHeight="1">
      <c r="A385" s="40"/>
      <c r="B385" s="41"/>
      <c r="C385" s="41"/>
      <c r="D385" s="41"/>
      <c r="E385" s="41"/>
      <c r="F385" s="41"/>
      <c r="G385" s="41"/>
      <c r="H385" s="1"/>
      <c r="I385" s="3"/>
      <c r="J385" s="3"/>
      <c r="K385" s="3"/>
      <c r="L385" s="3"/>
      <c r="M385" s="3"/>
      <c r="N385" s="3"/>
      <c r="O385" s="3"/>
      <c r="P385" s="3"/>
      <c r="Q385" s="3"/>
      <c r="R385" s="3"/>
      <c r="S385" s="3"/>
      <c r="T385" s="3"/>
      <c r="U385" s="3"/>
      <c r="V385" s="3"/>
      <c r="W385" s="3"/>
      <c r="X385" s="3"/>
      <c r="Y385" s="3"/>
      <c r="Z385" s="3"/>
    </row>
    <row r="386" ht="15.75" customHeight="1">
      <c r="A386" s="40"/>
      <c r="B386" s="41"/>
      <c r="C386" s="41"/>
      <c r="D386" s="41"/>
      <c r="E386" s="41"/>
      <c r="F386" s="41"/>
      <c r="G386" s="41"/>
      <c r="H386" s="1"/>
      <c r="I386" s="3"/>
      <c r="J386" s="3"/>
      <c r="K386" s="3"/>
      <c r="L386" s="3"/>
      <c r="M386" s="3"/>
      <c r="N386" s="3"/>
      <c r="O386" s="3"/>
      <c r="P386" s="3"/>
      <c r="Q386" s="3"/>
      <c r="R386" s="3"/>
      <c r="S386" s="3"/>
      <c r="T386" s="3"/>
      <c r="U386" s="3"/>
      <c r="V386" s="3"/>
      <c r="W386" s="3"/>
      <c r="X386" s="3"/>
      <c r="Y386" s="3"/>
      <c r="Z386" s="3"/>
    </row>
    <row r="387" ht="15.75" customHeight="1">
      <c r="A387" s="40"/>
      <c r="B387" s="41"/>
      <c r="C387" s="41"/>
      <c r="D387" s="41"/>
      <c r="E387" s="41"/>
      <c r="F387" s="41"/>
      <c r="G387" s="41"/>
      <c r="H387" s="1"/>
      <c r="I387" s="3"/>
      <c r="J387" s="3"/>
      <c r="K387" s="3"/>
      <c r="L387" s="3"/>
      <c r="M387" s="3"/>
      <c r="N387" s="3"/>
      <c r="O387" s="3"/>
      <c r="P387" s="3"/>
      <c r="Q387" s="3"/>
      <c r="R387" s="3"/>
      <c r="S387" s="3"/>
      <c r="T387" s="3"/>
      <c r="U387" s="3"/>
      <c r="V387" s="3"/>
      <c r="W387" s="3"/>
      <c r="X387" s="3"/>
      <c r="Y387" s="3"/>
      <c r="Z387" s="3"/>
    </row>
    <row r="388" ht="15.75" customHeight="1">
      <c r="A388" s="40"/>
      <c r="B388" s="41"/>
      <c r="C388" s="41"/>
      <c r="D388" s="41"/>
      <c r="E388" s="41"/>
      <c r="F388" s="41"/>
      <c r="G388" s="41"/>
      <c r="H388" s="1"/>
      <c r="I388" s="3"/>
      <c r="J388" s="3"/>
      <c r="K388" s="3"/>
      <c r="L388" s="3"/>
      <c r="M388" s="3"/>
      <c r="N388" s="3"/>
      <c r="O388" s="3"/>
      <c r="P388" s="3"/>
      <c r="Q388" s="3"/>
      <c r="R388" s="3"/>
      <c r="S388" s="3"/>
      <c r="T388" s="3"/>
      <c r="U388" s="3"/>
      <c r="V388" s="3"/>
      <c r="W388" s="3"/>
      <c r="X388" s="3"/>
      <c r="Y388" s="3"/>
      <c r="Z388" s="3"/>
    </row>
    <row r="389" ht="15.75" customHeight="1">
      <c r="A389" s="40"/>
      <c r="B389" s="41"/>
      <c r="C389" s="41"/>
      <c r="D389" s="41"/>
      <c r="E389" s="41"/>
      <c r="F389" s="41"/>
      <c r="G389" s="41"/>
      <c r="H389" s="1"/>
      <c r="I389" s="3"/>
      <c r="J389" s="3"/>
      <c r="K389" s="3"/>
      <c r="L389" s="3"/>
      <c r="M389" s="3"/>
      <c r="N389" s="3"/>
      <c r="O389" s="3"/>
      <c r="P389" s="3"/>
      <c r="Q389" s="3"/>
      <c r="R389" s="3"/>
      <c r="S389" s="3"/>
      <c r="T389" s="3"/>
      <c r="U389" s="3"/>
      <c r="V389" s="3"/>
      <c r="W389" s="3"/>
      <c r="X389" s="3"/>
      <c r="Y389" s="3"/>
      <c r="Z389" s="3"/>
    </row>
    <row r="390" ht="15.75" customHeight="1">
      <c r="A390" s="40"/>
      <c r="B390" s="41"/>
      <c r="C390" s="41"/>
      <c r="D390" s="41"/>
      <c r="E390" s="41"/>
      <c r="F390" s="41"/>
      <c r="G390" s="41"/>
      <c r="H390" s="1"/>
      <c r="I390" s="3"/>
      <c r="J390" s="3"/>
      <c r="K390" s="3"/>
      <c r="L390" s="3"/>
      <c r="M390" s="3"/>
      <c r="N390" s="3"/>
      <c r="O390" s="3"/>
      <c r="P390" s="3"/>
      <c r="Q390" s="3"/>
      <c r="R390" s="3"/>
      <c r="S390" s="3"/>
      <c r="T390" s="3"/>
      <c r="U390" s="3"/>
      <c r="V390" s="3"/>
      <c r="W390" s="3"/>
      <c r="X390" s="3"/>
      <c r="Y390" s="3"/>
      <c r="Z390" s="3"/>
    </row>
    <row r="391" ht="15.75" customHeight="1">
      <c r="A391" s="40"/>
      <c r="B391" s="41"/>
      <c r="C391" s="41"/>
      <c r="D391" s="41"/>
      <c r="E391" s="41"/>
      <c r="F391" s="41"/>
      <c r="G391" s="41"/>
      <c r="H391" s="1"/>
      <c r="I391" s="3"/>
      <c r="J391" s="3"/>
      <c r="K391" s="3"/>
      <c r="L391" s="3"/>
      <c r="M391" s="3"/>
      <c r="N391" s="3"/>
      <c r="O391" s="3"/>
      <c r="P391" s="3"/>
      <c r="Q391" s="3"/>
      <c r="R391" s="3"/>
      <c r="S391" s="3"/>
      <c r="T391" s="3"/>
      <c r="U391" s="3"/>
      <c r="V391" s="3"/>
      <c r="W391" s="3"/>
      <c r="X391" s="3"/>
      <c r="Y391" s="3"/>
      <c r="Z391" s="3"/>
    </row>
    <row r="392" ht="15.75" customHeight="1">
      <c r="A392" s="40"/>
      <c r="B392" s="41"/>
      <c r="C392" s="41"/>
      <c r="D392" s="41"/>
      <c r="E392" s="41"/>
      <c r="F392" s="41"/>
      <c r="G392" s="41"/>
      <c r="H392" s="1"/>
      <c r="I392" s="3"/>
      <c r="J392" s="3"/>
      <c r="K392" s="3"/>
      <c r="L392" s="3"/>
      <c r="M392" s="3"/>
      <c r="N392" s="3"/>
      <c r="O392" s="3"/>
      <c r="P392" s="3"/>
      <c r="Q392" s="3"/>
      <c r="R392" s="3"/>
      <c r="S392" s="3"/>
      <c r="T392" s="3"/>
      <c r="U392" s="3"/>
      <c r="V392" s="3"/>
      <c r="W392" s="3"/>
      <c r="X392" s="3"/>
      <c r="Y392" s="3"/>
      <c r="Z392" s="3"/>
    </row>
    <row r="393" ht="15.75" customHeight="1">
      <c r="A393" s="40"/>
      <c r="B393" s="41"/>
      <c r="C393" s="41"/>
      <c r="D393" s="41"/>
      <c r="E393" s="41"/>
      <c r="F393" s="41"/>
      <c r="G393" s="41"/>
      <c r="H393" s="1"/>
      <c r="I393" s="3"/>
      <c r="J393" s="3"/>
      <c r="K393" s="3"/>
      <c r="L393" s="3"/>
      <c r="M393" s="3"/>
      <c r="N393" s="3"/>
      <c r="O393" s="3"/>
      <c r="P393" s="3"/>
      <c r="Q393" s="3"/>
      <c r="R393" s="3"/>
      <c r="S393" s="3"/>
      <c r="T393" s="3"/>
      <c r="U393" s="3"/>
      <c r="V393" s="3"/>
      <c r="W393" s="3"/>
      <c r="X393" s="3"/>
      <c r="Y393" s="3"/>
      <c r="Z393" s="3"/>
    </row>
    <row r="394" ht="15.75" customHeight="1">
      <c r="A394" s="40"/>
      <c r="B394" s="41"/>
      <c r="C394" s="41"/>
      <c r="D394" s="41"/>
      <c r="E394" s="41"/>
      <c r="F394" s="41"/>
      <c r="G394" s="41"/>
      <c r="H394" s="1"/>
      <c r="I394" s="3"/>
      <c r="J394" s="3"/>
      <c r="K394" s="3"/>
      <c r="L394" s="3"/>
      <c r="M394" s="3"/>
      <c r="N394" s="3"/>
      <c r="O394" s="3"/>
      <c r="P394" s="3"/>
      <c r="Q394" s="3"/>
      <c r="R394" s="3"/>
      <c r="S394" s="3"/>
      <c r="T394" s="3"/>
      <c r="U394" s="3"/>
      <c r="V394" s="3"/>
      <c r="W394" s="3"/>
      <c r="X394" s="3"/>
      <c r="Y394" s="3"/>
      <c r="Z394" s="3"/>
    </row>
    <row r="395" ht="15.75" customHeight="1">
      <c r="A395" s="40"/>
      <c r="B395" s="41"/>
      <c r="C395" s="41"/>
      <c r="D395" s="41"/>
      <c r="E395" s="41"/>
      <c r="F395" s="41"/>
      <c r="G395" s="41"/>
      <c r="H395" s="1"/>
      <c r="I395" s="3"/>
      <c r="J395" s="3"/>
      <c r="K395" s="3"/>
      <c r="L395" s="3"/>
      <c r="M395" s="3"/>
      <c r="N395" s="3"/>
      <c r="O395" s="3"/>
      <c r="P395" s="3"/>
      <c r="Q395" s="3"/>
      <c r="R395" s="3"/>
      <c r="S395" s="3"/>
      <c r="T395" s="3"/>
      <c r="U395" s="3"/>
      <c r="V395" s="3"/>
      <c r="W395" s="3"/>
      <c r="X395" s="3"/>
      <c r="Y395" s="3"/>
      <c r="Z395" s="3"/>
    </row>
    <row r="396" ht="15.75" customHeight="1">
      <c r="A396" s="40"/>
      <c r="B396" s="41"/>
      <c r="C396" s="41"/>
      <c r="D396" s="41"/>
      <c r="E396" s="41"/>
      <c r="F396" s="41"/>
      <c r="G396" s="41"/>
      <c r="H396" s="1"/>
      <c r="I396" s="3"/>
      <c r="J396" s="3"/>
      <c r="K396" s="3"/>
      <c r="L396" s="3"/>
      <c r="M396" s="3"/>
      <c r="N396" s="3"/>
      <c r="O396" s="3"/>
      <c r="P396" s="3"/>
      <c r="Q396" s="3"/>
      <c r="R396" s="3"/>
      <c r="S396" s="3"/>
      <c r="T396" s="3"/>
      <c r="U396" s="3"/>
      <c r="V396" s="3"/>
      <c r="W396" s="3"/>
      <c r="X396" s="3"/>
      <c r="Y396" s="3"/>
      <c r="Z396" s="3"/>
    </row>
    <row r="397" ht="15.75" customHeight="1">
      <c r="A397" s="40"/>
      <c r="B397" s="41"/>
      <c r="C397" s="41"/>
      <c r="D397" s="41"/>
      <c r="E397" s="41"/>
      <c r="F397" s="41"/>
      <c r="G397" s="41"/>
      <c r="H397" s="1"/>
      <c r="I397" s="3"/>
      <c r="J397" s="3"/>
      <c r="K397" s="3"/>
      <c r="L397" s="3"/>
      <c r="M397" s="3"/>
      <c r="N397" s="3"/>
      <c r="O397" s="3"/>
      <c r="P397" s="3"/>
      <c r="Q397" s="3"/>
      <c r="R397" s="3"/>
      <c r="S397" s="3"/>
      <c r="T397" s="3"/>
      <c r="U397" s="3"/>
      <c r="V397" s="3"/>
      <c r="W397" s="3"/>
      <c r="X397" s="3"/>
      <c r="Y397" s="3"/>
      <c r="Z397" s="3"/>
    </row>
    <row r="398" ht="15.75" customHeight="1">
      <c r="A398" s="40"/>
      <c r="B398" s="41"/>
      <c r="C398" s="41"/>
      <c r="D398" s="41"/>
      <c r="E398" s="41"/>
      <c r="F398" s="41"/>
      <c r="G398" s="41"/>
      <c r="H398" s="1"/>
      <c r="I398" s="3"/>
      <c r="J398" s="3"/>
      <c r="K398" s="3"/>
      <c r="L398" s="3"/>
      <c r="M398" s="3"/>
      <c r="N398" s="3"/>
      <c r="O398" s="3"/>
      <c r="P398" s="3"/>
      <c r="Q398" s="3"/>
      <c r="R398" s="3"/>
      <c r="S398" s="3"/>
      <c r="T398" s="3"/>
      <c r="U398" s="3"/>
      <c r="V398" s="3"/>
      <c r="W398" s="3"/>
      <c r="X398" s="3"/>
      <c r="Y398" s="3"/>
      <c r="Z398" s="3"/>
    </row>
    <row r="399" ht="15.75" customHeight="1">
      <c r="A399" s="40"/>
      <c r="B399" s="41"/>
      <c r="C399" s="41"/>
      <c r="D399" s="41"/>
      <c r="E399" s="41"/>
      <c r="F399" s="41"/>
      <c r="G399" s="41"/>
      <c r="H399" s="1"/>
      <c r="I399" s="3"/>
      <c r="J399" s="3"/>
      <c r="K399" s="3"/>
      <c r="L399" s="3"/>
      <c r="M399" s="3"/>
      <c r="N399" s="3"/>
      <c r="O399" s="3"/>
      <c r="P399" s="3"/>
      <c r="Q399" s="3"/>
      <c r="R399" s="3"/>
      <c r="S399" s="3"/>
      <c r="T399" s="3"/>
      <c r="U399" s="3"/>
      <c r="V399" s="3"/>
      <c r="W399" s="3"/>
      <c r="X399" s="3"/>
      <c r="Y399" s="3"/>
      <c r="Z399" s="3"/>
    </row>
    <row r="400" ht="15.75" customHeight="1">
      <c r="A400" s="40"/>
      <c r="B400" s="41"/>
      <c r="C400" s="41"/>
      <c r="D400" s="41"/>
      <c r="E400" s="41"/>
      <c r="F400" s="41"/>
      <c r="G400" s="41"/>
      <c r="H400" s="1"/>
      <c r="I400" s="3"/>
      <c r="J400" s="3"/>
      <c r="K400" s="3"/>
      <c r="L400" s="3"/>
      <c r="M400" s="3"/>
      <c r="N400" s="3"/>
      <c r="O400" s="3"/>
      <c r="P400" s="3"/>
      <c r="Q400" s="3"/>
      <c r="R400" s="3"/>
      <c r="S400" s="3"/>
      <c r="T400" s="3"/>
      <c r="U400" s="3"/>
      <c r="V400" s="3"/>
      <c r="W400" s="3"/>
      <c r="X400" s="3"/>
      <c r="Y400" s="3"/>
      <c r="Z400" s="3"/>
    </row>
    <row r="401" ht="15.75" customHeight="1">
      <c r="A401" s="40"/>
      <c r="B401" s="41"/>
      <c r="C401" s="41"/>
      <c r="D401" s="41"/>
      <c r="E401" s="41"/>
      <c r="F401" s="41"/>
      <c r="G401" s="41"/>
      <c r="H401" s="1"/>
      <c r="I401" s="3"/>
      <c r="J401" s="3"/>
      <c r="K401" s="3"/>
      <c r="L401" s="3"/>
      <c r="M401" s="3"/>
      <c r="N401" s="3"/>
      <c r="O401" s="3"/>
      <c r="P401" s="3"/>
      <c r="Q401" s="3"/>
      <c r="R401" s="3"/>
      <c r="S401" s="3"/>
      <c r="T401" s="3"/>
      <c r="U401" s="3"/>
      <c r="V401" s="3"/>
      <c r="W401" s="3"/>
      <c r="X401" s="3"/>
      <c r="Y401" s="3"/>
      <c r="Z401" s="3"/>
    </row>
    <row r="402" ht="15.75" customHeight="1">
      <c r="A402" s="40"/>
      <c r="B402" s="41"/>
      <c r="C402" s="41"/>
      <c r="D402" s="41"/>
      <c r="E402" s="41"/>
      <c r="F402" s="41"/>
      <c r="G402" s="41"/>
      <c r="H402" s="1"/>
      <c r="I402" s="3"/>
      <c r="J402" s="3"/>
      <c r="K402" s="3"/>
      <c r="L402" s="3"/>
      <c r="M402" s="3"/>
      <c r="N402" s="3"/>
      <c r="O402" s="3"/>
      <c r="P402" s="3"/>
      <c r="Q402" s="3"/>
      <c r="R402" s="3"/>
      <c r="S402" s="3"/>
      <c r="T402" s="3"/>
      <c r="U402" s="3"/>
      <c r="V402" s="3"/>
      <c r="W402" s="3"/>
      <c r="X402" s="3"/>
      <c r="Y402" s="3"/>
      <c r="Z402" s="3"/>
    </row>
    <row r="403" ht="15.75" customHeight="1">
      <c r="A403" s="40"/>
      <c r="B403" s="41"/>
      <c r="C403" s="41"/>
      <c r="D403" s="41"/>
      <c r="E403" s="41"/>
      <c r="F403" s="41"/>
      <c r="G403" s="41"/>
      <c r="H403" s="1"/>
      <c r="I403" s="3"/>
      <c r="J403" s="3"/>
      <c r="K403" s="3"/>
      <c r="L403" s="3"/>
      <c r="M403" s="3"/>
      <c r="N403" s="3"/>
      <c r="O403" s="3"/>
      <c r="P403" s="3"/>
      <c r="Q403" s="3"/>
      <c r="R403" s="3"/>
      <c r="S403" s="3"/>
      <c r="T403" s="3"/>
      <c r="U403" s="3"/>
      <c r="V403" s="3"/>
      <c r="W403" s="3"/>
      <c r="X403" s="3"/>
      <c r="Y403" s="3"/>
      <c r="Z403" s="3"/>
    </row>
    <row r="404" ht="15.75" customHeight="1">
      <c r="A404" s="40"/>
      <c r="B404" s="41"/>
      <c r="C404" s="41"/>
      <c r="D404" s="41"/>
      <c r="E404" s="41"/>
      <c r="F404" s="41"/>
      <c r="G404" s="41"/>
      <c r="H404" s="1"/>
      <c r="I404" s="3"/>
      <c r="J404" s="3"/>
      <c r="K404" s="3"/>
      <c r="L404" s="3"/>
      <c r="M404" s="3"/>
      <c r="N404" s="3"/>
      <c r="O404" s="3"/>
      <c r="P404" s="3"/>
      <c r="Q404" s="3"/>
      <c r="R404" s="3"/>
      <c r="S404" s="3"/>
      <c r="T404" s="3"/>
      <c r="U404" s="3"/>
      <c r="V404" s="3"/>
      <c r="W404" s="3"/>
      <c r="X404" s="3"/>
      <c r="Y404" s="3"/>
      <c r="Z404" s="3"/>
    </row>
    <row r="405" ht="15.75" customHeight="1">
      <c r="A405" s="40"/>
      <c r="B405" s="41"/>
      <c r="C405" s="41"/>
      <c r="D405" s="41"/>
      <c r="E405" s="41"/>
      <c r="F405" s="41"/>
      <c r="G405" s="41"/>
      <c r="H405" s="1"/>
      <c r="I405" s="3"/>
      <c r="J405" s="3"/>
      <c r="K405" s="3"/>
      <c r="L405" s="3"/>
      <c r="M405" s="3"/>
      <c r="N405" s="3"/>
      <c r="O405" s="3"/>
      <c r="P405" s="3"/>
      <c r="Q405" s="3"/>
      <c r="R405" s="3"/>
      <c r="S405" s="3"/>
      <c r="T405" s="3"/>
      <c r="U405" s="3"/>
      <c r="V405" s="3"/>
      <c r="W405" s="3"/>
      <c r="X405" s="3"/>
      <c r="Y405" s="3"/>
      <c r="Z405" s="3"/>
    </row>
    <row r="406" ht="15.75" customHeight="1">
      <c r="A406" s="40"/>
      <c r="B406" s="41"/>
      <c r="C406" s="41"/>
      <c r="D406" s="41"/>
      <c r="E406" s="41"/>
      <c r="F406" s="41"/>
      <c r="G406" s="41"/>
      <c r="H406" s="1"/>
      <c r="I406" s="3"/>
      <c r="J406" s="3"/>
      <c r="K406" s="3"/>
      <c r="L406" s="3"/>
      <c r="M406" s="3"/>
      <c r="N406" s="3"/>
      <c r="O406" s="3"/>
      <c r="P406" s="3"/>
      <c r="Q406" s="3"/>
      <c r="R406" s="3"/>
      <c r="S406" s="3"/>
      <c r="T406" s="3"/>
      <c r="U406" s="3"/>
      <c r="V406" s="3"/>
      <c r="W406" s="3"/>
      <c r="X406" s="3"/>
      <c r="Y406" s="3"/>
      <c r="Z406" s="3"/>
    </row>
    <row r="407" ht="15.75" customHeight="1">
      <c r="A407" s="40"/>
      <c r="B407" s="41"/>
      <c r="C407" s="41"/>
      <c r="D407" s="41"/>
      <c r="E407" s="41"/>
      <c r="F407" s="41"/>
      <c r="G407" s="41"/>
      <c r="H407" s="1"/>
      <c r="I407" s="3"/>
      <c r="J407" s="3"/>
      <c r="K407" s="3"/>
      <c r="L407" s="3"/>
      <c r="M407" s="3"/>
      <c r="N407" s="3"/>
      <c r="O407" s="3"/>
      <c r="P407" s="3"/>
      <c r="Q407" s="3"/>
      <c r="R407" s="3"/>
      <c r="S407" s="3"/>
      <c r="T407" s="3"/>
      <c r="U407" s="3"/>
      <c r="V407" s="3"/>
      <c r="W407" s="3"/>
      <c r="X407" s="3"/>
      <c r="Y407" s="3"/>
      <c r="Z407" s="3"/>
    </row>
    <row r="408" ht="15.75" customHeight="1">
      <c r="A408" s="40"/>
      <c r="B408" s="41"/>
      <c r="C408" s="41"/>
      <c r="D408" s="41"/>
      <c r="E408" s="41"/>
      <c r="F408" s="41"/>
      <c r="G408" s="41"/>
      <c r="H408" s="1"/>
      <c r="I408" s="3"/>
      <c r="J408" s="3"/>
      <c r="K408" s="3"/>
      <c r="L408" s="3"/>
      <c r="M408" s="3"/>
      <c r="N408" s="3"/>
      <c r="O408" s="3"/>
      <c r="P408" s="3"/>
      <c r="Q408" s="3"/>
      <c r="R408" s="3"/>
      <c r="S408" s="3"/>
      <c r="T408" s="3"/>
      <c r="U408" s="3"/>
      <c r="V408" s="3"/>
      <c r="W408" s="3"/>
      <c r="X408" s="3"/>
      <c r="Y408" s="3"/>
      <c r="Z408" s="3"/>
    </row>
    <row r="409" ht="15.75" customHeight="1">
      <c r="A409" s="40"/>
      <c r="B409" s="41"/>
      <c r="C409" s="41"/>
      <c r="D409" s="41"/>
      <c r="E409" s="41"/>
      <c r="F409" s="41"/>
      <c r="G409" s="41"/>
      <c r="H409" s="1"/>
      <c r="I409" s="3"/>
      <c r="J409" s="3"/>
      <c r="K409" s="3"/>
      <c r="L409" s="3"/>
      <c r="M409" s="3"/>
      <c r="N409" s="3"/>
      <c r="O409" s="3"/>
      <c r="P409" s="3"/>
      <c r="Q409" s="3"/>
      <c r="R409" s="3"/>
      <c r="S409" s="3"/>
      <c r="T409" s="3"/>
      <c r="U409" s="3"/>
      <c r="V409" s="3"/>
      <c r="W409" s="3"/>
      <c r="X409" s="3"/>
      <c r="Y409" s="3"/>
      <c r="Z409" s="3"/>
    </row>
    <row r="410" ht="15.75" customHeight="1">
      <c r="A410" s="40"/>
      <c r="B410" s="41"/>
      <c r="C410" s="41"/>
      <c r="D410" s="41"/>
      <c r="E410" s="41"/>
      <c r="F410" s="41"/>
      <c r="G410" s="41"/>
      <c r="H410" s="1"/>
      <c r="I410" s="3"/>
      <c r="J410" s="3"/>
      <c r="K410" s="3"/>
      <c r="L410" s="3"/>
      <c r="M410" s="3"/>
      <c r="N410" s="3"/>
      <c r="O410" s="3"/>
      <c r="P410" s="3"/>
      <c r="Q410" s="3"/>
      <c r="R410" s="3"/>
      <c r="S410" s="3"/>
      <c r="T410" s="3"/>
      <c r="U410" s="3"/>
      <c r="V410" s="3"/>
      <c r="W410" s="3"/>
      <c r="X410" s="3"/>
      <c r="Y410" s="3"/>
      <c r="Z410" s="3"/>
    </row>
    <row r="411" ht="15.75" customHeight="1">
      <c r="A411" s="40"/>
      <c r="B411" s="41"/>
      <c r="C411" s="41"/>
      <c r="D411" s="41"/>
      <c r="E411" s="41"/>
      <c r="F411" s="41"/>
      <c r="G411" s="41"/>
      <c r="H411" s="1"/>
      <c r="I411" s="3"/>
      <c r="J411" s="3"/>
      <c r="K411" s="3"/>
      <c r="L411" s="3"/>
      <c r="M411" s="3"/>
      <c r="N411" s="3"/>
      <c r="O411" s="3"/>
      <c r="P411" s="3"/>
      <c r="Q411" s="3"/>
      <c r="R411" s="3"/>
      <c r="S411" s="3"/>
      <c r="T411" s="3"/>
      <c r="U411" s="3"/>
      <c r="V411" s="3"/>
      <c r="W411" s="3"/>
      <c r="X411" s="3"/>
      <c r="Y411" s="3"/>
      <c r="Z411" s="3"/>
    </row>
    <row r="412" ht="15.75" customHeight="1">
      <c r="A412" s="40"/>
      <c r="B412" s="41"/>
      <c r="C412" s="41"/>
      <c r="D412" s="41"/>
      <c r="E412" s="41"/>
      <c r="F412" s="41"/>
      <c r="G412" s="41"/>
      <c r="H412" s="1"/>
      <c r="I412" s="3"/>
      <c r="J412" s="3"/>
      <c r="K412" s="3"/>
      <c r="L412" s="3"/>
      <c r="M412" s="3"/>
      <c r="N412" s="3"/>
      <c r="O412" s="3"/>
      <c r="P412" s="3"/>
      <c r="Q412" s="3"/>
      <c r="R412" s="3"/>
      <c r="S412" s="3"/>
      <c r="T412" s="3"/>
      <c r="U412" s="3"/>
      <c r="V412" s="3"/>
      <c r="W412" s="3"/>
      <c r="X412" s="3"/>
      <c r="Y412" s="3"/>
      <c r="Z412" s="3"/>
    </row>
    <row r="413" ht="15.75" customHeight="1">
      <c r="A413" s="40"/>
      <c r="B413" s="41"/>
      <c r="C413" s="41"/>
      <c r="D413" s="41"/>
      <c r="E413" s="41"/>
      <c r="F413" s="41"/>
      <c r="G413" s="41"/>
      <c r="H413" s="1"/>
      <c r="I413" s="3"/>
      <c r="J413" s="3"/>
      <c r="K413" s="3"/>
      <c r="L413" s="3"/>
      <c r="M413" s="3"/>
      <c r="N413" s="3"/>
      <c r="O413" s="3"/>
      <c r="P413" s="3"/>
      <c r="Q413" s="3"/>
      <c r="R413" s="3"/>
      <c r="S413" s="3"/>
      <c r="T413" s="3"/>
      <c r="U413" s="3"/>
      <c r="V413" s="3"/>
      <c r="W413" s="3"/>
      <c r="X413" s="3"/>
      <c r="Y413" s="3"/>
      <c r="Z413" s="3"/>
    </row>
    <row r="414" ht="15.75" customHeight="1">
      <c r="A414" s="40"/>
      <c r="B414" s="41"/>
      <c r="C414" s="41"/>
      <c r="D414" s="41"/>
      <c r="E414" s="41"/>
      <c r="F414" s="41"/>
      <c r="G414" s="41"/>
      <c r="H414" s="1"/>
      <c r="I414" s="3"/>
      <c r="J414" s="3"/>
      <c r="K414" s="3"/>
      <c r="L414" s="3"/>
      <c r="M414" s="3"/>
      <c r="N414" s="3"/>
      <c r="O414" s="3"/>
      <c r="P414" s="3"/>
      <c r="Q414" s="3"/>
      <c r="R414" s="3"/>
      <c r="S414" s="3"/>
      <c r="T414" s="3"/>
      <c r="U414" s="3"/>
      <c r="V414" s="3"/>
      <c r="W414" s="3"/>
      <c r="X414" s="3"/>
      <c r="Y414" s="3"/>
      <c r="Z414" s="3"/>
    </row>
    <row r="415" ht="15.75" customHeight="1">
      <c r="A415" s="40"/>
      <c r="B415" s="41"/>
      <c r="C415" s="41"/>
      <c r="D415" s="41"/>
      <c r="E415" s="41"/>
      <c r="F415" s="41"/>
      <c r="G415" s="41"/>
      <c r="H415" s="1"/>
      <c r="I415" s="3"/>
      <c r="J415" s="3"/>
      <c r="K415" s="3"/>
      <c r="L415" s="3"/>
      <c r="M415" s="3"/>
      <c r="N415" s="3"/>
      <c r="O415" s="3"/>
      <c r="P415" s="3"/>
      <c r="Q415" s="3"/>
      <c r="R415" s="3"/>
      <c r="S415" s="3"/>
      <c r="T415" s="3"/>
      <c r="U415" s="3"/>
      <c r="V415" s="3"/>
      <c r="W415" s="3"/>
      <c r="X415" s="3"/>
      <c r="Y415" s="3"/>
      <c r="Z415" s="3"/>
    </row>
    <row r="416" ht="15.75" customHeight="1">
      <c r="A416" s="40"/>
      <c r="B416" s="41"/>
      <c r="C416" s="41"/>
      <c r="D416" s="41"/>
      <c r="E416" s="41"/>
      <c r="F416" s="41"/>
      <c r="G416" s="41"/>
      <c r="H416" s="1"/>
      <c r="I416" s="3"/>
      <c r="J416" s="3"/>
      <c r="K416" s="3"/>
      <c r="L416" s="3"/>
      <c r="M416" s="3"/>
      <c r="N416" s="3"/>
      <c r="O416" s="3"/>
      <c r="P416" s="3"/>
      <c r="Q416" s="3"/>
      <c r="R416" s="3"/>
      <c r="S416" s="3"/>
      <c r="T416" s="3"/>
      <c r="U416" s="3"/>
      <c r="V416" s="3"/>
      <c r="W416" s="3"/>
      <c r="X416" s="3"/>
      <c r="Y416" s="3"/>
      <c r="Z416" s="3"/>
    </row>
    <row r="417" ht="15.75" customHeight="1">
      <c r="A417" s="40"/>
      <c r="B417" s="41"/>
      <c r="C417" s="41"/>
      <c r="D417" s="41"/>
      <c r="E417" s="41"/>
      <c r="F417" s="41"/>
      <c r="G417" s="41"/>
      <c r="H417" s="1"/>
      <c r="I417" s="3"/>
      <c r="J417" s="3"/>
      <c r="K417" s="3"/>
      <c r="L417" s="3"/>
      <c r="M417" s="3"/>
      <c r="N417" s="3"/>
      <c r="O417" s="3"/>
      <c r="P417" s="3"/>
      <c r="Q417" s="3"/>
      <c r="R417" s="3"/>
      <c r="S417" s="3"/>
      <c r="T417" s="3"/>
      <c r="U417" s="3"/>
      <c r="V417" s="3"/>
      <c r="W417" s="3"/>
      <c r="X417" s="3"/>
      <c r="Y417" s="3"/>
      <c r="Z417" s="3"/>
    </row>
    <row r="418" ht="15.75" customHeight="1">
      <c r="A418" s="40"/>
      <c r="B418" s="41"/>
      <c r="C418" s="41"/>
      <c r="D418" s="41"/>
      <c r="E418" s="41"/>
      <c r="F418" s="41"/>
      <c r="G418" s="41"/>
      <c r="H418" s="1"/>
      <c r="I418" s="3"/>
      <c r="J418" s="3"/>
      <c r="K418" s="3"/>
      <c r="L418" s="3"/>
      <c r="M418" s="3"/>
      <c r="N418" s="3"/>
      <c r="O418" s="3"/>
      <c r="P418" s="3"/>
      <c r="Q418" s="3"/>
      <c r="R418" s="3"/>
      <c r="S418" s="3"/>
      <c r="T418" s="3"/>
      <c r="U418" s="3"/>
      <c r="V418" s="3"/>
      <c r="W418" s="3"/>
      <c r="X418" s="3"/>
      <c r="Y418" s="3"/>
      <c r="Z418" s="3"/>
    </row>
    <row r="419" ht="15.75" customHeight="1">
      <c r="A419" s="40"/>
      <c r="B419" s="41"/>
      <c r="C419" s="41"/>
      <c r="D419" s="41"/>
      <c r="E419" s="41"/>
      <c r="F419" s="41"/>
      <c r="G419" s="41"/>
      <c r="H419" s="1"/>
      <c r="I419" s="3"/>
      <c r="J419" s="3"/>
      <c r="K419" s="3"/>
      <c r="L419" s="3"/>
      <c r="M419" s="3"/>
      <c r="N419" s="3"/>
      <c r="O419" s="3"/>
      <c r="P419" s="3"/>
      <c r="Q419" s="3"/>
      <c r="R419" s="3"/>
      <c r="S419" s="3"/>
      <c r="T419" s="3"/>
      <c r="U419" s="3"/>
      <c r="V419" s="3"/>
      <c r="W419" s="3"/>
      <c r="X419" s="3"/>
      <c r="Y419" s="3"/>
      <c r="Z419" s="3"/>
    </row>
    <row r="420" ht="15.75" customHeight="1">
      <c r="A420" s="40"/>
      <c r="B420" s="41"/>
      <c r="C420" s="41"/>
      <c r="D420" s="41"/>
      <c r="E420" s="41"/>
      <c r="F420" s="41"/>
      <c r="G420" s="41"/>
      <c r="H420" s="1"/>
      <c r="I420" s="3"/>
      <c r="J420" s="3"/>
      <c r="K420" s="3"/>
      <c r="L420" s="3"/>
      <c r="M420" s="3"/>
      <c r="N420" s="3"/>
      <c r="O420" s="3"/>
      <c r="P420" s="3"/>
      <c r="Q420" s="3"/>
      <c r="R420" s="3"/>
      <c r="S420" s="3"/>
      <c r="T420" s="3"/>
      <c r="U420" s="3"/>
      <c r="V420" s="3"/>
      <c r="W420" s="3"/>
      <c r="X420" s="3"/>
      <c r="Y420" s="3"/>
      <c r="Z420" s="3"/>
    </row>
    <row r="421" ht="15.75" customHeight="1">
      <c r="A421" s="40"/>
      <c r="B421" s="41"/>
      <c r="C421" s="41"/>
      <c r="D421" s="41"/>
      <c r="E421" s="41"/>
      <c r="F421" s="41"/>
      <c r="G421" s="41"/>
      <c r="H421" s="1"/>
      <c r="I421" s="3"/>
      <c r="J421" s="3"/>
      <c r="K421" s="3"/>
      <c r="L421" s="3"/>
      <c r="M421" s="3"/>
      <c r="N421" s="3"/>
      <c r="O421" s="3"/>
      <c r="P421" s="3"/>
      <c r="Q421" s="3"/>
      <c r="R421" s="3"/>
      <c r="S421" s="3"/>
      <c r="T421" s="3"/>
      <c r="U421" s="3"/>
      <c r="V421" s="3"/>
      <c r="W421" s="3"/>
      <c r="X421" s="3"/>
      <c r="Y421" s="3"/>
      <c r="Z421" s="3"/>
    </row>
    <row r="422" ht="15.75" customHeight="1">
      <c r="A422" s="40"/>
      <c r="B422" s="41"/>
      <c r="C422" s="41"/>
      <c r="D422" s="41"/>
      <c r="E422" s="41"/>
      <c r="F422" s="41"/>
      <c r="G422" s="41"/>
      <c r="H422" s="1"/>
      <c r="I422" s="3"/>
      <c r="J422" s="3"/>
      <c r="K422" s="3"/>
      <c r="L422" s="3"/>
      <c r="M422" s="3"/>
      <c r="N422" s="3"/>
      <c r="O422" s="3"/>
      <c r="P422" s="3"/>
      <c r="Q422" s="3"/>
      <c r="R422" s="3"/>
      <c r="S422" s="3"/>
      <c r="T422" s="3"/>
      <c r="U422" s="3"/>
      <c r="V422" s="3"/>
      <c r="W422" s="3"/>
      <c r="X422" s="3"/>
      <c r="Y422" s="3"/>
      <c r="Z422" s="3"/>
    </row>
    <row r="423" ht="15.75" customHeight="1">
      <c r="A423" s="40"/>
      <c r="B423" s="41"/>
      <c r="C423" s="41"/>
      <c r="D423" s="41"/>
      <c r="E423" s="41"/>
      <c r="F423" s="41"/>
      <c r="G423" s="41"/>
      <c r="H423" s="1"/>
      <c r="I423" s="3"/>
      <c r="J423" s="3"/>
      <c r="K423" s="3"/>
      <c r="L423" s="3"/>
      <c r="M423" s="3"/>
      <c r="N423" s="3"/>
      <c r="O423" s="3"/>
      <c r="P423" s="3"/>
      <c r="Q423" s="3"/>
      <c r="R423" s="3"/>
      <c r="S423" s="3"/>
      <c r="T423" s="3"/>
      <c r="U423" s="3"/>
      <c r="V423" s="3"/>
      <c r="W423" s="3"/>
      <c r="X423" s="3"/>
      <c r="Y423" s="3"/>
      <c r="Z423" s="3"/>
    </row>
    <row r="424" ht="15.75" customHeight="1">
      <c r="A424" s="40"/>
      <c r="B424" s="41"/>
      <c r="C424" s="41"/>
      <c r="D424" s="41"/>
      <c r="E424" s="41"/>
      <c r="F424" s="41"/>
      <c r="G424" s="41"/>
      <c r="H424" s="1"/>
      <c r="I424" s="3"/>
      <c r="J424" s="3"/>
      <c r="K424" s="3"/>
      <c r="L424" s="3"/>
      <c r="M424" s="3"/>
      <c r="N424" s="3"/>
      <c r="O424" s="3"/>
      <c r="P424" s="3"/>
      <c r="Q424" s="3"/>
      <c r="R424" s="3"/>
      <c r="S424" s="3"/>
      <c r="T424" s="3"/>
      <c r="U424" s="3"/>
      <c r="V424" s="3"/>
      <c r="W424" s="3"/>
      <c r="X424" s="3"/>
      <c r="Y424" s="3"/>
      <c r="Z424" s="3"/>
    </row>
    <row r="425" ht="15.75" customHeight="1">
      <c r="A425" s="40"/>
      <c r="B425" s="41"/>
      <c r="C425" s="41"/>
      <c r="D425" s="41"/>
      <c r="E425" s="41"/>
      <c r="F425" s="41"/>
      <c r="G425" s="41"/>
      <c r="H425" s="1"/>
      <c r="I425" s="3"/>
      <c r="J425" s="3"/>
      <c r="K425" s="3"/>
      <c r="L425" s="3"/>
      <c r="M425" s="3"/>
      <c r="N425" s="3"/>
      <c r="O425" s="3"/>
      <c r="P425" s="3"/>
      <c r="Q425" s="3"/>
      <c r="R425" s="3"/>
      <c r="S425" s="3"/>
      <c r="T425" s="3"/>
      <c r="U425" s="3"/>
      <c r="V425" s="3"/>
      <c r="W425" s="3"/>
      <c r="X425" s="3"/>
      <c r="Y425" s="3"/>
      <c r="Z425" s="3"/>
    </row>
    <row r="426" ht="15.75" customHeight="1">
      <c r="A426" s="40"/>
      <c r="B426" s="41"/>
      <c r="C426" s="41"/>
      <c r="D426" s="41"/>
      <c r="E426" s="41"/>
      <c r="F426" s="41"/>
      <c r="G426" s="41"/>
      <c r="H426" s="1"/>
      <c r="I426" s="3"/>
      <c r="J426" s="3"/>
      <c r="K426" s="3"/>
      <c r="L426" s="3"/>
      <c r="M426" s="3"/>
      <c r="N426" s="3"/>
      <c r="O426" s="3"/>
      <c r="P426" s="3"/>
      <c r="Q426" s="3"/>
      <c r="R426" s="3"/>
      <c r="S426" s="3"/>
      <c r="T426" s="3"/>
      <c r="U426" s="3"/>
      <c r="V426" s="3"/>
      <c r="W426" s="3"/>
      <c r="X426" s="3"/>
      <c r="Y426" s="3"/>
      <c r="Z426" s="3"/>
    </row>
    <row r="427" ht="15.75" customHeight="1">
      <c r="A427" s="40"/>
      <c r="B427" s="41"/>
      <c r="C427" s="41"/>
      <c r="D427" s="41"/>
      <c r="E427" s="41"/>
      <c r="F427" s="41"/>
      <c r="G427" s="41"/>
      <c r="H427" s="1"/>
      <c r="I427" s="3"/>
      <c r="J427" s="3"/>
      <c r="K427" s="3"/>
      <c r="L427" s="3"/>
      <c r="M427" s="3"/>
      <c r="N427" s="3"/>
      <c r="O427" s="3"/>
      <c r="P427" s="3"/>
      <c r="Q427" s="3"/>
      <c r="R427" s="3"/>
      <c r="S427" s="3"/>
      <c r="T427" s="3"/>
      <c r="U427" s="3"/>
      <c r="V427" s="3"/>
      <c r="W427" s="3"/>
      <c r="X427" s="3"/>
      <c r="Y427" s="3"/>
      <c r="Z427" s="3"/>
    </row>
    <row r="428" ht="15.75" customHeight="1">
      <c r="A428" s="40"/>
      <c r="B428" s="41"/>
      <c r="C428" s="41"/>
      <c r="D428" s="41"/>
      <c r="E428" s="41"/>
      <c r="F428" s="41"/>
      <c r="G428" s="41"/>
      <c r="H428" s="1"/>
      <c r="I428" s="3"/>
      <c r="J428" s="3"/>
      <c r="K428" s="3"/>
      <c r="L428" s="3"/>
      <c r="M428" s="3"/>
      <c r="N428" s="3"/>
      <c r="O428" s="3"/>
      <c r="P428" s="3"/>
      <c r="Q428" s="3"/>
      <c r="R428" s="3"/>
      <c r="S428" s="3"/>
      <c r="T428" s="3"/>
      <c r="U428" s="3"/>
      <c r="V428" s="3"/>
      <c r="W428" s="3"/>
      <c r="X428" s="3"/>
      <c r="Y428" s="3"/>
      <c r="Z428" s="3"/>
    </row>
    <row r="429" ht="15.75" customHeight="1">
      <c r="A429" s="40"/>
      <c r="B429" s="41"/>
      <c r="C429" s="41"/>
      <c r="D429" s="41"/>
      <c r="E429" s="41"/>
      <c r="F429" s="41"/>
      <c r="G429" s="41"/>
      <c r="H429" s="1"/>
      <c r="I429" s="3"/>
      <c r="J429" s="3"/>
      <c r="K429" s="3"/>
      <c r="L429" s="3"/>
      <c r="M429" s="3"/>
      <c r="N429" s="3"/>
      <c r="O429" s="3"/>
      <c r="P429" s="3"/>
      <c r="Q429" s="3"/>
      <c r="R429" s="3"/>
      <c r="S429" s="3"/>
      <c r="T429" s="3"/>
      <c r="U429" s="3"/>
      <c r="V429" s="3"/>
      <c r="W429" s="3"/>
      <c r="X429" s="3"/>
      <c r="Y429" s="3"/>
      <c r="Z429" s="3"/>
    </row>
    <row r="430" ht="15.75" customHeight="1">
      <c r="A430" s="40"/>
      <c r="B430" s="41"/>
      <c r="C430" s="41"/>
      <c r="D430" s="41"/>
      <c r="E430" s="41"/>
      <c r="F430" s="41"/>
      <c r="G430" s="41"/>
      <c r="H430" s="1"/>
      <c r="I430" s="3"/>
      <c r="J430" s="3"/>
      <c r="K430" s="3"/>
      <c r="L430" s="3"/>
      <c r="M430" s="3"/>
      <c r="N430" s="3"/>
      <c r="O430" s="3"/>
      <c r="P430" s="3"/>
      <c r="Q430" s="3"/>
      <c r="R430" s="3"/>
      <c r="S430" s="3"/>
      <c r="T430" s="3"/>
      <c r="U430" s="3"/>
      <c r="V430" s="3"/>
      <c r="W430" s="3"/>
      <c r="X430" s="3"/>
      <c r="Y430" s="3"/>
      <c r="Z430" s="3"/>
    </row>
    <row r="431" ht="15.75" customHeight="1">
      <c r="A431" s="40"/>
      <c r="B431" s="41"/>
      <c r="C431" s="41"/>
      <c r="D431" s="41"/>
      <c r="E431" s="41"/>
      <c r="F431" s="41"/>
      <c r="G431" s="41"/>
      <c r="H431" s="1"/>
      <c r="I431" s="3"/>
      <c r="J431" s="3"/>
      <c r="K431" s="3"/>
      <c r="L431" s="3"/>
      <c r="M431" s="3"/>
      <c r="N431" s="3"/>
      <c r="O431" s="3"/>
      <c r="P431" s="3"/>
      <c r="Q431" s="3"/>
      <c r="R431" s="3"/>
      <c r="S431" s="3"/>
      <c r="T431" s="3"/>
      <c r="U431" s="3"/>
      <c r="V431" s="3"/>
      <c r="W431" s="3"/>
      <c r="X431" s="3"/>
      <c r="Y431" s="3"/>
      <c r="Z431" s="3"/>
    </row>
    <row r="432" ht="15.75" customHeight="1">
      <c r="A432" s="40"/>
      <c r="B432" s="41"/>
      <c r="C432" s="41"/>
      <c r="D432" s="41"/>
      <c r="E432" s="41"/>
      <c r="F432" s="41"/>
      <c r="G432" s="41"/>
      <c r="H432" s="1"/>
      <c r="I432" s="3"/>
      <c r="J432" s="3"/>
      <c r="K432" s="3"/>
      <c r="L432" s="3"/>
      <c r="M432" s="3"/>
      <c r="N432" s="3"/>
      <c r="O432" s="3"/>
      <c r="P432" s="3"/>
      <c r="Q432" s="3"/>
      <c r="R432" s="3"/>
      <c r="S432" s="3"/>
      <c r="T432" s="3"/>
      <c r="U432" s="3"/>
      <c r="V432" s="3"/>
      <c r="W432" s="3"/>
      <c r="X432" s="3"/>
      <c r="Y432" s="3"/>
      <c r="Z432" s="3"/>
    </row>
    <row r="433" ht="15.75" customHeight="1">
      <c r="A433" s="40"/>
      <c r="B433" s="41"/>
      <c r="C433" s="41"/>
      <c r="D433" s="41"/>
      <c r="E433" s="41"/>
      <c r="F433" s="41"/>
      <c r="G433" s="41"/>
      <c r="H433" s="1"/>
      <c r="I433" s="3"/>
      <c r="J433" s="3"/>
      <c r="K433" s="3"/>
      <c r="L433" s="3"/>
      <c r="M433" s="3"/>
      <c r="N433" s="3"/>
      <c r="O433" s="3"/>
      <c r="P433" s="3"/>
      <c r="Q433" s="3"/>
      <c r="R433" s="3"/>
      <c r="S433" s="3"/>
      <c r="T433" s="3"/>
      <c r="U433" s="3"/>
      <c r="V433" s="3"/>
      <c r="W433" s="3"/>
      <c r="X433" s="3"/>
      <c r="Y433" s="3"/>
      <c r="Z433" s="3"/>
    </row>
    <row r="434" ht="15.75" customHeight="1">
      <c r="A434" s="40"/>
      <c r="B434" s="41"/>
      <c r="C434" s="41"/>
      <c r="D434" s="41"/>
      <c r="E434" s="41"/>
      <c r="F434" s="41"/>
      <c r="G434" s="41"/>
      <c r="H434" s="1"/>
      <c r="I434" s="3"/>
      <c r="J434" s="3"/>
      <c r="K434" s="3"/>
      <c r="L434" s="3"/>
      <c r="M434" s="3"/>
      <c r="N434" s="3"/>
      <c r="O434" s="3"/>
      <c r="P434" s="3"/>
      <c r="Q434" s="3"/>
      <c r="R434" s="3"/>
      <c r="S434" s="3"/>
      <c r="T434" s="3"/>
      <c r="U434" s="3"/>
      <c r="V434" s="3"/>
      <c r="W434" s="3"/>
      <c r="X434" s="3"/>
      <c r="Y434" s="3"/>
      <c r="Z434" s="3"/>
    </row>
    <row r="435" ht="15.75" customHeight="1">
      <c r="A435" s="40"/>
      <c r="B435" s="41"/>
      <c r="C435" s="41"/>
      <c r="D435" s="41"/>
      <c r="E435" s="41"/>
      <c r="F435" s="41"/>
      <c r="G435" s="41"/>
      <c r="H435" s="1"/>
      <c r="I435" s="3"/>
      <c r="J435" s="3"/>
      <c r="K435" s="3"/>
      <c r="L435" s="3"/>
      <c r="M435" s="3"/>
      <c r="N435" s="3"/>
      <c r="O435" s="3"/>
      <c r="P435" s="3"/>
      <c r="Q435" s="3"/>
      <c r="R435" s="3"/>
      <c r="S435" s="3"/>
      <c r="T435" s="3"/>
      <c r="U435" s="3"/>
      <c r="V435" s="3"/>
      <c r="W435" s="3"/>
      <c r="X435" s="3"/>
      <c r="Y435" s="3"/>
      <c r="Z435" s="3"/>
    </row>
    <row r="436" ht="15.75" customHeight="1">
      <c r="A436" s="40"/>
      <c r="B436" s="41"/>
      <c r="C436" s="41"/>
      <c r="D436" s="41"/>
      <c r="E436" s="41"/>
      <c r="F436" s="41"/>
      <c r="G436" s="41"/>
      <c r="H436" s="1"/>
      <c r="I436" s="3"/>
      <c r="J436" s="3"/>
      <c r="K436" s="3"/>
      <c r="L436" s="3"/>
      <c r="M436" s="3"/>
      <c r="N436" s="3"/>
      <c r="O436" s="3"/>
      <c r="P436" s="3"/>
      <c r="Q436" s="3"/>
      <c r="R436" s="3"/>
      <c r="S436" s="3"/>
      <c r="T436" s="3"/>
      <c r="U436" s="3"/>
      <c r="V436" s="3"/>
      <c r="W436" s="3"/>
      <c r="X436" s="3"/>
      <c r="Y436" s="3"/>
      <c r="Z436" s="3"/>
    </row>
    <row r="437" ht="15.75" customHeight="1">
      <c r="A437" s="40"/>
      <c r="B437" s="41"/>
      <c r="C437" s="41"/>
      <c r="D437" s="41"/>
      <c r="E437" s="41"/>
      <c r="F437" s="41"/>
      <c r="G437" s="41"/>
      <c r="H437" s="1"/>
      <c r="I437" s="3"/>
      <c r="J437" s="3"/>
      <c r="K437" s="3"/>
      <c r="L437" s="3"/>
      <c r="M437" s="3"/>
      <c r="N437" s="3"/>
      <c r="O437" s="3"/>
      <c r="P437" s="3"/>
      <c r="Q437" s="3"/>
      <c r="R437" s="3"/>
      <c r="S437" s="3"/>
      <c r="T437" s="3"/>
      <c r="U437" s="3"/>
      <c r="V437" s="3"/>
      <c r="W437" s="3"/>
      <c r="X437" s="3"/>
      <c r="Y437" s="3"/>
      <c r="Z437" s="3"/>
    </row>
    <row r="438" ht="15.75" customHeight="1">
      <c r="A438" s="40"/>
      <c r="B438" s="41"/>
      <c r="C438" s="41"/>
      <c r="D438" s="41"/>
      <c r="E438" s="41"/>
      <c r="F438" s="41"/>
      <c r="G438" s="41"/>
      <c r="H438" s="1"/>
      <c r="I438" s="3"/>
      <c r="J438" s="3"/>
      <c r="K438" s="3"/>
      <c r="L438" s="3"/>
      <c r="M438" s="3"/>
      <c r="N438" s="3"/>
      <c r="O438" s="3"/>
      <c r="P438" s="3"/>
      <c r="Q438" s="3"/>
      <c r="R438" s="3"/>
      <c r="S438" s="3"/>
      <c r="T438" s="3"/>
      <c r="U438" s="3"/>
      <c r="V438" s="3"/>
      <c r="W438" s="3"/>
      <c r="X438" s="3"/>
      <c r="Y438" s="3"/>
      <c r="Z438" s="3"/>
    </row>
    <row r="439" ht="15.75" customHeight="1">
      <c r="A439" s="40"/>
      <c r="B439" s="41"/>
      <c r="C439" s="41"/>
      <c r="D439" s="41"/>
      <c r="E439" s="41"/>
      <c r="F439" s="41"/>
      <c r="G439" s="41"/>
      <c r="H439" s="1"/>
      <c r="I439" s="3"/>
      <c r="J439" s="3"/>
      <c r="K439" s="3"/>
      <c r="L439" s="3"/>
      <c r="M439" s="3"/>
      <c r="N439" s="3"/>
      <c r="O439" s="3"/>
      <c r="P439" s="3"/>
      <c r="Q439" s="3"/>
      <c r="R439" s="3"/>
      <c r="S439" s="3"/>
      <c r="T439" s="3"/>
      <c r="U439" s="3"/>
      <c r="V439" s="3"/>
      <c r="W439" s="3"/>
      <c r="X439" s="3"/>
      <c r="Y439" s="3"/>
      <c r="Z439" s="3"/>
    </row>
    <row r="440" ht="15.75" customHeight="1">
      <c r="A440" s="40"/>
      <c r="B440" s="41"/>
      <c r="C440" s="41"/>
      <c r="D440" s="41"/>
      <c r="E440" s="41"/>
      <c r="F440" s="41"/>
      <c r="G440" s="41"/>
      <c r="H440" s="1"/>
      <c r="I440" s="3"/>
      <c r="J440" s="3"/>
      <c r="K440" s="3"/>
      <c r="L440" s="3"/>
      <c r="M440" s="3"/>
      <c r="N440" s="3"/>
      <c r="O440" s="3"/>
      <c r="P440" s="3"/>
      <c r="Q440" s="3"/>
      <c r="R440" s="3"/>
      <c r="S440" s="3"/>
      <c r="T440" s="3"/>
      <c r="U440" s="3"/>
      <c r="V440" s="3"/>
      <c r="W440" s="3"/>
      <c r="X440" s="3"/>
      <c r="Y440" s="3"/>
      <c r="Z440" s="3"/>
    </row>
    <row r="441" ht="15.75" customHeight="1">
      <c r="A441" s="40"/>
      <c r="B441" s="41"/>
      <c r="C441" s="41"/>
      <c r="D441" s="41"/>
      <c r="E441" s="41"/>
      <c r="F441" s="41"/>
      <c r="G441" s="41"/>
      <c r="H441" s="1"/>
      <c r="I441" s="3"/>
      <c r="J441" s="3"/>
      <c r="K441" s="3"/>
      <c r="L441" s="3"/>
      <c r="M441" s="3"/>
      <c r="N441" s="3"/>
      <c r="O441" s="3"/>
      <c r="P441" s="3"/>
      <c r="Q441" s="3"/>
      <c r="R441" s="3"/>
      <c r="S441" s="3"/>
      <c r="T441" s="3"/>
      <c r="U441" s="3"/>
      <c r="V441" s="3"/>
      <c r="W441" s="3"/>
      <c r="X441" s="3"/>
      <c r="Y441" s="3"/>
      <c r="Z441" s="3"/>
    </row>
    <row r="442" ht="15.75" customHeight="1">
      <c r="A442" s="40"/>
      <c r="B442" s="41"/>
      <c r="C442" s="41"/>
      <c r="D442" s="41"/>
      <c r="E442" s="41"/>
      <c r="F442" s="41"/>
      <c r="G442" s="41"/>
      <c r="H442" s="1"/>
      <c r="I442" s="3"/>
      <c r="J442" s="3"/>
      <c r="K442" s="3"/>
      <c r="L442" s="3"/>
      <c r="M442" s="3"/>
      <c r="N442" s="3"/>
      <c r="O442" s="3"/>
      <c r="P442" s="3"/>
      <c r="Q442" s="3"/>
      <c r="R442" s="3"/>
      <c r="S442" s="3"/>
      <c r="T442" s="3"/>
      <c r="U442" s="3"/>
      <c r="V442" s="3"/>
      <c r="W442" s="3"/>
      <c r="X442" s="3"/>
      <c r="Y442" s="3"/>
      <c r="Z442" s="3"/>
    </row>
    <row r="443" ht="15.75" customHeight="1">
      <c r="A443" s="40"/>
      <c r="B443" s="41"/>
      <c r="C443" s="41"/>
      <c r="D443" s="41"/>
      <c r="E443" s="41"/>
      <c r="F443" s="41"/>
      <c r="G443" s="41"/>
      <c r="H443" s="1"/>
      <c r="I443" s="3"/>
      <c r="J443" s="3"/>
      <c r="K443" s="3"/>
      <c r="L443" s="3"/>
      <c r="M443" s="3"/>
      <c r="N443" s="3"/>
      <c r="O443" s="3"/>
      <c r="P443" s="3"/>
      <c r="Q443" s="3"/>
      <c r="R443" s="3"/>
      <c r="S443" s="3"/>
      <c r="T443" s="3"/>
      <c r="U443" s="3"/>
      <c r="V443" s="3"/>
      <c r="W443" s="3"/>
      <c r="X443" s="3"/>
      <c r="Y443" s="3"/>
      <c r="Z443" s="3"/>
    </row>
    <row r="444" ht="15.75" customHeight="1">
      <c r="A444" s="40"/>
      <c r="B444" s="41"/>
      <c r="C444" s="41"/>
      <c r="D444" s="41"/>
      <c r="E444" s="41"/>
      <c r="F444" s="41"/>
      <c r="G444" s="41"/>
      <c r="H444" s="1"/>
      <c r="I444" s="3"/>
      <c r="J444" s="3"/>
      <c r="K444" s="3"/>
      <c r="L444" s="3"/>
      <c r="M444" s="3"/>
      <c r="N444" s="3"/>
      <c r="O444" s="3"/>
      <c r="P444" s="3"/>
      <c r="Q444" s="3"/>
      <c r="R444" s="3"/>
      <c r="S444" s="3"/>
      <c r="T444" s="3"/>
      <c r="U444" s="3"/>
      <c r="V444" s="3"/>
      <c r="W444" s="3"/>
      <c r="X444" s="3"/>
      <c r="Y444" s="3"/>
      <c r="Z444" s="3"/>
    </row>
    <row r="445" ht="15.75" customHeight="1">
      <c r="A445" s="40"/>
      <c r="B445" s="41"/>
      <c r="C445" s="41"/>
      <c r="D445" s="41"/>
      <c r="E445" s="41"/>
      <c r="F445" s="41"/>
      <c r="G445" s="41"/>
      <c r="H445" s="1"/>
      <c r="I445" s="3"/>
      <c r="J445" s="3"/>
      <c r="K445" s="3"/>
      <c r="L445" s="3"/>
      <c r="M445" s="3"/>
      <c r="N445" s="3"/>
      <c r="O445" s="3"/>
      <c r="P445" s="3"/>
      <c r="Q445" s="3"/>
      <c r="R445" s="3"/>
      <c r="S445" s="3"/>
      <c r="T445" s="3"/>
      <c r="U445" s="3"/>
      <c r="V445" s="3"/>
      <c r="W445" s="3"/>
      <c r="X445" s="3"/>
      <c r="Y445" s="3"/>
      <c r="Z445" s="3"/>
    </row>
    <row r="446" ht="15.75" customHeight="1">
      <c r="A446" s="40"/>
      <c r="B446" s="41"/>
      <c r="C446" s="41"/>
      <c r="D446" s="41"/>
      <c r="E446" s="41"/>
      <c r="F446" s="41"/>
      <c r="G446" s="41"/>
      <c r="H446" s="1"/>
      <c r="I446" s="3"/>
      <c r="J446" s="3"/>
      <c r="K446" s="3"/>
      <c r="L446" s="3"/>
      <c r="M446" s="3"/>
      <c r="N446" s="3"/>
      <c r="O446" s="3"/>
      <c r="P446" s="3"/>
      <c r="Q446" s="3"/>
      <c r="R446" s="3"/>
      <c r="S446" s="3"/>
      <c r="T446" s="3"/>
      <c r="U446" s="3"/>
      <c r="V446" s="3"/>
      <c r="W446" s="3"/>
      <c r="X446" s="3"/>
      <c r="Y446" s="3"/>
      <c r="Z446" s="3"/>
    </row>
    <row r="447" ht="15.75" customHeight="1">
      <c r="A447" s="40"/>
      <c r="B447" s="41"/>
      <c r="C447" s="41"/>
      <c r="D447" s="41"/>
      <c r="E447" s="41"/>
      <c r="F447" s="41"/>
      <c r="G447" s="41"/>
      <c r="H447" s="1"/>
      <c r="I447" s="3"/>
      <c r="J447" s="3"/>
      <c r="K447" s="3"/>
      <c r="L447" s="3"/>
      <c r="M447" s="3"/>
      <c r="N447" s="3"/>
      <c r="O447" s="3"/>
      <c r="P447" s="3"/>
      <c r="Q447" s="3"/>
      <c r="R447" s="3"/>
      <c r="S447" s="3"/>
      <c r="T447" s="3"/>
      <c r="U447" s="3"/>
      <c r="V447" s="3"/>
      <c r="W447" s="3"/>
      <c r="X447" s="3"/>
      <c r="Y447" s="3"/>
      <c r="Z447" s="3"/>
    </row>
    <row r="448" ht="15.75" customHeight="1">
      <c r="A448" s="40"/>
      <c r="B448" s="41"/>
      <c r="C448" s="41"/>
      <c r="D448" s="41"/>
      <c r="E448" s="41"/>
      <c r="F448" s="41"/>
      <c r="G448" s="41"/>
      <c r="H448" s="1"/>
      <c r="I448" s="3"/>
      <c r="J448" s="3"/>
      <c r="K448" s="3"/>
      <c r="L448" s="3"/>
      <c r="M448" s="3"/>
      <c r="N448" s="3"/>
      <c r="O448" s="3"/>
      <c r="P448" s="3"/>
      <c r="Q448" s="3"/>
      <c r="R448" s="3"/>
      <c r="S448" s="3"/>
      <c r="T448" s="3"/>
      <c r="U448" s="3"/>
      <c r="V448" s="3"/>
      <c r="W448" s="3"/>
      <c r="X448" s="3"/>
      <c r="Y448" s="3"/>
      <c r="Z448" s="3"/>
    </row>
    <row r="449" ht="15.75" customHeight="1">
      <c r="A449" s="40"/>
      <c r="B449" s="41"/>
      <c r="C449" s="41"/>
      <c r="D449" s="41"/>
      <c r="E449" s="41"/>
      <c r="F449" s="41"/>
      <c r="G449" s="41"/>
      <c r="H449" s="1"/>
      <c r="I449" s="3"/>
      <c r="J449" s="3"/>
      <c r="K449" s="3"/>
      <c r="L449" s="3"/>
      <c r="M449" s="3"/>
      <c r="N449" s="3"/>
      <c r="O449" s="3"/>
      <c r="P449" s="3"/>
      <c r="Q449" s="3"/>
      <c r="R449" s="3"/>
      <c r="S449" s="3"/>
      <c r="T449" s="3"/>
      <c r="U449" s="3"/>
      <c r="V449" s="3"/>
      <c r="W449" s="3"/>
      <c r="X449" s="3"/>
      <c r="Y449" s="3"/>
      <c r="Z449" s="3"/>
    </row>
    <row r="450" ht="15.75" customHeight="1">
      <c r="A450" s="40"/>
      <c r="B450" s="41"/>
      <c r="C450" s="41"/>
      <c r="D450" s="41"/>
      <c r="E450" s="41"/>
      <c r="F450" s="41"/>
      <c r="G450" s="41"/>
      <c r="H450" s="1"/>
      <c r="I450" s="3"/>
      <c r="J450" s="3"/>
      <c r="K450" s="3"/>
      <c r="L450" s="3"/>
      <c r="M450" s="3"/>
      <c r="N450" s="3"/>
      <c r="O450" s="3"/>
      <c r="P450" s="3"/>
      <c r="Q450" s="3"/>
      <c r="R450" s="3"/>
      <c r="S450" s="3"/>
      <c r="T450" s="3"/>
      <c r="U450" s="3"/>
      <c r="V450" s="3"/>
      <c r="W450" s="3"/>
      <c r="X450" s="3"/>
      <c r="Y450" s="3"/>
      <c r="Z450" s="3"/>
    </row>
    <row r="451" ht="15.75" customHeight="1">
      <c r="A451" s="40"/>
      <c r="B451" s="41"/>
      <c r="C451" s="41"/>
      <c r="D451" s="41"/>
      <c r="E451" s="41"/>
      <c r="F451" s="41"/>
      <c r="G451" s="41"/>
      <c r="H451" s="1"/>
      <c r="I451" s="3"/>
      <c r="J451" s="3"/>
      <c r="K451" s="3"/>
      <c r="L451" s="3"/>
      <c r="M451" s="3"/>
      <c r="N451" s="3"/>
      <c r="O451" s="3"/>
      <c r="P451" s="3"/>
      <c r="Q451" s="3"/>
      <c r="R451" s="3"/>
      <c r="S451" s="3"/>
      <c r="T451" s="3"/>
      <c r="U451" s="3"/>
      <c r="V451" s="3"/>
      <c r="W451" s="3"/>
      <c r="X451" s="3"/>
      <c r="Y451" s="3"/>
      <c r="Z451" s="3"/>
    </row>
    <row r="452" ht="15.75" customHeight="1">
      <c r="A452" s="40"/>
      <c r="B452" s="41"/>
      <c r="C452" s="41"/>
      <c r="D452" s="41"/>
      <c r="E452" s="41"/>
      <c r="F452" s="41"/>
      <c r="G452" s="41"/>
      <c r="H452" s="1"/>
      <c r="I452" s="3"/>
      <c r="J452" s="3"/>
      <c r="K452" s="3"/>
      <c r="L452" s="3"/>
      <c r="M452" s="3"/>
      <c r="N452" s="3"/>
      <c r="O452" s="3"/>
      <c r="P452" s="3"/>
      <c r="Q452" s="3"/>
      <c r="R452" s="3"/>
      <c r="S452" s="3"/>
      <c r="T452" s="3"/>
      <c r="U452" s="3"/>
      <c r="V452" s="3"/>
      <c r="W452" s="3"/>
      <c r="X452" s="3"/>
      <c r="Y452" s="3"/>
      <c r="Z452" s="3"/>
    </row>
    <row r="453" ht="15.75" customHeight="1">
      <c r="A453" s="40"/>
      <c r="B453" s="41"/>
      <c r="C453" s="41"/>
      <c r="D453" s="41"/>
      <c r="E453" s="41"/>
      <c r="F453" s="41"/>
      <c r="G453" s="41"/>
      <c r="H453" s="1"/>
      <c r="I453" s="3"/>
      <c r="J453" s="3"/>
      <c r="K453" s="3"/>
      <c r="L453" s="3"/>
      <c r="M453" s="3"/>
      <c r="N453" s="3"/>
      <c r="O453" s="3"/>
      <c r="P453" s="3"/>
      <c r="Q453" s="3"/>
      <c r="R453" s="3"/>
      <c r="S453" s="3"/>
      <c r="T453" s="3"/>
      <c r="U453" s="3"/>
      <c r="V453" s="3"/>
      <c r="W453" s="3"/>
      <c r="X453" s="3"/>
      <c r="Y453" s="3"/>
      <c r="Z453" s="3"/>
    </row>
    <row r="454" ht="15.75" customHeight="1">
      <c r="A454" s="40"/>
      <c r="B454" s="41"/>
      <c r="C454" s="41"/>
      <c r="D454" s="41"/>
      <c r="E454" s="41"/>
      <c r="F454" s="41"/>
      <c r="G454" s="41"/>
      <c r="H454" s="1"/>
      <c r="I454" s="3"/>
      <c r="J454" s="3"/>
      <c r="K454" s="3"/>
      <c r="L454" s="3"/>
      <c r="M454" s="3"/>
      <c r="N454" s="3"/>
      <c r="O454" s="3"/>
      <c r="P454" s="3"/>
      <c r="Q454" s="3"/>
      <c r="R454" s="3"/>
      <c r="S454" s="3"/>
      <c r="T454" s="3"/>
      <c r="U454" s="3"/>
      <c r="V454" s="3"/>
      <c r="W454" s="3"/>
      <c r="X454" s="3"/>
      <c r="Y454" s="3"/>
      <c r="Z454" s="3"/>
    </row>
    <row r="455" ht="15.75" customHeight="1">
      <c r="A455" s="40"/>
      <c r="B455" s="41"/>
      <c r="C455" s="41"/>
      <c r="D455" s="41"/>
      <c r="E455" s="41"/>
      <c r="F455" s="41"/>
      <c r="G455" s="41"/>
      <c r="H455" s="1"/>
      <c r="I455" s="3"/>
      <c r="J455" s="3"/>
      <c r="K455" s="3"/>
      <c r="L455" s="3"/>
      <c r="M455" s="3"/>
      <c r="N455" s="3"/>
      <c r="O455" s="3"/>
      <c r="P455" s="3"/>
      <c r="Q455" s="3"/>
      <c r="R455" s="3"/>
      <c r="S455" s="3"/>
      <c r="T455" s="3"/>
      <c r="U455" s="3"/>
      <c r="V455" s="3"/>
      <c r="W455" s="3"/>
      <c r="X455" s="3"/>
      <c r="Y455" s="3"/>
      <c r="Z455" s="3"/>
    </row>
    <row r="456" ht="15.75" customHeight="1">
      <c r="A456" s="40"/>
      <c r="B456" s="41"/>
      <c r="C456" s="41"/>
      <c r="D456" s="41"/>
      <c r="E456" s="41"/>
      <c r="F456" s="41"/>
      <c r="G456" s="41"/>
      <c r="H456" s="1"/>
      <c r="I456" s="3"/>
      <c r="J456" s="3"/>
      <c r="K456" s="3"/>
      <c r="L456" s="3"/>
      <c r="M456" s="3"/>
      <c r="N456" s="3"/>
      <c r="O456" s="3"/>
      <c r="P456" s="3"/>
      <c r="Q456" s="3"/>
      <c r="R456" s="3"/>
      <c r="S456" s="3"/>
      <c r="T456" s="3"/>
      <c r="U456" s="3"/>
      <c r="V456" s="3"/>
      <c r="W456" s="3"/>
      <c r="X456" s="3"/>
      <c r="Y456" s="3"/>
      <c r="Z456" s="3"/>
    </row>
    <row r="457" ht="15.75" customHeight="1">
      <c r="A457" s="40"/>
      <c r="B457" s="41"/>
      <c r="C457" s="41"/>
      <c r="D457" s="41"/>
      <c r="E457" s="41"/>
      <c r="F457" s="41"/>
      <c r="G457" s="41"/>
      <c r="H457" s="1"/>
      <c r="I457" s="3"/>
      <c r="J457" s="3"/>
      <c r="K457" s="3"/>
      <c r="L457" s="3"/>
      <c r="M457" s="3"/>
      <c r="N457" s="3"/>
      <c r="O457" s="3"/>
      <c r="P457" s="3"/>
      <c r="Q457" s="3"/>
      <c r="R457" s="3"/>
      <c r="S457" s="3"/>
      <c r="T457" s="3"/>
      <c r="U457" s="3"/>
      <c r="V457" s="3"/>
      <c r="W457" s="3"/>
      <c r="X457" s="3"/>
      <c r="Y457" s="3"/>
      <c r="Z457" s="3"/>
    </row>
    <row r="458" ht="15.75" customHeight="1">
      <c r="A458" s="40"/>
      <c r="B458" s="41"/>
      <c r="C458" s="41"/>
      <c r="D458" s="41"/>
      <c r="E458" s="41"/>
      <c r="F458" s="41"/>
      <c r="G458" s="41"/>
      <c r="H458" s="1"/>
      <c r="I458" s="3"/>
      <c r="J458" s="3"/>
      <c r="K458" s="3"/>
      <c r="L458" s="3"/>
      <c r="M458" s="3"/>
      <c r="N458" s="3"/>
      <c r="O458" s="3"/>
      <c r="P458" s="3"/>
      <c r="Q458" s="3"/>
      <c r="R458" s="3"/>
      <c r="S458" s="3"/>
      <c r="T458" s="3"/>
      <c r="U458" s="3"/>
      <c r="V458" s="3"/>
      <c r="W458" s="3"/>
      <c r="X458" s="3"/>
      <c r="Y458" s="3"/>
      <c r="Z458" s="3"/>
    </row>
    <row r="459" ht="15.75" customHeight="1">
      <c r="A459" s="40"/>
      <c r="B459" s="41"/>
      <c r="C459" s="41"/>
      <c r="D459" s="41"/>
      <c r="E459" s="41"/>
      <c r="F459" s="41"/>
      <c r="G459" s="41"/>
      <c r="H459" s="1"/>
      <c r="I459" s="3"/>
      <c r="J459" s="3"/>
      <c r="K459" s="3"/>
      <c r="L459" s="3"/>
      <c r="M459" s="3"/>
      <c r="N459" s="3"/>
      <c r="O459" s="3"/>
      <c r="P459" s="3"/>
      <c r="Q459" s="3"/>
      <c r="R459" s="3"/>
      <c r="S459" s="3"/>
      <c r="T459" s="3"/>
      <c r="U459" s="3"/>
      <c r="V459" s="3"/>
      <c r="W459" s="3"/>
      <c r="X459" s="3"/>
      <c r="Y459" s="3"/>
      <c r="Z459" s="3"/>
    </row>
    <row r="460" ht="15.75" customHeight="1">
      <c r="A460" s="40"/>
      <c r="B460" s="41"/>
      <c r="C460" s="41"/>
      <c r="D460" s="41"/>
      <c r="E460" s="41"/>
      <c r="F460" s="41"/>
      <c r="G460" s="41"/>
      <c r="H460" s="1"/>
      <c r="I460" s="3"/>
      <c r="J460" s="3"/>
      <c r="K460" s="3"/>
      <c r="L460" s="3"/>
      <c r="M460" s="3"/>
      <c r="N460" s="3"/>
      <c r="O460" s="3"/>
      <c r="P460" s="3"/>
      <c r="Q460" s="3"/>
      <c r="R460" s="3"/>
      <c r="S460" s="3"/>
      <c r="T460" s="3"/>
      <c r="U460" s="3"/>
      <c r="V460" s="3"/>
      <c r="W460" s="3"/>
      <c r="X460" s="3"/>
      <c r="Y460" s="3"/>
      <c r="Z460" s="3"/>
    </row>
    <row r="461" ht="15.75" customHeight="1">
      <c r="A461" s="40"/>
      <c r="B461" s="41"/>
      <c r="C461" s="41"/>
      <c r="D461" s="41"/>
      <c r="E461" s="41"/>
      <c r="F461" s="41"/>
      <c r="G461" s="41"/>
      <c r="H461" s="1"/>
      <c r="I461" s="3"/>
      <c r="J461" s="3"/>
      <c r="K461" s="3"/>
      <c r="L461" s="3"/>
      <c r="M461" s="3"/>
      <c r="N461" s="3"/>
      <c r="O461" s="3"/>
      <c r="P461" s="3"/>
      <c r="Q461" s="3"/>
      <c r="R461" s="3"/>
      <c r="S461" s="3"/>
      <c r="T461" s="3"/>
      <c r="U461" s="3"/>
      <c r="V461" s="3"/>
      <c r="W461" s="3"/>
      <c r="X461" s="3"/>
      <c r="Y461" s="3"/>
      <c r="Z461" s="3"/>
    </row>
    <row r="462" ht="15.75" customHeight="1">
      <c r="A462" s="40"/>
      <c r="B462" s="41"/>
      <c r="C462" s="41"/>
      <c r="D462" s="41"/>
      <c r="E462" s="41"/>
      <c r="F462" s="41"/>
      <c r="G462" s="41"/>
      <c r="H462" s="1"/>
      <c r="I462" s="3"/>
      <c r="J462" s="3"/>
      <c r="K462" s="3"/>
      <c r="L462" s="3"/>
      <c r="M462" s="3"/>
      <c r="N462" s="3"/>
      <c r="O462" s="3"/>
      <c r="P462" s="3"/>
      <c r="Q462" s="3"/>
      <c r="R462" s="3"/>
      <c r="S462" s="3"/>
      <c r="T462" s="3"/>
      <c r="U462" s="3"/>
      <c r="V462" s="3"/>
      <c r="W462" s="3"/>
      <c r="X462" s="3"/>
      <c r="Y462" s="3"/>
      <c r="Z462" s="3"/>
    </row>
    <row r="463" ht="15.75" customHeight="1">
      <c r="A463" s="40"/>
      <c r="B463" s="41"/>
      <c r="C463" s="41"/>
      <c r="D463" s="41"/>
      <c r="E463" s="41"/>
      <c r="F463" s="41"/>
      <c r="G463" s="41"/>
      <c r="H463" s="1"/>
      <c r="I463" s="3"/>
      <c r="J463" s="3"/>
      <c r="K463" s="3"/>
      <c r="L463" s="3"/>
      <c r="M463" s="3"/>
      <c r="N463" s="3"/>
      <c r="O463" s="3"/>
      <c r="P463" s="3"/>
      <c r="Q463" s="3"/>
      <c r="R463" s="3"/>
      <c r="S463" s="3"/>
      <c r="T463" s="3"/>
      <c r="U463" s="3"/>
      <c r="V463" s="3"/>
      <c r="W463" s="3"/>
      <c r="X463" s="3"/>
      <c r="Y463" s="3"/>
      <c r="Z463" s="3"/>
    </row>
    <row r="464" ht="15.75" customHeight="1">
      <c r="A464" s="40"/>
      <c r="B464" s="41"/>
      <c r="C464" s="41"/>
      <c r="D464" s="41"/>
      <c r="E464" s="41"/>
      <c r="F464" s="41"/>
      <c r="G464" s="41"/>
      <c r="H464" s="1"/>
      <c r="I464" s="3"/>
      <c r="J464" s="3"/>
      <c r="K464" s="3"/>
      <c r="L464" s="3"/>
      <c r="M464" s="3"/>
      <c r="N464" s="3"/>
      <c r="O464" s="3"/>
      <c r="P464" s="3"/>
      <c r="Q464" s="3"/>
      <c r="R464" s="3"/>
      <c r="S464" s="3"/>
      <c r="T464" s="3"/>
      <c r="U464" s="3"/>
      <c r="V464" s="3"/>
      <c r="W464" s="3"/>
      <c r="X464" s="3"/>
      <c r="Y464" s="3"/>
      <c r="Z464" s="3"/>
    </row>
    <row r="465" ht="15.75" customHeight="1">
      <c r="A465" s="40"/>
      <c r="B465" s="41"/>
      <c r="C465" s="41"/>
      <c r="D465" s="41"/>
      <c r="E465" s="41"/>
      <c r="F465" s="41"/>
      <c r="G465" s="41"/>
      <c r="H465" s="1"/>
      <c r="I465" s="3"/>
      <c r="J465" s="3"/>
      <c r="K465" s="3"/>
      <c r="L465" s="3"/>
      <c r="M465" s="3"/>
      <c r="N465" s="3"/>
      <c r="O465" s="3"/>
      <c r="P465" s="3"/>
      <c r="Q465" s="3"/>
      <c r="R465" s="3"/>
      <c r="S465" s="3"/>
      <c r="T465" s="3"/>
      <c r="U465" s="3"/>
      <c r="V465" s="3"/>
      <c r="W465" s="3"/>
      <c r="X465" s="3"/>
      <c r="Y465" s="3"/>
      <c r="Z465" s="3"/>
    </row>
    <row r="466" ht="15.75" customHeight="1">
      <c r="A466" s="40"/>
      <c r="B466" s="41"/>
      <c r="C466" s="41"/>
      <c r="D466" s="41"/>
      <c r="E466" s="41"/>
      <c r="F466" s="41"/>
      <c r="G466" s="41"/>
      <c r="H466" s="1"/>
      <c r="I466" s="3"/>
      <c r="J466" s="3"/>
      <c r="K466" s="3"/>
      <c r="L466" s="3"/>
      <c r="M466" s="3"/>
      <c r="N466" s="3"/>
      <c r="O466" s="3"/>
      <c r="P466" s="3"/>
      <c r="Q466" s="3"/>
      <c r="R466" s="3"/>
      <c r="S466" s="3"/>
      <c r="T466" s="3"/>
      <c r="U466" s="3"/>
      <c r="V466" s="3"/>
      <c r="W466" s="3"/>
      <c r="X466" s="3"/>
      <c r="Y466" s="3"/>
      <c r="Z466" s="3"/>
    </row>
    <row r="467" ht="15.75" customHeight="1">
      <c r="A467" s="40"/>
      <c r="B467" s="41"/>
      <c r="C467" s="41"/>
      <c r="D467" s="41"/>
      <c r="E467" s="41"/>
      <c r="F467" s="41"/>
      <c r="G467" s="41"/>
      <c r="H467" s="1"/>
      <c r="I467" s="3"/>
      <c r="J467" s="3"/>
      <c r="K467" s="3"/>
      <c r="L467" s="3"/>
      <c r="M467" s="3"/>
      <c r="N467" s="3"/>
      <c r="O467" s="3"/>
      <c r="P467" s="3"/>
      <c r="Q467" s="3"/>
      <c r="R467" s="3"/>
      <c r="S467" s="3"/>
      <c r="T467" s="3"/>
      <c r="U467" s="3"/>
      <c r="V467" s="3"/>
      <c r="W467" s="3"/>
      <c r="X467" s="3"/>
      <c r="Y467" s="3"/>
      <c r="Z467" s="3"/>
    </row>
    <row r="468" ht="15.75" customHeight="1">
      <c r="A468" s="40"/>
      <c r="B468" s="41"/>
      <c r="C468" s="41"/>
      <c r="D468" s="41"/>
      <c r="E468" s="41"/>
      <c r="F468" s="41"/>
      <c r="G468" s="41"/>
      <c r="H468" s="1"/>
      <c r="I468" s="3"/>
      <c r="J468" s="3"/>
      <c r="K468" s="3"/>
      <c r="L468" s="3"/>
      <c r="M468" s="3"/>
      <c r="N468" s="3"/>
      <c r="O468" s="3"/>
      <c r="P468" s="3"/>
      <c r="Q468" s="3"/>
      <c r="R468" s="3"/>
      <c r="S468" s="3"/>
      <c r="T468" s="3"/>
      <c r="U468" s="3"/>
      <c r="V468" s="3"/>
      <c r="W468" s="3"/>
      <c r="X468" s="3"/>
      <c r="Y468" s="3"/>
      <c r="Z468" s="3"/>
    </row>
    <row r="469" ht="15.75" customHeight="1">
      <c r="A469" s="40"/>
      <c r="B469" s="41"/>
      <c r="C469" s="41"/>
      <c r="D469" s="41"/>
      <c r="E469" s="41"/>
      <c r="F469" s="41"/>
      <c r="G469" s="41"/>
      <c r="H469" s="1"/>
      <c r="I469" s="3"/>
      <c r="J469" s="3"/>
      <c r="K469" s="3"/>
      <c r="L469" s="3"/>
      <c r="M469" s="3"/>
      <c r="N469" s="3"/>
      <c r="O469" s="3"/>
      <c r="P469" s="3"/>
      <c r="Q469" s="3"/>
      <c r="R469" s="3"/>
      <c r="S469" s="3"/>
      <c r="T469" s="3"/>
      <c r="U469" s="3"/>
      <c r="V469" s="3"/>
      <c r="W469" s="3"/>
      <c r="X469" s="3"/>
      <c r="Y469" s="3"/>
      <c r="Z469" s="3"/>
    </row>
    <row r="470" ht="15.75" customHeight="1">
      <c r="A470" s="40"/>
      <c r="B470" s="41"/>
      <c r="C470" s="41"/>
      <c r="D470" s="41"/>
      <c r="E470" s="41"/>
      <c r="F470" s="41"/>
      <c r="G470" s="41"/>
      <c r="H470" s="1"/>
      <c r="I470" s="3"/>
      <c r="J470" s="3"/>
      <c r="K470" s="3"/>
      <c r="L470" s="3"/>
      <c r="M470" s="3"/>
      <c r="N470" s="3"/>
      <c r="O470" s="3"/>
      <c r="P470" s="3"/>
      <c r="Q470" s="3"/>
      <c r="R470" s="3"/>
      <c r="S470" s="3"/>
      <c r="T470" s="3"/>
      <c r="U470" s="3"/>
      <c r="V470" s="3"/>
      <c r="W470" s="3"/>
      <c r="X470" s="3"/>
      <c r="Y470" s="3"/>
      <c r="Z470" s="3"/>
    </row>
    <row r="471" ht="15.75" customHeight="1">
      <c r="A471" s="40"/>
      <c r="B471" s="41"/>
      <c r="C471" s="41"/>
      <c r="D471" s="41"/>
      <c r="E471" s="41"/>
      <c r="F471" s="41"/>
      <c r="G471" s="41"/>
      <c r="H471" s="1"/>
      <c r="I471" s="3"/>
      <c r="J471" s="3"/>
      <c r="K471" s="3"/>
      <c r="L471" s="3"/>
      <c r="M471" s="3"/>
      <c r="N471" s="3"/>
      <c r="O471" s="3"/>
      <c r="P471" s="3"/>
      <c r="Q471" s="3"/>
      <c r="R471" s="3"/>
      <c r="S471" s="3"/>
      <c r="T471" s="3"/>
      <c r="U471" s="3"/>
      <c r="V471" s="3"/>
      <c r="W471" s="3"/>
      <c r="X471" s="3"/>
      <c r="Y471" s="3"/>
      <c r="Z471" s="3"/>
    </row>
    <row r="472" ht="15.75" customHeight="1">
      <c r="A472" s="40"/>
      <c r="B472" s="41"/>
      <c r="C472" s="41"/>
      <c r="D472" s="41"/>
      <c r="E472" s="41"/>
      <c r="F472" s="41"/>
      <c r="G472" s="41"/>
      <c r="H472" s="1"/>
      <c r="I472" s="3"/>
      <c r="J472" s="3"/>
      <c r="K472" s="3"/>
      <c r="L472" s="3"/>
      <c r="M472" s="3"/>
      <c r="N472" s="3"/>
      <c r="O472" s="3"/>
      <c r="P472" s="3"/>
      <c r="Q472" s="3"/>
      <c r="R472" s="3"/>
      <c r="S472" s="3"/>
      <c r="T472" s="3"/>
      <c r="U472" s="3"/>
      <c r="V472" s="3"/>
      <c r="W472" s="3"/>
      <c r="X472" s="3"/>
      <c r="Y472" s="3"/>
      <c r="Z472" s="3"/>
    </row>
    <row r="473" ht="15.75" customHeight="1">
      <c r="A473" s="40"/>
      <c r="B473" s="41"/>
      <c r="C473" s="41"/>
      <c r="D473" s="41"/>
      <c r="E473" s="41"/>
      <c r="F473" s="41"/>
      <c r="G473" s="41"/>
      <c r="H473" s="1"/>
      <c r="I473" s="3"/>
      <c r="J473" s="3"/>
      <c r="K473" s="3"/>
      <c r="L473" s="3"/>
      <c r="M473" s="3"/>
      <c r="N473" s="3"/>
      <c r="O473" s="3"/>
      <c r="P473" s="3"/>
      <c r="Q473" s="3"/>
      <c r="R473" s="3"/>
      <c r="S473" s="3"/>
      <c r="T473" s="3"/>
      <c r="U473" s="3"/>
      <c r="V473" s="3"/>
      <c r="W473" s="3"/>
      <c r="X473" s="3"/>
      <c r="Y473" s="3"/>
      <c r="Z473" s="3"/>
    </row>
    <row r="474" ht="15.75" customHeight="1">
      <c r="A474" s="40"/>
      <c r="B474" s="41"/>
      <c r="C474" s="41"/>
      <c r="D474" s="41"/>
      <c r="E474" s="41"/>
      <c r="F474" s="41"/>
      <c r="G474" s="41"/>
      <c r="H474" s="1"/>
      <c r="I474" s="3"/>
      <c r="J474" s="3"/>
      <c r="K474" s="3"/>
      <c r="L474" s="3"/>
      <c r="M474" s="3"/>
      <c r="N474" s="3"/>
      <c r="O474" s="3"/>
      <c r="P474" s="3"/>
      <c r="Q474" s="3"/>
      <c r="R474" s="3"/>
      <c r="S474" s="3"/>
      <c r="T474" s="3"/>
      <c r="U474" s="3"/>
      <c r="V474" s="3"/>
      <c r="W474" s="3"/>
      <c r="X474" s="3"/>
      <c r="Y474" s="3"/>
      <c r="Z474" s="3"/>
    </row>
    <row r="475" ht="15.75" customHeight="1">
      <c r="A475" s="40"/>
      <c r="B475" s="41"/>
      <c r="C475" s="41"/>
      <c r="D475" s="41"/>
      <c r="E475" s="41"/>
      <c r="F475" s="41"/>
      <c r="G475" s="41"/>
      <c r="H475" s="1"/>
      <c r="I475" s="3"/>
      <c r="J475" s="3"/>
      <c r="K475" s="3"/>
      <c r="L475" s="3"/>
      <c r="M475" s="3"/>
      <c r="N475" s="3"/>
      <c r="O475" s="3"/>
      <c r="P475" s="3"/>
      <c r="Q475" s="3"/>
      <c r="R475" s="3"/>
      <c r="S475" s="3"/>
      <c r="T475" s="3"/>
      <c r="U475" s="3"/>
      <c r="V475" s="3"/>
      <c r="W475" s="3"/>
      <c r="X475" s="3"/>
      <c r="Y475" s="3"/>
      <c r="Z475" s="3"/>
    </row>
    <row r="476" ht="15.75" customHeight="1">
      <c r="A476" s="40"/>
      <c r="B476" s="41"/>
      <c r="C476" s="41"/>
      <c r="D476" s="41"/>
      <c r="E476" s="41"/>
      <c r="F476" s="41"/>
      <c r="G476" s="41"/>
      <c r="H476" s="1"/>
      <c r="I476" s="3"/>
      <c r="J476" s="3"/>
      <c r="K476" s="3"/>
      <c r="L476" s="3"/>
      <c r="M476" s="3"/>
      <c r="N476" s="3"/>
      <c r="O476" s="3"/>
      <c r="P476" s="3"/>
      <c r="Q476" s="3"/>
      <c r="R476" s="3"/>
      <c r="S476" s="3"/>
      <c r="T476" s="3"/>
      <c r="U476" s="3"/>
      <c r="V476" s="3"/>
      <c r="W476" s="3"/>
      <c r="X476" s="3"/>
      <c r="Y476" s="3"/>
      <c r="Z476" s="3"/>
    </row>
    <row r="477" ht="15.75" customHeight="1">
      <c r="A477" s="40"/>
      <c r="B477" s="41"/>
      <c r="C477" s="41"/>
      <c r="D477" s="41"/>
      <c r="E477" s="41"/>
      <c r="F477" s="41"/>
      <c r="G477" s="41"/>
      <c r="H477" s="1"/>
      <c r="I477" s="3"/>
      <c r="J477" s="3"/>
      <c r="K477" s="3"/>
      <c r="L477" s="3"/>
      <c r="M477" s="3"/>
      <c r="N477" s="3"/>
      <c r="O477" s="3"/>
      <c r="P477" s="3"/>
      <c r="Q477" s="3"/>
      <c r="R477" s="3"/>
      <c r="S477" s="3"/>
      <c r="T477" s="3"/>
      <c r="U477" s="3"/>
      <c r="V477" s="3"/>
      <c r="W477" s="3"/>
      <c r="X477" s="3"/>
      <c r="Y477" s="3"/>
      <c r="Z477" s="3"/>
    </row>
    <row r="478" ht="15.75" customHeight="1">
      <c r="A478" s="40"/>
      <c r="B478" s="41"/>
      <c r="C478" s="41"/>
      <c r="D478" s="41"/>
      <c r="E478" s="41"/>
      <c r="F478" s="41"/>
      <c r="G478" s="41"/>
      <c r="H478" s="1"/>
      <c r="I478" s="3"/>
      <c r="J478" s="3"/>
      <c r="K478" s="3"/>
      <c r="L478" s="3"/>
      <c r="M478" s="3"/>
      <c r="N478" s="3"/>
      <c r="O478" s="3"/>
      <c r="P478" s="3"/>
      <c r="Q478" s="3"/>
      <c r="R478" s="3"/>
      <c r="S478" s="3"/>
      <c r="T478" s="3"/>
      <c r="U478" s="3"/>
      <c r="V478" s="3"/>
      <c r="W478" s="3"/>
      <c r="X478" s="3"/>
      <c r="Y478" s="3"/>
      <c r="Z478" s="3"/>
    </row>
    <row r="479" ht="15.75" customHeight="1">
      <c r="A479" s="40"/>
      <c r="B479" s="41"/>
      <c r="C479" s="41"/>
      <c r="D479" s="41"/>
      <c r="E479" s="41"/>
      <c r="F479" s="41"/>
      <c r="G479" s="41"/>
      <c r="H479" s="1"/>
      <c r="I479" s="3"/>
      <c r="J479" s="3"/>
      <c r="K479" s="3"/>
      <c r="L479" s="3"/>
      <c r="M479" s="3"/>
      <c r="N479" s="3"/>
      <c r="O479" s="3"/>
      <c r="P479" s="3"/>
      <c r="Q479" s="3"/>
      <c r="R479" s="3"/>
      <c r="S479" s="3"/>
      <c r="T479" s="3"/>
      <c r="U479" s="3"/>
      <c r="V479" s="3"/>
      <c r="W479" s="3"/>
      <c r="X479" s="3"/>
      <c r="Y479" s="3"/>
      <c r="Z479" s="3"/>
    </row>
    <row r="480" ht="15.75" customHeight="1">
      <c r="A480" s="40"/>
      <c r="B480" s="41"/>
      <c r="C480" s="41"/>
      <c r="D480" s="41"/>
      <c r="E480" s="41"/>
      <c r="F480" s="41"/>
      <c r="G480" s="41"/>
      <c r="H480" s="1"/>
      <c r="I480" s="3"/>
      <c r="J480" s="3"/>
      <c r="K480" s="3"/>
      <c r="L480" s="3"/>
      <c r="M480" s="3"/>
      <c r="N480" s="3"/>
      <c r="O480" s="3"/>
      <c r="P480" s="3"/>
      <c r="Q480" s="3"/>
      <c r="R480" s="3"/>
      <c r="S480" s="3"/>
      <c r="T480" s="3"/>
      <c r="U480" s="3"/>
      <c r="V480" s="3"/>
      <c r="W480" s="3"/>
      <c r="X480" s="3"/>
      <c r="Y480" s="3"/>
      <c r="Z480" s="3"/>
    </row>
    <row r="481" ht="15.75" customHeight="1">
      <c r="A481" s="40"/>
      <c r="B481" s="41"/>
      <c r="C481" s="41"/>
      <c r="D481" s="41"/>
      <c r="E481" s="41"/>
      <c r="F481" s="41"/>
      <c r="G481" s="41"/>
      <c r="H481" s="1"/>
      <c r="I481" s="3"/>
      <c r="J481" s="3"/>
      <c r="K481" s="3"/>
      <c r="L481" s="3"/>
      <c r="M481" s="3"/>
      <c r="N481" s="3"/>
      <c r="O481" s="3"/>
      <c r="P481" s="3"/>
      <c r="Q481" s="3"/>
      <c r="R481" s="3"/>
      <c r="S481" s="3"/>
      <c r="T481" s="3"/>
      <c r="U481" s="3"/>
      <c r="V481" s="3"/>
      <c r="W481" s="3"/>
      <c r="X481" s="3"/>
      <c r="Y481" s="3"/>
      <c r="Z481" s="3"/>
    </row>
    <row r="482" ht="15.75" customHeight="1">
      <c r="A482" s="40"/>
      <c r="B482" s="41"/>
      <c r="C482" s="41"/>
      <c r="D482" s="41"/>
      <c r="E482" s="41"/>
      <c r="F482" s="41"/>
      <c r="G482" s="41"/>
      <c r="H482" s="1"/>
      <c r="I482" s="3"/>
      <c r="J482" s="3"/>
      <c r="K482" s="3"/>
      <c r="L482" s="3"/>
      <c r="M482" s="3"/>
      <c r="N482" s="3"/>
      <c r="O482" s="3"/>
      <c r="P482" s="3"/>
      <c r="Q482" s="3"/>
      <c r="R482" s="3"/>
      <c r="S482" s="3"/>
      <c r="T482" s="3"/>
      <c r="U482" s="3"/>
      <c r="V482" s="3"/>
      <c r="W482" s="3"/>
      <c r="X482" s="3"/>
      <c r="Y482" s="3"/>
      <c r="Z482" s="3"/>
    </row>
    <row r="483" ht="15.75" customHeight="1">
      <c r="A483" s="40"/>
      <c r="B483" s="41"/>
      <c r="C483" s="41"/>
      <c r="D483" s="41"/>
      <c r="E483" s="41"/>
      <c r="F483" s="41"/>
      <c r="G483" s="41"/>
      <c r="H483" s="1"/>
      <c r="I483" s="3"/>
      <c r="J483" s="3"/>
      <c r="K483" s="3"/>
      <c r="L483" s="3"/>
      <c r="M483" s="3"/>
      <c r="N483" s="3"/>
      <c r="O483" s="3"/>
      <c r="P483" s="3"/>
      <c r="Q483" s="3"/>
      <c r="R483" s="3"/>
      <c r="S483" s="3"/>
      <c r="T483" s="3"/>
      <c r="U483" s="3"/>
      <c r="V483" s="3"/>
      <c r="W483" s="3"/>
      <c r="X483" s="3"/>
      <c r="Y483" s="3"/>
      <c r="Z483" s="3"/>
    </row>
    <row r="484" ht="15.75" customHeight="1">
      <c r="A484" s="40"/>
      <c r="B484" s="41"/>
      <c r="C484" s="41"/>
      <c r="D484" s="41"/>
      <c r="E484" s="41"/>
      <c r="F484" s="41"/>
      <c r="G484" s="41"/>
      <c r="H484" s="1"/>
      <c r="I484" s="3"/>
      <c r="J484" s="3"/>
      <c r="K484" s="3"/>
      <c r="L484" s="3"/>
      <c r="M484" s="3"/>
      <c r="N484" s="3"/>
      <c r="O484" s="3"/>
      <c r="P484" s="3"/>
      <c r="Q484" s="3"/>
      <c r="R484" s="3"/>
      <c r="S484" s="3"/>
      <c r="T484" s="3"/>
      <c r="U484" s="3"/>
      <c r="V484" s="3"/>
      <c r="W484" s="3"/>
      <c r="X484" s="3"/>
      <c r="Y484" s="3"/>
      <c r="Z484" s="3"/>
    </row>
    <row r="485" ht="15.75" customHeight="1">
      <c r="A485" s="40"/>
      <c r="B485" s="41"/>
      <c r="C485" s="41"/>
      <c r="D485" s="41"/>
      <c r="E485" s="41"/>
      <c r="F485" s="41"/>
      <c r="G485" s="41"/>
      <c r="H485" s="1"/>
      <c r="I485" s="3"/>
      <c r="J485" s="3"/>
      <c r="K485" s="3"/>
      <c r="L485" s="3"/>
      <c r="M485" s="3"/>
      <c r="N485" s="3"/>
      <c r="O485" s="3"/>
      <c r="P485" s="3"/>
      <c r="Q485" s="3"/>
      <c r="R485" s="3"/>
      <c r="S485" s="3"/>
      <c r="T485" s="3"/>
      <c r="U485" s="3"/>
      <c r="V485" s="3"/>
      <c r="W485" s="3"/>
      <c r="X485" s="3"/>
      <c r="Y485" s="3"/>
      <c r="Z485" s="3"/>
    </row>
    <row r="486" ht="15.75" customHeight="1">
      <c r="A486" s="40"/>
      <c r="B486" s="41"/>
      <c r="C486" s="41"/>
      <c r="D486" s="41"/>
      <c r="E486" s="41"/>
      <c r="F486" s="41"/>
      <c r="G486" s="41"/>
      <c r="H486" s="1"/>
      <c r="I486" s="3"/>
      <c r="J486" s="3"/>
      <c r="K486" s="3"/>
      <c r="L486" s="3"/>
      <c r="M486" s="3"/>
      <c r="N486" s="3"/>
      <c r="O486" s="3"/>
      <c r="P486" s="3"/>
      <c r="Q486" s="3"/>
      <c r="R486" s="3"/>
      <c r="S486" s="3"/>
      <c r="T486" s="3"/>
      <c r="U486" s="3"/>
      <c r="V486" s="3"/>
      <c r="W486" s="3"/>
      <c r="X486" s="3"/>
      <c r="Y486" s="3"/>
      <c r="Z486" s="3"/>
    </row>
    <row r="487" ht="15.75" customHeight="1">
      <c r="A487" s="40"/>
      <c r="B487" s="41"/>
      <c r="C487" s="41"/>
      <c r="D487" s="41"/>
      <c r="E487" s="41"/>
      <c r="F487" s="41"/>
      <c r="G487" s="41"/>
      <c r="H487" s="1"/>
      <c r="I487" s="3"/>
      <c r="J487" s="3"/>
      <c r="K487" s="3"/>
      <c r="L487" s="3"/>
      <c r="M487" s="3"/>
      <c r="N487" s="3"/>
      <c r="O487" s="3"/>
      <c r="P487" s="3"/>
      <c r="Q487" s="3"/>
      <c r="R487" s="3"/>
      <c r="S487" s="3"/>
      <c r="T487" s="3"/>
      <c r="U487" s="3"/>
      <c r="V487" s="3"/>
      <c r="W487" s="3"/>
      <c r="X487" s="3"/>
      <c r="Y487" s="3"/>
      <c r="Z487" s="3"/>
    </row>
    <row r="488" ht="15.75" customHeight="1">
      <c r="A488" s="40"/>
      <c r="B488" s="41"/>
      <c r="C488" s="41"/>
      <c r="D488" s="41"/>
      <c r="E488" s="41"/>
      <c r="F488" s="41"/>
      <c r="G488" s="41"/>
      <c r="H488" s="1"/>
      <c r="I488" s="3"/>
      <c r="J488" s="3"/>
      <c r="K488" s="3"/>
      <c r="L488" s="3"/>
      <c r="M488" s="3"/>
      <c r="N488" s="3"/>
      <c r="O488" s="3"/>
      <c r="P488" s="3"/>
      <c r="Q488" s="3"/>
      <c r="R488" s="3"/>
      <c r="S488" s="3"/>
      <c r="T488" s="3"/>
      <c r="U488" s="3"/>
      <c r="V488" s="3"/>
      <c r="W488" s="3"/>
      <c r="X488" s="3"/>
      <c r="Y488" s="3"/>
      <c r="Z488" s="3"/>
    </row>
    <row r="489" ht="15.75" customHeight="1">
      <c r="A489" s="40"/>
      <c r="B489" s="41"/>
      <c r="C489" s="41"/>
      <c r="D489" s="41"/>
      <c r="E489" s="41"/>
      <c r="F489" s="41"/>
      <c r="G489" s="41"/>
      <c r="H489" s="1"/>
      <c r="I489" s="3"/>
      <c r="J489" s="3"/>
      <c r="K489" s="3"/>
      <c r="L489" s="3"/>
      <c r="M489" s="3"/>
      <c r="N489" s="3"/>
      <c r="O489" s="3"/>
      <c r="P489" s="3"/>
      <c r="Q489" s="3"/>
      <c r="R489" s="3"/>
      <c r="S489" s="3"/>
      <c r="T489" s="3"/>
      <c r="U489" s="3"/>
      <c r="V489" s="3"/>
      <c r="W489" s="3"/>
      <c r="X489" s="3"/>
      <c r="Y489" s="3"/>
      <c r="Z489" s="3"/>
    </row>
    <row r="490" ht="15.75" customHeight="1">
      <c r="A490" s="40"/>
      <c r="B490" s="41"/>
      <c r="C490" s="41"/>
      <c r="D490" s="41"/>
      <c r="E490" s="41"/>
      <c r="F490" s="41"/>
      <c r="G490" s="41"/>
      <c r="H490" s="1"/>
      <c r="I490" s="3"/>
      <c r="J490" s="3"/>
      <c r="K490" s="3"/>
      <c r="L490" s="3"/>
      <c r="M490" s="3"/>
      <c r="N490" s="3"/>
      <c r="O490" s="3"/>
      <c r="P490" s="3"/>
      <c r="Q490" s="3"/>
      <c r="R490" s="3"/>
      <c r="S490" s="3"/>
      <c r="T490" s="3"/>
      <c r="U490" s="3"/>
      <c r="V490" s="3"/>
      <c r="W490" s="3"/>
      <c r="X490" s="3"/>
      <c r="Y490" s="3"/>
      <c r="Z490" s="3"/>
    </row>
    <row r="491" ht="15.75" customHeight="1">
      <c r="A491" s="40"/>
      <c r="B491" s="41"/>
      <c r="C491" s="41"/>
      <c r="D491" s="41"/>
      <c r="E491" s="41"/>
      <c r="F491" s="41"/>
      <c r="G491" s="41"/>
      <c r="H491" s="1"/>
      <c r="I491" s="3"/>
      <c r="J491" s="3"/>
      <c r="K491" s="3"/>
      <c r="L491" s="3"/>
      <c r="M491" s="3"/>
      <c r="N491" s="3"/>
      <c r="O491" s="3"/>
      <c r="P491" s="3"/>
      <c r="Q491" s="3"/>
      <c r="R491" s="3"/>
      <c r="S491" s="3"/>
      <c r="T491" s="3"/>
      <c r="U491" s="3"/>
      <c r="V491" s="3"/>
      <c r="W491" s="3"/>
      <c r="X491" s="3"/>
      <c r="Y491" s="3"/>
      <c r="Z491" s="3"/>
    </row>
    <row r="492" ht="15.75" customHeight="1">
      <c r="A492" s="40"/>
      <c r="B492" s="41"/>
      <c r="C492" s="41"/>
      <c r="D492" s="41"/>
      <c r="E492" s="41"/>
      <c r="F492" s="41"/>
      <c r="G492" s="41"/>
      <c r="H492" s="1"/>
      <c r="I492" s="3"/>
      <c r="J492" s="3"/>
      <c r="K492" s="3"/>
      <c r="L492" s="3"/>
      <c r="M492" s="3"/>
      <c r="N492" s="3"/>
      <c r="O492" s="3"/>
      <c r="P492" s="3"/>
      <c r="Q492" s="3"/>
      <c r="R492" s="3"/>
      <c r="S492" s="3"/>
      <c r="T492" s="3"/>
      <c r="U492" s="3"/>
      <c r="V492" s="3"/>
      <c r="W492" s="3"/>
      <c r="X492" s="3"/>
      <c r="Y492" s="3"/>
      <c r="Z492" s="3"/>
    </row>
    <row r="493" ht="15.75" customHeight="1">
      <c r="A493" s="40"/>
      <c r="B493" s="41"/>
      <c r="C493" s="41"/>
      <c r="D493" s="41"/>
      <c r="E493" s="41"/>
      <c r="F493" s="41"/>
      <c r="G493" s="41"/>
      <c r="H493" s="1"/>
      <c r="I493" s="3"/>
      <c r="J493" s="3"/>
      <c r="K493" s="3"/>
      <c r="L493" s="3"/>
      <c r="M493" s="3"/>
      <c r="N493" s="3"/>
      <c r="O493" s="3"/>
      <c r="P493" s="3"/>
      <c r="Q493" s="3"/>
      <c r="R493" s="3"/>
      <c r="S493" s="3"/>
      <c r="T493" s="3"/>
      <c r="U493" s="3"/>
      <c r="V493" s="3"/>
      <c r="W493" s="3"/>
      <c r="X493" s="3"/>
      <c r="Y493" s="3"/>
      <c r="Z493" s="3"/>
    </row>
    <row r="494" ht="15.75" customHeight="1">
      <c r="A494" s="40"/>
      <c r="B494" s="41"/>
      <c r="C494" s="41"/>
      <c r="D494" s="41"/>
      <c r="E494" s="41"/>
      <c r="F494" s="41"/>
      <c r="G494" s="41"/>
      <c r="H494" s="1"/>
      <c r="I494" s="3"/>
      <c r="J494" s="3"/>
      <c r="K494" s="3"/>
      <c r="L494" s="3"/>
      <c r="M494" s="3"/>
      <c r="N494" s="3"/>
      <c r="O494" s="3"/>
      <c r="P494" s="3"/>
      <c r="Q494" s="3"/>
      <c r="R494" s="3"/>
      <c r="S494" s="3"/>
      <c r="T494" s="3"/>
      <c r="U494" s="3"/>
      <c r="V494" s="3"/>
      <c r="W494" s="3"/>
      <c r="X494" s="3"/>
      <c r="Y494" s="3"/>
      <c r="Z494" s="3"/>
    </row>
    <row r="495" ht="15.75" customHeight="1">
      <c r="A495" s="40"/>
      <c r="B495" s="41"/>
      <c r="C495" s="41"/>
      <c r="D495" s="41"/>
      <c r="E495" s="41"/>
      <c r="F495" s="41"/>
      <c r="G495" s="41"/>
      <c r="H495" s="1"/>
      <c r="I495" s="3"/>
      <c r="J495" s="3"/>
      <c r="K495" s="3"/>
      <c r="L495" s="3"/>
      <c r="M495" s="3"/>
      <c r="N495" s="3"/>
      <c r="O495" s="3"/>
      <c r="P495" s="3"/>
      <c r="Q495" s="3"/>
      <c r="R495" s="3"/>
      <c r="S495" s="3"/>
      <c r="T495" s="3"/>
      <c r="U495" s="3"/>
      <c r="V495" s="3"/>
      <c r="W495" s="3"/>
      <c r="X495" s="3"/>
      <c r="Y495" s="3"/>
      <c r="Z495" s="3"/>
    </row>
    <row r="496" ht="15.75" customHeight="1">
      <c r="A496" s="40"/>
      <c r="B496" s="41"/>
      <c r="C496" s="41"/>
      <c r="D496" s="41"/>
      <c r="E496" s="41"/>
      <c r="F496" s="41"/>
      <c r="G496" s="41"/>
      <c r="H496" s="1"/>
      <c r="I496" s="3"/>
      <c r="J496" s="3"/>
      <c r="K496" s="3"/>
      <c r="L496" s="3"/>
      <c r="M496" s="3"/>
      <c r="N496" s="3"/>
      <c r="O496" s="3"/>
      <c r="P496" s="3"/>
      <c r="Q496" s="3"/>
      <c r="R496" s="3"/>
      <c r="S496" s="3"/>
      <c r="T496" s="3"/>
      <c r="U496" s="3"/>
      <c r="V496" s="3"/>
      <c r="W496" s="3"/>
      <c r="X496" s="3"/>
      <c r="Y496" s="3"/>
      <c r="Z496" s="3"/>
    </row>
    <row r="497" ht="15.75" customHeight="1">
      <c r="A497" s="40"/>
      <c r="B497" s="41"/>
      <c r="C497" s="41"/>
      <c r="D497" s="41"/>
      <c r="E497" s="41"/>
      <c r="F497" s="41"/>
      <c r="G497" s="41"/>
      <c r="H497" s="1"/>
      <c r="I497" s="3"/>
      <c r="J497" s="3"/>
      <c r="K497" s="3"/>
      <c r="L497" s="3"/>
      <c r="M497" s="3"/>
      <c r="N497" s="3"/>
      <c r="O497" s="3"/>
      <c r="P497" s="3"/>
      <c r="Q497" s="3"/>
      <c r="R497" s="3"/>
      <c r="S497" s="3"/>
      <c r="T497" s="3"/>
      <c r="U497" s="3"/>
      <c r="V497" s="3"/>
      <c r="W497" s="3"/>
      <c r="X497" s="3"/>
      <c r="Y497" s="3"/>
      <c r="Z497" s="3"/>
    </row>
    <row r="498" ht="15.75" customHeight="1">
      <c r="A498" s="40"/>
      <c r="B498" s="41"/>
      <c r="C498" s="41"/>
      <c r="D498" s="41"/>
      <c r="E498" s="41"/>
      <c r="F498" s="41"/>
      <c r="G498" s="41"/>
      <c r="H498" s="1"/>
      <c r="I498" s="3"/>
      <c r="J498" s="3"/>
      <c r="K498" s="3"/>
      <c r="L498" s="3"/>
      <c r="M498" s="3"/>
      <c r="N498" s="3"/>
      <c r="O498" s="3"/>
      <c r="P498" s="3"/>
      <c r="Q498" s="3"/>
      <c r="R498" s="3"/>
      <c r="S498" s="3"/>
      <c r="T498" s="3"/>
      <c r="U498" s="3"/>
      <c r="V498" s="3"/>
      <c r="W498" s="3"/>
      <c r="X498" s="3"/>
      <c r="Y498" s="3"/>
      <c r="Z498" s="3"/>
    </row>
    <row r="499" ht="15.75" customHeight="1">
      <c r="A499" s="40"/>
      <c r="B499" s="41"/>
      <c r="C499" s="41"/>
      <c r="D499" s="41"/>
      <c r="E499" s="41"/>
      <c r="F499" s="41"/>
      <c r="G499" s="41"/>
      <c r="H499" s="1"/>
      <c r="I499" s="3"/>
      <c r="J499" s="3"/>
      <c r="K499" s="3"/>
      <c r="L499" s="3"/>
      <c r="M499" s="3"/>
      <c r="N499" s="3"/>
      <c r="O499" s="3"/>
      <c r="P499" s="3"/>
      <c r="Q499" s="3"/>
      <c r="R499" s="3"/>
      <c r="S499" s="3"/>
      <c r="T499" s="3"/>
      <c r="U499" s="3"/>
      <c r="V499" s="3"/>
      <c r="W499" s="3"/>
      <c r="X499" s="3"/>
      <c r="Y499" s="3"/>
      <c r="Z499" s="3"/>
    </row>
    <row r="500" ht="15.75" customHeight="1">
      <c r="A500" s="40"/>
      <c r="B500" s="41"/>
      <c r="C500" s="41"/>
      <c r="D500" s="41"/>
      <c r="E500" s="41"/>
      <c r="F500" s="41"/>
      <c r="G500" s="41"/>
      <c r="H500" s="1"/>
      <c r="I500" s="3"/>
      <c r="J500" s="3"/>
      <c r="K500" s="3"/>
      <c r="L500" s="3"/>
      <c r="M500" s="3"/>
      <c r="N500" s="3"/>
      <c r="O500" s="3"/>
      <c r="P500" s="3"/>
      <c r="Q500" s="3"/>
      <c r="R500" s="3"/>
      <c r="S500" s="3"/>
      <c r="T500" s="3"/>
      <c r="U500" s="3"/>
      <c r="V500" s="3"/>
      <c r="W500" s="3"/>
      <c r="X500" s="3"/>
      <c r="Y500" s="3"/>
      <c r="Z500" s="3"/>
    </row>
    <row r="501" ht="15.75" customHeight="1">
      <c r="A501" s="40"/>
      <c r="B501" s="41"/>
      <c r="C501" s="41"/>
      <c r="D501" s="41"/>
      <c r="E501" s="41"/>
      <c r="F501" s="41"/>
      <c r="G501" s="41"/>
      <c r="H501" s="1"/>
      <c r="I501" s="3"/>
      <c r="J501" s="3"/>
      <c r="K501" s="3"/>
      <c r="L501" s="3"/>
      <c r="M501" s="3"/>
      <c r="N501" s="3"/>
      <c r="O501" s="3"/>
      <c r="P501" s="3"/>
      <c r="Q501" s="3"/>
      <c r="R501" s="3"/>
      <c r="S501" s="3"/>
      <c r="T501" s="3"/>
      <c r="U501" s="3"/>
      <c r="V501" s="3"/>
      <c r="W501" s="3"/>
      <c r="X501" s="3"/>
      <c r="Y501" s="3"/>
      <c r="Z501" s="3"/>
    </row>
    <row r="502" ht="15.75" customHeight="1">
      <c r="A502" s="40"/>
      <c r="B502" s="41"/>
      <c r="C502" s="41"/>
      <c r="D502" s="41"/>
      <c r="E502" s="41"/>
      <c r="F502" s="41"/>
      <c r="G502" s="41"/>
      <c r="H502" s="1"/>
      <c r="I502" s="3"/>
      <c r="J502" s="3"/>
      <c r="K502" s="3"/>
      <c r="L502" s="3"/>
      <c r="M502" s="3"/>
      <c r="N502" s="3"/>
      <c r="O502" s="3"/>
      <c r="P502" s="3"/>
      <c r="Q502" s="3"/>
      <c r="R502" s="3"/>
      <c r="S502" s="3"/>
      <c r="T502" s="3"/>
      <c r="U502" s="3"/>
      <c r="V502" s="3"/>
      <c r="W502" s="3"/>
      <c r="X502" s="3"/>
      <c r="Y502" s="3"/>
      <c r="Z502" s="3"/>
    </row>
    <row r="503" ht="15.75" customHeight="1">
      <c r="A503" s="40"/>
      <c r="B503" s="41"/>
      <c r="C503" s="41"/>
      <c r="D503" s="41"/>
      <c r="E503" s="41"/>
      <c r="F503" s="41"/>
      <c r="G503" s="41"/>
      <c r="H503" s="1"/>
      <c r="I503" s="3"/>
      <c r="J503" s="3"/>
      <c r="K503" s="3"/>
      <c r="L503" s="3"/>
      <c r="M503" s="3"/>
      <c r="N503" s="3"/>
      <c r="O503" s="3"/>
      <c r="P503" s="3"/>
      <c r="Q503" s="3"/>
      <c r="R503" s="3"/>
      <c r="S503" s="3"/>
      <c r="T503" s="3"/>
      <c r="U503" s="3"/>
      <c r="V503" s="3"/>
      <c r="W503" s="3"/>
      <c r="X503" s="3"/>
      <c r="Y503" s="3"/>
      <c r="Z503" s="3"/>
    </row>
    <row r="504" ht="15.75" customHeight="1">
      <c r="A504" s="40"/>
      <c r="B504" s="41"/>
      <c r="C504" s="41"/>
      <c r="D504" s="41"/>
      <c r="E504" s="41"/>
      <c r="F504" s="41"/>
      <c r="G504" s="41"/>
      <c r="H504" s="1"/>
      <c r="I504" s="3"/>
      <c r="J504" s="3"/>
      <c r="K504" s="3"/>
      <c r="L504" s="3"/>
      <c r="M504" s="3"/>
      <c r="N504" s="3"/>
      <c r="O504" s="3"/>
      <c r="P504" s="3"/>
      <c r="Q504" s="3"/>
      <c r="R504" s="3"/>
      <c r="S504" s="3"/>
      <c r="T504" s="3"/>
      <c r="U504" s="3"/>
      <c r="V504" s="3"/>
      <c r="W504" s="3"/>
      <c r="X504" s="3"/>
      <c r="Y504" s="3"/>
      <c r="Z504" s="3"/>
    </row>
    <row r="505" ht="15.75" customHeight="1">
      <c r="A505" s="40"/>
      <c r="B505" s="41"/>
      <c r="C505" s="41"/>
      <c r="D505" s="41"/>
      <c r="E505" s="41"/>
      <c r="F505" s="41"/>
      <c r="G505" s="41"/>
      <c r="H505" s="1"/>
      <c r="I505" s="3"/>
      <c r="J505" s="3"/>
      <c r="K505" s="3"/>
      <c r="L505" s="3"/>
      <c r="M505" s="3"/>
      <c r="N505" s="3"/>
      <c r="O505" s="3"/>
      <c r="P505" s="3"/>
      <c r="Q505" s="3"/>
      <c r="R505" s="3"/>
      <c r="S505" s="3"/>
      <c r="T505" s="3"/>
      <c r="U505" s="3"/>
      <c r="V505" s="3"/>
      <c r="W505" s="3"/>
      <c r="X505" s="3"/>
      <c r="Y505" s="3"/>
      <c r="Z505" s="3"/>
    </row>
    <row r="506" ht="15.75" customHeight="1">
      <c r="A506" s="40"/>
      <c r="B506" s="41"/>
      <c r="C506" s="41"/>
      <c r="D506" s="41"/>
      <c r="E506" s="41"/>
      <c r="F506" s="41"/>
      <c r="G506" s="41"/>
      <c r="H506" s="1"/>
      <c r="I506" s="3"/>
      <c r="J506" s="3"/>
      <c r="K506" s="3"/>
      <c r="L506" s="3"/>
      <c r="M506" s="3"/>
      <c r="N506" s="3"/>
      <c r="O506" s="3"/>
      <c r="P506" s="3"/>
      <c r="Q506" s="3"/>
      <c r="R506" s="3"/>
      <c r="S506" s="3"/>
      <c r="T506" s="3"/>
      <c r="U506" s="3"/>
      <c r="V506" s="3"/>
      <c r="W506" s="3"/>
      <c r="X506" s="3"/>
      <c r="Y506" s="3"/>
      <c r="Z506" s="3"/>
    </row>
    <row r="507" ht="15.75" customHeight="1">
      <c r="A507" s="40"/>
      <c r="B507" s="41"/>
      <c r="C507" s="41"/>
      <c r="D507" s="41"/>
      <c r="E507" s="41"/>
      <c r="F507" s="41"/>
      <c r="G507" s="41"/>
      <c r="H507" s="1"/>
      <c r="I507" s="3"/>
      <c r="J507" s="3"/>
      <c r="K507" s="3"/>
      <c r="L507" s="3"/>
      <c r="M507" s="3"/>
      <c r="N507" s="3"/>
      <c r="O507" s="3"/>
      <c r="P507" s="3"/>
      <c r="Q507" s="3"/>
      <c r="R507" s="3"/>
      <c r="S507" s="3"/>
      <c r="T507" s="3"/>
      <c r="U507" s="3"/>
      <c r="V507" s="3"/>
      <c r="W507" s="3"/>
      <c r="X507" s="3"/>
      <c r="Y507" s="3"/>
      <c r="Z507" s="3"/>
    </row>
    <row r="508" ht="15.75" customHeight="1">
      <c r="A508" s="40"/>
      <c r="B508" s="41"/>
      <c r="C508" s="41"/>
      <c r="D508" s="41"/>
      <c r="E508" s="41"/>
      <c r="F508" s="41"/>
      <c r="G508" s="41"/>
      <c r="H508" s="1"/>
      <c r="I508" s="3"/>
      <c r="J508" s="3"/>
      <c r="K508" s="3"/>
      <c r="L508" s="3"/>
      <c r="M508" s="3"/>
      <c r="N508" s="3"/>
      <c r="O508" s="3"/>
      <c r="P508" s="3"/>
      <c r="Q508" s="3"/>
      <c r="R508" s="3"/>
      <c r="S508" s="3"/>
      <c r="T508" s="3"/>
      <c r="U508" s="3"/>
      <c r="V508" s="3"/>
      <c r="W508" s="3"/>
      <c r="X508" s="3"/>
      <c r="Y508" s="3"/>
      <c r="Z508" s="3"/>
    </row>
    <row r="509" ht="15.75" customHeight="1">
      <c r="A509" s="40"/>
      <c r="B509" s="41"/>
      <c r="C509" s="41"/>
      <c r="D509" s="41"/>
      <c r="E509" s="41"/>
      <c r="F509" s="41"/>
      <c r="G509" s="41"/>
      <c r="H509" s="1"/>
      <c r="I509" s="3"/>
      <c r="J509" s="3"/>
      <c r="K509" s="3"/>
      <c r="L509" s="3"/>
      <c r="M509" s="3"/>
      <c r="N509" s="3"/>
      <c r="O509" s="3"/>
      <c r="P509" s="3"/>
      <c r="Q509" s="3"/>
      <c r="R509" s="3"/>
      <c r="S509" s="3"/>
      <c r="T509" s="3"/>
      <c r="U509" s="3"/>
      <c r="V509" s="3"/>
      <c r="W509" s="3"/>
      <c r="X509" s="3"/>
      <c r="Y509" s="3"/>
      <c r="Z509" s="3"/>
    </row>
    <row r="510" ht="15.75" customHeight="1">
      <c r="A510" s="40"/>
      <c r="B510" s="41"/>
      <c r="C510" s="41"/>
      <c r="D510" s="41"/>
      <c r="E510" s="41"/>
      <c r="F510" s="41"/>
      <c r="G510" s="41"/>
      <c r="H510" s="1"/>
      <c r="I510" s="3"/>
      <c r="J510" s="3"/>
      <c r="K510" s="3"/>
      <c r="L510" s="3"/>
      <c r="M510" s="3"/>
      <c r="N510" s="3"/>
      <c r="O510" s="3"/>
      <c r="P510" s="3"/>
      <c r="Q510" s="3"/>
      <c r="R510" s="3"/>
      <c r="S510" s="3"/>
      <c r="T510" s="3"/>
      <c r="U510" s="3"/>
      <c r="V510" s="3"/>
      <c r="W510" s="3"/>
      <c r="X510" s="3"/>
      <c r="Y510" s="3"/>
      <c r="Z510" s="3"/>
    </row>
    <row r="511" ht="15.75" customHeight="1">
      <c r="A511" s="40"/>
      <c r="B511" s="41"/>
      <c r="C511" s="41"/>
      <c r="D511" s="41"/>
      <c r="E511" s="41"/>
      <c r="F511" s="41"/>
      <c r="G511" s="41"/>
      <c r="H511" s="1"/>
      <c r="I511" s="3"/>
      <c r="J511" s="3"/>
      <c r="K511" s="3"/>
      <c r="L511" s="3"/>
      <c r="M511" s="3"/>
      <c r="N511" s="3"/>
      <c r="O511" s="3"/>
      <c r="P511" s="3"/>
      <c r="Q511" s="3"/>
      <c r="R511" s="3"/>
      <c r="S511" s="3"/>
      <c r="T511" s="3"/>
      <c r="U511" s="3"/>
      <c r="V511" s="3"/>
      <c r="W511" s="3"/>
      <c r="X511" s="3"/>
      <c r="Y511" s="3"/>
      <c r="Z511" s="3"/>
    </row>
    <row r="512" ht="15.75" customHeight="1">
      <c r="A512" s="40"/>
      <c r="B512" s="41"/>
      <c r="C512" s="41"/>
      <c r="D512" s="41"/>
      <c r="E512" s="41"/>
      <c r="F512" s="41"/>
      <c r="G512" s="41"/>
      <c r="H512" s="1"/>
      <c r="I512" s="3"/>
      <c r="J512" s="3"/>
      <c r="K512" s="3"/>
      <c r="L512" s="3"/>
      <c r="M512" s="3"/>
      <c r="N512" s="3"/>
      <c r="O512" s="3"/>
      <c r="P512" s="3"/>
      <c r="Q512" s="3"/>
      <c r="R512" s="3"/>
      <c r="S512" s="3"/>
      <c r="T512" s="3"/>
      <c r="U512" s="3"/>
      <c r="V512" s="3"/>
      <c r="W512" s="3"/>
      <c r="X512" s="3"/>
      <c r="Y512" s="3"/>
      <c r="Z512" s="3"/>
    </row>
    <row r="513" ht="15.75" customHeight="1">
      <c r="A513" s="40"/>
      <c r="B513" s="41"/>
      <c r="C513" s="41"/>
      <c r="D513" s="41"/>
      <c r="E513" s="41"/>
      <c r="F513" s="41"/>
      <c r="G513" s="41"/>
      <c r="H513" s="1"/>
      <c r="I513" s="3"/>
      <c r="J513" s="3"/>
      <c r="K513" s="3"/>
      <c r="L513" s="3"/>
      <c r="M513" s="3"/>
      <c r="N513" s="3"/>
      <c r="O513" s="3"/>
      <c r="P513" s="3"/>
      <c r="Q513" s="3"/>
      <c r="R513" s="3"/>
      <c r="S513" s="3"/>
      <c r="T513" s="3"/>
      <c r="U513" s="3"/>
      <c r="V513" s="3"/>
      <c r="W513" s="3"/>
      <c r="X513" s="3"/>
      <c r="Y513" s="3"/>
      <c r="Z513" s="3"/>
    </row>
    <row r="514" ht="15.75" customHeight="1">
      <c r="A514" s="40"/>
      <c r="B514" s="41"/>
      <c r="C514" s="41"/>
      <c r="D514" s="41"/>
      <c r="E514" s="41"/>
      <c r="F514" s="41"/>
      <c r="G514" s="41"/>
      <c r="H514" s="1"/>
      <c r="I514" s="3"/>
      <c r="J514" s="3"/>
      <c r="K514" s="3"/>
      <c r="L514" s="3"/>
      <c r="M514" s="3"/>
      <c r="N514" s="3"/>
      <c r="O514" s="3"/>
      <c r="P514" s="3"/>
      <c r="Q514" s="3"/>
      <c r="R514" s="3"/>
      <c r="S514" s="3"/>
      <c r="T514" s="3"/>
      <c r="U514" s="3"/>
      <c r="V514" s="3"/>
      <c r="W514" s="3"/>
      <c r="X514" s="3"/>
      <c r="Y514" s="3"/>
      <c r="Z514" s="3"/>
    </row>
    <row r="515" ht="15.75" customHeight="1">
      <c r="A515" s="40"/>
      <c r="B515" s="41"/>
      <c r="C515" s="41"/>
      <c r="D515" s="41"/>
      <c r="E515" s="41"/>
      <c r="F515" s="41"/>
      <c r="G515" s="41"/>
      <c r="H515" s="1"/>
      <c r="I515" s="3"/>
      <c r="J515" s="3"/>
      <c r="K515" s="3"/>
      <c r="L515" s="3"/>
      <c r="M515" s="3"/>
      <c r="N515" s="3"/>
      <c r="O515" s="3"/>
      <c r="P515" s="3"/>
      <c r="Q515" s="3"/>
      <c r="R515" s="3"/>
      <c r="S515" s="3"/>
      <c r="T515" s="3"/>
      <c r="U515" s="3"/>
      <c r="V515" s="3"/>
      <c r="W515" s="3"/>
      <c r="X515" s="3"/>
      <c r="Y515" s="3"/>
      <c r="Z515" s="3"/>
    </row>
    <row r="516" ht="15.75" customHeight="1">
      <c r="A516" s="40"/>
      <c r="B516" s="41"/>
      <c r="C516" s="41"/>
      <c r="D516" s="41"/>
      <c r="E516" s="41"/>
      <c r="F516" s="41"/>
      <c r="G516" s="41"/>
      <c r="H516" s="1"/>
      <c r="I516" s="3"/>
      <c r="J516" s="3"/>
      <c r="K516" s="3"/>
      <c r="L516" s="3"/>
      <c r="M516" s="3"/>
      <c r="N516" s="3"/>
      <c r="O516" s="3"/>
      <c r="P516" s="3"/>
      <c r="Q516" s="3"/>
      <c r="R516" s="3"/>
      <c r="S516" s="3"/>
      <c r="T516" s="3"/>
      <c r="U516" s="3"/>
      <c r="V516" s="3"/>
      <c r="W516" s="3"/>
      <c r="X516" s="3"/>
      <c r="Y516" s="3"/>
      <c r="Z516" s="3"/>
    </row>
    <row r="517" ht="15.75" customHeight="1">
      <c r="A517" s="40"/>
      <c r="B517" s="41"/>
      <c r="C517" s="41"/>
      <c r="D517" s="41"/>
      <c r="E517" s="41"/>
      <c r="F517" s="41"/>
      <c r="G517" s="41"/>
      <c r="H517" s="1"/>
      <c r="I517" s="3"/>
      <c r="J517" s="3"/>
      <c r="K517" s="3"/>
      <c r="L517" s="3"/>
      <c r="M517" s="3"/>
      <c r="N517" s="3"/>
      <c r="O517" s="3"/>
      <c r="P517" s="3"/>
      <c r="Q517" s="3"/>
      <c r="R517" s="3"/>
      <c r="S517" s="3"/>
      <c r="T517" s="3"/>
      <c r="U517" s="3"/>
      <c r="V517" s="3"/>
      <c r="W517" s="3"/>
      <c r="X517" s="3"/>
      <c r="Y517" s="3"/>
      <c r="Z517" s="3"/>
    </row>
    <row r="518" ht="15.75" customHeight="1">
      <c r="A518" s="40"/>
      <c r="B518" s="41"/>
      <c r="C518" s="41"/>
      <c r="D518" s="41"/>
      <c r="E518" s="41"/>
      <c r="F518" s="41"/>
      <c r="G518" s="41"/>
      <c r="H518" s="1"/>
      <c r="I518" s="3"/>
      <c r="J518" s="3"/>
      <c r="K518" s="3"/>
      <c r="L518" s="3"/>
      <c r="M518" s="3"/>
      <c r="N518" s="3"/>
      <c r="O518" s="3"/>
      <c r="P518" s="3"/>
      <c r="Q518" s="3"/>
      <c r="R518" s="3"/>
      <c r="S518" s="3"/>
      <c r="T518" s="3"/>
      <c r="U518" s="3"/>
      <c r="V518" s="3"/>
      <c r="W518" s="3"/>
      <c r="X518" s="3"/>
      <c r="Y518" s="3"/>
      <c r="Z518" s="3"/>
    </row>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A10:K10"/>
    <mergeCell ref="A11:K11"/>
    <mergeCell ref="A12:K12"/>
    <mergeCell ref="A318:H318"/>
    <mergeCell ref="A2:K2"/>
    <mergeCell ref="A4:K4"/>
    <mergeCell ref="A5:K5"/>
    <mergeCell ref="A6:K6"/>
    <mergeCell ref="A7:K7"/>
    <mergeCell ref="A8:K8"/>
    <mergeCell ref="A9:K9"/>
  </mergeCells>
  <hyperlinks>
    <hyperlink r:id="rId1" ref="E25"/>
    <hyperlink r:id="rId2" ref="E26"/>
    <hyperlink r:id="rId3" ref="E27"/>
    <hyperlink r:id="rId4" ref="E28"/>
    <hyperlink r:id="rId5" ref="E29"/>
    <hyperlink r:id="rId6" ref="E30"/>
    <hyperlink r:id="rId7" ref="E31"/>
    <hyperlink r:id="rId8" ref="E32"/>
    <hyperlink r:id="rId9" ref="E34"/>
    <hyperlink r:id="rId10" ref="E35"/>
    <hyperlink r:id="rId11" ref="E36"/>
    <hyperlink r:id="rId12" ref="E38"/>
    <hyperlink r:id="rId13" ref="E39"/>
    <hyperlink r:id="rId14" ref="F39"/>
    <hyperlink r:id="rId15" location="page=118" ref="E41"/>
    <hyperlink r:id="rId16" ref="E42"/>
    <hyperlink r:id="rId17" ref="F42"/>
    <hyperlink r:id="rId18" ref="E56"/>
    <hyperlink r:id="rId19" ref="E57"/>
    <hyperlink r:id="rId20" ref="E58"/>
    <hyperlink r:id="rId21" ref="E59"/>
    <hyperlink r:id="rId22" ref="E60"/>
    <hyperlink r:id="rId23" ref="E61"/>
    <hyperlink r:id="rId24" ref="E62"/>
    <hyperlink r:id="rId25" ref="E64"/>
    <hyperlink r:id="rId26" ref="E68"/>
    <hyperlink r:id="rId27" ref="E69"/>
    <hyperlink r:id="rId28" ref="E70"/>
    <hyperlink r:id="rId29" ref="E71"/>
    <hyperlink r:id="rId30" ref="E72"/>
    <hyperlink r:id="rId31" ref="E75"/>
    <hyperlink r:id="rId32" ref="E77"/>
    <hyperlink r:id="rId33" ref="E78"/>
    <hyperlink r:id="rId34" ref="E79"/>
    <hyperlink r:id="rId35" ref="F79"/>
    <hyperlink r:id="rId36" ref="E80"/>
    <hyperlink r:id="rId37" ref="E81"/>
    <hyperlink r:id="rId38" ref="E82"/>
    <hyperlink r:id="rId39" ref="E83"/>
    <hyperlink r:id="rId40" ref="B84"/>
    <hyperlink r:id="rId41" ref="E85"/>
    <hyperlink r:id="rId42" ref="E86"/>
    <hyperlink r:id="rId43" ref="E87"/>
    <hyperlink r:id="rId44" ref="E88"/>
    <hyperlink r:id="rId45" ref="E90"/>
    <hyperlink r:id="rId46" ref="E91"/>
    <hyperlink r:id="rId47" ref="E92"/>
    <hyperlink r:id="rId48" ref="E93"/>
    <hyperlink r:id="rId49" ref="E94"/>
    <hyperlink r:id="rId50" ref="E95"/>
    <hyperlink r:id="rId51" ref="E96"/>
    <hyperlink r:id="rId52" ref="E97"/>
    <hyperlink r:id="rId53" ref="E98"/>
    <hyperlink r:id="rId54" ref="E99"/>
    <hyperlink r:id="rId55" ref="E100"/>
    <hyperlink r:id="rId56" ref="E101"/>
    <hyperlink r:id="rId57" ref="E104"/>
    <hyperlink r:id="rId58" ref="E105"/>
    <hyperlink r:id="rId59" ref="E106"/>
    <hyperlink r:id="rId60" ref="E107"/>
    <hyperlink r:id="rId61" ref="E109"/>
    <hyperlink r:id="rId62" ref="E110"/>
    <hyperlink r:id="rId63" ref="E112"/>
    <hyperlink r:id="rId64" ref="E114"/>
    <hyperlink r:id="rId65" ref="E116"/>
    <hyperlink r:id="rId66" ref="E117"/>
    <hyperlink r:id="rId67" ref="E118"/>
    <hyperlink r:id="rId68" ref="E119"/>
    <hyperlink r:id="rId69" ref="E121"/>
    <hyperlink r:id="rId70" ref="E122"/>
    <hyperlink r:id="rId71" ref="E123"/>
    <hyperlink r:id="rId72" ref="E125"/>
    <hyperlink r:id="rId73" ref="E126"/>
    <hyperlink r:id="rId74" ref="E127"/>
    <hyperlink r:id="rId75" ref="E129"/>
    <hyperlink r:id="rId76" ref="E130"/>
    <hyperlink r:id="rId77" ref="E136"/>
    <hyperlink r:id="rId78" ref="E137"/>
    <hyperlink r:id="rId79" ref="E140"/>
    <hyperlink r:id="rId80" ref="E141"/>
    <hyperlink r:id="rId81" ref="E143"/>
    <hyperlink r:id="rId82" ref="E146"/>
    <hyperlink r:id="rId83" ref="E147"/>
    <hyperlink r:id="rId84" ref="E148"/>
    <hyperlink r:id="rId85" ref="E149"/>
    <hyperlink r:id="rId86" ref="E150"/>
    <hyperlink r:id="rId87" ref="E151"/>
    <hyperlink r:id="rId88" ref="E152"/>
    <hyperlink r:id="rId89" ref="E153"/>
    <hyperlink r:id="rId90" ref="E154"/>
    <hyperlink r:id="rId91" ref="E155"/>
    <hyperlink r:id="rId92" ref="E158"/>
    <hyperlink r:id="rId93" ref="E160"/>
    <hyperlink r:id="rId94" ref="E162"/>
    <hyperlink r:id="rId95" ref="E163"/>
    <hyperlink r:id="rId96" ref="E166"/>
    <hyperlink r:id="rId97" ref="E167"/>
    <hyperlink r:id="rId98" ref="E168"/>
    <hyperlink r:id="rId99" ref="E169"/>
    <hyperlink r:id="rId100" ref="E171"/>
    <hyperlink r:id="rId101" ref="E172"/>
    <hyperlink r:id="rId102" ref="E173"/>
    <hyperlink r:id="rId103" ref="E174"/>
    <hyperlink r:id="rId104" location="page=75" ref="E175"/>
    <hyperlink r:id="rId105" ref="E176"/>
    <hyperlink r:id="rId106" ref="E177"/>
    <hyperlink r:id="rId107" ref="E178"/>
    <hyperlink r:id="rId108" ref="E179"/>
    <hyperlink r:id="rId109" ref="E181"/>
    <hyperlink r:id="rId110" ref="E184"/>
    <hyperlink r:id="rId111" ref="F184"/>
    <hyperlink r:id="rId112" ref="F185"/>
    <hyperlink r:id="rId113" ref="E186"/>
    <hyperlink r:id="rId114" ref="E187"/>
    <hyperlink r:id="rId115" ref="E188"/>
    <hyperlink r:id="rId116" ref="E189"/>
    <hyperlink r:id="rId117" ref="E190"/>
    <hyperlink r:id="rId118" ref="E191"/>
    <hyperlink r:id="rId119" ref="E192"/>
    <hyperlink r:id="rId120" ref="E193"/>
    <hyperlink r:id="rId121" ref="E194"/>
    <hyperlink r:id="rId122" ref="E195"/>
    <hyperlink r:id="rId123" ref="E196"/>
    <hyperlink r:id="rId124" ref="E197"/>
    <hyperlink r:id="rId125" ref="E198"/>
    <hyperlink r:id="rId126" ref="E199"/>
    <hyperlink r:id="rId127" ref="E200"/>
    <hyperlink r:id="rId128" ref="E201"/>
    <hyperlink r:id="rId129" ref="F202"/>
    <hyperlink r:id="rId130" ref="E203"/>
    <hyperlink r:id="rId131" ref="F203"/>
    <hyperlink r:id="rId132" ref="F204"/>
    <hyperlink r:id="rId133" ref="F205"/>
    <hyperlink r:id="rId134" ref="E206"/>
    <hyperlink r:id="rId135" ref="F206"/>
    <hyperlink r:id="rId136" ref="E207"/>
    <hyperlink r:id="rId137" ref="F207"/>
    <hyperlink r:id="rId138" ref="E208"/>
    <hyperlink r:id="rId139" ref="F208"/>
    <hyperlink r:id="rId140" ref="E209"/>
    <hyperlink r:id="rId141" ref="F209"/>
    <hyperlink r:id="rId142" ref="E211"/>
    <hyperlink r:id="rId143" ref="F211"/>
    <hyperlink r:id="rId144" ref="E212"/>
    <hyperlink r:id="rId145" ref="F212"/>
    <hyperlink r:id="rId146" ref="E213"/>
    <hyperlink r:id="rId147" ref="F213"/>
    <hyperlink r:id="rId148" ref="E214"/>
    <hyperlink r:id="rId149" ref="F214"/>
    <hyperlink r:id="rId150" ref="E215"/>
    <hyperlink r:id="rId151" ref="F215"/>
    <hyperlink r:id="rId152" ref="E216"/>
    <hyperlink r:id="rId153" ref="F216"/>
    <hyperlink r:id="rId154" ref="E217"/>
    <hyperlink r:id="rId155" ref="F217"/>
    <hyperlink r:id="rId156" ref="F218"/>
    <hyperlink r:id="rId157" ref="E221"/>
    <hyperlink r:id="rId158" ref="E222"/>
    <hyperlink r:id="rId159" ref="F222"/>
    <hyperlink r:id="rId160" ref="E223"/>
    <hyperlink r:id="rId161" ref="F223"/>
    <hyperlink r:id="rId162" ref="E224"/>
    <hyperlink r:id="rId163" ref="F224"/>
    <hyperlink r:id="rId164" ref="E225"/>
    <hyperlink r:id="rId165" ref="F225"/>
    <hyperlink r:id="rId166" ref="F226"/>
    <hyperlink r:id="rId167" ref="E227"/>
    <hyperlink r:id="rId168" ref="F227"/>
    <hyperlink r:id="rId169" ref="E228"/>
    <hyperlink r:id="rId170" ref="F228"/>
    <hyperlink r:id="rId171" ref="E230"/>
    <hyperlink r:id="rId172" ref="F230"/>
    <hyperlink r:id="rId173" ref="E231"/>
    <hyperlink r:id="rId174" ref="E232"/>
    <hyperlink r:id="rId175" ref="E233"/>
    <hyperlink r:id="rId176" ref="E234"/>
    <hyperlink r:id="rId177" ref="E235"/>
    <hyperlink r:id="rId178" ref="D236"/>
    <hyperlink r:id="rId179" ref="E236"/>
    <hyperlink r:id="rId180" ref="E239"/>
    <hyperlink r:id="rId181" ref="E240"/>
    <hyperlink r:id="rId182" ref="E241"/>
    <hyperlink r:id="rId183" ref="E242"/>
    <hyperlink r:id="rId184" ref="E243"/>
    <hyperlink r:id="rId185" ref="E244"/>
    <hyperlink r:id="rId186" ref="E245"/>
    <hyperlink r:id="rId187" ref="E246"/>
    <hyperlink r:id="rId188" ref="E247"/>
    <hyperlink r:id="rId189" ref="E248"/>
    <hyperlink r:id="rId190" ref="E249"/>
    <hyperlink r:id="rId191" ref="E250"/>
    <hyperlink r:id="rId192" ref="E251"/>
    <hyperlink r:id="rId193" ref="E252"/>
    <hyperlink r:id="rId194" ref="E253"/>
    <hyperlink r:id="rId195" ref="E254"/>
    <hyperlink r:id="rId196" ref="E255"/>
    <hyperlink r:id="rId197" ref="E256"/>
    <hyperlink r:id="rId198" ref="E257"/>
    <hyperlink r:id="rId199" ref="E258"/>
    <hyperlink r:id="rId200" ref="E259"/>
    <hyperlink r:id="rId201" ref="E260"/>
    <hyperlink r:id="rId202" ref="E261"/>
    <hyperlink r:id="rId203" ref="E262"/>
    <hyperlink r:id="rId204" ref="E263"/>
    <hyperlink r:id="rId205" ref="E264"/>
    <hyperlink r:id="rId206" ref="E265"/>
    <hyperlink r:id="rId207" ref="E266"/>
    <hyperlink r:id="rId208" ref="E267"/>
    <hyperlink r:id="rId209" ref="E268"/>
    <hyperlink r:id="rId210" ref="E269"/>
    <hyperlink r:id="rId211" ref="E270"/>
    <hyperlink r:id="rId212" ref="E271"/>
    <hyperlink r:id="rId213" ref="E272"/>
    <hyperlink r:id="rId214" ref="E273"/>
    <hyperlink r:id="rId215" ref="E274"/>
    <hyperlink r:id="rId216" ref="E275"/>
    <hyperlink r:id="rId217" ref="E276"/>
    <hyperlink r:id="rId218" ref="E277"/>
    <hyperlink r:id="rId219" ref="E278"/>
    <hyperlink r:id="rId220" ref="E279"/>
    <hyperlink r:id="rId221" ref="E280"/>
    <hyperlink r:id="rId222" ref="E281"/>
    <hyperlink r:id="rId223" ref="E282"/>
    <hyperlink r:id="rId224" ref="E283"/>
    <hyperlink r:id="rId225" ref="E284"/>
    <hyperlink r:id="rId226" ref="E285"/>
    <hyperlink r:id="rId227" ref="E286"/>
    <hyperlink r:id="rId228" ref="E287"/>
    <hyperlink r:id="rId229" ref="E288"/>
    <hyperlink r:id="rId230" ref="E290"/>
    <hyperlink r:id="rId231" ref="E291"/>
    <hyperlink r:id="rId232" ref="E292"/>
    <hyperlink r:id="rId233" ref="E293"/>
    <hyperlink r:id="rId234" ref="E296"/>
    <hyperlink r:id="rId235" ref="E297"/>
    <hyperlink r:id="rId236" ref="E298"/>
    <hyperlink r:id="rId237" ref="E299"/>
    <hyperlink r:id="rId238" ref="E300"/>
    <hyperlink r:id="rId239" ref="E301"/>
    <hyperlink r:id="rId240" ref="E302"/>
    <hyperlink r:id="rId241" ref="E303"/>
    <hyperlink r:id="rId242" ref="E305"/>
    <hyperlink r:id="rId243" ref="E306"/>
    <hyperlink r:id="rId244" ref="E307"/>
  </hyperlinks>
  <printOptions/>
  <pageMargins bottom="1.0" footer="0.0" header="0.0" left="0.75" right="0.75" top="1.0"/>
  <pageSetup orientation="landscape"/>
  <drawing r:id="rId245"/>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7.43"/>
    <col customWidth="1" min="3" max="3" width="12.14"/>
    <col customWidth="1" min="4" max="4" width="20.14"/>
    <col customWidth="1" min="5" max="5" width="28.43"/>
    <col customWidth="1" min="6" max="6" width="18.57"/>
    <col customWidth="1" min="7" max="7" width="11.86"/>
    <col customWidth="1" min="8" max="8" width="11.43"/>
    <col customWidth="1" min="9" max="9" width="8.0"/>
    <col customWidth="1" min="10" max="10" width="25.0"/>
    <col customWidth="1" min="11" max="26" width="8.0"/>
  </cols>
  <sheetData>
    <row r="1">
      <c r="A1" s="40"/>
      <c r="B1" s="41"/>
      <c r="C1" s="41"/>
      <c r="D1" s="41"/>
      <c r="E1" s="41"/>
      <c r="F1" s="1"/>
      <c r="G1" s="1"/>
      <c r="H1" s="3"/>
      <c r="I1" s="3"/>
      <c r="J1" s="3"/>
      <c r="K1" s="3"/>
      <c r="L1" s="3"/>
      <c r="M1" s="3"/>
      <c r="N1" s="3"/>
      <c r="O1" s="3"/>
      <c r="P1" s="3"/>
      <c r="Q1" s="3"/>
      <c r="R1" s="3"/>
      <c r="S1" s="3"/>
      <c r="T1" s="3"/>
      <c r="U1" s="3"/>
      <c r="V1" s="3"/>
      <c r="W1" s="3"/>
      <c r="X1" s="3"/>
      <c r="Y1" s="3"/>
      <c r="Z1" s="3"/>
    </row>
    <row r="2" ht="14.25" customHeight="1">
      <c r="A2" s="411" t="s">
        <v>4189</v>
      </c>
      <c r="B2" s="173"/>
      <c r="C2" s="173"/>
      <c r="D2" s="173"/>
      <c r="E2" s="173"/>
      <c r="F2" s="173"/>
      <c r="G2" s="173"/>
      <c r="H2" s="173"/>
      <c r="I2" s="173"/>
      <c r="J2" s="177"/>
      <c r="K2" s="177"/>
      <c r="L2" s="177"/>
      <c r="M2" s="177"/>
      <c r="N2" s="177"/>
      <c r="O2" s="177"/>
      <c r="P2" s="177"/>
      <c r="Q2" s="177"/>
      <c r="R2" s="177"/>
      <c r="S2" s="177"/>
      <c r="T2" s="177"/>
      <c r="U2" s="177"/>
      <c r="V2" s="177"/>
      <c r="W2" s="177"/>
      <c r="X2" s="177"/>
      <c r="Y2" s="177"/>
      <c r="Z2" s="177"/>
    </row>
    <row r="3">
      <c r="A3" s="220"/>
      <c r="B3" s="220"/>
      <c r="C3" s="220"/>
      <c r="D3" s="220"/>
      <c r="E3" s="220"/>
      <c r="F3" s="220"/>
      <c r="G3" s="176"/>
      <c r="H3" s="177"/>
      <c r="I3" s="177"/>
      <c r="J3" s="177"/>
      <c r="K3" s="177"/>
      <c r="L3" s="177"/>
      <c r="M3" s="177"/>
      <c r="N3" s="177"/>
      <c r="O3" s="177"/>
      <c r="P3" s="177"/>
      <c r="Q3" s="177"/>
      <c r="R3" s="177"/>
      <c r="S3" s="177"/>
      <c r="T3" s="177"/>
      <c r="U3" s="177"/>
      <c r="V3" s="177"/>
      <c r="W3" s="177"/>
      <c r="X3" s="177"/>
      <c r="Y3" s="177"/>
      <c r="Z3" s="177"/>
    </row>
    <row r="4" ht="14.25" customHeight="1">
      <c r="A4" s="49" t="s">
        <v>4190</v>
      </c>
      <c r="B4" s="44"/>
      <c r="C4" s="44"/>
      <c r="D4" s="44"/>
      <c r="E4" s="44"/>
      <c r="F4" s="44"/>
      <c r="G4" s="44"/>
      <c r="H4" s="44"/>
      <c r="I4" s="45"/>
      <c r="J4" s="177"/>
      <c r="K4" s="177"/>
      <c r="L4" s="177"/>
      <c r="M4" s="177"/>
      <c r="N4" s="177"/>
      <c r="O4" s="177"/>
      <c r="P4" s="177"/>
      <c r="Q4" s="177"/>
      <c r="R4" s="177"/>
      <c r="S4" s="177"/>
      <c r="T4" s="177"/>
      <c r="U4" s="177"/>
      <c r="V4" s="177"/>
      <c r="W4" s="177"/>
      <c r="X4" s="177"/>
      <c r="Y4" s="177"/>
      <c r="Z4" s="177"/>
    </row>
    <row r="5" ht="27.0" customHeight="1">
      <c r="A5" s="49" t="s">
        <v>4191</v>
      </c>
      <c r="B5" s="44"/>
      <c r="C5" s="44"/>
      <c r="D5" s="44"/>
      <c r="E5" s="44"/>
      <c r="F5" s="44"/>
      <c r="G5" s="44"/>
      <c r="H5" s="44"/>
      <c r="I5" s="45"/>
      <c r="J5" s="177"/>
      <c r="K5" s="177"/>
      <c r="L5" s="177"/>
      <c r="M5" s="177"/>
      <c r="N5" s="177"/>
      <c r="O5" s="177"/>
      <c r="P5" s="177"/>
      <c r="Q5" s="177"/>
      <c r="R5" s="177"/>
      <c r="S5" s="177"/>
      <c r="T5" s="177"/>
      <c r="U5" s="177"/>
      <c r="V5" s="177"/>
      <c r="W5" s="177"/>
      <c r="X5" s="177"/>
      <c r="Y5" s="177"/>
      <c r="Z5" s="177"/>
    </row>
    <row r="6" ht="14.25" customHeight="1">
      <c r="A6" s="49" t="s">
        <v>4192</v>
      </c>
      <c r="B6" s="44"/>
      <c r="C6" s="44"/>
      <c r="D6" s="44"/>
      <c r="E6" s="44"/>
      <c r="F6" s="44"/>
      <c r="G6" s="44"/>
      <c r="H6" s="44"/>
      <c r="I6" s="45"/>
      <c r="J6" s="177"/>
      <c r="K6" s="177"/>
      <c r="L6" s="177"/>
      <c r="M6" s="177"/>
      <c r="N6" s="177"/>
      <c r="O6" s="177"/>
      <c r="P6" s="177"/>
      <c r="Q6" s="177"/>
      <c r="R6" s="177"/>
      <c r="S6" s="177"/>
      <c r="T6" s="177"/>
      <c r="U6" s="177"/>
      <c r="V6" s="177"/>
      <c r="W6" s="177"/>
      <c r="X6" s="177"/>
      <c r="Y6" s="177"/>
      <c r="Z6" s="177"/>
    </row>
    <row r="7" ht="17.25" customHeight="1">
      <c r="A7" s="49" t="s">
        <v>4193</v>
      </c>
      <c r="B7" s="44"/>
      <c r="C7" s="44"/>
      <c r="D7" s="44"/>
      <c r="E7" s="44"/>
      <c r="F7" s="44"/>
      <c r="G7" s="44"/>
      <c r="H7" s="44"/>
      <c r="I7" s="45"/>
      <c r="J7" s="177"/>
      <c r="K7" s="177"/>
      <c r="L7" s="177"/>
      <c r="M7" s="177"/>
      <c r="N7" s="177"/>
      <c r="O7" s="177"/>
      <c r="P7" s="177"/>
      <c r="Q7" s="177"/>
      <c r="R7" s="177"/>
      <c r="S7" s="177"/>
      <c r="T7" s="177"/>
      <c r="U7" s="177"/>
      <c r="V7" s="177"/>
      <c r="W7" s="177"/>
      <c r="X7" s="177"/>
      <c r="Y7" s="177"/>
      <c r="Z7" s="177"/>
    </row>
    <row r="8" ht="30.0" customHeight="1">
      <c r="A8" s="49" t="s">
        <v>4194</v>
      </c>
      <c r="B8" s="44"/>
      <c r="C8" s="44"/>
      <c r="D8" s="44"/>
      <c r="E8" s="44"/>
      <c r="F8" s="44"/>
      <c r="G8" s="44"/>
      <c r="H8" s="44"/>
      <c r="I8" s="45"/>
      <c r="J8" s="177"/>
      <c r="K8" s="177"/>
      <c r="L8" s="177"/>
      <c r="M8" s="177"/>
      <c r="N8" s="177"/>
      <c r="O8" s="177"/>
      <c r="P8" s="177"/>
      <c r="Q8" s="177"/>
      <c r="R8" s="177"/>
      <c r="S8" s="177"/>
      <c r="T8" s="177"/>
      <c r="U8" s="177"/>
      <c r="V8" s="177"/>
      <c r="W8" s="177"/>
      <c r="X8" s="177"/>
      <c r="Y8" s="177"/>
      <c r="Z8" s="177"/>
    </row>
    <row r="9" ht="15.0" customHeight="1">
      <c r="A9" s="49" t="s">
        <v>4195</v>
      </c>
      <c r="B9" s="44"/>
      <c r="C9" s="44"/>
      <c r="D9" s="44"/>
      <c r="E9" s="44"/>
      <c r="F9" s="44"/>
      <c r="G9" s="44"/>
      <c r="H9" s="44"/>
      <c r="I9" s="45"/>
      <c r="J9" s="177"/>
      <c r="K9" s="177"/>
      <c r="L9" s="177"/>
      <c r="M9" s="177"/>
      <c r="N9" s="177"/>
      <c r="O9" s="177"/>
      <c r="P9" s="177"/>
      <c r="Q9" s="177"/>
      <c r="R9" s="177"/>
      <c r="S9" s="177"/>
      <c r="T9" s="177"/>
      <c r="U9" s="177"/>
      <c r="V9" s="177"/>
      <c r="W9" s="177"/>
      <c r="X9" s="177"/>
      <c r="Y9" s="177"/>
      <c r="Z9" s="177"/>
    </row>
    <row r="10" ht="24.75" customHeight="1">
      <c r="A10" s="49" t="s">
        <v>4196</v>
      </c>
      <c r="B10" s="44"/>
      <c r="C10" s="44"/>
      <c r="D10" s="44"/>
      <c r="E10" s="44"/>
      <c r="F10" s="44"/>
      <c r="G10" s="44"/>
      <c r="H10" s="44"/>
      <c r="I10" s="45"/>
      <c r="J10" s="177"/>
      <c r="K10" s="177"/>
      <c r="L10" s="177"/>
      <c r="M10" s="177"/>
      <c r="N10" s="177"/>
      <c r="O10" s="177"/>
      <c r="P10" s="177"/>
      <c r="Q10" s="177"/>
      <c r="R10" s="177"/>
      <c r="S10" s="177"/>
      <c r="T10" s="177"/>
      <c r="U10" s="177"/>
      <c r="V10" s="177"/>
      <c r="W10" s="177"/>
      <c r="X10" s="177"/>
      <c r="Y10" s="177"/>
      <c r="Z10" s="177"/>
    </row>
    <row r="11" ht="14.25" customHeight="1">
      <c r="A11" s="49" t="s">
        <v>4197</v>
      </c>
      <c r="B11" s="44"/>
      <c r="C11" s="44"/>
      <c r="D11" s="44"/>
      <c r="E11" s="44"/>
      <c r="F11" s="44"/>
      <c r="G11" s="44"/>
      <c r="H11" s="44"/>
      <c r="I11" s="45"/>
      <c r="J11" s="177"/>
      <c r="K11" s="177"/>
      <c r="L11" s="177"/>
      <c r="M11" s="177"/>
      <c r="N11" s="177"/>
      <c r="O11" s="177"/>
      <c r="P11" s="177"/>
      <c r="Q11" s="177"/>
      <c r="R11" s="177"/>
      <c r="S11" s="177"/>
      <c r="T11" s="177"/>
      <c r="U11" s="177"/>
      <c r="V11" s="177"/>
      <c r="W11" s="177"/>
      <c r="X11" s="177"/>
      <c r="Y11" s="177"/>
      <c r="Z11" s="177"/>
    </row>
    <row r="12" ht="15.75" customHeight="1">
      <c r="A12" s="49" t="s">
        <v>4198</v>
      </c>
      <c r="B12" s="44"/>
      <c r="C12" s="44"/>
      <c r="D12" s="44"/>
      <c r="E12" s="44"/>
      <c r="F12" s="44"/>
      <c r="G12" s="44"/>
      <c r="H12" s="44"/>
      <c r="I12" s="45"/>
      <c r="J12" s="177"/>
      <c r="K12" s="177"/>
      <c r="L12" s="177"/>
      <c r="M12" s="177"/>
      <c r="N12" s="177"/>
      <c r="O12" s="177"/>
      <c r="P12" s="177"/>
      <c r="Q12" s="177"/>
      <c r="R12" s="177"/>
      <c r="S12" s="177"/>
      <c r="T12" s="177"/>
      <c r="U12" s="177"/>
      <c r="V12" s="177"/>
      <c r="W12" s="177"/>
      <c r="X12" s="177"/>
      <c r="Y12" s="177"/>
      <c r="Z12" s="177"/>
    </row>
    <row r="13" ht="213.0" customHeight="1">
      <c r="A13" s="52" t="s">
        <v>4199</v>
      </c>
      <c r="B13" s="44"/>
      <c r="C13" s="44"/>
      <c r="D13" s="44"/>
      <c r="E13" s="44"/>
      <c r="F13" s="44"/>
      <c r="G13" s="44"/>
      <c r="H13" s="44"/>
      <c r="I13" s="45"/>
      <c r="J13" s="177"/>
      <c r="K13" s="177"/>
      <c r="L13" s="177"/>
      <c r="M13" s="177"/>
      <c r="N13" s="177"/>
      <c r="O13" s="177"/>
      <c r="P13" s="177"/>
      <c r="Q13" s="177"/>
      <c r="R13" s="177"/>
      <c r="S13" s="177"/>
      <c r="T13" s="177"/>
      <c r="U13" s="177"/>
      <c r="V13" s="177"/>
      <c r="W13" s="177"/>
      <c r="X13" s="177"/>
      <c r="Y13" s="177"/>
      <c r="Z13" s="177"/>
    </row>
    <row r="14">
      <c r="A14" s="53"/>
      <c r="B14" s="54"/>
      <c r="C14" s="54"/>
      <c r="D14" s="54"/>
      <c r="E14" s="54"/>
      <c r="F14" s="53"/>
      <c r="G14" s="176"/>
      <c r="H14" s="177"/>
      <c r="I14" s="177"/>
      <c r="J14" s="177"/>
      <c r="K14" s="177"/>
      <c r="L14" s="177"/>
      <c r="M14" s="177"/>
      <c r="N14" s="177"/>
      <c r="O14" s="177"/>
      <c r="P14" s="177"/>
      <c r="Q14" s="177"/>
      <c r="R14" s="177"/>
      <c r="S14" s="177"/>
      <c r="T14" s="177"/>
      <c r="U14" s="177"/>
      <c r="V14" s="177"/>
      <c r="W14" s="177"/>
      <c r="X14" s="177"/>
      <c r="Y14" s="177"/>
      <c r="Z14" s="177"/>
    </row>
    <row r="15" ht="45.0" customHeight="1">
      <c r="A15" s="222" t="s">
        <v>6</v>
      </c>
      <c r="B15" s="57" t="s">
        <v>7</v>
      </c>
      <c r="C15" s="222" t="s">
        <v>4200</v>
      </c>
      <c r="D15" s="525" t="s">
        <v>4201</v>
      </c>
      <c r="E15" s="59" t="s">
        <v>4202</v>
      </c>
      <c r="F15" s="222" t="s">
        <v>4203</v>
      </c>
      <c r="G15" s="222" t="s">
        <v>4204</v>
      </c>
      <c r="H15" s="222" t="s">
        <v>4205</v>
      </c>
      <c r="I15" s="222" t="s">
        <v>139</v>
      </c>
      <c r="J15" s="60" t="s">
        <v>140</v>
      </c>
      <c r="K15" s="3"/>
      <c r="L15" s="3"/>
      <c r="M15" s="3"/>
      <c r="N15" s="3"/>
      <c r="O15" s="3"/>
      <c r="P15" s="3"/>
      <c r="Q15" s="3"/>
      <c r="R15" s="3"/>
      <c r="S15" s="3"/>
      <c r="T15" s="3"/>
      <c r="U15" s="3"/>
      <c r="V15" s="3"/>
      <c r="W15" s="3"/>
      <c r="X15" s="3"/>
      <c r="Y15" s="3"/>
      <c r="Z15" s="3"/>
    </row>
    <row r="16" ht="11.25" customHeight="1">
      <c r="A16" s="87" t="s">
        <v>4206</v>
      </c>
      <c r="B16" s="65" t="s">
        <v>51</v>
      </c>
      <c r="C16" s="65" t="s">
        <v>4207</v>
      </c>
      <c r="D16" s="65" t="s">
        <v>4208</v>
      </c>
      <c r="E16" s="526" t="s">
        <v>4209</v>
      </c>
      <c r="F16" s="65" t="s">
        <v>4210</v>
      </c>
      <c r="G16" s="527">
        <f>50*1.5*2</f>
        <v>150</v>
      </c>
      <c r="H16" s="528" t="s">
        <v>4211</v>
      </c>
      <c r="I16" s="361">
        <v>150.0</v>
      </c>
      <c r="J16" s="529" t="s">
        <v>150</v>
      </c>
      <c r="K16" s="3"/>
      <c r="L16" s="3"/>
      <c r="M16" s="3"/>
      <c r="N16" s="3"/>
      <c r="O16" s="3"/>
      <c r="P16" s="3"/>
      <c r="Q16" s="3"/>
      <c r="R16" s="3"/>
      <c r="S16" s="3"/>
      <c r="T16" s="3"/>
      <c r="U16" s="3"/>
      <c r="V16" s="3"/>
      <c r="W16" s="3"/>
      <c r="X16" s="3"/>
      <c r="Y16" s="3"/>
      <c r="Z16" s="3"/>
    </row>
    <row r="17" ht="11.25" customHeight="1">
      <c r="A17" s="87" t="s">
        <v>4206</v>
      </c>
      <c r="B17" s="65" t="s">
        <v>51</v>
      </c>
      <c r="C17" s="65" t="s">
        <v>4212</v>
      </c>
      <c r="D17" s="254" t="s">
        <v>4213</v>
      </c>
      <c r="E17" s="526" t="s">
        <v>4214</v>
      </c>
      <c r="F17" s="65" t="s">
        <v>4215</v>
      </c>
      <c r="G17" s="527">
        <v>100.0</v>
      </c>
      <c r="H17" s="528" t="s">
        <v>4211</v>
      </c>
      <c r="I17" s="361">
        <v>150.0</v>
      </c>
      <c r="J17" s="529" t="s">
        <v>150</v>
      </c>
      <c r="K17" s="3"/>
      <c r="L17" s="3"/>
      <c r="M17" s="3"/>
      <c r="N17" s="3"/>
      <c r="O17" s="3"/>
      <c r="P17" s="3"/>
      <c r="Q17" s="3"/>
      <c r="R17" s="3"/>
      <c r="S17" s="3"/>
      <c r="T17" s="3"/>
      <c r="U17" s="3"/>
      <c r="V17" s="3"/>
      <c r="W17" s="3"/>
      <c r="X17" s="3"/>
      <c r="Y17" s="3"/>
      <c r="Z17" s="3"/>
    </row>
    <row r="18" ht="11.25" customHeight="1">
      <c r="A18" s="87" t="s">
        <v>4206</v>
      </c>
      <c r="B18" s="65" t="s">
        <v>51</v>
      </c>
      <c r="C18" s="82" t="s">
        <v>4216</v>
      </c>
      <c r="D18" s="254" t="s">
        <v>4217</v>
      </c>
      <c r="E18" s="526" t="s">
        <v>4218</v>
      </c>
      <c r="F18" s="65" t="s">
        <v>4210</v>
      </c>
      <c r="G18" s="527">
        <f>50*1.5*2</f>
        <v>150</v>
      </c>
      <c r="H18" s="528" t="s">
        <v>4211</v>
      </c>
      <c r="I18" s="361">
        <v>150.0</v>
      </c>
      <c r="J18" s="529" t="s">
        <v>150</v>
      </c>
      <c r="K18" s="3"/>
      <c r="L18" s="3"/>
      <c r="M18" s="3"/>
      <c r="N18" s="3"/>
      <c r="O18" s="3"/>
      <c r="P18" s="3"/>
      <c r="Q18" s="3"/>
      <c r="R18" s="3"/>
      <c r="S18" s="3"/>
      <c r="T18" s="3"/>
      <c r="U18" s="3"/>
      <c r="V18" s="3"/>
      <c r="W18" s="3"/>
      <c r="X18" s="3"/>
      <c r="Y18" s="3"/>
      <c r="Z18" s="3"/>
    </row>
    <row r="19" ht="11.25" customHeight="1">
      <c r="A19" s="87" t="s">
        <v>4206</v>
      </c>
      <c r="B19" s="65" t="s">
        <v>51</v>
      </c>
      <c r="C19" s="65" t="s">
        <v>4207</v>
      </c>
      <c r="D19" s="65" t="s">
        <v>4208</v>
      </c>
      <c r="E19" s="526" t="s">
        <v>4209</v>
      </c>
      <c r="F19" s="65" t="s">
        <v>4219</v>
      </c>
      <c r="G19" s="527">
        <v>50.0</v>
      </c>
      <c r="H19" s="528" t="s">
        <v>4211</v>
      </c>
      <c r="I19" s="361">
        <v>100.0</v>
      </c>
      <c r="J19" s="529" t="s">
        <v>150</v>
      </c>
      <c r="K19" s="3"/>
      <c r="L19" s="3"/>
      <c r="M19" s="3"/>
      <c r="N19" s="3"/>
      <c r="O19" s="3"/>
      <c r="P19" s="3"/>
      <c r="Q19" s="3"/>
      <c r="R19" s="3"/>
      <c r="S19" s="3"/>
      <c r="T19" s="3"/>
      <c r="U19" s="3"/>
      <c r="V19" s="3"/>
      <c r="W19" s="3"/>
      <c r="X19" s="3"/>
      <c r="Y19" s="3"/>
      <c r="Z19" s="3"/>
    </row>
    <row r="20" ht="11.25" customHeight="1">
      <c r="A20" s="87" t="s">
        <v>4206</v>
      </c>
      <c r="B20" s="65" t="s">
        <v>51</v>
      </c>
      <c r="C20" s="65" t="s">
        <v>4220</v>
      </c>
      <c r="D20" s="65" t="s">
        <v>4221</v>
      </c>
      <c r="E20" s="526" t="s">
        <v>4222</v>
      </c>
      <c r="F20" s="65" t="s">
        <v>4210</v>
      </c>
      <c r="G20" s="527">
        <v>50.0</v>
      </c>
      <c r="H20" s="528" t="s">
        <v>4211</v>
      </c>
      <c r="I20" s="361">
        <v>100.0</v>
      </c>
      <c r="J20" s="529" t="s">
        <v>150</v>
      </c>
      <c r="K20" s="3"/>
      <c r="L20" s="3"/>
      <c r="M20" s="3"/>
      <c r="N20" s="3"/>
      <c r="O20" s="3"/>
      <c r="P20" s="3"/>
      <c r="Q20" s="3"/>
      <c r="R20" s="3"/>
      <c r="S20" s="3"/>
      <c r="T20" s="3"/>
      <c r="U20" s="3"/>
      <c r="V20" s="3"/>
      <c r="W20" s="3"/>
      <c r="X20" s="3"/>
      <c r="Y20" s="3"/>
      <c r="Z20" s="3"/>
    </row>
    <row r="21" ht="11.25" customHeight="1">
      <c r="A21" s="87" t="s">
        <v>4206</v>
      </c>
      <c r="B21" s="65" t="s">
        <v>51</v>
      </c>
      <c r="C21" s="65" t="s">
        <v>4223</v>
      </c>
      <c r="D21" s="65" t="s">
        <v>4208</v>
      </c>
      <c r="E21" s="65" t="s">
        <v>4224</v>
      </c>
      <c r="F21" s="65" t="s">
        <v>4225</v>
      </c>
      <c r="G21" s="527">
        <v>10.0</v>
      </c>
      <c r="H21" s="528"/>
      <c r="I21" s="361">
        <v>50.0</v>
      </c>
      <c r="J21" s="529" t="s">
        <v>150</v>
      </c>
      <c r="K21" s="3"/>
      <c r="L21" s="3"/>
      <c r="M21" s="3"/>
      <c r="N21" s="3"/>
      <c r="O21" s="3"/>
      <c r="P21" s="3"/>
      <c r="Q21" s="3"/>
      <c r="R21" s="3"/>
      <c r="S21" s="3"/>
      <c r="T21" s="3"/>
      <c r="U21" s="3"/>
      <c r="V21" s="3"/>
      <c r="W21" s="3"/>
      <c r="X21" s="3"/>
      <c r="Y21" s="3"/>
      <c r="Z21" s="3"/>
    </row>
    <row r="22" ht="11.25" customHeight="1">
      <c r="A22" s="87" t="s">
        <v>4206</v>
      </c>
      <c r="B22" s="65" t="s">
        <v>51</v>
      </c>
      <c r="C22" s="65" t="s">
        <v>617</v>
      </c>
      <c r="D22" s="65" t="s">
        <v>4208</v>
      </c>
      <c r="E22" s="65" t="s">
        <v>4226</v>
      </c>
      <c r="F22" s="65" t="s">
        <v>4225</v>
      </c>
      <c r="G22" s="527">
        <v>10.0</v>
      </c>
      <c r="H22" s="528"/>
      <c r="I22" s="361">
        <v>50.0</v>
      </c>
      <c r="J22" s="529" t="s">
        <v>150</v>
      </c>
      <c r="K22" s="3"/>
      <c r="L22" s="3"/>
      <c r="M22" s="3"/>
      <c r="N22" s="3"/>
      <c r="O22" s="3"/>
      <c r="P22" s="3"/>
      <c r="Q22" s="3"/>
      <c r="R22" s="3"/>
      <c r="S22" s="3"/>
      <c r="T22" s="3"/>
      <c r="U22" s="3"/>
      <c r="V22" s="3"/>
      <c r="W22" s="3"/>
      <c r="X22" s="3"/>
      <c r="Y22" s="3"/>
      <c r="Z22" s="3"/>
    </row>
    <row r="23" ht="11.25" customHeight="1">
      <c r="A23" s="87" t="s">
        <v>4206</v>
      </c>
      <c r="B23" s="65" t="s">
        <v>51</v>
      </c>
      <c r="C23" s="65" t="s">
        <v>4227</v>
      </c>
      <c r="D23" s="65" t="s">
        <v>4228</v>
      </c>
      <c r="E23" s="65" t="s">
        <v>4229</v>
      </c>
      <c r="F23" s="65" t="s">
        <v>4225</v>
      </c>
      <c r="G23" s="527">
        <v>10.0</v>
      </c>
      <c r="H23" s="528"/>
      <c r="I23" s="361">
        <v>50.0</v>
      </c>
      <c r="J23" s="529" t="s">
        <v>150</v>
      </c>
      <c r="K23" s="3"/>
      <c r="L23" s="3"/>
      <c r="M23" s="3"/>
      <c r="N23" s="3"/>
      <c r="O23" s="3"/>
      <c r="P23" s="3"/>
      <c r="Q23" s="3"/>
      <c r="R23" s="3"/>
      <c r="S23" s="3"/>
      <c r="T23" s="3"/>
      <c r="U23" s="3"/>
      <c r="V23" s="3"/>
      <c r="W23" s="3"/>
      <c r="X23" s="3"/>
      <c r="Y23" s="3"/>
      <c r="Z23" s="3"/>
    </row>
    <row r="24" ht="11.25" customHeight="1">
      <c r="A24" s="87" t="s">
        <v>4206</v>
      </c>
      <c r="B24" s="65" t="s">
        <v>51</v>
      </c>
      <c r="C24" s="82" t="s">
        <v>4230</v>
      </c>
      <c r="D24" s="530" t="s">
        <v>4228</v>
      </c>
      <c r="E24" s="405" t="s">
        <v>4231</v>
      </c>
      <c r="F24" s="65" t="s">
        <v>4232</v>
      </c>
      <c r="G24" s="527">
        <v>50.0</v>
      </c>
      <c r="H24" s="517"/>
      <c r="I24" s="361">
        <v>100.0</v>
      </c>
      <c r="J24" s="529" t="s">
        <v>150</v>
      </c>
      <c r="K24" s="3"/>
      <c r="L24" s="3"/>
      <c r="M24" s="3"/>
      <c r="N24" s="3"/>
      <c r="O24" s="3"/>
      <c r="P24" s="3"/>
      <c r="Q24" s="3"/>
      <c r="R24" s="3"/>
      <c r="S24" s="3"/>
      <c r="T24" s="3"/>
      <c r="U24" s="3"/>
      <c r="V24" s="3"/>
      <c r="W24" s="3"/>
      <c r="X24" s="3"/>
      <c r="Y24" s="3"/>
      <c r="Z24" s="3"/>
    </row>
    <row r="25" ht="11.25" customHeight="1">
      <c r="A25" s="87" t="s">
        <v>4233</v>
      </c>
      <c r="B25" s="65" t="s">
        <v>51</v>
      </c>
      <c r="C25" s="65" t="s">
        <v>617</v>
      </c>
      <c r="D25" s="65" t="s">
        <v>1041</v>
      </c>
      <c r="E25" s="531" t="s">
        <v>4226</v>
      </c>
      <c r="F25" s="532">
        <v>45324.0</v>
      </c>
      <c r="G25" s="361">
        <v>50.0</v>
      </c>
      <c r="H25" s="361"/>
      <c r="I25" s="533">
        <v>50.0</v>
      </c>
      <c r="J25" s="87" t="s">
        <v>206</v>
      </c>
      <c r="K25" s="3"/>
      <c r="L25" s="3"/>
      <c r="M25" s="3"/>
      <c r="N25" s="3"/>
      <c r="O25" s="3"/>
      <c r="P25" s="3"/>
      <c r="Q25" s="3"/>
      <c r="R25" s="3"/>
      <c r="S25" s="3"/>
      <c r="T25" s="3"/>
      <c r="U25" s="3"/>
      <c r="V25" s="3"/>
      <c r="W25" s="3"/>
      <c r="X25" s="3"/>
      <c r="Y25" s="3"/>
      <c r="Z25" s="3"/>
    </row>
    <row r="26" ht="11.25" customHeight="1">
      <c r="A26" s="87" t="s">
        <v>4233</v>
      </c>
      <c r="B26" s="65" t="s">
        <v>51</v>
      </c>
      <c r="C26" s="82" t="s">
        <v>792</v>
      </c>
      <c r="D26" s="65" t="s">
        <v>1041</v>
      </c>
      <c r="E26" s="534" t="s">
        <v>4234</v>
      </c>
      <c r="F26" s="535">
        <v>45390.0</v>
      </c>
      <c r="G26" s="361">
        <v>50.0</v>
      </c>
      <c r="H26" s="528"/>
      <c r="I26" s="533">
        <v>50.0</v>
      </c>
      <c r="J26" s="87" t="s">
        <v>206</v>
      </c>
      <c r="K26" s="3"/>
      <c r="L26" s="3"/>
      <c r="M26" s="3"/>
      <c r="N26" s="3"/>
      <c r="O26" s="3"/>
      <c r="P26" s="3"/>
      <c r="Q26" s="3"/>
      <c r="R26" s="3"/>
      <c r="S26" s="3"/>
      <c r="T26" s="3"/>
      <c r="U26" s="3"/>
      <c r="V26" s="3"/>
      <c r="W26" s="3"/>
      <c r="X26" s="3"/>
      <c r="Y26" s="3"/>
      <c r="Z26" s="3"/>
    </row>
    <row r="27" ht="11.25" customHeight="1">
      <c r="A27" s="87" t="s">
        <v>4233</v>
      </c>
      <c r="B27" s="65" t="s">
        <v>51</v>
      </c>
      <c r="C27" s="82" t="s">
        <v>4223</v>
      </c>
      <c r="D27" s="65" t="s">
        <v>1041</v>
      </c>
      <c r="E27" s="534" t="s">
        <v>4224</v>
      </c>
      <c r="F27" s="535">
        <v>45858.0</v>
      </c>
      <c r="G27" s="361">
        <v>50.0</v>
      </c>
      <c r="H27" s="528"/>
      <c r="I27" s="533">
        <v>50.0</v>
      </c>
      <c r="J27" s="87" t="s">
        <v>206</v>
      </c>
      <c r="K27" s="3"/>
      <c r="L27" s="3"/>
      <c r="M27" s="3"/>
      <c r="N27" s="3"/>
      <c r="O27" s="3"/>
      <c r="P27" s="3"/>
      <c r="Q27" s="3"/>
      <c r="R27" s="3"/>
      <c r="S27" s="3"/>
      <c r="T27" s="3"/>
      <c r="U27" s="3"/>
      <c r="V27" s="3"/>
      <c r="W27" s="3"/>
      <c r="X27" s="3"/>
      <c r="Y27" s="3"/>
      <c r="Z27" s="3"/>
    </row>
    <row r="28" ht="11.25" customHeight="1">
      <c r="A28" s="87" t="s">
        <v>4233</v>
      </c>
      <c r="B28" s="65" t="s">
        <v>51</v>
      </c>
      <c r="C28" s="82" t="s">
        <v>792</v>
      </c>
      <c r="D28" s="65" t="s">
        <v>1041</v>
      </c>
      <c r="E28" s="534" t="s">
        <v>4234</v>
      </c>
      <c r="F28" s="535">
        <v>45486.0</v>
      </c>
      <c r="G28" s="361">
        <v>50.0</v>
      </c>
      <c r="H28" s="528"/>
      <c r="I28" s="533">
        <v>50.0</v>
      </c>
      <c r="J28" s="87" t="s">
        <v>206</v>
      </c>
      <c r="K28" s="3"/>
      <c r="L28" s="3"/>
      <c r="M28" s="3"/>
      <c r="N28" s="3"/>
      <c r="O28" s="3"/>
      <c r="P28" s="3"/>
      <c r="Q28" s="3"/>
      <c r="R28" s="3"/>
      <c r="S28" s="3"/>
      <c r="T28" s="3"/>
      <c r="U28" s="3"/>
      <c r="V28" s="3"/>
      <c r="W28" s="3"/>
      <c r="X28" s="3"/>
      <c r="Y28" s="3"/>
      <c r="Z28" s="3"/>
    </row>
    <row r="29" ht="11.25" customHeight="1">
      <c r="A29" s="87" t="s">
        <v>4233</v>
      </c>
      <c r="B29" s="65" t="s">
        <v>51</v>
      </c>
      <c r="C29" s="82" t="s">
        <v>792</v>
      </c>
      <c r="D29" s="65" t="s">
        <v>1041</v>
      </c>
      <c r="E29" s="534" t="s">
        <v>4234</v>
      </c>
      <c r="F29" s="535">
        <v>45491.0</v>
      </c>
      <c r="G29" s="361">
        <v>50.0</v>
      </c>
      <c r="H29" s="528"/>
      <c r="I29" s="533">
        <v>50.0</v>
      </c>
      <c r="J29" s="87" t="s">
        <v>206</v>
      </c>
      <c r="K29" s="3"/>
      <c r="L29" s="3"/>
      <c r="M29" s="3"/>
      <c r="N29" s="3"/>
      <c r="O29" s="3"/>
      <c r="P29" s="3"/>
      <c r="Q29" s="3"/>
      <c r="R29" s="3"/>
      <c r="S29" s="3"/>
      <c r="T29" s="3"/>
      <c r="U29" s="3"/>
      <c r="V29" s="3"/>
      <c r="W29" s="3"/>
      <c r="X29" s="3"/>
      <c r="Y29" s="3"/>
      <c r="Z29" s="3"/>
    </row>
    <row r="30" ht="11.25" customHeight="1">
      <c r="A30" s="87" t="s">
        <v>4233</v>
      </c>
      <c r="B30" s="65" t="s">
        <v>51</v>
      </c>
      <c r="C30" s="82" t="s">
        <v>792</v>
      </c>
      <c r="D30" s="65" t="s">
        <v>1041</v>
      </c>
      <c r="E30" s="534" t="s">
        <v>4234</v>
      </c>
      <c r="F30" s="535">
        <v>45523.0</v>
      </c>
      <c r="G30" s="361">
        <v>50.0</v>
      </c>
      <c r="H30" s="528"/>
      <c r="I30" s="533">
        <v>50.0</v>
      </c>
      <c r="J30" s="87" t="s">
        <v>206</v>
      </c>
      <c r="K30" s="3"/>
      <c r="L30" s="3"/>
      <c r="M30" s="3"/>
      <c r="N30" s="3"/>
      <c r="O30" s="3"/>
      <c r="P30" s="3"/>
      <c r="Q30" s="3"/>
      <c r="R30" s="3"/>
      <c r="S30" s="3"/>
      <c r="T30" s="3"/>
      <c r="U30" s="3"/>
      <c r="V30" s="3"/>
      <c r="W30" s="3"/>
      <c r="X30" s="3"/>
      <c r="Y30" s="3"/>
      <c r="Z30" s="3"/>
    </row>
    <row r="31" ht="11.25" customHeight="1">
      <c r="A31" s="87" t="s">
        <v>4235</v>
      </c>
      <c r="B31" s="65" t="s">
        <v>51</v>
      </c>
      <c r="C31" s="65" t="s">
        <v>4236</v>
      </c>
      <c r="D31" s="65" t="s">
        <v>4237</v>
      </c>
      <c r="E31" s="531" t="s">
        <v>4238</v>
      </c>
      <c r="F31" s="65" t="s">
        <v>4239</v>
      </c>
      <c r="G31" s="361">
        <v>50.0</v>
      </c>
      <c r="H31" s="361">
        <v>3.0</v>
      </c>
      <c r="I31" s="536">
        <v>50.0</v>
      </c>
      <c r="J31" s="529" t="s">
        <v>232</v>
      </c>
      <c r="K31" s="3"/>
      <c r="L31" s="3"/>
      <c r="M31" s="3"/>
      <c r="N31" s="3"/>
      <c r="O31" s="3"/>
      <c r="P31" s="3"/>
      <c r="Q31" s="3"/>
      <c r="R31" s="3"/>
      <c r="S31" s="3"/>
      <c r="T31" s="3"/>
      <c r="U31" s="3"/>
      <c r="V31" s="3"/>
      <c r="W31" s="3"/>
      <c r="X31" s="3"/>
      <c r="Y31" s="3"/>
      <c r="Z31" s="3"/>
    </row>
    <row r="32" ht="11.25" customHeight="1">
      <c r="A32" s="405" t="s">
        <v>4235</v>
      </c>
      <c r="B32" s="82" t="s">
        <v>51</v>
      </c>
      <c r="C32" s="82" t="s">
        <v>4236</v>
      </c>
      <c r="D32" s="64" t="s">
        <v>4240</v>
      </c>
      <c r="E32" s="531" t="s">
        <v>4238</v>
      </c>
      <c r="F32" s="64" t="s">
        <v>4241</v>
      </c>
      <c r="G32" s="527">
        <v>50.0</v>
      </c>
      <c r="H32" s="528">
        <v>3.0</v>
      </c>
      <c r="I32" s="536">
        <v>50.0</v>
      </c>
      <c r="J32" s="529" t="s">
        <v>232</v>
      </c>
      <c r="K32" s="3"/>
      <c r="L32" s="3"/>
      <c r="M32" s="3"/>
      <c r="N32" s="3"/>
      <c r="O32" s="3"/>
      <c r="P32" s="3"/>
      <c r="Q32" s="3"/>
      <c r="R32" s="3"/>
      <c r="S32" s="3"/>
      <c r="T32" s="3"/>
      <c r="U32" s="3"/>
      <c r="V32" s="3"/>
      <c r="W32" s="3"/>
      <c r="X32" s="3"/>
      <c r="Y32" s="3"/>
      <c r="Z32" s="3"/>
    </row>
    <row r="33" ht="11.25" customHeight="1">
      <c r="A33" s="87" t="s">
        <v>4235</v>
      </c>
      <c r="B33" s="65" t="s">
        <v>51</v>
      </c>
      <c r="C33" s="65" t="s">
        <v>4242</v>
      </c>
      <c r="D33" s="537" t="s">
        <v>4243</v>
      </c>
      <c r="E33" s="531" t="s">
        <v>4244</v>
      </c>
      <c r="F33" s="64" t="s">
        <v>4245</v>
      </c>
      <c r="G33" s="527">
        <v>10.0</v>
      </c>
      <c r="H33" s="528">
        <v>2.0</v>
      </c>
      <c r="I33" s="536">
        <v>10.0</v>
      </c>
      <c r="J33" s="529" t="s">
        <v>232</v>
      </c>
      <c r="K33" s="3"/>
      <c r="L33" s="3"/>
      <c r="M33" s="3"/>
      <c r="N33" s="3"/>
      <c r="O33" s="3"/>
      <c r="P33" s="3"/>
      <c r="Q33" s="3"/>
      <c r="R33" s="3"/>
      <c r="S33" s="3"/>
      <c r="T33" s="3"/>
      <c r="U33" s="3"/>
      <c r="V33" s="3"/>
      <c r="W33" s="3"/>
      <c r="X33" s="3"/>
      <c r="Y33" s="3"/>
      <c r="Z33" s="3"/>
    </row>
    <row r="34" ht="11.25" customHeight="1">
      <c r="A34" s="87" t="s">
        <v>4246</v>
      </c>
      <c r="B34" s="64" t="s">
        <v>51</v>
      </c>
      <c r="C34" s="65" t="s">
        <v>4242</v>
      </c>
      <c r="D34" s="65" t="s">
        <v>3386</v>
      </c>
      <c r="E34" s="538" t="s">
        <v>4247</v>
      </c>
      <c r="F34" s="539">
        <v>45504.0</v>
      </c>
      <c r="G34" s="361">
        <v>10.0</v>
      </c>
      <c r="H34" s="361">
        <v>2.0</v>
      </c>
      <c r="I34" s="533">
        <v>10.0</v>
      </c>
      <c r="J34" s="529" t="s">
        <v>1180</v>
      </c>
      <c r="K34" s="3"/>
      <c r="L34" s="3"/>
      <c r="M34" s="3"/>
      <c r="N34" s="3"/>
      <c r="O34" s="3"/>
      <c r="P34" s="3"/>
      <c r="Q34" s="3"/>
      <c r="R34" s="3"/>
      <c r="S34" s="3"/>
      <c r="T34" s="3"/>
      <c r="U34" s="3"/>
      <c r="V34" s="3"/>
      <c r="W34" s="3"/>
      <c r="X34" s="3"/>
      <c r="Y34" s="3"/>
      <c r="Z34" s="3"/>
    </row>
    <row r="35" ht="11.25" customHeight="1">
      <c r="A35" s="87" t="s">
        <v>4246</v>
      </c>
      <c r="B35" s="64" t="s">
        <v>51</v>
      </c>
      <c r="C35" s="82" t="s">
        <v>4248</v>
      </c>
      <c r="D35" s="64" t="s">
        <v>998</v>
      </c>
      <c r="E35" s="540" t="s">
        <v>4249</v>
      </c>
      <c r="F35" s="541">
        <v>45512.0</v>
      </c>
      <c r="G35" s="527">
        <v>50.0</v>
      </c>
      <c r="H35" s="528"/>
      <c r="I35" s="533">
        <v>50.0</v>
      </c>
      <c r="J35" s="529" t="s">
        <v>1180</v>
      </c>
      <c r="K35" s="3"/>
      <c r="L35" s="3"/>
      <c r="M35" s="3"/>
      <c r="N35" s="3"/>
      <c r="O35" s="3"/>
      <c r="P35" s="3"/>
      <c r="Q35" s="3"/>
      <c r="R35" s="3"/>
      <c r="S35" s="3"/>
      <c r="T35" s="3"/>
      <c r="U35" s="3"/>
      <c r="V35" s="3"/>
      <c r="W35" s="3"/>
      <c r="X35" s="3"/>
      <c r="Y35" s="3"/>
      <c r="Z35" s="3"/>
    </row>
    <row r="36" ht="11.25" customHeight="1">
      <c r="A36" s="87" t="s">
        <v>4246</v>
      </c>
      <c r="B36" s="64" t="s">
        <v>51</v>
      </c>
      <c r="C36" s="82" t="s">
        <v>4248</v>
      </c>
      <c r="D36" s="65" t="s">
        <v>998</v>
      </c>
      <c r="E36" s="538" t="s">
        <v>4249</v>
      </c>
      <c r="F36" s="539">
        <v>45529.0</v>
      </c>
      <c r="G36" s="183">
        <v>50.0</v>
      </c>
      <c r="H36" s="185"/>
      <c r="I36" s="533">
        <v>50.0</v>
      </c>
      <c r="J36" s="529" t="s">
        <v>1180</v>
      </c>
      <c r="K36" s="3"/>
      <c r="L36" s="3"/>
      <c r="M36" s="3"/>
      <c r="N36" s="3"/>
      <c r="O36" s="3"/>
      <c r="P36" s="3"/>
      <c r="Q36" s="3"/>
      <c r="R36" s="3"/>
      <c r="S36" s="3"/>
      <c r="T36" s="3"/>
      <c r="U36" s="3"/>
      <c r="V36" s="3"/>
      <c r="W36" s="3"/>
      <c r="X36" s="3"/>
      <c r="Y36" s="3"/>
      <c r="Z36" s="3"/>
    </row>
    <row r="37" ht="11.25" customHeight="1">
      <c r="A37" s="87" t="s">
        <v>4246</v>
      </c>
      <c r="B37" s="64" t="s">
        <v>51</v>
      </c>
      <c r="C37" s="82" t="s">
        <v>4248</v>
      </c>
      <c r="D37" s="65" t="s">
        <v>998</v>
      </c>
      <c r="E37" s="538" t="s">
        <v>4249</v>
      </c>
      <c r="F37" s="539">
        <v>45544.0</v>
      </c>
      <c r="G37" s="183">
        <v>50.0</v>
      </c>
      <c r="H37" s="185"/>
      <c r="I37" s="533">
        <v>50.0</v>
      </c>
      <c r="J37" s="529" t="s">
        <v>1180</v>
      </c>
      <c r="K37" s="3"/>
      <c r="L37" s="3"/>
      <c r="M37" s="3"/>
      <c r="N37" s="3"/>
      <c r="O37" s="3"/>
      <c r="P37" s="3"/>
      <c r="Q37" s="3"/>
      <c r="R37" s="3"/>
      <c r="S37" s="3"/>
      <c r="T37" s="3"/>
      <c r="U37" s="3"/>
      <c r="V37" s="3"/>
      <c r="W37" s="3"/>
      <c r="X37" s="3"/>
      <c r="Y37" s="3"/>
      <c r="Z37" s="3"/>
    </row>
    <row r="38" ht="11.25" customHeight="1">
      <c r="A38" s="87" t="s">
        <v>4246</v>
      </c>
      <c r="B38" s="64" t="s">
        <v>51</v>
      </c>
      <c r="C38" s="82" t="s">
        <v>4248</v>
      </c>
      <c r="D38" s="65" t="s">
        <v>998</v>
      </c>
      <c r="E38" s="538" t="s">
        <v>4249</v>
      </c>
      <c r="F38" s="539">
        <v>45551.0</v>
      </c>
      <c r="G38" s="183">
        <v>50.0</v>
      </c>
      <c r="H38" s="185"/>
      <c r="I38" s="533">
        <v>50.0</v>
      </c>
      <c r="J38" s="529" t="s">
        <v>1180</v>
      </c>
      <c r="K38" s="3"/>
      <c r="L38" s="3"/>
      <c r="M38" s="3"/>
      <c r="N38" s="3"/>
      <c r="O38" s="3"/>
      <c r="P38" s="3"/>
      <c r="Q38" s="3"/>
      <c r="R38" s="3"/>
      <c r="S38" s="3"/>
      <c r="T38" s="3"/>
      <c r="U38" s="3"/>
      <c r="V38" s="3"/>
      <c r="W38" s="3"/>
      <c r="X38" s="3"/>
      <c r="Y38" s="3"/>
      <c r="Z38" s="3"/>
    </row>
    <row r="39" ht="11.25" customHeight="1">
      <c r="A39" s="87" t="s">
        <v>4246</v>
      </c>
      <c r="B39" s="64" t="s">
        <v>51</v>
      </c>
      <c r="C39" s="82" t="s">
        <v>4248</v>
      </c>
      <c r="D39" s="65" t="s">
        <v>998</v>
      </c>
      <c r="E39" s="538" t="s">
        <v>4249</v>
      </c>
      <c r="F39" s="539">
        <v>45566.0</v>
      </c>
      <c r="G39" s="183">
        <v>50.0</v>
      </c>
      <c r="H39" s="185"/>
      <c r="I39" s="533">
        <v>50.0</v>
      </c>
      <c r="J39" s="529" t="s">
        <v>1180</v>
      </c>
      <c r="K39" s="3"/>
      <c r="L39" s="3"/>
      <c r="M39" s="3"/>
      <c r="N39" s="3"/>
      <c r="O39" s="3"/>
      <c r="P39" s="3"/>
      <c r="Q39" s="3"/>
      <c r="R39" s="3"/>
      <c r="S39" s="3"/>
      <c r="T39" s="3"/>
      <c r="U39" s="3"/>
      <c r="V39" s="3"/>
      <c r="W39" s="3"/>
      <c r="X39" s="3"/>
      <c r="Y39" s="3"/>
      <c r="Z39" s="3"/>
    </row>
    <row r="40" ht="11.25" customHeight="1">
      <c r="A40" s="87" t="s">
        <v>4246</v>
      </c>
      <c r="B40" s="64" t="s">
        <v>51</v>
      </c>
      <c r="C40" s="82" t="s">
        <v>4248</v>
      </c>
      <c r="D40" s="65" t="s">
        <v>998</v>
      </c>
      <c r="E40" s="538" t="s">
        <v>4249</v>
      </c>
      <c r="F40" s="539">
        <v>45573.0</v>
      </c>
      <c r="G40" s="183">
        <v>50.0</v>
      </c>
      <c r="H40" s="185"/>
      <c r="I40" s="533">
        <v>50.0</v>
      </c>
      <c r="J40" s="529" t="s">
        <v>1180</v>
      </c>
      <c r="K40" s="3"/>
      <c r="L40" s="3"/>
      <c r="M40" s="3"/>
      <c r="N40" s="3"/>
      <c r="O40" s="3"/>
      <c r="P40" s="3"/>
      <c r="Q40" s="3"/>
      <c r="R40" s="3"/>
      <c r="S40" s="3"/>
      <c r="T40" s="3"/>
      <c r="U40" s="3"/>
      <c r="V40" s="3"/>
      <c r="W40" s="3"/>
      <c r="X40" s="3"/>
      <c r="Y40" s="3"/>
      <c r="Z40" s="3"/>
    </row>
    <row r="41" ht="11.25" customHeight="1">
      <c r="A41" s="87" t="s">
        <v>4246</v>
      </c>
      <c r="B41" s="64" t="s">
        <v>51</v>
      </c>
      <c r="C41" s="82" t="s">
        <v>4248</v>
      </c>
      <c r="D41" s="65" t="s">
        <v>998</v>
      </c>
      <c r="E41" s="538" t="s">
        <v>4249</v>
      </c>
      <c r="F41" s="539">
        <v>45584.0</v>
      </c>
      <c r="G41" s="183">
        <v>50.0</v>
      </c>
      <c r="H41" s="185"/>
      <c r="I41" s="533">
        <v>50.0</v>
      </c>
      <c r="J41" s="529" t="s">
        <v>1180</v>
      </c>
      <c r="K41" s="3"/>
      <c r="L41" s="3"/>
      <c r="M41" s="3"/>
      <c r="N41" s="3"/>
      <c r="O41" s="3"/>
      <c r="P41" s="3"/>
      <c r="Q41" s="3"/>
      <c r="R41" s="3"/>
      <c r="S41" s="3"/>
      <c r="T41" s="3"/>
      <c r="U41" s="3"/>
      <c r="V41" s="3"/>
      <c r="W41" s="3"/>
      <c r="X41" s="3"/>
      <c r="Y41" s="3"/>
      <c r="Z41" s="3"/>
    </row>
    <row r="42" ht="11.25" customHeight="1">
      <c r="A42" s="87" t="s">
        <v>4246</v>
      </c>
      <c r="B42" s="64" t="s">
        <v>51</v>
      </c>
      <c r="C42" s="82" t="s">
        <v>4248</v>
      </c>
      <c r="D42" s="65" t="s">
        <v>998</v>
      </c>
      <c r="E42" s="538" t="s">
        <v>4249</v>
      </c>
      <c r="F42" s="539">
        <v>45592.0</v>
      </c>
      <c r="G42" s="183">
        <v>50.0</v>
      </c>
      <c r="H42" s="185"/>
      <c r="I42" s="533">
        <v>50.0</v>
      </c>
      <c r="J42" s="529" t="s">
        <v>1180</v>
      </c>
      <c r="K42" s="3"/>
      <c r="L42" s="3"/>
      <c r="M42" s="3"/>
      <c r="N42" s="3"/>
      <c r="O42" s="3"/>
      <c r="P42" s="3"/>
      <c r="Q42" s="3"/>
      <c r="R42" s="3"/>
      <c r="S42" s="3"/>
      <c r="T42" s="3"/>
      <c r="U42" s="3"/>
      <c r="V42" s="3"/>
      <c r="W42" s="3"/>
      <c r="X42" s="3"/>
      <c r="Y42" s="3"/>
      <c r="Z42" s="3"/>
    </row>
    <row r="43" ht="11.25" customHeight="1">
      <c r="A43" s="87" t="s">
        <v>4246</v>
      </c>
      <c r="B43" s="64" t="s">
        <v>51</v>
      </c>
      <c r="C43" s="82" t="s">
        <v>4250</v>
      </c>
      <c r="D43" s="65" t="s">
        <v>998</v>
      </c>
      <c r="E43" s="538" t="s">
        <v>4251</v>
      </c>
      <c r="F43" s="539">
        <v>45603.0</v>
      </c>
      <c r="G43" s="183">
        <v>50.0</v>
      </c>
      <c r="H43" s="185"/>
      <c r="I43" s="533">
        <v>50.0</v>
      </c>
      <c r="J43" s="529" t="s">
        <v>1180</v>
      </c>
      <c r="K43" s="3"/>
      <c r="L43" s="3"/>
      <c r="M43" s="3"/>
      <c r="N43" s="3"/>
      <c r="O43" s="3"/>
      <c r="P43" s="3"/>
      <c r="Q43" s="3"/>
      <c r="R43" s="3"/>
      <c r="S43" s="3"/>
      <c r="T43" s="3"/>
      <c r="U43" s="3"/>
      <c r="V43" s="3"/>
      <c r="W43" s="3"/>
      <c r="X43" s="3"/>
      <c r="Y43" s="3"/>
      <c r="Z43" s="3"/>
    </row>
    <row r="44" ht="11.25" customHeight="1">
      <c r="A44" s="87" t="s">
        <v>4246</v>
      </c>
      <c r="B44" s="64" t="s">
        <v>51</v>
      </c>
      <c r="C44" s="82" t="s">
        <v>4248</v>
      </c>
      <c r="D44" s="65" t="s">
        <v>998</v>
      </c>
      <c r="E44" s="538" t="s">
        <v>4249</v>
      </c>
      <c r="F44" s="539">
        <v>45611.0</v>
      </c>
      <c r="G44" s="183">
        <v>50.0</v>
      </c>
      <c r="H44" s="185"/>
      <c r="I44" s="533">
        <v>50.0</v>
      </c>
      <c r="J44" s="529" t="s">
        <v>1180</v>
      </c>
      <c r="K44" s="3"/>
      <c r="L44" s="3"/>
      <c r="M44" s="3"/>
      <c r="N44" s="3"/>
      <c r="O44" s="3"/>
      <c r="P44" s="3"/>
      <c r="Q44" s="3"/>
      <c r="R44" s="3"/>
      <c r="S44" s="3"/>
      <c r="T44" s="3"/>
      <c r="U44" s="3"/>
      <c r="V44" s="3"/>
      <c r="W44" s="3"/>
      <c r="X44" s="3"/>
      <c r="Y44" s="3"/>
      <c r="Z44" s="3"/>
    </row>
    <row r="45" ht="11.25" customHeight="1">
      <c r="A45" s="87" t="s">
        <v>4246</v>
      </c>
      <c r="B45" s="64" t="s">
        <v>51</v>
      </c>
      <c r="C45" s="82" t="s">
        <v>165</v>
      </c>
      <c r="D45" s="65" t="s">
        <v>998</v>
      </c>
      <c r="E45" s="79" t="s">
        <v>4252</v>
      </c>
      <c r="F45" s="539">
        <v>45619.0</v>
      </c>
      <c r="G45" s="183">
        <v>50.0</v>
      </c>
      <c r="H45" s="185"/>
      <c r="I45" s="533">
        <v>50.0</v>
      </c>
      <c r="J45" s="529" t="s">
        <v>1180</v>
      </c>
      <c r="K45" s="3"/>
      <c r="L45" s="3"/>
      <c r="M45" s="3"/>
      <c r="N45" s="3"/>
      <c r="O45" s="3"/>
      <c r="P45" s="3"/>
      <c r="Q45" s="3"/>
      <c r="R45" s="3"/>
      <c r="S45" s="3"/>
      <c r="T45" s="3"/>
      <c r="U45" s="3"/>
      <c r="V45" s="3"/>
      <c r="W45" s="3"/>
      <c r="X45" s="3"/>
      <c r="Y45" s="3"/>
      <c r="Z45" s="3"/>
    </row>
    <row r="46" ht="11.25" customHeight="1">
      <c r="A46" s="87" t="s">
        <v>4246</v>
      </c>
      <c r="B46" s="64" t="s">
        <v>51</v>
      </c>
      <c r="C46" s="82" t="s">
        <v>4253</v>
      </c>
      <c r="D46" s="65" t="s">
        <v>998</v>
      </c>
      <c r="E46" s="79" t="s">
        <v>4254</v>
      </c>
      <c r="F46" s="539">
        <v>45630.0</v>
      </c>
      <c r="G46" s="183">
        <v>50.0</v>
      </c>
      <c r="H46" s="185"/>
      <c r="I46" s="533">
        <v>50.0</v>
      </c>
      <c r="J46" s="529" t="s">
        <v>1180</v>
      </c>
      <c r="K46" s="3"/>
      <c r="L46" s="3"/>
      <c r="M46" s="3"/>
      <c r="N46" s="3"/>
      <c r="O46" s="3"/>
      <c r="P46" s="3"/>
      <c r="Q46" s="3"/>
      <c r="R46" s="3"/>
      <c r="S46" s="3"/>
      <c r="T46" s="3"/>
      <c r="U46" s="3"/>
      <c r="V46" s="3"/>
      <c r="W46" s="3"/>
      <c r="X46" s="3"/>
      <c r="Y46" s="3"/>
      <c r="Z46" s="3"/>
    </row>
    <row r="47" ht="11.25" customHeight="1">
      <c r="A47" s="87" t="s">
        <v>4246</v>
      </c>
      <c r="B47" s="64" t="s">
        <v>51</v>
      </c>
      <c r="C47" s="65" t="s">
        <v>165</v>
      </c>
      <c r="D47" s="65" t="s">
        <v>998</v>
      </c>
      <c r="E47" s="79" t="s">
        <v>4252</v>
      </c>
      <c r="F47" s="539">
        <v>45619.0</v>
      </c>
      <c r="G47" s="183">
        <v>50.0</v>
      </c>
      <c r="H47" s="542"/>
      <c r="I47" s="533"/>
      <c r="J47" s="529" t="s">
        <v>1180</v>
      </c>
      <c r="K47" s="3"/>
      <c r="L47" s="3"/>
      <c r="M47" s="3"/>
      <c r="N47" s="3"/>
      <c r="O47" s="3"/>
      <c r="P47" s="3"/>
      <c r="Q47" s="3"/>
      <c r="R47" s="3"/>
      <c r="S47" s="3"/>
      <c r="T47" s="3"/>
      <c r="U47" s="3"/>
      <c r="V47" s="3"/>
      <c r="W47" s="3"/>
      <c r="X47" s="3"/>
      <c r="Y47" s="3"/>
      <c r="Z47" s="3"/>
    </row>
    <row r="48" ht="11.25" customHeight="1">
      <c r="A48" s="87" t="s">
        <v>4246</v>
      </c>
      <c r="B48" s="64" t="s">
        <v>51</v>
      </c>
      <c r="C48" s="65" t="s">
        <v>165</v>
      </c>
      <c r="D48" s="65" t="s">
        <v>998</v>
      </c>
      <c r="E48" s="79" t="s">
        <v>4252</v>
      </c>
      <c r="F48" s="539">
        <v>45641.0</v>
      </c>
      <c r="G48" s="183">
        <v>50.0</v>
      </c>
      <c r="H48" s="542"/>
      <c r="I48" s="533">
        <v>50.0</v>
      </c>
      <c r="J48" s="529" t="s">
        <v>1180</v>
      </c>
      <c r="K48" s="3"/>
      <c r="L48" s="3"/>
      <c r="M48" s="3"/>
      <c r="N48" s="3"/>
      <c r="O48" s="3"/>
      <c r="P48" s="3"/>
      <c r="Q48" s="3"/>
      <c r="R48" s="3"/>
      <c r="S48" s="3"/>
      <c r="T48" s="3"/>
      <c r="U48" s="3"/>
      <c r="V48" s="3"/>
      <c r="W48" s="3"/>
      <c r="X48" s="3"/>
      <c r="Y48" s="3"/>
      <c r="Z48" s="3"/>
    </row>
    <row r="49" ht="11.25" customHeight="1">
      <c r="A49" s="87" t="s">
        <v>4246</v>
      </c>
      <c r="B49" s="64" t="s">
        <v>51</v>
      </c>
      <c r="C49" s="247" t="s">
        <v>4255</v>
      </c>
      <c r="D49" s="65" t="s">
        <v>998</v>
      </c>
      <c r="E49" s="79" t="s">
        <v>4256</v>
      </c>
      <c r="F49" s="539">
        <v>45642.0</v>
      </c>
      <c r="G49" s="183">
        <v>50.0</v>
      </c>
      <c r="H49" s="542"/>
      <c r="I49" s="533">
        <v>50.0</v>
      </c>
      <c r="J49" s="529" t="s">
        <v>1180</v>
      </c>
      <c r="K49" s="3"/>
      <c r="L49" s="3"/>
      <c r="M49" s="3"/>
      <c r="N49" s="3"/>
      <c r="O49" s="3"/>
      <c r="P49" s="3"/>
      <c r="Q49" s="3"/>
      <c r="R49" s="3"/>
      <c r="S49" s="3"/>
      <c r="T49" s="3"/>
      <c r="U49" s="3"/>
      <c r="V49" s="3"/>
      <c r="W49" s="3"/>
      <c r="X49" s="3"/>
      <c r="Y49" s="3"/>
      <c r="Z49" s="3"/>
    </row>
    <row r="50" ht="11.25" customHeight="1">
      <c r="A50" s="87" t="s">
        <v>4246</v>
      </c>
      <c r="B50" s="64" t="s">
        <v>51</v>
      </c>
      <c r="C50" s="65" t="s">
        <v>4242</v>
      </c>
      <c r="D50" s="65" t="s">
        <v>3386</v>
      </c>
      <c r="E50" s="538" t="s">
        <v>4247</v>
      </c>
      <c r="F50" s="539">
        <v>45638.0</v>
      </c>
      <c r="G50" s="361">
        <v>10.0</v>
      </c>
      <c r="H50" s="361">
        <v>2.0</v>
      </c>
      <c r="I50" s="533">
        <v>10.0</v>
      </c>
      <c r="J50" s="529" t="s">
        <v>1180</v>
      </c>
      <c r="K50" s="3"/>
      <c r="L50" s="3"/>
      <c r="M50" s="3"/>
      <c r="N50" s="3"/>
      <c r="O50" s="3"/>
      <c r="P50" s="3"/>
      <c r="Q50" s="3"/>
      <c r="R50" s="3"/>
      <c r="S50" s="3"/>
      <c r="T50" s="3"/>
      <c r="U50" s="3"/>
      <c r="V50" s="3"/>
      <c r="W50" s="3"/>
      <c r="X50" s="3"/>
      <c r="Y50" s="3"/>
      <c r="Z50" s="3"/>
    </row>
    <row r="51" ht="11.25" customHeight="1">
      <c r="A51" s="87" t="s">
        <v>4246</v>
      </c>
      <c r="B51" s="64" t="s">
        <v>51</v>
      </c>
      <c r="C51" s="65" t="s">
        <v>4242</v>
      </c>
      <c r="D51" s="65" t="s">
        <v>3386</v>
      </c>
      <c r="E51" s="538" t="s">
        <v>4247</v>
      </c>
      <c r="F51" s="539">
        <v>45644.0</v>
      </c>
      <c r="G51" s="361">
        <v>10.0</v>
      </c>
      <c r="H51" s="361">
        <v>2.0</v>
      </c>
      <c r="I51" s="533">
        <v>10.0</v>
      </c>
      <c r="J51" s="529" t="s">
        <v>1180</v>
      </c>
      <c r="K51" s="3"/>
      <c r="L51" s="3"/>
      <c r="M51" s="3"/>
      <c r="N51" s="3"/>
      <c r="O51" s="3"/>
      <c r="P51" s="3"/>
      <c r="Q51" s="3"/>
      <c r="R51" s="3"/>
      <c r="S51" s="3"/>
      <c r="T51" s="3"/>
      <c r="U51" s="3"/>
      <c r="V51" s="3"/>
      <c r="W51" s="3"/>
      <c r="X51" s="3"/>
      <c r="Y51" s="3"/>
      <c r="Z51" s="3"/>
    </row>
    <row r="52" ht="11.25" customHeight="1">
      <c r="A52" s="87" t="s">
        <v>3475</v>
      </c>
      <c r="B52" s="65" t="s">
        <v>51</v>
      </c>
      <c r="C52" s="65" t="s">
        <v>4242</v>
      </c>
      <c r="D52" s="65" t="s">
        <v>3386</v>
      </c>
      <c r="E52" s="531" t="s">
        <v>4257</v>
      </c>
      <c r="F52" s="65" t="s">
        <v>4258</v>
      </c>
      <c r="G52" s="361">
        <v>10.0</v>
      </c>
      <c r="H52" s="361">
        <v>2.0</v>
      </c>
      <c r="I52" s="533">
        <v>10.0</v>
      </c>
      <c r="J52" s="529" t="s">
        <v>3478</v>
      </c>
      <c r="K52" s="3"/>
      <c r="L52" s="3"/>
      <c r="M52" s="3"/>
      <c r="N52" s="3"/>
      <c r="O52" s="3"/>
      <c r="P52" s="3"/>
      <c r="Q52" s="3"/>
      <c r="R52" s="3"/>
      <c r="S52" s="3"/>
      <c r="T52" s="3"/>
      <c r="U52" s="3"/>
      <c r="V52" s="3"/>
      <c r="W52" s="3"/>
      <c r="X52" s="3"/>
      <c r="Y52" s="3"/>
      <c r="Z52" s="3"/>
    </row>
    <row r="53" ht="11.25" customHeight="1">
      <c r="A53" s="405" t="s">
        <v>4259</v>
      </c>
      <c r="B53" s="82" t="s">
        <v>51</v>
      </c>
      <c r="C53" s="82" t="s">
        <v>4242</v>
      </c>
      <c r="D53" s="64" t="s">
        <v>3386</v>
      </c>
      <c r="E53" s="534" t="s">
        <v>4257</v>
      </c>
      <c r="F53" s="535">
        <v>45411.0</v>
      </c>
      <c r="G53" s="527">
        <v>10.0</v>
      </c>
      <c r="H53" s="528">
        <v>2.0</v>
      </c>
      <c r="I53" s="533">
        <v>10.0</v>
      </c>
      <c r="J53" s="529" t="s">
        <v>3478</v>
      </c>
      <c r="K53" s="3"/>
      <c r="L53" s="3"/>
      <c r="M53" s="3"/>
      <c r="N53" s="3"/>
      <c r="O53" s="3"/>
      <c r="P53" s="3"/>
      <c r="Q53" s="3"/>
      <c r="R53" s="3"/>
      <c r="S53" s="3"/>
      <c r="T53" s="3"/>
      <c r="U53" s="3"/>
      <c r="V53" s="3"/>
      <c r="W53" s="3"/>
      <c r="X53" s="3"/>
      <c r="Y53" s="3"/>
      <c r="Z53" s="3"/>
    </row>
    <row r="54" ht="11.25" customHeight="1">
      <c r="A54" s="405" t="s">
        <v>4259</v>
      </c>
      <c r="B54" s="82" t="s">
        <v>51</v>
      </c>
      <c r="C54" s="82" t="s">
        <v>4242</v>
      </c>
      <c r="D54" s="65" t="s">
        <v>3386</v>
      </c>
      <c r="E54" s="87" t="s">
        <v>4257</v>
      </c>
      <c r="F54" s="532">
        <v>45443.0</v>
      </c>
      <c r="G54" s="183">
        <v>10.0</v>
      </c>
      <c r="H54" s="185">
        <v>2.0</v>
      </c>
      <c r="I54" s="533">
        <v>10.0</v>
      </c>
      <c r="J54" s="529" t="s">
        <v>3478</v>
      </c>
      <c r="K54" s="3"/>
      <c r="L54" s="3"/>
      <c r="M54" s="3"/>
      <c r="N54" s="3"/>
      <c r="O54" s="3"/>
      <c r="P54" s="3"/>
      <c r="Q54" s="3"/>
      <c r="R54" s="3"/>
      <c r="S54" s="3"/>
      <c r="T54" s="3"/>
      <c r="U54" s="3"/>
      <c r="V54" s="3"/>
      <c r="W54" s="3"/>
      <c r="X54" s="3"/>
      <c r="Y54" s="3"/>
      <c r="Z54" s="3"/>
    </row>
    <row r="55" ht="11.25" customHeight="1">
      <c r="A55" s="405" t="s">
        <v>3475</v>
      </c>
      <c r="B55" s="82" t="s">
        <v>51</v>
      </c>
      <c r="C55" s="82" t="s">
        <v>4242</v>
      </c>
      <c r="D55" s="65" t="s">
        <v>3386</v>
      </c>
      <c r="E55" s="87" t="s">
        <v>4257</v>
      </c>
      <c r="F55" s="532">
        <v>45553.0</v>
      </c>
      <c r="G55" s="183">
        <v>10.0</v>
      </c>
      <c r="H55" s="185">
        <v>2.0</v>
      </c>
      <c r="I55" s="533">
        <v>10.0</v>
      </c>
      <c r="J55" s="529" t="s">
        <v>3478</v>
      </c>
      <c r="K55" s="3"/>
      <c r="L55" s="3"/>
      <c r="M55" s="3"/>
      <c r="N55" s="3"/>
      <c r="O55" s="3"/>
      <c r="P55" s="3"/>
      <c r="Q55" s="3"/>
      <c r="R55" s="3"/>
      <c r="S55" s="3"/>
      <c r="T55" s="3"/>
      <c r="U55" s="3"/>
      <c r="V55" s="3"/>
      <c r="W55" s="3"/>
      <c r="X55" s="3"/>
      <c r="Y55" s="3"/>
      <c r="Z55" s="3"/>
    </row>
    <row r="56" ht="11.25" customHeight="1">
      <c r="A56" s="405" t="s">
        <v>3475</v>
      </c>
      <c r="B56" s="82" t="s">
        <v>51</v>
      </c>
      <c r="C56" s="82" t="s">
        <v>4242</v>
      </c>
      <c r="D56" s="82" t="s">
        <v>3386</v>
      </c>
      <c r="E56" s="405" t="s">
        <v>4257</v>
      </c>
      <c r="F56" s="543">
        <v>45644.0</v>
      </c>
      <c r="G56" s="544">
        <v>10.0</v>
      </c>
      <c r="H56" s="517">
        <v>2.0</v>
      </c>
      <c r="I56" s="533">
        <v>10.0</v>
      </c>
      <c r="J56" s="529" t="s">
        <v>3478</v>
      </c>
      <c r="K56" s="3"/>
      <c r="L56" s="3"/>
      <c r="M56" s="3"/>
      <c r="N56" s="3"/>
      <c r="O56" s="3"/>
      <c r="P56" s="3"/>
      <c r="Q56" s="3"/>
      <c r="R56" s="3"/>
      <c r="S56" s="3"/>
      <c r="T56" s="3"/>
      <c r="U56" s="3"/>
      <c r="V56" s="3"/>
      <c r="W56" s="3"/>
      <c r="X56" s="3"/>
      <c r="Y56" s="3"/>
      <c r="Z56" s="3"/>
    </row>
    <row r="57" ht="11.25" customHeight="1">
      <c r="A57" s="398" t="s">
        <v>332</v>
      </c>
      <c r="B57" s="110" t="s">
        <v>51</v>
      </c>
      <c r="C57" s="110" t="s">
        <v>4260</v>
      </c>
      <c r="D57" s="110" t="s">
        <v>1041</v>
      </c>
      <c r="E57" s="113" t="s">
        <v>4261</v>
      </c>
      <c r="F57" s="545">
        <v>45301.0</v>
      </c>
      <c r="G57" s="419">
        <v>10.0</v>
      </c>
      <c r="H57" s="419">
        <v>12.0</v>
      </c>
      <c r="I57" s="546">
        <v>50.0</v>
      </c>
      <c r="J57" s="529" t="s">
        <v>332</v>
      </c>
      <c r="K57" s="3"/>
      <c r="L57" s="3"/>
      <c r="M57" s="3"/>
      <c r="N57" s="3"/>
      <c r="O57" s="3"/>
      <c r="P57" s="3"/>
      <c r="Q57" s="3"/>
      <c r="R57" s="3"/>
      <c r="S57" s="3"/>
      <c r="T57" s="3"/>
      <c r="U57" s="3"/>
      <c r="V57" s="3"/>
      <c r="W57" s="3"/>
      <c r="X57" s="3"/>
      <c r="Y57" s="3"/>
      <c r="Z57" s="3"/>
    </row>
    <row r="58" ht="11.25" customHeight="1">
      <c r="A58" s="398" t="s">
        <v>332</v>
      </c>
      <c r="B58" s="110" t="s">
        <v>51</v>
      </c>
      <c r="C58" s="547" t="s">
        <v>4262</v>
      </c>
      <c r="D58" s="110" t="s">
        <v>1041</v>
      </c>
      <c r="E58" s="548" t="s">
        <v>4263</v>
      </c>
      <c r="F58" s="545">
        <v>45378.0</v>
      </c>
      <c r="G58" s="419">
        <v>10.0</v>
      </c>
      <c r="H58" s="419">
        <v>12.0</v>
      </c>
      <c r="I58" s="546">
        <v>50.0</v>
      </c>
      <c r="J58" s="529" t="s">
        <v>332</v>
      </c>
      <c r="K58" s="3"/>
      <c r="L58" s="3"/>
      <c r="M58" s="3"/>
      <c r="N58" s="3"/>
      <c r="O58" s="3"/>
      <c r="P58" s="3"/>
      <c r="Q58" s="3"/>
      <c r="R58" s="3"/>
      <c r="S58" s="3"/>
      <c r="T58" s="3"/>
      <c r="U58" s="3"/>
      <c r="V58" s="3"/>
      <c r="W58" s="3"/>
      <c r="X58" s="3"/>
      <c r="Y58" s="3"/>
      <c r="Z58" s="3"/>
    </row>
    <row r="59" ht="11.25" customHeight="1">
      <c r="A59" s="398" t="s">
        <v>332</v>
      </c>
      <c r="B59" s="110" t="s">
        <v>51</v>
      </c>
      <c r="C59" s="110" t="s">
        <v>4260</v>
      </c>
      <c r="D59" s="110" t="s">
        <v>1041</v>
      </c>
      <c r="E59" s="113" t="s">
        <v>4261</v>
      </c>
      <c r="F59" s="545" t="s">
        <v>4264</v>
      </c>
      <c r="G59" s="419">
        <v>10.0</v>
      </c>
      <c r="H59" s="419">
        <v>12.0</v>
      </c>
      <c r="I59" s="546">
        <v>50.0</v>
      </c>
      <c r="J59" s="529" t="s">
        <v>332</v>
      </c>
      <c r="K59" s="3"/>
      <c r="L59" s="3"/>
      <c r="M59" s="3"/>
      <c r="N59" s="3"/>
      <c r="O59" s="3"/>
      <c r="P59" s="3"/>
      <c r="Q59" s="3"/>
      <c r="R59" s="3"/>
      <c r="S59" s="3"/>
      <c r="T59" s="3"/>
      <c r="U59" s="3"/>
      <c r="V59" s="3"/>
      <c r="W59" s="3"/>
      <c r="X59" s="3"/>
      <c r="Y59" s="3"/>
      <c r="Z59" s="3"/>
    </row>
    <row r="60" ht="11.25" customHeight="1">
      <c r="A60" s="87" t="s">
        <v>1365</v>
      </c>
      <c r="B60" s="65" t="s">
        <v>51</v>
      </c>
      <c r="C60" s="65" t="s">
        <v>4265</v>
      </c>
      <c r="D60" s="65" t="s">
        <v>4266</v>
      </c>
      <c r="E60" s="531" t="s">
        <v>4267</v>
      </c>
      <c r="F60" s="65"/>
      <c r="G60" s="361">
        <v>50.0</v>
      </c>
      <c r="H60" s="361">
        <v>4.0</v>
      </c>
      <c r="I60" s="536">
        <f>G60*2*2</f>
        <v>200</v>
      </c>
      <c r="J60" s="529" t="s">
        <v>1365</v>
      </c>
      <c r="K60" s="3"/>
      <c r="L60" s="3"/>
      <c r="M60" s="3"/>
      <c r="N60" s="3"/>
      <c r="O60" s="3"/>
      <c r="P60" s="3"/>
      <c r="Q60" s="3"/>
      <c r="R60" s="3"/>
      <c r="S60" s="3"/>
      <c r="T60" s="3"/>
      <c r="U60" s="3"/>
      <c r="V60" s="3"/>
      <c r="W60" s="3"/>
      <c r="X60" s="3"/>
      <c r="Y60" s="3"/>
      <c r="Z60" s="3"/>
    </row>
    <row r="61" ht="11.25" customHeight="1">
      <c r="A61" s="87" t="s">
        <v>1365</v>
      </c>
      <c r="B61" s="65" t="s">
        <v>51</v>
      </c>
      <c r="C61" s="82" t="s">
        <v>4268</v>
      </c>
      <c r="D61" s="65"/>
      <c r="E61" s="142" t="s">
        <v>4243</v>
      </c>
      <c r="F61" s="65" t="s">
        <v>4269</v>
      </c>
      <c r="G61" s="527">
        <v>10.0</v>
      </c>
      <c r="H61" s="185"/>
      <c r="I61" s="527">
        <f t="shared" ref="I61:I62" si="1">10*1.5</f>
        <v>15</v>
      </c>
      <c r="J61" s="529" t="s">
        <v>1365</v>
      </c>
      <c r="K61" s="3"/>
      <c r="L61" s="3"/>
      <c r="M61" s="3"/>
      <c r="N61" s="3"/>
      <c r="O61" s="3"/>
      <c r="P61" s="3"/>
      <c r="Q61" s="3"/>
      <c r="R61" s="3"/>
      <c r="S61" s="3"/>
      <c r="T61" s="3"/>
      <c r="U61" s="3"/>
      <c r="V61" s="3"/>
      <c r="W61" s="3"/>
      <c r="X61" s="3"/>
      <c r="Y61" s="3"/>
      <c r="Z61" s="3"/>
    </row>
    <row r="62" ht="11.25" customHeight="1">
      <c r="A62" s="87" t="s">
        <v>1365</v>
      </c>
      <c r="B62" s="65" t="s">
        <v>51</v>
      </c>
      <c r="C62" s="82" t="s">
        <v>4270</v>
      </c>
      <c r="D62" s="65"/>
      <c r="E62" s="142" t="s">
        <v>4243</v>
      </c>
      <c r="F62" s="65" t="s">
        <v>4271</v>
      </c>
      <c r="G62" s="527">
        <v>10.0</v>
      </c>
      <c r="H62" s="185"/>
      <c r="I62" s="527">
        <f t="shared" si="1"/>
        <v>15</v>
      </c>
      <c r="J62" s="529" t="s">
        <v>1365</v>
      </c>
      <c r="K62" s="3"/>
      <c r="L62" s="3"/>
      <c r="M62" s="3"/>
      <c r="N62" s="3"/>
      <c r="O62" s="3"/>
      <c r="P62" s="3"/>
      <c r="Q62" s="3"/>
      <c r="R62" s="3"/>
      <c r="S62" s="3"/>
      <c r="T62" s="3"/>
      <c r="U62" s="3"/>
      <c r="V62" s="3"/>
      <c r="W62" s="3"/>
      <c r="X62" s="3"/>
      <c r="Y62" s="3"/>
      <c r="Z62" s="3"/>
    </row>
    <row r="63" ht="11.25" customHeight="1">
      <c r="A63" s="87" t="s">
        <v>4272</v>
      </c>
      <c r="B63" s="65" t="s">
        <v>51</v>
      </c>
      <c r="C63" s="65" t="s">
        <v>4273</v>
      </c>
      <c r="D63" s="65" t="s">
        <v>1041</v>
      </c>
      <c r="E63" s="531" t="s">
        <v>4274</v>
      </c>
      <c r="F63" s="65" t="s">
        <v>4275</v>
      </c>
      <c r="G63" s="361">
        <v>50.0</v>
      </c>
      <c r="H63" s="361" t="s">
        <v>4276</v>
      </c>
      <c r="I63" s="533">
        <v>50.0</v>
      </c>
      <c r="J63" s="529" t="s">
        <v>380</v>
      </c>
      <c r="K63" s="3"/>
      <c r="L63" s="3"/>
      <c r="M63" s="3"/>
      <c r="N63" s="3"/>
      <c r="O63" s="3"/>
      <c r="P63" s="3"/>
      <c r="Q63" s="3"/>
      <c r="R63" s="3"/>
      <c r="S63" s="3"/>
      <c r="T63" s="3"/>
      <c r="U63" s="3"/>
      <c r="V63" s="3"/>
      <c r="W63" s="3"/>
      <c r="X63" s="3"/>
      <c r="Y63" s="3"/>
      <c r="Z63" s="3"/>
    </row>
    <row r="64" ht="11.25" customHeight="1">
      <c r="A64" s="87" t="s">
        <v>4272</v>
      </c>
      <c r="B64" s="65" t="s">
        <v>51</v>
      </c>
      <c r="C64" s="65" t="s">
        <v>4248</v>
      </c>
      <c r="D64" s="65" t="s">
        <v>1041</v>
      </c>
      <c r="E64" s="549" t="s">
        <v>4277</v>
      </c>
      <c r="F64" s="65" t="s">
        <v>4278</v>
      </c>
      <c r="G64" s="361">
        <v>50.0</v>
      </c>
      <c r="H64" s="361" t="s">
        <v>4276</v>
      </c>
      <c r="I64" s="533">
        <v>50.0</v>
      </c>
      <c r="J64" s="529" t="s">
        <v>380</v>
      </c>
      <c r="K64" s="3"/>
      <c r="L64" s="3"/>
      <c r="M64" s="3"/>
      <c r="N64" s="3"/>
      <c r="O64" s="3"/>
      <c r="P64" s="3"/>
      <c r="Q64" s="3"/>
      <c r="R64" s="3"/>
      <c r="S64" s="3"/>
      <c r="T64" s="3"/>
      <c r="U64" s="3"/>
      <c r="V64" s="3"/>
      <c r="W64" s="3"/>
      <c r="X64" s="3"/>
      <c r="Y64" s="3"/>
      <c r="Z64" s="3"/>
    </row>
    <row r="65" ht="11.25" customHeight="1">
      <c r="A65" s="87" t="s">
        <v>4272</v>
      </c>
      <c r="B65" s="65" t="s">
        <v>51</v>
      </c>
      <c r="C65" s="65" t="s">
        <v>4279</v>
      </c>
      <c r="D65" s="65" t="s">
        <v>1041</v>
      </c>
      <c r="E65" s="549" t="s">
        <v>4280</v>
      </c>
      <c r="F65" s="65" t="s">
        <v>4281</v>
      </c>
      <c r="G65" s="361">
        <v>50.0</v>
      </c>
      <c r="H65" s="361" t="s">
        <v>4276</v>
      </c>
      <c r="I65" s="533">
        <v>50.0</v>
      </c>
      <c r="J65" s="529" t="s">
        <v>380</v>
      </c>
      <c r="K65" s="3"/>
      <c r="L65" s="3"/>
      <c r="M65" s="3"/>
      <c r="N65" s="3"/>
      <c r="O65" s="3"/>
      <c r="P65" s="3"/>
      <c r="Q65" s="3"/>
      <c r="R65" s="3"/>
      <c r="S65" s="3"/>
      <c r="T65" s="3"/>
      <c r="U65" s="3"/>
      <c r="V65" s="3"/>
      <c r="W65" s="3"/>
      <c r="X65" s="3"/>
      <c r="Y65" s="3"/>
      <c r="Z65" s="3"/>
    </row>
    <row r="66" ht="11.25" customHeight="1">
      <c r="A66" s="87" t="s">
        <v>4272</v>
      </c>
      <c r="B66" s="65" t="s">
        <v>51</v>
      </c>
      <c r="C66" s="65" t="s">
        <v>4282</v>
      </c>
      <c r="D66" s="65" t="s">
        <v>1041</v>
      </c>
      <c r="E66" s="531" t="s">
        <v>4283</v>
      </c>
      <c r="F66" s="65" t="s">
        <v>4284</v>
      </c>
      <c r="G66" s="361">
        <v>50.0</v>
      </c>
      <c r="H66" s="361" t="s">
        <v>4276</v>
      </c>
      <c r="I66" s="533">
        <v>50.0</v>
      </c>
      <c r="J66" s="529" t="s">
        <v>380</v>
      </c>
      <c r="K66" s="3"/>
      <c r="L66" s="3"/>
      <c r="M66" s="3"/>
      <c r="N66" s="3"/>
      <c r="O66" s="3"/>
      <c r="P66" s="3"/>
      <c r="Q66" s="3"/>
      <c r="R66" s="3"/>
      <c r="S66" s="3"/>
      <c r="T66" s="3"/>
      <c r="U66" s="3"/>
      <c r="V66" s="3"/>
      <c r="W66" s="3"/>
      <c r="X66" s="3"/>
      <c r="Y66" s="3"/>
      <c r="Z66" s="3"/>
    </row>
    <row r="67" ht="11.25" customHeight="1">
      <c r="A67" s="87" t="s">
        <v>4272</v>
      </c>
      <c r="B67" s="65" t="s">
        <v>51</v>
      </c>
      <c r="C67" s="65" t="s">
        <v>4248</v>
      </c>
      <c r="D67" s="65" t="s">
        <v>1041</v>
      </c>
      <c r="E67" s="549" t="s">
        <v>4277</v>
      </c>
      <c r="F67" s="65" t="s">
        <v>4285</v>
      </c>
      <c r="G67" s="361">
        <v>50.0</v>
      </c>
      <c r="H67" s="361" t="s">
        <v>4276</v>
      </c>
      <c r="I67" s="533">
        <v>50.0</v>
      </c>
      <c r="J67" s="529" t="s">
        <v>380</v>
      </c>
      <c r="K67" s="3"/>
      <c r="L67" s="3"/>
      <c r="M67" s="3"/>
      <c r="N67" s="3"/>
      <c r="O67" s="3"/>
      <c r="P67" s="3"/>
      <c r="Q67" s="3"/>
      <c r="R67" s="3"/>
      <c r="S67" s="3"/>
      <c r="T67" s="3"/>
      <c r="U67" s="3"/>
      <c r="V67" s="3"/>
      <c r="W67" s="3"/>
      <c r="X67" s="3"/>
      <c r="Y67" s="3"/>
      <c r="Z67" s="3"/>
    </row>
    <row r="68" ht="11.25" customHeight="1">
      <c r="A68" s="398" t="s">
        <v>4272</v>
      </c>
      <c r="B68" s="110" t="s">
        <v>51</v>
      </c>
      <c r="C68" s="110" t="s">
        <v>4286</v>
      </c>
      <c r="D68" s="110" t="s">
        <v>1041</v>
      </c>
      <c r="E68" s="550" t="s">
        <v>4287</v>
      </c>
      <c r="F68" s="110" t="s">
        <v>4288</v>
      </c>
      <c r="G68" s="419">
        <v>50.0</v>
      </c>
      <c r="H68" s="419" t="s">
        <v>4276</v>
      </c>
      <c r="I68" s="546">
        <v>50.0</v>
      </c>
      <c r="J68" s="529" t="s">
        <v>380</v>
      </c>
      <c r="K68" s="3"/>
      <c r="L68" s="3"/>
      <c r="M68" s="3"/>
      <c r="N68" s="3"/>
      <c r="O68" s="3"/>
      <c r="P68" s="3"/>
      <c r="Q68" s="3"/>
      <c r="R68" s="3"/>
      <c r="S68" s="3"/>
      <c r="T68" s="3"/>
      <c r="U68" s="3"/>
      <c r="V68" s="3"/>
      <c r="W68" s="3"/>
      <c r="X68" s="3"/>
      <c r="Y68" s="3"/>
      <c r="Z68" s="3"/>
    </row>
    <row r="69" ht="11.25" customHeight="1">
      <c r="A69" s="398" t="s">
        <v>4272</v>
      </c>
      <c r="B69" s="110" t="s">
        <v>51</v>
      </c>
      <c r="C69" s="110" t="s">
        <v>617</v>
      </c>
      <c r="D69" s="110" t="s">
        <v>1041</v>
      </c>
      <c r="E69" s="551" t="s">
        <v>4289</v>
      </c>
      <c r="F69" s="110" t="s">
        <v>4290</v>
      </c>
      <c r="G69" s="419">
        <v>50.0</v>
      </c>
      <c r="H69" s="419" t="s">
        <v>4276</v>
      </c>
      <c r="I69" s="546">
        <v>50.0</v>
      </c>
      <c r="J69" s="529" t="s">
        <v>380</v>
      </c>
      <c r="K69" s="3"/>
      <c r="L69" s="3"/>
      <c r="M69" s="3"/>
      <c r="N69" s="3"/>
      <c r="O69" s="3"/>
      <c r="P69" s="3"/>
      <c r="Q69" s="3"/>
      <c r="R69" s="3"/>
      <c r="S69" s="3"/>
      <c r="T69" s="3"/>
      <c r="U69" s="3"/>
      <c r="V69" s="3"/>
      <c r="W69" s="3"/>
      <c r="X69" s="3"/>
      <c r="Y69" s="3"/>
      <c r="Z69" s="3"/>
    </row>
    <row r="70" ht="11.25" customHeight="1">
      <c r="A70" s="87" t="s">
        <v>4291</v>
      </c>
      <c r="B70" s="65" t="s">
        <v>51</v>
      </c>
      <c r="C70" s="82" t="s">
        <v>4242</v>
      </c>
      <c r="D70" s="552" t="str">
        <f>$D$17</f>
        <v>neindexată ULBS</v>
      </c>
      <c r="E70" s="531" t="s">
        <v>4242</v>
      </c>
      <c r="F70" s="541">
        <v>45343.0</v>
      </c>
      <c r="G70" s="527">
        <v>10.0</v>
      </c>
      <c r="H70" s="528">
        <v>2.0</v>
      </c>
      <c r="I70" s="536">
        <v>10.0</v>
      </c>
      <c r="J70" s="529" t="s">
        <v>397</v>
      </c>
      <c r="K70" s="3"/>
      <c r="L70" s="3"/>
      <c r="M70" s="3"/>
      <c r="N70" s="3"/>
      <c r="O70" s="3"/>
      <c r="P70" s="3"/>
      <c r="Q70" s="3"/>
      <c r="R70" s="3"/>
      <c r="S70" s="3"/>
      <c r="T70" s="3"/>
      <c r="U70" s="3"/>
      <c r="V70" s="3"/>
      <c r="W70" s="3"/>
      <c r="X70" s="3"/>
      <c r="Y70" s="3"/>
      <c r="Z70" s="3"/>
    </row>
    <row r="71" ht="11.25" customHeight="1">
      <c r="A71" s="87" t="s">
        <v>4291</v>
      </c>
      <c r="B71" s="65" t="s">
        <v>51</v>
      </c>
      <c r="C71" s="82" t="s">
        <v>4242</v>
      </c>
      <c r="D71" s="537" t="s">
        <v>4292</v>
      </c>
      <c r="E71" s="531" t="s">
        <v>4242</v>
      </c>
      <c r="F71" s="541">
        <v>45403.0</v>
      </c>
      <c r="G71" s="527">
        <v>10.0</v>
      </c>
      <c r="H71" s="528">
        <v>2.0</v>
      </c>
      <c r="I71" s="536">
        <v>10.0</v>
      </c>
      <c r="J71" s="529" t="s">
        <v>397</v>
      </c>
      <c r="K71" s="3"/>
      <c r="L71" s="3"/>
      <c r="M71" s="3"/>
      <c r="N71" s="3"/>
      <c r="O71" s="3"/>
      <c r="P71" s="3"/>
      <c r="Q71" s="3"/>
      <c r="R71" s="3"/>
      <c r="S71" s="3"/>
      <c r="T71" s="3"/>
      <c r="U71" s="3"/>
      <c r="V71" s="3"/>
      <c r="W71" s="3"/>
      <c r="X71" s="3"/>
      <c r="Y71" s="3"/>
      <c r="Z71" s="3"/>
    </row>
    <row r="72" ht="11.25" customHeight="1">
      <c r="A72" s="87" t="s">
        <v>4291</v>
      </c>
      <c r="B72" s="65" t="s">
        <v>51</v>
      </c>
      <c r="C72" s="82" t="s">
        <v>4293</v>
      </c>
      <c r="D72" s="553" t="s">
        <v>4294</v>
      </c>
      <c r="E72" s="534" t="s">
        <v>4295</v>
      </c>
      <c r="F72" s="554">
        <v>45344.0</v>
      </c>
      <c r="G72" s="527">
        <v>50.0</v>
      </c>
      <c r="H72" s="528">
        <v>2.0</v>
      </c>
      <c r="I72" s="536">
        <v>50.0</v>
      </c>
      <c r="J72" s="529" t="s">
        <v>397</v>
      </c>
      <c r="K72" s="3"/>
      <c r="L72" s="3"/>
      <c r="M72" s="3"/>
      <c r="N72" s="3"/>
      <c r="O72" s="3"/>
      <c r="P72" s="3"/>
      <c r="Q72" s="3"/>
      <c r="R72" s="3"/>
      <c r="S72" s="3"/>
      <c r="T72" s="3"/>
      <c r="U72" s="3"/>
      <c r="V72" s="3"/>
      <c r="W72" s="3"/>
      <c r="X72" s="3"/>
      <c r="Y72" s="3"/>
      <c r="Z72" s="3"/>
    </row>
    <row r="73" ht="11.25" customHeight="1">
      <c r="A73" s="87" t="s">
        <v>3480</v>
      </c>
      <c r="B73" s="65" t="s">
        <v>51</v>
      </c>
      <c r="C73" s="65" t="s">
        <v>4296</v>
      </c>
      <c r="D73" s="65" t="s">
        <v>1041</v>
      </c>
      <c r="E73" s="441" t="s">
        <v>4297</v>
      </c>
      <c r="F73" s="65" t="s">
        <v>4298</v>
      </c>
      <c r="G73" s="361">
        <v>50.0</v>
      </c>
      <c r="H73" s="361">
        <v>50.0</v>
      </c>
      <c r="I73" s="461">
        <v>50.0</v>
      </c>
      <c r="J73" s="529" t="s">
        <v>1419</v>
      </c>
      <c r="K73" s="3"/>
      <c r="L73" s="3"/>
      <c r="M73" s="3"/>
      <c r="N73" s="3"/>
      <c r="O73" s="3"/>
      <c r="P73" s="3"/>
      <c r="Q73" s="3"/>
      <c r="R73" s="3"/>
      <c r="S73" s="3"/>
      <c r="T73" s="3"/>
      <c r="U73" s="3"/>
      <c r="V73" s="3"/>
      <c r="W73" s="3"/>
      <c r="X73" s="3"/>
      <c r="Y73" s="3"/>
      <c r="Z73" s="3"/>
    </row>
    <row r="74" ht="11.25" customHeight="1">
      <c r="A74" s="87" t="s">
        <v>3480</v>
      </c>
      <c r="B74" s="65" t="s">
        <v>51</v>
      </c>
      <c r="C74" s="65" t="s">
        <v>4299</v>
      </c>
      <c r="D74" s="65" t="s">
        <v>4300</v>
      </c>
      <c r="E74" s="441" t="s">
        <v>4301</v>
      </c>
      <c r="F74" s="64" t="s">
        <v>4302</v>
      </c>
      <c r="G74" s="527">
        <v>10.0</v>
      </c>
      <c r="H74" s="528">
        <v>10.0</v>
      </c>
      <c r="I74" s="461">
        <v>10.0</v>
      </c>
      <c r="J74" s="529" t="s">
        <v>1419</v>
      </c>
      <c r="K74" s="3"/>
      <c r="L74" s="3"/>
      <c r="M74" s="3"/>
      <c r="N74" s="3"/>
      <c r="O74" s="3"/>
      <c r="P74" s="3"/>
      <c r="Q74" s="3"/>
      <c r="R74" s="3"/>
      <c r="S74" s="3"/>
      <c r="T74" s="3"/>
      <c r="U74" s="3"/>
      <c r="V74" s="3"/>
      <c r="W74" s="3"/>
      <c r="X74" s="3"/>
      <c r="Y74" s="3"/>
      <c r="Z74" s="3"/>
    </row>
    <row r="75" ht="11.25" customHeight="1">
      <c r="A75" s="87" t="s">
        <v>4303</v>
      </c>
      <c r="B75" s="65" t="s">
        <v>51</v>
      </c>
      <c r="C75" s="555" t="s">
        <v>4242</v>
      </c>
      <c r="D75" s="108" t="s">
        <v>4304</v>
      </c>
      <c r="E75" s="534" t="s">
        <v>4244</v>
      </c>
      <c r="F75" s="545">
        <v>45648.0</v>
      </c>
      <c r="G75" s="419">
        <v>10.0</v>
      </c>
      <c r="H75" s="556">
        <v>6.0</v>
      </c>
      <c r="I75" s="546">
        <v>10.0</v>
      </c>
      <c r="J75" s="529" t="s">
        <v>409</v>
      </c>
      <c r="K75" s="3"/>
      <c r="L75" s="3"/>
      <c r="M75" s="3"/>
      <c r="N75" s="3"/>
      <c r="O75" s="3"/>
      <c r="P75" s="3"/>
      <c r="Q75" s="3"/>
      <c r="R75" s="3"/>
      <c r="S75" s="3"/>
      <c r="T75" s="3"/>
      <c r="U75" s="3"/>
      <c r="V75" s="3"/>
      <c r="W75" s="3"/>
      <c r="X75" s="3"/>
      <c r="Y75" s="3"/>
      <c r="Z75" s="3"/>
    </row>
    <row r="76" ht="11.25" customHeight="1">
      <c r="A76" s="87" t="s">
        <v>429</v>
      </c>
      <c r="B76" s="65" t="s">
        <v>1127</v>
      </c>
      <c r="C76" s="65" t="s">
        <v>4305</v>
      </c>
      <c r="D76" s="65" t="s">
        <v>1041</v>
      </c>
      <c r="E76" s="87" t="s">
        <v>4306</v>
      </c>
      <c r="F76" s="65" t="s">
        <v>4307</v>
      </c>
      <c r="G76" s="361">
        <v>50.0</v>
      </c>
      <c r="H76" s="361"/>
      <c r="I76" s="533">
        <v>50.0</v>
      </c>
      <c r="J76" s="529" t="s">
        <v>429</v>
      </c>
      <c r="K76" s="3"/>
      <c r="L76" s="3"/>
      <c r="M76" s="3"/>
      <c r="N76" s="3"/>
      <c r="O76" s="3"/>
      <c r="P76" s="3"/>
      <c r="Q76" s="3"/>
      <c r="R76" s="3"/>
      <c r="S76" s="3"/>
      <c r="T76" s="3"/>
      <c r="U76" s="3"/>
      <c r="V76" s="3"/>
      <c r="W76" s="3"/>
      <c r="X76" s="3"/>
      <c r="Y76" s="3"/>
      <c r="Z76" s="3"/>
    </row>
    <row r="77" ht="11.25" customHeight="1">
      <c r="A77" s="87" t="s">
        <v>448</v>
      </c>
      <c r="B77" s="65" t="s">
        <v>51</v>
      </c>
      <c r="C77" s="110" t="s">
        <v>4308</v>
      </c>
      <c r="D77" s="279" t="s">
        <v>4309</v>
      </c>
      <c r="E77" s="306" t="s">
        <v>4310</v>
      </c>
      <c r="F77" s="110" t="s">
        <v>4311</v>
      </c>
      <c r="G77" s="400">
        <v>50.0</v>
      </c>
      <c r="H77" s="423"/>
      <c r="I77" s="424">
        <v>100.0</v>
      </c>
      <c r="J77" s="529" t="s">
        <v>448</v>
      </c>
      <c r="K77" s="3"/>
      <c r="L77" s="3"/>
      <c r="M77" s="3"/>
      <c r="N77" s="3"/>
      <c r="O77" s="3"/>
      <c r="P77" s="3"/>
      <c r="Q77" s="3"/>
      <c r="R77" s="3"/>
      <c r="S77" s="3"/>
      <c r="T77" s="3"/>
      <c r="U77" s="3"/>
      <c r="V77" s="3"/>
      <c r="W77" s="3"/>
      <c r="X77" s="3"/>
      <c r="Y77" s="3"/>
      <c r="Z77" s="3"/>
    </row>
    <row r="78" ht="11.25" customHeight="1">
      <c r="A78" s="524" t="s">
        <v>448</v>
      </c>
      <c r="B78" s="65" t="s">
        <v>51</v>
      </c>
      <c r="C78" s="65" t="s">
        <v>4312</v>
      </c>
      <c r="D78" s="65" t="s">
        <v>4313</v>
      </c>
      <c r="E78" s="230" t="s">
        <v>4314</v>
      </c>
      <c r="F78" s="361"/>
      <c r="G78" s="557">
        <v>50.0</v>
      </c>
      <c r="H78" s="556" t="s">
        <v>4315</v>
      </c>
      <c r="I78" s="546">
        <v>75.0</v>
      </c>
      <c r="J78" s="529" t="s">
        <v>448</v>
      </c>
      <c r="K78" s="3"/>
      <c r="L78" s="3"/>
      <c r="M78" s="3"/>
      <c r="N78" s="3"/>
      <c r="O78" s="3"/>
      <c r="P78" s="3"/>
      <c r="Q78" s="3"/>
      <c r="R78" s="3"/>
      <c r="S78" s="3"/>
      <c r="T78" s="3"/>
      <c r="U78" s="3"/>
      <c r="V78" s="3"/>
      <c r="W78" s="3"/>
      <c r="X78" s="3"/>
      <c r="Y78" s="3"/>
      <c r="Z78" s="3"/>
    </row>
    <row r="79" ht="11.25" customHeight="1">
      <c r="A79" s="87" t="s">
        <v>448</v>
      </c>
      <c r="B79" s="65" t="s">
        <v>51</v>
      </c>
      <c r="C79" s="65" t="s">
        <v>4316</v>
      </c>
      <c r="D79" s="254" t="s">
        <v>4317</v>
      </c>
      <c r="E79" s="230" t="s">
        <v>4318</v>
      </c>
      <c r="F79" s="65"/>
      <c r="G79" s="400">
        <v>50.0</v>
      </c>
      <c r="H79" s="419" t="s">
        <v>4319</v>
      </c>
      <c r="I79" s="546">
        <v>100.0</v>
      </c>
      <c r="J79" s="529" t="s">
        <v>448</v>
      </c>
      <c r="K79" s="3"/>
      <c r="L79" s="3"/>
      <c r="M79" s="3"/>
      <c r="N79" s="3"/>
      <c r="O79" s="3"/>
      <c r="P79" s="3"/>
      <c r="Q79" s="3"/>
      <c r="R79" s="3"/>
      <c r="S79" s="3"/>
      <c r="T79" s="3"/>
      <c r="U79" s="3"/>
      <c r="V79" s="3"/>
      <c r="W79" s="3"/>
      <c r="X79" s="3"/>
      <c r="Y79" s="3"/>
      <c r="Z79" s="3"/>
    </row>
    <row r="80" ht="11.25" customHeight="1">
      <c r="A80" s="87" t="s">
        <v>448</v>
      </c>
      <c r="B80" s="65" t="s">
        <v>51</v>
      </c>
      <c r="C80" s="235" t="s">
        <v>4320</v>
      </c>
      <c r="D80" s="254" t="s">
        <v>4321</v>
      </c>
      <c r="E80" s="230" t="s">
        <v>4322</v>
      </c>
      <c r="F80" s="65"/>
      <c r="G80" s="400">
        <v>50.0</v>
      </c>
      <c r="H80" s="419" t="s">
        <v>4323</v>
      </c>
      <c r="I80" s="546">
        <v>75.0</v>
      </c>
      <c r="J80" s="529" t="s">
        <v>448</v>
      </c>
      <c r="K80" s="3"/>
      <c r="L80" s="3"/>
      <c r="M80" s="3"/>
      <c r="N80" s="3"/>
      <c r="O80" s="3"/>
      <c r="P80" s="3"/>
      <c r="Q80" s="3"/>
      <c r="R80" s="3"/>
      <c r="S80" s="3"/>
      <c r="T80" s="3"/>
      <c r="U80" s="3"/>
      <c r="V80" s="3"/>
      <c r="W80" s="3"/>
      <c r="X80" s="3"/>
      <c r="Y80" s="3"/>
      <c r="Z80" s="3"/>
    </row>
    <row r="81" ht="11.25" customHeight="1">
      <c r="A81" s="87" t="s">
        <v>448</v>
      </c>
      <c r="B81" s="65" t="s">
        <v>51</v>
      </c>
      <c r="C81" s="235" t="s">
        <v>4324</v>
      </c>
      <c r="D81" s="254" t="s">
        <v>998</v>
      </c>
      <c r="E81" s="537" t="s">
        <v>4325</v>
      </c>
      <c r="F81" s="110" t="s">
        <v>4326</v>
      </c>
      <c r="G81" s="400">
        <v>10.0</v>
      </c>
      <c r="H81" s="419" t="s">
        <v>4319</v>
      </c>
      <c r="I81" s="546">
        <v>50.0</v>
      </c>
      <c r="J81" s="529" t="s">
        <v>448</v>
      </c>
      <c r="K81" s="3"/>
      <c r="L81" s="3"/>
      <c r="M81" s="3"/>
      <c r="N81" s="3"/>
      <c r="O81" s="3"/>
      <c r="P81" s="3"/>
      <c r="Q81" s="3"/>
      <c r="R81" s="3"/>
      <c r="S81" s="3"/>
      <c r="T81" s="3"/>
      <c r="U81" s="3"/>
      <c r="V81" s="3"/>
      <c r="W81" s="3"/>
      <c r="X81" s="3"/>
      <c r="Y81" s="3"/>
      <c r="Z81" s="3"/>
    </row>
    <row r="82" ht="11.25" customHeight="1">
      <c r="A82" s="87" t="s">
        <v>448</v>
      </c>
      <c r="B82" s="65" t="s">
        <v>51</v>
      </c>
      <c r="C82" s="235" t="s">
        <v>165</v>
      </c>
      <c r="D82" s="82" t="s">
        <v>4327</v>
      </c>
      <c r="E82" s="230" t="s">
        <v>4328</v>
      </c>
      <c r="F82" s="110" t="s">
        <v>4329</v>
      </c>
      <c r="G82" s="400">
        <v>10.0</v>
      </c>
      <c r="H82" s="558" t="s">
        <v>4330</v>
      </c>
      <c r="I82" s="546">
        <v>50.0</v>
      </c>
      <c r="J82" s="529" t="s">
        <v>448</v>
      </c>
      <c r="K82" s="3"/>
      <c r="L82" s="3"/>
      <c r="M82" s="3"/>
      <c r="N82" s="3"/>
      <c r="O82" s="3"/>
      <c r="P82" s="3"/>
      <c r="Q82" s="3"/>
      <c r="R82" s="3"/>
      <c r="S82" s="3"/>
      <c r="T82" s="3"/>
      <c r="U82" s="3"/>
      <c r="V82" s="3"/>
      <c r="W82" s="3"/>
      <c r="X82" s="3"/>
      <c r="Y82" s="3"/>
      <c r="Z82" s="3"/>
    </row>
    <row r="83" ht="11.25" customHeight="1">
      <c r="A83" s="87" t="s">
        <v>448</v>
      </c>
      <c r="B83" s="65" t="s">
        <v>51</v>
      </c>
      <c r="C83" s="65" t="s">
        <v>165</v>
      </c>
      <c r="D83" s="82" t="s">
        <v>4327</v>
      </c>
      <c r="E83" s="230" t="s">
        <v>4328</v>
      </c>
      <c r="F83" s="110" t="s">
        <v>4331</v>
      </c>
      <c r="G83" s="400">
        <v>10.0</v>
      </c>
      <c r="H83" s="558" t="s">
        <v>4330</v>
      </c>
      <c r="I83" s="546">
        <v>50.0</v>
      </c>
      <c r="J83" s="529" t="s">
        <v>448</v>
      </c>
      <c r="K83" s="3"/>
      <c r="L83" s="3"/>
      <c r="M83" s="246"/>
      <c r="N83" s="3"/>
      <c r="O83" s="3"/>
      <c r="P83" s="3"/>
      <c r="Q83" s="3"/>
      <c r="R83" s="3"/>
      <c r="S83" s="3"/>
      <c r="T83" s="3"/>
      <c r="U83" s="3"/>
      <c r="V83" s="3"/>
      <c r="W83" s="3"/>
      <c r="X83" s="3"/>
      <c r="Y83" s="3"/>
      <c r="Z83" s="3"/>
    </row>
    <row r="84" ht="11.25" customHeight="1">
      <c r="A84" s="87" t="s">
        <v>448</v>
      </c>
      <c r="B84" s="65" t="s">
        <v>51</v>
      </c>
      <c r="C84" s="235" t="s">
        <v>4332</v>
      </c>
      <c r="D84" s="82" t="s">
        <v>4327</v>
      </c>
      <c r="E84" s="230" t="s">
        <v>4333</v>
      </c>
      <c r="F84" s="110" t="s">
        <v>4334</v>
      </c>
      <c r="G84" s="400">
        <v>10.0</v>
      </c>
      <c r="H84" s="558" t="s">
        <v>4330</v>
      </c>
      <c r="I84" s="546">
        <v>50.0</v>
      </c>
      <c r="J84" s="529" t="s">
        <v>448</v>
      </c>
      <c r="K84" s="3"/>
      <c r="L84" s="3"/>
      <c r="M84" s="3"/>
      <c r="N84" s="3"/>
      <c r="O84" s="3"/>
      <c r="P84" s="3"/>
      <c r="Q84" s="3"/>
      <c r="R84" s="3"/>
      <c r="S84" s="3"/>
      <c r="T84" s="3"/>
      <c r="U84" s="3"/>
      <c r="V84" s="3"/>
      <c r="W84" s="3"/>
      <c r="X84" s="3"/>
      <c r="Y84" s="3"/>
      <c r="Z84" s="3"/>
    </row>
    <row r="85" ht="11.25" customHeight="1">
      <c r="A85" s="87" t="s">
        <v>448</v>
      </c>
      <c r="B85" s="65" t="s">
        <v>51</v>
      </c>
      <c r="C85" s="110" t="s">
        <v>4255</v>
      </c>
      <c r="D85" s="82" t="s">
        <v>4327</v>
      </c>
      <c r="E85" s="559" t="s">
        <v>4335</v>
      </c>
      <c r="F85" s="82" t="s">
        <v>4336</v>
      </c>
      <c r="G85" s="560">
        <v>10.0</v>
      </c>
      <c r="H85" s="558" t="s">
        <v>4330</v>
      </c>
      <c r="I85" s="546">
        <v>50.0</v>
      </c>
      <c r="J85" s="529" t="s">
        <v>448</v>
      </c>
      <c r="K85" s="3"/>
      <c r="L85" s="3"/>
      <c r="M85" s="3"/>
      <c r="N85" s="3"/>
      <c r="O85" s="3"/>
      <c r="P85" s="3"/>
      <c r="Q85" s="3"/>
      <c r="R85" s="3"/>
      <c r="S85" s="3"/>
      <c r="T85" s="3"/>
      <c r="U85" s="3"/>
      <c r="V85" s="3"/>
      <c r="W85" s="3"/>
      <c r="X85" s="3"/>
      <c r="Y85" s="3"/>
      <c r="Z85" s="3"/>
    </row>
    <row r="86" ht="11.25" customHeight="1">
      <c r="A86" s="87" t="s">
        <v>448</v>
      </c>
      <c r="B86" s="65" t="s">
        <v>51</v>
      </c>
      <c r="C86" s="82" t="s">
        <v>4337</v>
      </c>
      <c r="D86" s="82" t="s">
        <v>4327</v>
      </c>
      <c r="E86" s="441" t="s">
        <v>4338</v>
      </c>
      <c r="F86" s="82" t="s">
        <v>4339</v>
      </c>
      <c r="G86" s="560">
        <v>10.0</v>
      </c>
      <c r="H86" s="558" t="s">
        <v>4330</v>
      </c>
      <c r="I86" s="546">
        <v>50.0</v>
      </c>
      <c r="J86" s="529" t="s">
        <v>448</v>
      </c>
      <c r="K86" s="3"/>
      <c r="L86" s="3"/>
      <c r="M86" s="3"/>
      <c r="N86" s="3"/>
      <c r="O86" s="3"/>
      <c r="P86" s="3"/>
      <c r="Q86" s="3"/>
      <c r="R86" s="3"/>
      <c r="S86" s="3"/>
      <c r="T86" s="3"/>
      <c r="U86" s="3"/>
      <c r="V86" s="3"/>
      <c r="W86" s="3"/>
      <c r="X86" s="3"/>
      <c r="Y86" s="3"/>
      <c r="Z86" s="3"/>
    </row>
    <row r="87" ht="11.25" customHeight="1">
      <c r="A87" s="87" t="s">
        <v>448</v>
      </c>
      <c r="B87" s="65" t="s">
        <v>51</v>
      </c>
      <c r="C87" s="82" t="s">
        <v>4337</v>
      </c>
      <c r="D87" s="82" t="s">
        <v>4327</v>
      </c>
      <c r="E87" s="441" t="s">
        <v>4338</v>
      </c>
      <c r="F87" s="82" t="s">
        <v>4340</v>
      </c>
      <c r="G87" s="560">
        <v>10.0</v>
      </c>
      <c r="H87" s="558" t="s">
        <v>4330</v>
      </c>
      <c r="I87" s="546">
        <v>50.0</v>
      </c>
      <c r="J87" s="529" t="s">
        <v>448</v>
      </c>
      <c r="K87" s="3"/>
      <c r="L87" s="3"/>
      <c r="M87" s="3"/>
      <c r="N87" s="3"/>
      <c r="O87" s="3"/>
      <c r="P87" s="3"/>
      <c r="Q87" s="3"/>
      <c r="R87" s="3"/>
      <c r="S87" s="3"/>
      <c r="T87" s="3"/>
      <c r="U87" s="3"/>
      <c r="V87" s="3"/>
      <c r="W87" s="3"/>
      <c r="X87" s="3"/>
      <c r="Y87" s="3"/>
      <c r="Z87" s="3"/>
    </row>
    <row r="88" ht="11.25" customHeight="1">
      <c r="A88" s="87" t="s">
        <v>448</v>
      </c>
      <c r="B88" s="65" t="s">
        <v>51</v>
      </c>
      <c r="C88" s="82" t="s">
        <v>4341</v>
      </c>
      <c r="D88" s="279" t="s">
        <v>3386</v>
      </c>
      <c r="E88" s="441" t="s">
        <v>4342</v>
      </c>
      <c r="F88" s="247" t="s">
        <v>4343</v>
      </c>
      <c r="G88" s="400">
        <v>10.0</v>
      </c>
      <c r="H88" s="423" t="s">
        <v>4315</v>
      </c>
      <c r="I88" s="546">
        <v>10.0</v>
      </c>
      <c r="J88" s="529" t="s">
        <v>448</v>
      </c>
      <c r="K88" s="3"/>
      <c r="L88" s="3"/>
      <c r="M88" s="3"/>
      <c r="N88" s="3"/>
      <c r="O88" s="3"/>
      <c r="P88" s="3"/>
      <c r="Q88" s="3"/>
      <c r="R88" s="3"/>
      <c r="S88" s="3"/>
      <c r="T88" s="3"/>
      <c r="U88" s="3"/>
      <c r="V88" s="3"/>
      <c r="W88" s="3"/>
      <c r="X88" s="3"/>
      <c r="Y88" s="3"/>
      <c r="Z88" s="3"/>
    </row>
    <row r="89" ht="11.25" customHeight="1">
      <c r="A89" s="87" t="s">
        <v>4344</v>
      </c>
      <c r="B89" s="65" t="s">
        <v>51</v>
      </c>
      <c r="C89" s="65" t="s">
        <v>4345</v>
      </c>
      <c r="D89" s="65" t="s">
        <v>4346</v>
      </c>
      <c r="E89" s="441" t="s">
        <v>4347</v>
      </c>
      <c r="F89" s="65" t="s">
        <v>4348</v>
      </c>
      <c r="G89" s="419">
        <v>50.0</v>
      </c>
      <c r="H89" s="419" t="s">
        <v>4315</v>
      </c>
      <c r="I89" s="546">
        <f>G89</f>
        <v>50</v>
      </c>
      <c r="J89" s="529" t="s">
        <v>464</v>
      </c>
      <c r="K89" s="3"/>
      <c r="L89" s="3"/>
      <c r="M89" s="3"/>
      <c r="N89" s="3"/>
      <c r="O89" s="3"/>
      <c r="P89" s="3"/>
      <c r="Q89" s="3"/>
      <c r="R89" s="3"/>
      <c r="S89" s="3"/>
      <c r="T89" s="3"/>
      <c r="U89" s="3"/>
      <c r="V89" s="3"/>
      <c r="W89" s="3"/>
      <c r="X89" s="3"/>
      <c r="Y89" s="3"/>
      <c r="Z89" s="3"/>
    </row>
    <row r="90" ht="11.25" customHeight="1">
      <c r="A90" s="87" t="s">
        <v>4344</v>
      </c>
      <c r="B90" s="65" t="s">
        <v>51</v>
      </c>
      <c r="C90" s="15" t="s">
        <v>4282</v>
      </c>
      <c r="D90" s="254" t="s">
        <v>998</v>
      </c>
      <c r="E90" s="107" t="s">
        <v>4283</v>
      </c>
      <c r="F90" s="561" t="s">
        <v>4349</v>
      </c>
      <c r="G90" s="400">
        <v>50.0</v>
      </c>
      <c r="H90" s="517" t="s">
        <v>4276</v>
      </c>
      <c r="I90" s="562">
        <v>50.0</v>
      </c>
      <c r="J90" s="529" t="s">
        <v>464</v>
      </c>
      <c r="K90" s="3"/>
      <c r="L90" s="3"/>
      <c r="M90" s="3"/>
      <c r="N90" s="3"/>
      <c r="O90" s="3"/>
      <c r="P90" s="3"/>
      <c r="Q90" s="3"/>
      <c r="R90" s="3"/>
      <c r="S90" s="3"/>
      <c r="T90" s="3"/>
      <c r="U90" s="3"/>
      <c r="V90" s="3"/>
      <c r="W90" s="3"/>
      <c r="X90" s="3"/>
      <c r="Y90" s="3"/>
      <c r="Z90" s="3"/>
    </row>
    <row r="91" ht="11.25" customHeight="1">
      <c r="A91" s="87" t="s">
        <v>4344</v>
      </c>
      <c r="B91" s="65" t="s">
        <v>51</v>
      </c>
      <c r="C91" s="65" t="s">
        <v>4345</v>
      </c>
      <c r="D91" s="65" t="s">
        <v>4346</v>
      </c>
      <c r="E91" s="441" t="s">
        <v>4347</v>
      </c>
      <c r="F91" s="15" t="s">
        <v>4350</v>
      </c>
      <c r="G91" s="400">
        <v>10.0</v>
      </c>
      <c r="H91" s="419" t="s">
        <v>4315</v>
      </c>
      <c r="I91" s="563">
        <f t="shared" ref="I91:I94" si="2">G91</f>
        <v>10</v>
      </c>
      <c r="J91" s="529" t="s">
        <v>464</v>
      </c>
      <c r="K91" s="3"/>
      <c r="L91" s="3"/>
      <c r="M91" s="3"/>
      <c r="N91" s="3"/>
      <c r="O91" s="3"/>
      <c r="P91" s="3"/>
      <c r="Q91" s="3"/>
      <c r="R91" s="3"/>
      <c r="S91" s="3"/>
      <c r="T91" s="3"/>
      <c r="U91" s="3"/>
      <c r="V91" s="3"/>
      <c r="W91" s="3"/>
      <c r="X91" s="3"/>
      <c r="Y91" s="3"/>
      <c r="Z91" s="3"/>
    </row>
    <row r="92" ht="11.25" customHeight="1">
      <c r="A92" s="87" t="s">
        <v>4344</v>
      </c>
      <c r="B92" s="65" t="s">
        <v>51</v>
      </c>
      <c r="C92" s="15" t="s">
        <v>4248</v>
      </c>
      <c r="D92" s="254"/>
      <c r="E92" s="123" t="s">
        <v>4351</v>
      </c>
      <c r="F92" s="15" t="s">
        <v>4352</v>
      </c>
      <c r="G92" s="400">
        <v>50.0</v>
      </c>
      <c r="H92" s="517" t="s">
        <v>4276</v>
      </c>
      <c r="I92" s="563">
        <f t="shared" si="2"/>
        <v>50</v>
      </c>
      <c r="J92" s="529" t="s">
        <v>464</v>
      </c>
      <c r="K92" s="3"/>
      <c r="L92" s="3"/>
      <c r="M92" s="3"/>
      <c r="N92" s="3"/>
      <c r="O92" s="3"/>
      <c r="P92" s="3"/>
      <c r="Q92" s="3"/>
      <c r="R92" s="3"/>
      <c r="S92" s="3"/>
      <c r="T92" s="3"/>
      <c r="U92" s="3"/>
      <c r="V92" s="3"/>
      <c r="W92" s="3"/>
      <c r="X92" s="3"/>
      <c r="Y92" s="3"/>
      <c r="Z92" s="3"/>
    </row>
    <row r="93" ht="11.25" customHeight="1">
      <c r="A93" s="87" t="s">
        <v>4344</v>
      </c>
      <c r="B93" s="65" t="s">
        <v>51</v>
      </c>
      <c r="C93" s="15" t="s">
        <v>4353</v>
      </c>
      <c r="D93" s="254"/>
      <c r="E93" s="107" t="s">
        <v>4354</v>
      </c>
      <c r="F93" s="15" t="s">
        <v>4355</v>
      </c>
      <c r="G93" s="400">
        <v>50.0</v>
      </c>
      <c r="H93" s="517" t="s">
        <v>4276</v>
      </c>
      <c r="I93" s="563">
        <f t="shared" si="2"/>
        <v>50</v>
      </c>
      <c r="J93" s="529" t="s">
        <v>464</v>
      </c>
      <c r="K93" s="3"/>
      <c r="L93" s="3"/>
      <c r="M93" s="3"/>
      <c r="N93" s="3"/>
      <c r="O93" s="3"/>
      <c r="P93" s="3"/>
      <c r="Q93" s="3"/>
      <c r="R93" s="3"/>
      <c r="S93" s="3"/>
      <c r="T93" s="3"/>
      <c r="U93" s="3"/>
      <c r="V93" s="3"/>
      <c r="W93" s="3"/>
      <c r="X93" s="3"/>
      <c r="Y93" s="3"/>
      <c r="Z93" s="3"/>
    </row>
    <row r="94" ht="11.25" customHeight="1">
      <c r="A94" s="87" t="s">
        <v>4344</v>
      </c>
      <c r="B94" s="65" t="s">
        <v>51</v>
      </c>
      <c r="C94" s="15" t="s">
        <v>4356</v>
      </c>
      <c r="D94" s="254"/>
      <c r="E94" s="107" t="s">
        <v>4357</v>
      </c>
      <c r="F94" s="15" t="s">
        <v>4358</v>
      </c>
      <c r="G94" s="400">
        <v>50.0</v>
      </c>
      <c r="H94" s="517" t="s">
        <v>4276</v>
      </c>
      <c r="I94" s="563">
        <f t="shared" si="2"/>
        <v>50</v>
      </c>
      <c r="J94" s="529" t="s">
        <v>464</v>
      </c>
      <c r="K94" s="3"/>
      <c r="L94" s="3"/>
      <c r="M94" s="3"/>
      <c r="N94" s="3"/>
      <c r="O94" s="3"/>
      <c r="P94" s="3"/>
      <c r="Q94" s="3"/>
      <c r="R94" s="3"/>
      <c r="S94" s="3"/>
      <c r="T94" s="3"/>
      <c r="U94" s="3"/>
      <c r="V94" s="3"/>
      <c r="W94" s="3"/>
      <c r="X94" s="3"/>
      <c r="Y94" s="3"/>
      <c r="Z94" s="3"/>
    </row>
    <row r="95" ht="11.25" customHeight="1">
      <c r="A95" s="87" t="s">
        <v>474</v>
      </c>
      <c r="B95" s="65" t="s">
        <v>51</v>
      </c>
      <c r="C95" s="65" t="s">
        <v>4345</v>
      </c>
      <c r="D95" s="65" t="s">
        <v>4346</v>
      </c>
      <c r="E95" s="441" t="s">
        <v>4347</v>
      </c>
      <c r="F95" s="65" t="s">
        <v>4359</v>
      </c>
      <c r="G95" s="419">
        <v>100.0</v>
      </c>
      <c r="H95" s="419" t="s">
        <v>4315</v>
      </c>
      <c r="I95" s="546">
        <f>G95*1.5</f>
        <v>150</v>
      </c>
      <c r="J95" s="529" t="s">
        <v>474</v>
      </c>
      <c r="K95" s="3"/>
      <c r="L95" s="3"/>
      <c r="M95" s="3"/>
      <c r="N95" s="3"/>
      <c r="O95" s="3"/>
      <c r="P95" s="3"/>
      <c r="Q95" s="3"/>
      <c r="R95" s="3"/>
      <c r="S95" s="3"/>
      <c r="T95" s="3"/>
      <c r="U95" s="3"/>
      <c r="V95" s="3"/>
      <c r="W95" s="3"/>
      <c r="X95" s="3"/>
      <c r="Y95" s="3"/>
      <c r="Z95" s="3"/>
    </row>
    <row r="96" ht="11.25" customHeight="1">
      <c r="A96" s="87" t="s">
        <v>474</v>
      </c>
      <c r="B96" s="65" t="s">
        <v>51</v>
      </c>
      <c r="C96" s="65" t="s">
        <v>4360</v>
      </c>
      <c r="D96" s="254" t="s">
        <v>4361</v>
      </c>
      <c r="E96" s="537" t="s">
        <v>4362</v>
      </c>
      <c r="F96" s="65" t="s">
        <v>4363</v>
      </c>
      <c r="G96" s="400">
        <v>50.0</v>
      </c>
      <c r="H96" s="419" t="s">
        <v>4319</v>
      </c>
      <c r="I96" s="546">
        <f t="shared" ref="I96:I97" si="3">G96*2</f>
        <v>100</v>
      </c>
      <c r="J96" s="529" t="s">
        <v>474</v>
      </c>
      <c r="K96" s="3"/>
      <c r="L96" s="3"/>
      <c r="M96" s="3"/>
      <c r="N96" s="3"/>
      <c r="O96" s="3"/>
      <c r="P96" s="3"/>
      <c r="Q96" s="3"/>
      <c r="R96" s="3"/>
      <c r="S96" s="3"/>
      <c r="T96" s="3"/>
      <c r="U96" s="3"/>
      <c r="V96" s="3"/>
      <c r="W96" s="3"/>
      <c r="X96" s="3"/>
      <c r="Y96" s="3"/>
      <c r="Z96" s="3"/>
    </row>
    <row r="97" ht="11.25" customHeight="1">
      <c r="A97" s="87" t="s">
        <v>474</v>
      </c>
      <c r="B97" s="65" t="s">
        <v>51</v>
      </c>
      <c r="C97" s="65" t="s">
        <v>4364</v>
      </c>
      <c r="D97" s="254" t="s">
        <v>4365</v>
      </c>
      <c r="E97" s="537" t="s">
        <v>4366</v>
      </c>
      <c r="F97" s="65" t="s">
        <v>4363</v>
      </c>
      <c r="G97" s="400">
        <v>50.0</v>
      </c>
      <c r="H97" s="517" t="s">
        <v>4276</v>
      </c>
      <c r="I97" s="546">
        <f t="shared" si="3"/>
        <v>100</v>
      </c>
      <c r="J97" s="529" t="s">
        <v>474</v>
      </c>
      <c r="K97" s="3"/>
      <c r="L97" s="3"/>
      <c r="M97" s="3"/>
      <c r="N97" s="3"/>
      <c r="O97" s="3"/>
      <c r="P97" s="3"/>
      <c r="Q97" s="3"/>
      <c r="R97" s="3"/>
      <c r="S97" s="3"/>
      <c r="T97" s="3"/>
      <c r="U97" s="3"/>
      <c r="V97" s="3"/>
      <c r="W97" s="3"/>
      <c r="X97" s="3"/>
      <c r="Y97" s="3"/>
      <c r="Z97" s="3"/>
    </row>
    <row r="98" ht="11.25" customHeight="1">
      <c r="A98" s="87" t="s">
        <v>474</v>
      </c>
      <c r="B98" s="65" t="s">
        <v>51</v>
      </c>
      <c r="C98" s="65" t="s">
        <v>4367</v>
      </c>
      <c r="D98" s="254" t="s">
        <v>998</v>
      </c>
      <c r="E98" s="537" t="s">
        <v>4351</v>
      </c>
      <c r="F98" s="564">
        <v>45350.0</v>
      </c>
      <c r="G98" s="400">
        <v>50.0</v>
      </c>
      <c r="H98" s="517" t="s">
        <v>4276</v>
      </c>
      <c r="I98" s="563">
        <f t="shared" ref="I98:I109" si="4">G98</f>
        <v>50</v>
      </c>
      <c r="J98" s="529" t="s">
        <v>474</v>
      </c>
      <c r="K98" s="3"/>
      <c r="L98" s="3"/>
      <c r="M98" s="3"/>
      <c r="N98" s="3"/>
      <c r="O98" s="3"/>
      <c r="P98" s="3"/>
      <c r="Q98" s="3"/>
      <c r="R98" s="3"/>
      <c r="S98" s="3"/>
      <c r="T98" s="3"/>
      <c r="U98" s="3"/>
      <c r="V98" s="3"/>
      <c r="W98" s="3"/>
      <c r="X98" s="3"/>
      <c r="Y98" s="3"/>
      <c r="Z98" s="3"/>
    </row>
    <row r="99" ht="11.25" customHeight="1">
      <c r="A99" s="87" t="s">
        <v>474</v>
      </c>
      <c r="B99" s="65" t="s">
        <v>51</v>
      </c>
      <c r="C99" s="65" t="s">
        <v>4368</v>
      </c>
      <c r="D99" s="254" t="s">
        <v>998</v>
      </c>
      <c r="E99" s="537" t="s">
        <v>4369</v>
      </c>
      <c r="F99" s="547" t="s">
        <v>4370</v>
      </c>
      <c r="G99" s="400">
        <v>50.0</v>
      </c>
      <c r="H99" s="517" t="s">
        <v>4276</v>
      </c>
      <c r="I99" s="563">
        <f t="shared" si="4"/>
        <v>50</v>
      </c>
      <c r="J99" s="529" t="s">
        <v>474</v>
      </c>
      <c r="K99" s="3"/>
      <c r="L99" s="3"/>
      <c r="M99" s="3"/>
      <c r="N99" s="3"/>
      <c r="O99" s="3"/>
      <c r="P99" s="3"/>
      <c r="Q99" s="3"/>
      <c r="R99" s="3"/>
      <c r="S99" s="3"/>
      <c r="T99" s="3"/>
      <c r="U99" s="3"/>
      <c r="V99" s="3"/>
      <c r="W99" s="3"/>
      <c r="X99" s="3"/>
      <c r="Y99" s="3"/>
      <c r="Z99" s="3"/>
    </row>
    <row r="100" ht="11.25" customHeight="1">
      <c r="A100" s="87" t="s">
        <v>474</v>
      </c>
      <c r="B100" s="65" t="s">
        <v>51</v>
      </c>
      <c r="C100" s="65" t="s">
        <v>4371</v>
      </c>
      <c r="D100" s="254" t="s">
        <v>998</v>
      </c>
      <c r="E100" s="537" t="s">
        <v>4372</v>
      </c>
      <c r="F100" s="547" t="s">
        <v>4373</v>
      </c>
      <c r="G100" s="400">
        <v>50.0</v>
      </c>
      <c r="H100" s="517" t="s">
        <v>4276</v>
      </c>
      <c r="I100" s="563">
        <f t="shared" si="4"/>
        <v>50</v>
      </c>
      <c r="J100" s="529" t="s">
        <v>474</v>
      </c>
      <c r="K100" s="3"/>
      <c r="L100" s="3"/>
      <c r="M100" s="3"/>
      <c r="N100" s="3"/>
      <c r="O100" s="3"/>
      <c r="P100" s="3"/>
      <c r="Q100" s="3"/>
      <c r="R100" s="3"/>
      <c r="S100" s="3"/>
      <c r="T100" s="3"/>
      <c r="U100" s="3"/>
      <c r="V100" s="3"/>
      <c r="W100" s="3"/>
      <c r="X100" s="3"/>
      <c r="Y100" s="3"/>
      <c r="Z100" s="3"/>
    </row>
    <row r="101" ht="11.25" customHeight="1">
      <c r="A101" s="87" t="s">
        <v>474</v>
      </c>
      <c r="B101" s="65" t="s">
        <v>51</v>
      </c>
      <c r="C101" s="65" t="s">
        <v>4371</v>
      </c>
      <c r="D101" s="254" t="s">
        <v>998</v>
      </c>
      <c r="E101" s="537" t="s">
        <v>4372</v>
      </c>
      <c r="F101" s="547" t="s">
        <v>4374</v>
      </c>
      <c r="G101" s="400">
        <v>50.0</v>
      </c>
      <c r="H101" s="517" t="s">
        <v>4276</v>
      </c>
      <c r="I101" s="563">
        <f t="shared" si="4"/>
        <v>50</v>
      </c>
      <c r="J101" s="529" t="s">
        <v>474</v>
      </c>
      <c r="K101" s="3"/>
      <c r="L101" s="3"/>
      <c r="M101" s="3"/>
      <c r="N101" s="3"/>
      <c r="O101" s="3"/>
      <c r="P101" s="3"/>
      <c r="Q101" s="3"/>
      <c r="R101" s="3"/>
      <c r="S101" s="3"/>
      <c r="T101" s="3"/>
      <c r="U101" s="3"/>
      <c r="V101" s="3"/>
      <c r="W101" s="3"/>
      <c r="X101" s="3"/>
      <c r="Y101" s="3"/>
      <c r="Z101" s="3"/>
    </row>
    <row r="102" ht="11.25" customHeight="1">
      <c r="A102" s="87" t="s">
        <v>474</v>
      </c>
      <c r="B102" s="65" t="s">
        <v>51</v>
      </c>
      <c r="C102" s="65" t="s">
        <v>4375</v>
      </c>
      <c r="D102" s="254" t="s">
        <v>4376</v>
      </c>
      <c r="E102" s="537" t="s">
        <v>2903</v>
      </c>
      <c r="F102" s="564">
        <v>45546.0</v>
      </c>
      <c r="G102" s="400">
        <v>50.0</v>
      </c>
      <c r="H102" s="517" t="s">
        <v>4276</v>
      </c>
      <c r="I102" s="563">
        <f t="shared" si="4"/>
        <v>50</v>
      </c>
      <c r="J102" s="529" t="s">
        <v>474</v>
      </c>
      <c r="K102" s="3"/>
      <c r="L102" s="3"/>
      <c r="M102" s="3"/>
      <c r="N102" s="3"/>
      <c r="O102" s="3"/>
      <c r="P102" s="3"/>
      <c r="Q102" s="3"/>
      <c r="R102" s="3"/>
      <c r="S102" s="3"/>
      <c r="T102" s="3"/>
      <c r="U102" s="3"/>
      <c r="V102" s="3"/>
      <c r="W102" s="3"/>
      <c r="X102" s="3"/>
      <c r="Y102" s="3"/>
      <c r="Z102" s="3"/>
    </row>
    <row r="103" ht="11.25" customHeight="1">
      <c r="A103" s="87" t="s">
        <v>474</v>
      </c>
      <c r="B103" s="65" t="s">
        <v>51</v>
      </c>
      <c r="C103" s="65" t="s">
        <v>4377</v>
      </c>
      <c r="D103" s="254" t="s">
        <v>998</v>
      </c>
      <c r="E103" s="537" t="s">
        <v>4378</v>
      </c>
      <c r="F103" s="564">
        <v>45518.0</v>
      </c>
      <c r="G103" s="400">
        <v>50.0</v>
      </c>
      <c r="H103" s="517" t="s">
        <v>4276</v>
      </c>
      <c r="I103" s="563">
        <f t="shared" si="4"/>
        <v>50</v>
      </c>
      <c r="J103" s="529" t="s">
        <v>474</v>
      </c>
      <c r="K103" s="3"/>
      <c r="L103" s="3"/>
      <c r="M103" s="3"/>
      <c r="N103" s="3"/>
      <c r="O103" s="3"/>
      <c r="P103" s="3"/>
      <c r="Q103" s="3"/>
      <c r="R103" s="3"/>
      <c r="S103" s="3"/>
      <c r="T103" s="3"/>
      <c r="U103" s="3"/>
      <c r="V103" s="3"/>
      <c r="W103" s="3"/>
      <c r="X103" s="3"/>
      <c r="Y103" s="3"/>
      <c r="Z103" s="3"/>
    </row>
    <row r="104" ht="11.25" customHeight="1">
      <c r="A104" s="87" t="s">
        <v>474</v>
      </c>
      <c r="B104" s="65" t="s">
        <v>51</v>
      </c>
      <c r="C104" s="65" t="s">
        <v>4379</v>
      </c>
      <c r="D104" s="254" t="s">
        <v>998</v>
      </c>
      <c r="E104" s="537" t="s">
        <v>4380</v>
      </c>
      <c r="F104" s="65" t="s">
        <v>4381</v>
      </c>
      <c r="G104" s="400">
        <v>50.0</v>
      </c>
      <c r="H104" s="517" t="s">
        <v>4276</v>
      </c>
      <c r="I104" s="563">
        <f t="shared" si="4"/>
        <v>50</v>
      </c>
      <c r="J104" s="529" t="s">
        <v>474</v>
      </c>
      <c r="K104" s="3"/>
      <c r="L104" s="3"/>
      <c r="M104" s="3"/>
      <c r="N104" s="3"/>
      <c r="O104" s="3"/>
      <c r="P104" s="3"/>
      <c r="Q104" s="3"/>
      <c r="R104" s="3"/>
      <c r="S104" s="3"/>
      <c r="T104" s="3"/>
      <c r="U104" s="3"/>
      <c r="V104" s="3"/>
      <c r="W104" s="3"/>
      <c r="X104" s="3"/>
      <c r="Y104" s="3"/>
      <c r="Z104" s="3"/>
    </row>
    <row r="105" ht="11.25" customHeight="1">
      <c r="A105" s="87" t="s">
        <v>474</v>
      </c>
      <c r="B105" s="65" t="s">
        <v>51</v>
      </c>
      <c r="C105" s="565" t="s">
        <v>4382</v>
      </c>
      <c r="D105" s="254" t="s">
        <v>4327</v>
      </c>
      <c r="E105" s="537" t="s">
        <v>4383</v>
      </c>
      <c r="F105" s="564">
        <v>45389.0</v>
      </c>
      <c r="G105" s="400">
        <v>50.0</v>
      </c>
      <c r="H105" s="517" t="s">
        <v>4330</v>
      </c>
      <c r="I105" s="563">
        <f t="shared" si="4"/>
        <v>50</v>
      </c>
      <c r="J105" s="529" t="s">
        <v>474</v>
      </c>
      <c r="K105" s="3"/>
      <c r="L105" s="3"/>
      <c r="M105" s="3"/>
      <c r="N105" s="3"/>
      <c r="O105" s="3"/>
      <c r="P105" s="3"/>
      <c r="Q105" s="3"/>
      <c r="R105" s="3"/>
      <c r="S105" s="3"/>
      <c r="T105" s="3"/>
      <c r="U105" s="3"/>
      <c r="V105" s="3"/>
      <c r="W105" s="3"/>
      <c r="X105" s="3"/>
      <c r="Y105" s="3"/>
      <c r="Z105" s="3"/>
    </row>
    <row r="106" ht="11.25" customHeight="1">
      <c r="A106" s="87" t="s">
        <v>474</v>
      </c>
      <c r="B106" s="65" t="s">
        <v>51</v>
      </c>
      <c r="C106" s="82" t="s">
        <v>4384</v>
      </c>
      <c r="D106" s="65" t="s">
        <v>998</v>
      </c>
      <c r="E106" s="87" t="s">
        <v>4385</v>
      </c>
      <c r="F106" s="564">
        <v>45324.0</v>
      </c>
      <c r="G106" s="400">
        <v>50.0</v>
      </c>
      <c r="H106" s="517" t="s">
        <v>4330</v>
      </c>
      <c r="I106" s="563">
        <f t="shared" si="4"/>
        <v>50</v>
      </c>
      <c r="J106" s="529" t="s">
        <v>474</v>
      </c>
      <c r="K106" s="3"/>
      <c r="L106" s="3"/>
      <c r="M106" s="3"/>
      <c r="N106" s="3"/>
      <c r="O106" s="3"/>
      <c r="P106" s="3"/>
      <c r="Q106" s="3"/>
      <c r="R106" s="3"/>
      <c r="S106" s="3"/>
      <c r="T106" s="3"/>
      <c r="U106" s="3"/>
      <c r="V106" s="3"/>
      <c r="W106" s="3"/>
      <c r="X106" s="3"/>
      <c r="Y106" s="3"/>
      <c r="Z106" s="3"/>
    </row>
    <row r="107" ht="11.25" customHeight="1">
      <c r="A107" s="87" t="s">
        <v>474</v>
      </c>
      <c r="B107" s="65" t="s">
        <v>51</v>
      </c>
      <c r="C107" s="82" t="s">
        <v>4386</v>
      </c>
      <c r="D107" s="65" t="s">
        <v>998</v>
      </c>
      <c r="E107" s="87" t="s">
        <v>4387</v>
      </c>
      <c r="F107" s="564">
        <v>45582.0</v>
      </c>
      <c r="G107" s="400">
        <v>50.0</v>
      </c>
      <c r="H107" s="517" t="s">
        <v>4330</v>
      </c>
      <c r="I107" s="563">
        <f t="shared" si="4"/>
        <v>50</v>
      </c>
      <c r="J107" s="529" t="s">
        <v>474</v>
      </c>
      <c r="K107" s="3"/>
      <c r="L107" s="3"/>
      <c r="M107" s="3"/>
      <c r="N107" s="3"/>
      <c r="O107" s="3"/>
      <c r="P107" s="3"/>
      <c r="Q107" s="3"/>
      <c r="R107" s="3"/>
      <c r="S107" s="3"/>
      <c r="T107" s="3"/>
      <c r="U107" s="3"/>
      <c r="V107" s="3"/>
      <c r="W107" s="3"/>
      <c r="X107" s="3"/>
      <c r="Y107" s="3"/>
      <c r="Z107" s="3"/>
    </row>
    <row r="108" ht="11.25" customHeight="1">
      <c r="A108" s="87" t="s">
        <v>474</v>
      </c>
      <c r="B108" s="65" t="s">
        <v>51</v>
      </c>
      <c r="C108" s="82" t="s">
        <v>4388</v>
      </c>
      <c r="D108" s="65" t="s">
        <v>998</v>
      </c>
      <c r="E108" s="87" t="s">
        <v>4389</v>
      </c>
      <c r="F108" s="564">
        <v>45656.0</v>
      </c>
      <c r="G108" s="400">
        <v>50.0</v>
      </c>
      <c r="H108" s="517" t="s">
        <v>4330</v>
      </c>
      <c r="I108" s="563">
        <f t="shared" si="4"/>
        <v>50</v>
      </c>
      <c r="J108" s="529" t="s">
        <v>474</v>
      </c>
      <c r="K108" s="3"/>
      <c r="L108" s="3"/>
      <c r="M108" s="3"/>
      <c r="N108" s="3"/>
      <c r="O108" s="3"/>
      <c r="P108" s="3"/>
      <c r="Q108" s="3"/>
      <c r="R108" s="3"/>
      <c r="S108" s="3"/>
      <c r="T108" s="3"/>
      <c r="U108" s="3"/>
      <c r="V108" s="3"/>
      <c r="W108" s="3"/>
      <c r="X108" s="3"/>
      <c r="Y108" s="3"/>
      <c r="Z108" s="3"/>
    </row>
    <row r="109" ht="11.25" customHeight="1">
      <c r="A109" s="87" t="s">
        <v>474</v>
      </c>
      <c r="B109" s="65" t="s">
        <v>51</v>
      </c>
      <c r="C109" s="82" t="s">
        <v>244</v>
      </c>
      <c r="D109" s="65" t="s">
        <v>4327</v>
      </c>
      <c r="E109" s="87" t="s">
        <v>4390</v>
      </c>
      <c r="F109" s="564">
        <v>45628.0</v>
      </c>
      <c r="G109" s="400">
        <v>50.0</v>
      </c>
      <c r="H109" s="517" t="s">
        <v>4330</v>
      </c>
      <c r="I109" s="563">
        <f t="shared" si="4"/>
        <v>50</v>
      </c>
      <c r="J109" s="529" t="s">
        <v>474</v>
      </c>
      <c r="K109" s="3"/>
      <c r="L109" s="3"/>
      <c r="M109" s="3"/>
      <c r="N109" s="3"/>
      <c r="O109" s="3"/>
      <c r="P109" s="3"/>
      <c r="Q109" s="3"/>
      <c r="R109" s="3"/>
      <c r="S109" s="3"/>
      <c r="T109" s="3"/>
      <c r="U109" s="3"/>
      <c r="V109" s="3"/>
      <c r="W109" s="3"/>
      <c r="X109" s="3"/>
      <c r="Y109" s="3"/>
      <c r="Z109" s="3"/>
    </row>
    <row r="110" ht="11.25" customHeight="1">
      <c r="A110" s="87" t="s">
        <v>474</v>
      </c>
      <c r="B110" s="110" t="s">
        <v>51</v>
      </c>
      <c r="C110" s="90" t="s">
        <v>4391</v>
      </c>
      <c r="D110" s="65" t="s">
        <v>4327</v>
      </c>
      <c r="E110" s="531" t="s">
        <v>4392</v>
      </c>
      <c r="F110" s="82" t="s">
        <v>4393</v>
      </c>
      <c r="G110" s="560">
        <v>50.0</v>
      </c>
      <c r="H110" s="517" t="s">
        <v>4330</v>
      </c>
      <c r="I110" s="546">
        <v>50.0</v>
      </c>
      <c r="J110" s="529" t="s">
        <v>474</v>
      </c>
      <c r="K110" s="3"/>
      <c r="L110" s="3"/>
      <c r="M110" s="3"/>
      <c r="N110" s="3"/>
      <c r="O110" s="3"/>
      <c r="P110" s="3"/>
      <c r="Q110" s="3"/>
      <c r="R110" s="3"/>
      <c r="S110" s="3"/>
      <c r="T110" s="3"/>
      <c r="U110" s="3"/>
      <c r="V110" s="3"/>
      <c r="W110" s="3"/>
      <c r="X110" s="3"/>
      <c r="Y110" s="3"/>
      <c r="Z110" s="3"/>
    </row>
    <row r="111" ht="11.25" customHeight="1">
      <c r="A111" s="87" t="s">
        <v>474</v>
      </c>
      <c r="B111" s="110" t="s">
        <v>51</v>
      </c>
      <c r="C111" s="90" t="s">
        <v>617</v>
      </c>
      <c r="D111" s="65" t="s">
        <v>4327</v>
      </c>
      <c r="E111" s="531" t="s">
        <v>4226</v>
      </c>
      <c r="F111" s="566">
        <v>45324.0</v>
      </c>
      <c r="G111" s="560">
        <v>50.0</v>
      </c>
      <c r="H111" s="517" t="s">
        <v>4330</v>
      </c>
      <c r="I111" s="546">
        <v>50.0</v>
      </c>
      <c r="J111" s="529" t="s">
        <v>474</v>
      </c>
      <c r="K111" s="3"/>
      <c r="L111" s="3"/>
      <c r="M111" s="3"/>
      <c r="N111" s="3"/>
      <c r="O111" s="3"/>
      <c r="P111" s="3"/>
      <c r="Q111" s="3"/>
      <c r="R111" s="3"/>
      <c r="S111" s="3"/>
      <c r="T111" s="3"/>
      <c r="U111" s="3"/>
      <c r="V111" s="3"/>
      <c r="W111" s="3"/>
      <c r="X111" s="3"/>
      <c r="Y111" s="3"/>
      <c r="Z111" s="3"/>
    </row>
    <row r="112" ht="11.25" customHeight="1">
      <c r="A112" s="87" t="s">
        <v>538</v>
      </c>
      <c r="B112" s="65" t="s">
        <v>51</v>
      </c>
      <c r="C112" s="65" t="s">
        <v>4212</v>
      </c>
      <c r="D112" s="65" t="s">
        <v>4394</v>
      </c>
      <c r="E112" s="531" t="s">
        <v>4395</v>
      </c>
      <c r="F112" s="65" t="s">
        <v>4396</v>
      </c>
      <c r="G112" s="361">
        <v>50.0</v>
      </c>
      <c r="H112" s="361">
        <v>1.0</v>
      </c>
      <c r="I112" s="533">
        <v>50.0</v>
      </c>
      <c r="J112" s="529" t="s">
        <v>538</v>
      </c>
      <c r="K112" s="3"/>
      <c r="L112" s="3"/>
      <c r="M112" s="3"/>
      <c r="N112" s="3"/>
      <c r="O112" s="3"/>
      <c r="P112" s="3"/>
      <c r="Q112" s="3"/>
      <c r="R112" s="3"/>
      <c r="S112" s="3"/>
      <c r="T112" s="3"/>
      <c r="U112" s="3"/>
      <c r="V112" s="3"/>
      <c r="W112" s="3"/>
      <c r="X112" s="3"/>
      <c r="Y112" s="3"/>
      <c r="Z112" s="3"/>
    </row>
    <row r="113" ht="11.25" customHeight="1">
      <c r="A113" s="405" t="s">
        <v>538</v>
      </c>
      <c r="B113" s="82" t="s">
        <v>51</v>
      </c>
      <c r="C113" s="82" t="s">
        <v>4397</v>
      </c>
      <c r="D113" s="64" t="s">
        <v>3386</v>
      </c>
      <c r="E113" s="534" t="s">
        <v>4209</v>
      </c>
      <c r="F113" s="64" t="s">
        <v>4396</v>
      </c>
      <c r="G113" s="527">
        <v>50.0</v>
      </c>
      <c r="H113" s="557">
        <v>1.0</v>
      </c>
      <c r="I113" s="533">
        <v>50.0</v>
      </c>
      <c r="J113" s="529" t="s">
        <v>538</v>
      </c>
      <c r="K113" s="3"/>
      <c r="L113" s="3"/>
      <c r="M113" s="3"/>
      <c r="N113" s="3"/>
      <c r="O113" s="3"/>
      <c r="P113" s="3"/>
      <c r="Q113" s="3"/>
      <c r="R113" s="3"/>
      <c r="S113" s="3"/>
      <c r="T113" s="3"/>
      <c r="U113" s="3"/>
      <c r="V113" s="3"/>
      <c r="W113" s="3"/>
      <c r="X113" s="3"/>
      <c r="Y113" s="3"/>
      <c r="Z113" s="3"/>
    </row>
    <row r="114" ht="11.25" customHeight="1">
      <c r="A114" s="87" t="s">
        <v>4398</v>
      </c>
      <c r="B114" s="110" t="s">
        <v>559</v>
      </c>
      <c r="C114" s="567" t="s">
        <v>4399</v>
      </c>
      <c r="D114" s="15" t="s">
        <v>273</v>
      </c>
      <c r="E114" s="131" t="s">
        <v>4400</v>
      </c>
      <c r="F114" s="545">
        <v>45350.0</v>
      </c>
      <c r="G114" s="183">
        <v>50.0</v>
      </c>
      <c r="H114" s="185" t="s">
        <v>4401</v>
      </c>
      <c r="I114" s="568">
        <v>50.0</v>
      </c>
      <c r="J114" s="529" t="s">
        <v>565</v>
      </c>
      <c r="K114" s="3"/>
      <c r="L114" s="3"/>
      <c r="M114" s="3"/>
      <c r="N114" s="3"/>
      <c r="O114" s="3"/>
      <c r="P114" s="3"/>
      <c r="Q114" s="3"/>
      <c r="R114" s="3"/>
      <c r="S114" s="3"/>
      <c r="T114" s="3"/>
      <c r="U114" s="3"/>
      <c r="V114" s="3"/>
      <c r="W114" s="3"/>
      <c r="X114" s="3"/>
      <c r="Y114" s="3"/>
      <c r="Z114" s="3"/>
    </row>
    <row r="115" ht="11.25" customHeight="1">
      <c r="A115" s="87" t="s">
        <v>4398</v>
      </c>
      <c r="B115" s="90" t="s">
        <v>559</v>
      </c>
      <c r="C115" s="569" t="s">
        <v>4402</v>
      </c>
      <c r="D115" s="108" t="s">
        <v>273</v>
      </c>
      <c r="E115" s="534" t="s">
        <v>4400</v>
      </c>
      <c r="F115" s="570">
        <v>45383.0</v>
      </c>
      <c r="G115" s="183">
        <v>50.0</v>
      </c>
      <c r="H115" s="185" t="s">
        <v>4401</v>
      </c>
      <c r="I115" s="568">
        <v>50.0</v>
      </c>
      <c r="J115" s="529" t="s">
        <v>565</v>
      </c>
      <c r="K115" s="3"/>
      <c r="L115" s="3"/>
      <c r="M115" s="3"/>
      <c r="N115" s="3"/>
      <c r="O115" s="3"/>
      <c r="P115" s="3"/>
      <c r="Q115" s="3"/>
      <c r="R115" s="3"/>
      <c r="S115" s="3"/>
      <c r="T115" s="3"/>
      <c r="U115" s="3"/>
      <c r="V115" s="3"/>
      <c r="W115" s="3"/>
      <c r="X115" s="3"/>
      <c r="Y115" s="3"/>
      <c r="Z115" s="3"/>
    </row>
    <row r="116" ht="11.25" customHeight="1">
      <c r="A116" s="87" t="s">
        <v>4398</v>
      </c>
      <c r="B116" s="90" t="s">
        <v>559</v>
      </c>
      <c r="C116" s="569" t="s">
        <v>4403</v>
      </c>
      <c r="D116" s="108" t="s">
        <v>273</v>
      </c>
      <c r="E116" s="531" t="s">
        <v>4400</v>
      </c>
      <c r="F116" s="571">
        <v>45393.0</v>
      </c>
      <c r="G116" s="183">
        <v>50.0</v>
      </c>
      <c r="H116" s="185" t="s">
        <v>4401</v>
      </c>
      <c r="I116" s="568">
        <v>50.0</v>
      </c>
      <c r="J116" s="529" t="s">
        <v>565</v>
      </c>
      <c r="K116" s="3"/>
      <c r="L116" s="3"/>
      <c r="M116" s="3"/>
      <c r="N116" s="3"/>
      <c r="O116" s="3"/>
      <c r="P116" s="3"/>
      <c r="Q116" s="3"/>
      <c r="R116" s="3"/>
      <c r="S116" s="3"/>
      <c r="T116" s="3"/>
      <c r="U116" s="3"/>
      <c r="V116" s="3"/>
      <c r="W116" s="3"/>
      <c r="X116" s="3"/>
      <c r="Y116" s="3"/>
      <c r="Z116" s="3"/>
    </row>
    <row r="117" ht="11.25" customHeight="1">
      <c r="A117" s="87" t="s">
        <v>4398</v>
      </c>
      <c r="B117" s="90" t="s">
        <v>559</v>
      </c>
      <c r="C117" s="569" t="s">
        <v>4404</v>
      </c>
      <c r="D117" s="108" t="s">
        <v>273</v>
      </c>
      <c r="E117" s="131" t="s">
        <v>4400</v>
      </c>
      <c r="F117" s="572">
        <v>45385.0</v>
      </c>
      <c r="G117" s="183">
        <v>50.0</v>
      </c>
      <c r="H117" s="185" t="s">
        <v>4401</v>
      </c>
      <c r="I117" s="568">
        <v>50.0</v>
      </c>
      <c r="J117" s="529" t="s">
        <v>565</v>
      </c>
      <c r="K117" s="3"/>
      <c r="L117" s="3"/>
      <c r="M117" s="3"/>
      <c r="N117" s="3"/>
      <c r="O117" s="3"/>
      <c r="P117" s="3"/>
      <c r="Q117" s="3"/>
      <c r="R117" s="3"/>
      <c r="S117" s="3"/>
      <c r="T117" s="3"/>
      <c r="U117" s="3"/>
      <c r="V117" s="3"/>
      <c r="W117" s="3"/>
      <c r="X117" s="3"/>
      <c r="Y117" s="3"/>
      <c r="Z117" s="3"/>
    </row>
    <row r="118" ht="11.25" customHeight="1">
      <c r="A118" s="521" t="s">
        <v>4398</v>
      </c>
      <c r="B118" s="90" t="s">
        <v>559</v>
      </c>
      <c r="C118" s="90" t="s">
        <v>4405</v>
      </c>
      <c r="D118" s="15" t="s">
        <v>4406</v>
      </c>
      <c r="E118" s="131" t="s">
        <v>4407</v>
      </c>
      <c r="F118" s="570">
        <v>45504.0</v>
      </c>
      <c r="G118" s="560">
        <v>10.0</v>
      </c>
      <c r="H118" s="517" t="s">
        <v>4408</v>
      </c>
      <c r="I118" s="568">
        <v>10.0</v>
      </c>
      <c r="J118" s="529" t="s">
        <v>565</v>
      </c>
      <c r="K118" s="3"/>
      <c r="L118" s="3"/>
      <c r="M118" s="3"/>
      <c r="N118" s="3"/>
      <c r="O118" s="3"/>
      <c r="P118" s="3"/>
      <c r="Q118" s="3"/>
      <c r="R118" s="3"/>
      <c r="S118" s="3"/>
      <c r="T118" s="3"/>
      <c r="U118" s="3"/>
      <c r="V118" s="3"/>
      <c r="W118" s="3"/>
      <c r="X118" s="3"/>
      <c r="Y118" s="3"/>
      <c r="Z118" s="3"/>
    </row>
    <row r="119" ht="11.25" customHeight="1">
      <c r="A119" s="521" t="s">
        <v>4398</v>
      </c>
      <c r="B119" s="90" t="s">
        <v>559</v>
      </c>
      <c r="C119" s="90" t="s">
        <v>4409</v>
      </c>
      <c r="D119" s="15" t="s">
        <v>4406</v>
      </c>
      <c r="E119" s="531" t="s">
        <v>4407</v>
      </c>
      <c r="F119" s="545">
        <v>45504.0</v>
      </c>
      <c r="G119" s="560">
        <v>10.0</v>
      </c>
      <c r="H119" s="517" t="s">
        <v>4408</v>
      </c>
      <c r="I119" s="568">
        <v>10.0</v>
      </c>
      <c r="J119" s="529" t="s">
        <v>565</v>
      </c>
      <c r="K119" s="3"/>
      <c r="L119" s="3"/>
      <c r="M119" s="3"/>
      <c r="N119" s="3"/>
      <c r="O119" s="3"/>
      <c r="P119" s="3"/>
      <c r="Q119" s="3"/>
      <c r="R119" s="3"/>
      <c r="S119" s="3"/>
      <c r="T119" s="3"/>
      <c r="U119" s="3"/>
      <c r="V119" s="3"/>
      <c r="W119" s="3"/>
      <c r="X119" s="3"/>
      <c r="Y119" s="3"/>
      <c r="Z119" s="3"/>
    </row>
    <row r="120" ht="11.25" customHeight="1">
      <c r="A120" s="521" t="s">
        <v>4398</v>
      </c>
      <c r="B120" s="90" t="s">
        <v>559</v>
      </c>
      <c r="C120" s="573" t="s">
        <v>4410</v>
      </c>
      <c r="D120" s="110" t="s">
        <v>4411</v>
      </c>
      <c r="E120" s="79" t="s">
        <v>4412</v>
      </c>
      <c r="F120" s="110" t="s">
        <v>4413</v>
      </c>
      <c r="G120" s="560">
        <v>10.0</v>
      </c>
      <c r="H120" s="185" t="s">
        <v>4401</v>
      </c>
      <c r="I120" s="568">
        <v>10.0</v>
      </c>
      <c r="J120" s="529" t="s">
        <v>565</v>
      </c>
      <c r="K120" s="3"/>
      <c r="L120" s="3"/>
      <c r="M120" s="3"/>
      <c r="N120" s="3"/>
      <c r="O120" s="3"/>
      <c r="P120" s="3"/>
      <c r="Q120" s="3"/>
      <c r="R120" s="3"/>
      <c r="S120" s="3"/>
      <c r="T120" s="3"/>
      <c r="U120" s="3"/>
      <c r="V120" s="3"/>
      <c r="W120" s="3"/>
      <c r="X120" s="3"/>
      <c r="Y120" s="3"/>
      <c r="Z120" s="3"/>
    </row>
    <row r="121" ht="11.25" customHeight="1">
      <c r="A121" s="521" t="s">
        <v>4398</v>
      </c>
      <c r="B121" s="90" t="s">
        <v>559</v>
      </c>
      <c r="C121" s="65" t="s">
        <v>4414</v>
      </c>
      <c r="D121" s="110" t="s">
        <v>4415</v>
      </c>
      <c r="E121" s="531" t="s">
        <v>4416</v>
      </c>
      <c r="F121" s="545">
        <v>45343.0</v>
      </c>
      <c r="G121" s="560">
        <v>10.0</v>
      </c>
      <c r="H121" s="574" t="s">
        <v>4417</v>
      </c>
      <c r="I121" s="568">
        <v>10.0</v>
      </c>
      <c r="J121" s="529" t="s">
        <v>565</v>
      </c>
      <c r="K121" s="3"/>
      <c r="L121" s="3"/>
      <c r="M121" s="3"/>
      <c r="N121" s="3"/>
      <c r="O121" s="3"/>
      <c r="P121" s="3"/>
      <c r="Q121" s="3"/>
      <c r="R121" s="3"/>
      <c r="S121" s="3"/>
      <c r="T121" s="3"/>
      <c r="U121" s="3"/>
      <c r="V121" s="3"/>
      <c r="W121" s="3"/>
      <c r="X121" s="3"/>
      <c r="Y121" s="3"/>
      <c r="Z121" s="3"/>
    </row>
    <row r="122" ht="11.25" customHeight="1">
      <c r="A122" s="521" t="s">
        <v>4398</v>
      </c>
      <c r="B122" s="90" t="s">
        <v>559</v>
      </c>
      <c r="C122" s="110" t="s">
        <v>4418</v>
      </c>
      <c r="D122" s="110" t="s">
        <v>4419</v>
      </c>
      <c r="E122" s="131" t="s">
        <v>4420</v>
      </c>
      <c r="F122" s="575">
        <v>45422.0</v>
      </c>
      <c r="G122" s="419">
        <v>10.0</v>
      </c>
      <c r="H122" s="574" t="s">
        <v>4417</v>
      </c>
      <c r="I122" s="568">
        <v>10.0</v>
      </c>
      <c r="J122" s="529" t="s">
        <v>565</v>
      </c>
      <c r="K122" s="3"/>
      <c r="L122" s="3"/>
      <c r="M122" s="3"/>
      <c r="N122" s="3"/>
      <c r="O122" s="3"/>
      <c r="P122" s="3"/>
      <c r="Q122" s="3"/>
      <c r="R122" s="3"/>
      <c r="S122" s="3"/>
      <c r="T122" s="3"/>
      <c r="U122" s="3"/>
      <c r="V122" s="3"/>
      <c r="W122" s="3"/>
      <c r="X122" s="3"/>
      <c r="Y122" s="3"/>
      <c r="Z122" s="3"/>
    </row>
    <row r="123" ht="11.25" customHeight="1">
      <c r="A123" s="521" t="s">
        <v>4398</v>
      </c>
      <c r="B123" s="90" t="s">
        <v>559</v>
      </c>
      <c r="C123" s="110" t="s">
        <v>4421</v>
      </c>
      <c r="D123" s="110" t="s">
        <v>4422</v>
      </c>
      <c r="E123" s="75" t="s">
        <v>4423</v>
      </c>
      <c r="F123" s="576">
        <v>45541.0</v>
      </c>
      <c r="G123" s="419">
        <v>10.0</v>
      </c>
      <c r="H123" s="574" t="s">
        <v>4417</v>
      </c>
      <c r="I123" s="546">
        <v>10.0</v>
      </c>
      <c r="J123" s="529" t="s">
        <v>565</v>
      </c>
      <c r="K123" s="3"/>
      <c r="L123" s="3"/>
      <c r="M123" s="3"/>
      <c r="N123" s="3"/>
      <c r="O123" s="3"/>
      <c r="P123" s="3"/>
      <c r="Q123" s="3"/>
      <c r="R123" s="3"/>
      <c r="S123" s="3"/>
      <c r="T123" s="3"/>
      <c r="U123" s="3"/>
      <c r="V123" s="3"/>
      <c r="W123" s="3"/>
      <c r="X123" s="3"/>
      <c r="Y123" s="3"/>
      <c r="Z123" s="3"/>
    </row>
    <row r="124" ht="11.25" customHeight="1">
      <c r="A124" s="521" t="s">
        <v>4398</v>
      </c>
      <c r="B124" s="90" t="s">
        <v>559</v>
      </c>
      <c r="C124" s="110" t="s">
        <v>4424</v>
      </c>
      <c r="D124" s="15" t="s">
        <v>4425</v>
      </c>
      <c r="E124" s="131" t="s">
        <v>4426</v>
      </c>
      <c r="F124" s="110" t="s">
        <v>4427</v>
      </c>
      <c r="G124" s="419">
        <v>10.0</v>
      </c>
      <c r="H124" s="574" t="s">
        <v>4417</v>
      </c>
      <c r="I124" s="546">
        <v>10.0</v>
      </c>
      <c r="J124" s="529" t="s">
        <v>565</v>
      </c>
      <c r="K124" s="3"/>
      <c r="L124" s="3"/>
      <c r="M124" s="3"/>
      <c r="N124" s="3"/>
      <c r="O124" s="3"/>
      <c r="P124" s="3"/>
      <c r="Q124" s="3"/>
      <c r="R124" s="3"/>
      <c r="S124" s="3"/>
      <c r="T124" s="3"/>
      <c r="U124" s="3"/>
      <c r="V124" s="3"/>
      <c r="W124" s="3"/>
      <c r="X124" s="3"/>
      <c r="Y124" s="3"/>
      <c r="Z124" s="3"/>
    </row>
    <row r="125" ht="11.25" customHeight="1">
      <c r="A125" s="521" t="s">
        <v>4398</v>
      </c>
      <c r="B125" s="90" t="s">
        <v>559</v>
      </c>
      <c r="C125" s="110" t="s">
        <v>4428</v>
      </c>
      <c r="D125" s="15" t="s">
        <v>4429</v>
      </c>
      <c r="E125" s="131" t="s">
        <v>4423</v>
      </c>
      <c r="F125" s="577">
        <v>45587.0</v>
      </c>
      <c r="G125" s="419">
        <v>10.0</v>
      </c>
      <c r="H125" s="419" t="s">
        <v>4417</v>
      </c>
      <c r="I125" s="546">
        <v>10.0</v>
      </c>
      <c r="J125" s="529" t="s">
        <v>565</v>
      </c>
      <c r="K125" s="3"/>
      <c r="L125" s="3"/>
      <c r="M125" s="3"/>
      <c r="N125" s="3"/>
      <c r="O125" s="3"/>
      <c r="P125" s="3"/>
      <c r="Q125" s="3"/>
      <c r="R125" s="3"/>
      <c r="S125" s="3"/>
      <c r="T125" s="3"/>
      <c r="U125" s="3"/>
      <c r="V125" s="3"/>
      <c r="W125" s="3"/>
      <c r="X125" s="3"/>
      <c r="Y125" s="3"/>
      <c r="Z125" s="3"/>
    </row>
    <row r="126" ht="11.25" customHeight="1">
      <c r="A126" s="521" t="s">
        <v>4398</v>
      </c>
      <c r="B126" s="90" t="s">
        <v>559</v>
      </c>
      <c r="C126" s="110" t="s">
        <v>4430</v>
      </c>
      <c r="D126" s="110" t="s">
        <v>4425</v>
      </c>
      <c r="E126" s="131" t="s">
        <v>4423</v>
      </c>
      <c r="F126" s="577">
        <v>45610.0</v>
      </c>
      <c r="G126" s="419">
        <v>10.0</v>
      </c>
      <c r="H126" s="578" t="s">
        <v>4417</v>
      </c>
      <c r="I126" s="546">
        <v>10.0</v>
      </c>
      <c r="J126" s="529" t="s">
        <v>565</v>
      </c>
      <c r="K126" s="3"/>
      <c r="L126" s="3"/>
      <c r="M126" s="3"/>
      <c r="N126" s="3"/>
      <c r="O126" s="3"/>
      <c r="P126" s="3"/>
      <c r="Q126" s="3"/>
      <c r="R126" s="3"/>
      <c r="S126" s="3"/>
      <c r="T126" s="3"/>
      <c r="U126" s="3"/>
      <c r="V126" s="3"/>
      <c r="W126" s="3"/>
      <c r="X126" s="3"/>
      <c r="Y126" s="3"/>
      <c r="Z126" s="3"/>
    </row>
    <row r="127" ht="11.25" customHeight="1">
      <c r="A127" s="521" t="s">
        <v>4398</v>
      </c>
      <c r="B127" s="90" t="s">
        <v>559</v>
      </c>
      <c r="C127" s="110" t="s">
        <v>4431</v>
      </c>
      <c r="D127" s="110" t="s">
        <v>4432</v>
      </c>
      <c r="E127" s="131" t="s">
        <v>4433</v>
      </c>
      <c r="F127" s="577">
        <v>45611.0</v>
      </c>
      <c r="G127" s="419">
        <v>10.0</v>
      </c>
      <c r="H127" s="419" t="s">
        <v>4434</v>
      </c>
      <c r="I127" s="546">
        <v>10.0</v>
      </c>
      <c r="J127" s="529" t="s">
        <v>565</v>
      </c>
      <c r="K127" s="3"/>
      <c r="L127" s="3"/>
      <c r="M127" s="3"/>
      <c r="N127" s="3"/>
      <c r="O127" s="3"/>
      <c r="P127" s="3"/>
      <c r="Q127" s="3"/>
      <c r="R127" s="3"/>
      <c r="S127" s="3"/>
      <c r="T127" s="3"/>
      <c r="U127" s="3"/>
      <c r="V127" s="3"/>
      <c r="W127" s="3"/>
      <c r="X127" s="3"/>
      <c r="Y127" s="3"/>
      <c r="Z127" s="3"/>
    </row>
    <row r="128" ht="11.25" customHeight="1">
      <c r="A128" s="521" t="s">
        <v>4398</v>
      </c>
      <c r="B128" s="90" t="s">
        <v>559</v>
      </c>
      <c r="C128" s="110" t="s">
        <v>4435</v>
      </c>
      <c r="D128" s="110" t="s">
        <v>4425</v>
      </c>
      <c r="E128" s="131" t="s">
        <v>4426</v>
      </c>
      <c r="F128" s="545">
        <v>45626.0</v>
      </c>
      <c r="G128" s="419">
        <v>10.0</v>
      </c>
      <c r="H128" s="419" t="s">
        <v>4417</v>
      </c>
      <c r="I128" s="546">
        <v>10.0</v>
      </c>
      <c r="J128" s="529" t="s">
        <v>565</v>
      </c>
      <c r="K128" s="3"/>
      <c r="L128" s="3"/>
      <c r="M128" s="3"/>
      <c r="N128" s="3"/>
      <c r="O128" s="3"/>
      <c r="P128" s="3"/>
      <c r="Q128" s="3"/>
      <c r="R128" s="3"/>
      <c r="S128" s="3"/>
      <c r="T128" s="3"/>
      <c r="U128" s="3"/>
      <c r="V128" s="3"/>
      <c r="W128" s="3"/>
      <c r="X128" s="3"/>
      <c r="Y128" s="3"/>
      <c r="Z128" s="3"/>
    </row>
    <row r="129" ht="11.25" customHeight="1">
      <c r="A129" s="521" t="s">
        <v>4398</v>
      </c>
      <c r="B129" s="90" t="s">
        <v>559</v>
      </c>
      <c r="C129" s="110" t="s">
        <v>4436</v>
      </c>
      <c r="D129" s="110" t="s">
        <v>4437</v>
      </c>
      <c r="E129" s="131" t="s">
        <v>4342</v>
      </c>
      <c r="F129" s="545">
        <v>45411.0</v>
      </c>
      <c r="G129" s="419">
        <v>10.0</v>
      </c>
      <c r="H129" s="419" t="s">
        <v>4401</v>
      </c>
      <c r="I129" s="546">
        <v>10.0</v>
      </c>
      <c r="J129" s="529" t="s">
        <v>565</v>
      </c>
      <c r="K129" s="3"/>
      <c r="L129" s="3"/>
      <c r="M129" s="3"/>
      <c r="N129" s="3"/>
      <c r="O129" s="3"/>
      <c r="P129" s="3"/>
      <c r="Q129" s="3"/>
      <c r="R129" s="3"/>
      <c r="S129" s="3"/>
      <c r="T129" s="3"/>
      <c r="U129" s="3"/>
      <c r="V129" s="3"/>
      <c r="W129" s="3"/>
      <c r="X129" s="3"/>
      <c r="Y129" s="3"/>
      <c r="Z129" s="3"/>
    </row>
    <row r="130" ht="11.25" customHeight="1">
      <c r="A130" s="87" t="s">
        <v>614</v>
      </c>
      <c r="B130" s="82" t="s">
        <v>51</v>
      </c>
      <c r="C130" s="82" t="s">
        <v>4438</v>
      </c>
      <c r="D130" s="64" t="s">
        <v>4439</v>
      </c>
      <c r="E130" s="534" t="s">
        <v>4440</v>
      </c>
      <c r="F130" s="64" t="s">
        <v>4441</v>
      </c>
      <c r="G130" s="527" t="s">
        <v>4442</v>
      </c>
      <c r="H130" s="528" t="s">
        <v>4443</v>
      </c>
      <c r="I130" s="536">
        <v>75.0</v>
      </c>
      <c r="J130" s="529" t="s">
        <v>614</v>
      </c>
      <c r="K130" s="3"/>
      <c r="L130" s="3"/>
      <c r="M130" s="3"/>
      <c r="N130" s="3"/>
      <c r="O130" s="3"/>
      <c r="P130" s="3"/>
      <c r="Q130" s="3"/>
      <c r="R130" s="3"/>
      <c r="S130" s="3"/>
      <c r="T130" s="3"/>
      <c r="U130" s="3"/>
      <c r="V130" s="3"/>
      <c r="W130" s="3"/>
      <c r="X130" s="3"/>
      <c r="Y130" s="3"/>
      <c r="Z130" s="3"/>
    </row>
    <row r="131" ht="11.25" customHeight="1">
      <c r="A131" s="87" t="s">
        <v>614</v>
      </c>
      <c r="B131" s="82" t="s">
        <v>51</v>
      </c>
      <c r="C131" s="82" t="s">
        <v>209</v>
      </c>
      <c r="D131" s="64" t="s">
        <v>4444</v>
      </c>
      <c r="E131" s="534" t="s">
        <v>4445</v>
      </c>
      <c r="F131" s="64" t="s">
        <v>4446</v>
      </c>
      <c r="G131" s="527" t="s">
        <v>4447</v>
      </c>
      <c r="H131" s="528" t="s">
        <v>4443</v>
      </c>
      <c r="I131" s="536">
        <v>100.0</v>
      </c>
      <c r="J131" s="529" t="s">
        <v>614</v>
      </c>
      <c r="K131" s="3"/>
      <c r="L131" s="3"/>
      <c r="M131" s="3"/>
      <c r="N131" s="3"/>
      <c r="O131" s="3"/>
      <c r="P131" s="3"/>
      <c r="Q131" s="3"/>
      <c r="R131" s="3"/>
      <c r="S131" s="3"/>
      <c r="T131" s="3"/>
      <c r="U131" s="3"/>
      <c r="V131" s="3"/>
      <c r="W131" s="3"/>
      <c r="X131" s="3"/>
      <c r="Y131" s="3"/>
      <c r="Z131" s="3"/>
    </row>
    <row r="132" ht="11.25" customHeight="1">
      <c r="A132" s="398" t="s">
        <v>4448</v>
      </c>
      <c r="B132" s="110" t="s">
        <v>559</v>
      </c>
      <c r="C132" s="110" t="s">
        <v>4449</v>
      </c>
      <c r="D132" s="131" t="s">
        <v>4450</v>
      </c>
      <c r="E132" s="131" t="s">
        <v>4342</v>
      </c>
      <c r="F132" s="110" t="s">
        <v>4451</v>
      </c>
      <c r="G132" s="419">
        <v>150.0</v>
      </c>
      <c r="H132" s="419">
        <v>2.0</v>
      </c>
      <c r="I132" s="568">
        <v>150.0</v>
      </c>
      <c r="J132" s="529" t="s">
        <v>701</v>
      </c>
      <c r="K132" s="3"/>
      <c r="L132" s="3"/>
      <c r="M132" s="3"/>
      <c r="N132" s="3"/>
      <c r="O132" s="3"/>
      <c r="P132" s="3"/>
      <c r="Q132" s="3"/>
      <c r="R132" s="3"/>
      <c r="S132" s="3"/>
      <c r="T132" s="3"/>
      <c r="U132" s="3"/>
      <c r="V132" s="3"/>
      <c r="W132" s="3"/>
      <c r="X132" s="3"/>
      <c r="Y132" s="3"/>
      <c r="Z132" s="3"/>
    </row>
    <row r="133" ht="11.25" customHeight="1">
      <c r="A133" s="521" t="s">
        <v>4448</v>
      </c>
      <c r="B133" s="90" t="s">
        <v>559</v>
      </c>
      <c r="C133" s="90" t="s">
        <v>4452</v>
      </c>
      <c r="D133" s="108" t="s">
        <v>1041</v>
      </c>
      <c r="E133" s="534" t="s">
        <v>4453</v>
      </c>
      <c r="F133" s="108" t="s">
        <v>4454</v>
      </c>
      <c r="G133" s="557">
        <v>200.0</v>
      </c>
      <c r="H133" s="574" t="s">
        <v>1041</v>
      </c>
      <c r="I133" s="568">
        <v>200.0</v>
      </c>
      <c r="J133" s="529" t="s">
        <v>701</v>
      </c>
      <c r="K133" s="3"/>
      <c r="L133" s="3"/>
      <c r="M133" s="3"/>
      <c r="N133" s="3"/>
      <c r="O133" s="3"/>
      <c r="P133" s="3"/>
      <c r="Q133" s="3"/>
      <c r="R133" s="3"/>
      <c r="S133" s="3"/>
      <c r="T133" s="3"/>
      <c r="U133" s="3"/>
      <c r="V133" s="3"/>
      <c r="W133" s="3"/>
      <c r="X133" s="3"/>
      <c r="Y133" s="3"/>
      <c r="Z133" s="3"/>
    </row>
    <row r="134" ht="11.25" customHeight="1">
      <c r="A134" s="521" t="s">
        <v>4448</v>
      </c>
      <c r="B134" s="90" t="s">
        <v>559</v>
      </c>
      <c r="C134" s="90" t="s">
        <v>4455</v>
      </c>
      <c r="D134" s="110" t="s">
        <v>1041</v>
      </c>
      <c r="E134" s="87" t="s">
        <v>4456</v>
      </c>
      <c r="F134" s="110" t="s">
        <v>4454</v>
      </c>
      <c r="G134" s="400">
        <v>200.0</v>
      </c>
      <c r="H134" s="574" t="s">
        <v>1041</v>
      </c>
      <c r="I134" s="568">
        <v>200.0</v>
      </c>
      <c r="J134" s="529" t="s">
        <v>701</v>
      </c>
      <c r="K134" s="3"/>
      <c r="L134" s="3"/>
      <c r="M134" s="3"/>
      <c r="N134" s="3"/>
      <c r="O134" s="3"/>
      <c r="P134" s="3"/>
      <c r="Q134" s="3"/>
      <c r="R134" s="3"/>
      <c r="S134" s="3"/>
      <c r="T134" s="3"/>
      <c r="U134" s="3"/>
      <c r="V134" s="3"/>
      <c r="W134" s="3"/>
      <c r="X134" s="3"/>
      <c r="Y134" s="3"/>
      <c r="Z134" s="3"/>
    </row>
    <row r="135" ht="11.25" customHeight="1">
      <c r="A135" s="521" t="s">
        <v>4448</v>
      </c>
      <c r="B135" s="90" t="s">
        <v>559</v>
      </c>
      <c r="C135" s="90" t="s">
        <v>4457</v>
      </c>
      <c r="D135" s="82" t="s">
        <v>4458</v>
      </c>
      <c r="E135" s="131" t="s">
        <v>4459</v>
      </c>
      <c r="F135" s="90" t="s">
        <v>4363</v>
      </c>
      <c r="G135" s="560">
        <v>50.0</v>
      </c>
      <c r="H135" s="558">
        <v>2.0</v>
      </c>
      <c r="I135" s="568">
        <v>75.0</v>
      </c>
      <c r="J135" s="529" t="s">
        <v>701</v>
      </c>
      <c r="K135" s="3"/>
      <c r="L135" s="3"/>
      <c r="M135" s="3"/>
      <c r="N135" s="3"/>
      <c r="O135" s="3"/>
      <c r="P135" s="3"/>
      <c r="Q135" s="3"/>
      <c r="R135" s="3"/>
      <c r="S135" s="3"/>
      <c r="T135" s="3"/>
      <c r="U135" s="3"/>
      <c r="V135" s="3"/>
      <c r="W135" s="3"/>
      <c r="X135" s="3"/>
      <c r="Y135" s="3"/>
      <c r="Z135" s="3"/>
    </row>
    <row r="136" ht="11.25" customHeight="1">
      <c r="A136" s="521" t="s">
        <v>4448</v>
      </c>
      <c r="B136" s="90" t="s">
        <v>559</v>
      </c>
      <c r="C136" s="90" t="s">
        <v>4460</v>
      </c>
      <c r="D136" s="131" t="s">
        <v>4461</v>
      </c>
      <c r="E136" s="131" t="s">
        <v>4462</v>
      </c>
      <c r="F136" s="90" t="s">
        <v>4363</v>
      </c>
      <c r="G136" s="560">
        <v>50.0</v>
      </c>
      <c r="H136" s="517"/>
      <c r="I136" s="568">
        <v>50.0</v>
      </c>
      <c r="J136" s="529" t="s">
        <v>701</v>
      </c>
      <c r="K136" s="3"/>
      <c r="L136" s="3"/>
      <c r="M136" s="3"/>
      <c r="N136" s="3"/>
      <c r="O136" s="3"/>
      <c r="P136" s="3"/>
      <c r="Q136" s="3"/>
      <c r="R136" s="3"/>
      <c r="S136" s="3"/>
      <c r="T136" s="3"/>
      <c r="U136" s="3"/>
      <c r="V136" s="3"/>
      <c r="W136" s="3"/>
      <c r="X136" s="3"/>
      <c r="Y136" s="3"/>
      <c r="Z136" s="3"/>
    </row>
    <row r="137" ht="11.25" customHeight="1">
      <c r="A137" s="521" t="s">
        <v>4448</v>
      </c>
      <c r="B137" s="90" t="s">
        <v>559</v>
      </c>
      <c r="C137" s="90" t="s">
        <v>4455</v>
      </c>
      <c r="D137" s="110" t="s">
        <v>1041</v>
      </c>
      <c r="E137" s="531" t="s">
        <v>4463</v>
      </c>
      <c r="F137" s="110" t="s">
        <v>4454</v>
      </c>
      <c r="G137" s="400">
        <v>200.0</v>
      </c>
      <c r="H137" s="400">
        <v>200.0</v>
      </c>
      <c r="I137" s="568">
        <v>200.0</v>
      </c>
      <c r="J137" s="529" t="s">
        <v>701</v>
      </c>
      <c r="K137" s="3"/>
      <c r="L137" s="3"/>
      <c r="M137" s="3"/>
      <c r="N137" s="3"/>
      <c r="O137" s="3"/>
      <c r="P137" s="3"/>
      <c r="Q137" s="3"/>
      <c r="R137" s="3"/>
      <c r="S137" s="3"/>
      <c r="T137" s="3"/>
      <c r="U137" s="3"/>
      <c r="V137" s="3"/>
      <c r="W137" s="3"/>
      <c r="X137" s="3"/>
      <c r="Y137" s="3"/>
      <c r="Z137" s="3"/>
    </row>
    <row r="138" ht="11.25" customHeight="1">
      <c r="A138" s="521" t="s">
        <v>4448</v>
      </c>
      <c r="B138" s="90" t="s">
        <v>559</v>
      </c>
      <c r="C138" s="573" t="s">
        <v>4464</v>
      </c>
      <c r="D138" s="110" t="s">
        <v>1041</v>
      </c>
      <c r="E138" s="79" t="s">
        <v>4465</v>
      </c>
      <c r="F138" s="110" t="s">
        <v>4454</v>
      </c>
      <c r="G138" s="400">
        <v>200.0</v>
      </c>
      <c r="H138" s="574" t="s">
        <v>1041</v>
      </c>
      <c r="I138" s="546">
        <v>200.0</v>
      </c>
      <c r="J138" s="529" t="s">
        <v>701</v>
      </c>
      <c r="K138" s="3"/>
      <c r="L138" s="3"/>
      <c r="M138" s="3"/>
      <c r="N138" s="3"/>
      <c r="O138" s="3"/>
      <c r="P138" s="3"/>
      <c r="Q138" s="3"/>
      <c r="R138" s="3"/>
      <c r="S138" s="3"/>
      <c r="T138" s="3"/>
      <c r="U138" s="3"/>
      <c r="V138" s="3"/>
      <c r="W138" s="3"/>
      <c r="X138" s="3"/>
      <c r="Y138" s="3"/>
      <c r="Z138" s="3"/>
    </row>
    <row r="139" ht="11.25" customHeight="1">
      <c r="A139" s="521" t="s">
        <v>4448</v>
      </c>
      <c r="B139" s="90" t="s">
        <v>559</v>
      </c>
      <c r="C139" s="65" t="s">
        <v>4466</v>
      </c>
      <c r="D139" s="110" t="s">
        <v>1041</v>
      </c>
      <c r="E139" s="579" t="s">
        <v>4467</v>
      </c>
      <c r="F139" s="110" t="s">
        <v>4454</v>
      </c>
      <c r="G139" s="400">
        <v>200.0</v>
      </c>
      <c r="H139" s="574" t="s">
        <v>1041</v>
      </c>
      <c r="I139" s="546">
        <v>200.0</v>
      </c>
      <c r="J139" s="529" t="s">
        <v>701</v>
      </c>
      <c r="K139" s="3"/>
      <c r="L139" s="3"/>
      <c r="M139" s="3"/>
      <c r="N139" s="3"/>
      <c r="O139" s="3"/>
      <c r="P139" s="3"/>
      <c r="Q139" s="3"/>
      <c r="R139" s="3"/>
      <c r="S139" s="3"/>
      <c r="T139" s="3"/>
      <c r="U139" s="3"/>
      <c r="V139" s="3"/>
      <c r="W139" s="3"/>
      <c r="X139" s="3"/>
      <c r="Y139" s="3"/>
      <c r="Z139" s="3"/>
    </row>
    <row r="140" ht="11.25" customHeight="1">
      <c r="A140" s="521" t="s">
        <v>4448</v>
      </c>
      <c r="B140" s="90" t="s">
        <v>559</v>
      </c>
      <c r="C140" s="65" t="s">
        <v>4468</v>
      </c>
      <c r="D140" s="110" t="s">
        <v>1041</v>
      </c>
      <c r="E140" s="531" t="s">
        <v>4469</v>
      </c>
      <c r="F140" s="110" t="s">
        <v>4454</v>
      </c>
      <c r="G140" s="400">
        <v>200.0</v>
      </c>
      <c r="H140" s="574" t="s">
        <v>1041</v>
      </c>
      <c r="I140" s="546">
        <v>200.0</v>
      </c>
      <c r="J140" s="529" t="s">
        <v>701</v>
      </c>
      <c r="K140" s="3"/>
      <c r="L140" s="3"/>
      <c r="M140" s="3"/>
      <c r="N140" s="3"/>
      <c r="O140" s="3"/>
      <c r="P140" s="3"/>
      <c r="Q140" s="3"/>
      <c r="R140" s="3"/>
      <c r="S140" s="3"/>
      <c r="T140" s="3"/>
      <c r="U140" s="3"/>
      <c r="V140" s="3"/>
      <c r="W140" s="3"/>
      <c r="X140" s="3"/>
      <c r="Y140" s="3"/>
      <c r="Z140" s="3"/>
    </row>
    <row r="141" ht="11.25" customHeight="1">
      <c r="A141" s="521" t="s">
        <v>4448</v>
      </c>
      <c r="B141" s="90" t="s">
        <v>559</v>
      </c>
      <c r="C141" s="65" t="s">
        <v>4470</v>
      </c>
      <c r="D141" s="110" t="s">
        <v>1041</v>
      </c>
      <c r="E141" s="531" t="s">
        <v>4471</v>
      </c>
      <c r="F141" s="110" t="s">
        <v>4454</v>
      </c>
      <c r="G141" s="400">
        <v>200.0</v>
      </c>
      <c r="H141" s="574" t="s">
        <v>1041</v>
      </c>
      <c r="I141" s="546">
        <v>200.0</v>
      </c>
      <c r="J141" s="529" t="s">
        <v>701</v>
      </c>
      <c r="K141" s="3"/>
      <c r="L141" s="3"/>
      <c r="M141" s="3"/>
      <c r="N141" s="3"/>
      <c r="O141" s="3"/>
      <c r="P141" s="3"/>
      <c r="Q141" s="3"/>
      <c r="R141" s="3"/>
      <c r="S141" s="3"/>
      <c r="T141" s="3"/>
      <c r="U141" s="3"/>
      <c r="V141" s="3"/>
      <c r="W141" s="3"/>
      <c r="X141" s="3"/>
      <c r="Y141" s="3"/>
      <c r="Z141" s="3"/>
    </row>
    <row r="142" ht="11.25" customHeight="1">
      <c r="A142" s="521" t="s">
        <v>4448</v>
      </c>
      <c r="B142" s="90" t="s">
        <v>559</v>
      </c>
      <c r="C142" s="110" t="s">
        <v>4248</v>
      </c>
      <c r="D142" s="110" t="s">
        <v>1041</v>
      </c>
      <c r="E142" s="110"/>
      <c r="F142" s="110" t="s">
        <v>4472</v>
      </c>
      <c r="G142" s="419">
        <v>50.0</v>
      </c>
      <c r="H142" s="574" t="s">
        <v>1041</v>
      </c>
      <c r="I142" s="546">
        <v>50.0</v>
      </c>
      <c r="J142" s="529" t="s">
        <v>701</v>
      </c>
      <c r="K142" s="3"/>
      <c r="L142" s="3"/>
      <c r="M142" s="3"/>
      <c r="N142" s="3"/>
      <c r="O142" s="3"/>
      <c r="P142" s="3"/>
      <c r="Q142" s="3"/>
      <c r="R142" s="3"/>
      <c r="S142" s="3"/>
      <c r="T142" s="3"/>
      <c r="U142" s="3"/>
      <c r="V142" s="3"/>
      <c r="W142" s="3"/>
      <c r="X142" s="3"/>
      <c r="Y142" s="3"/>
      <c r="Z142" s="3"/>
    </row>
    <row r="143" ht="11.25" customHeight="1">
      <c r="A143" s="521" t="s">
        <v>4448</v>
      </c>
      <c r="B143" s="90" t="s">
        <v>559</v>
      </c>
      <c r="C143" s="110" t="s">
        <v>4248</v>
      </c>
      <c r="D143" s="110" t="s">
        <v>1041</v>
      </c>
      <c r="E143" s="110"/>
      <c r="F143" s="110" t="s">
        <v>4473</v>
      </c>
      <c r="G143" s="419">
        <v>50.0</v>
      </c>
      <c r="H143" s="574" t="s">
        <v>1041</v>
      </c>
      <c r="I143" s="546">
        <v>50.0</v>
      </c>
      <c r="J143" s="529" t="s">
        <v>701</v>
      </c>
      <c r="K143" s="3"/>
      <c r="L143" s="3"/>
      <c r="M143" s="3"/>
      <c r="N143" s="3"/>
      <c r="O143" s="3"/>
      <c r="P143" s="3"/>
      <c r="Q143" s="3"/>
      <c r="R143" s="3"/>
      <c r="S143" s="3"/>
      <c r="T143" s="3"/>
      <c r="U143" s="3"/>
      <c r="V143" s="3"/>
      <c r="W143" s="3"/>
      <c r="X143" s="3"/>
      <c r="Y143" s="3"/>
      <c r="Z143" s="3"/>
    </row>
    <row r="144" ht="11.25" customHeight="1">
      <c r="A144" s="521" t="s">
        <v>4448</v>
      </c>
      <c r="B144" s="90" t="s">
        <v>559</v>
      </c>
      <c r="C144" s="110" t="s">
        <v>4449</v>
      </c>
      <c r="D144" s="131" t="s">
        <v>4450</v>
      </c>
      <c r="E144" s="110"/>
      <c r="F144" s="110" t="s">
        <v>4474</v>
      </c>
      <c r="G144" s="419">
        <v>10.0</v>
      </c>
      <c r="H144" s="419">
        <v>2.0</v>
      </c>
      <c r="I144" s="546">
        <v>10.0</v>
      </c>
      <c r="J144" s="529" t="s">
        <v>701</v>
      </c>
      <c r="K144" s="3"/>
      <c r="L144" s="3"/>
      <c r="M144" s="3"/>
      <c r="N144" s="3"/>
      <c r="O144" s="3"/>
      <c r="P144" s="3"/>
      <c r="Q144" s="3"/>
      <c r="R144" s="3"/>
      <c r="S144" s="3"/>
      <c r="T144" s="3"/>
      <c r="U144" s="3"/>
      <c r="V144" s="3"/>
      <c r="W144" s="3"/>
      <c r="X144" s="3"/>
      <c r="Y144" s="3"/>
      <c r="Z144" s="3"/>
    </row>
    <row r="145" ht="11.25" customHeight="1">
      <c r="A145" s="521" t="s">
        <v>4448</v>
      </c>
      <c r="B145" s="90" t="s">
        <v>559</v>
      </c>
      <c r="C145" s="110" t="s">
        <v>4449</v>
      </c>
      <c r="D145" s="131" t="s">
        <v>4450</v>
      </c>
      <c r="E145" s="110"/>
      <c r="F145" s="110" t="s">
        <v>4475</v>
      </c>
      <c r="G145" s="419">
        <v>10.0</v>
      </c>
      <c r="H145" s="419">
        <v>2.0</v>
      </c>
      <c r="I145" s="546">
        <v>10.0</v>
      </c>
      <c r="J145" s="529" t="s">
        <v>701</v>
      </c>
      <c r="K145" s="3"/>
      <c r="L145" s="3"/>
      <c r="M145" s="3"/>
      <c r="N145" s="3"/>
      <c r="O145" s="3"/>
      <c r="P145" s="3"/>
      <c r="Q145" s="3"/>
      <c r="R145" s="3"/>
      <c r="S145" s="3"/>
      <c r="T145" s="3"/>
      <c r="U145" s="3"/>
      <c r="V145" s="3"/>
      <c r="W145" s="3"/>
      <c r="X145" s="3"/>
      <c r="Y145" s="3"/>
      <c r="Z145" s="3"/>
    </row>
    <row r="146" ht="11.25" customHeight="1">
      <c r="A146" s="521" t="s">
        <v>4448</v>
      </c>
      <c r="B146" s="90" t="s">
        <v>559</v>
      </c>
      <c r="C146" s="110" t="s">
        <v>4476</v>
      </c>
      <c r="D146" s="131" t="s">
        <v>4477</v>
      </c>
      <c r="E146" s="131"/>
      <c r="F146" s="131" t="s">
        <v>4267</v>
      </c>
      <c r="G146" s="419">
        <v>200.0</v>
      </c>
      <c r="H146" s="419"/>
      <c r="I146" s="546">
        <v>200.0</v>
      </c>
      <c r="J146" s="529" t="s">
        <v>701</v>
      </c>
      <c r="K146" s="3"/>
      <c r="L146" s="3"/>
      <c r="M146" s="3"/>
      <c r="N146" s="3"/>
      <c r="O146" s="3"/>
      <c r="P146" s="3"/>
      <c r="Q146" s="3"/>
      <c r="R146" s="3"/>
      <c r="S146" s="3"/>
      <c r="T146" s="3"/>
      <c r="U146" s="3"/>
      <c r="V146" s="3"/>
      <c r="W146" s="3"/>
      <c r="X146" s="3"/>
      <c r="Y146" s="3"/>
      <c r="Z146" s="3"/>
    </row>
    <row r="147" ht="11.25" customHeight="1">
      <c r="A147" s="521" t="s">
        <v>4448</v>
      </c>
      <c r="B147" s="90" t="s">
        <v>559</v>
      </c>
      <c r="C147" s="110" t="s">
        <v>4478</v>
      </c>
      <c r="D147" s="110" t="s">
        <v>1041</v>
      </c>
      <c r="E147" s="110"/>
      <c r="F147" s="110" t="s">
        <v>4479</v>
      </c>
      <c r="G147" s="419">
        <v>50.0</v>
      </c>
      <c r="H147" s="419"/>
      <c r="I147" s="546">
        <v>50.0</v>
      </c>
      <c r="J147" s="529" t="s">
        <v>701</v>
      </c>
      <c r="K147" s="3"/>
      <c r="L147" s="3"/>
      <c r="M147" s="3"/>
      <c r="N147" s="3"/>
      <c r="O147" s="3"/>
      <c r="P147" s="3"/>
      <c r="Q147" s="3"/>
      <c r="R147" s="3"/>
      <c r="S147" s="3"/>
      <c r="T147" s="3"/>
      <c r="U147" s="3"/>
      <c r="V147" s="3"/>
      <c r="W147" s="3"/>
      <c r="X147" s="3"/>
      <c r="Y147" s="3"/>
      <c r="Z147" s="3"/>
    </row>
    <row r="148" ht="11.25" customHeight="1">
      <c r="A148" s="521" t="s">
        <v>4448</v>
      </c>
      <c r="B148" s="90" t="s">
        <v>559</v>
      </c>
      <c r="C148" s="110" t="s">
        <v>4478</v>
      </c>
      <c r="D148" s="110" t="s">
        <v>1041</v>
      </c>
      <c r="E148" s="110"/>
      <c r="F148" s="110" t="s">
        <v>4480</v>
      </c>
      <c r="G148" s="419">
        <v>50.0</v>
      </c>
      <c r="H148" s="419"/>
      <c r="I148" s="546">
        <v>50.0</v>
      </c>
      <c r="J148" s="529" t="s">
        <v>701</v>
      </c>
      <c r="K148" s="3"/>
      <c r="L148" s="3"/>
      <c r="M148" s="3"/>
      <c r="N148" s="3"/>
      <c r="O148" s="3"/>
      <c r="P148" s="3"/>
      <c r="Q148" s="3"/>
      <c r="R148" s="3"/>
      <c r="S148" s="3"/>
      <c r="T148" s="3"/>
      <c r="U148" s="3"/>
      <c r="V148" s="3"/>
      <c r="W148" s="3"/>
      <c r="X148" s="3"/>
      <c r="Y148" s="3"/>
      <c r="Z148" s="3"/>
    </row>
    <row r="149" ht="11.25" customHeight="1">
      <c r="A149" s="521" t="s">
        <v>4448</v>
      </c>
      <c r="B149" s="90" t="s">
        <v>559</v>
      </c>
      <c r="C149" s="110" t="s">
        <v>4478</v>
      </c>
      <c r="D149" s="110" t="s">
        <v>1041</v>
      </c>
      <c r="E149" s="110"/>
      <c r="F149" s="110" t="s">
        <v>4481</v>
      </c>
      <c r="G149" s="419">
        <v>50.0</v>
      </c>
      <c r="H149" s="419"/>
      <c r="I149" s="546">
        <v>50.0</v>
      </c>
      <c r="J149" s="529" t="s">
        <v>701</v>
      </c>
      <c r="K149" s="3"/>
      <c r="L149" s="3"/>
      <c r="M149" s="3"/>
      <c r="N149" s="3"/>
      <c r="O149" s="3"/>
      <c r="P149" s="3"/>
      <c r="Q149" s="3"/>
      <c r="R149" s="3"/>
      <c r="S149" s="3"/>
      <c r="T149" s="3"/>
      <c r="U149" s="3"/>
      <c r="V149" s="3"/>
      <c r="W149" s="3"/>
      <c r="X149" s="3"/>
      <c r="Y149" s="3"/>
      <c r="Z149" s="3"/>
    </row>
    <row r="150" ht="11.25" customHeight="1">
      <c r="A150" s="521" t="s">
        <v>4448</v>
      </c>
      <c r="B150" s="90" t="s">
        <v>559</v>
      </c>
      <c r="C150" s="110" t="s">
        <v>4482</v>
      </c>
      <c r="D150" s="110" t="s">
        <v>1041</v>
      </c>
      <c r="E150" s="110"/>
      <c r="F150" s="110" t="s">
        <v>4483</v>
      </c>
      <c r="G150" s="419">
        <v>50.0</v>
      </c>
      <c r="H150" s="419"/>
      <c r="I150" s="546">
        <v>50.0</v>
      </c>
      <c r="J150" s="529" t="s">
        <v>701</v>
      </c>
      <c r="K150" s="3"/>
      <c r="L150" s="3"/>
      <c r="M150" s="3"/>
      <c r="N150" s="3"/>
      <c r="O150" s="3"/>
      <c r="P150" s="3"/>
      <c r="Q150" s="3"/>
      <c r="R150" s="3"/>
      <c r="S150" s="3"/>
      <c r="T150" s="3"/>
      <c r="U150" s="3"/>
      <c r="V150" s="3"/>
      <c r="W150" s="3"/>
      <c r="X150" s="3"/>
      <c r="Y150" s="3"/>
      <c r="Z150" s="3"/>
    </row>
    <row r="151" ht="11.25" customHeight="1">
      <c r="A151" s="521" t="s">
        <v>4448</v>
      </c>
      <c r="B151" s="90" t="s">
        <v>559</v>
      </c>
      <c r="C151" s="110" t="s">
        <v>4482</v>
      </c>
      <c r="D151" s="110" t="s">
        <v>1041</v>
      </c>
      <c r="E151" s="110"/>
      <c r="F151" s="110" t="s">
        <v>4484</v>
      </c>
      <c r="G151" s="419">
        <v>50.0</v>
      </c>
      <c r="H151" s="419"/>
      <c r="I151" s="546">
        <v>50.0</v>
      </c>
      <c r="J151" s="529" t="s">
        <v>701</v>
      </c>
      <c r="K151" s="3"/>
      <c r="L151" s="3"/>
      <c r="M151" s="3"/>
      <c r="N151" s="3"/>
      <c r="O151" s="3"/>
      <c r="P151" s="3"/>
      <c r="Q151" s="3"/>
      <c r="R151" s="3"/>
      <c r="S151" s="3"/>
      <c r="T151" s="3"/>
      <c r="U151" s="3"/>
      <c r="V151" s="3"/>
      <c r="W151" s="3"/>
      <c r="X151" s="3"/>
      <c r="Y151" s="3"/>
      <c r="Z151" s="3"/>
    </row>
    <row r="152" ht="11.25" customHeight="1">
      <c r="A152" s="521" t="s">
        <v>4448</v>
      </c>
      <c r="B152" s="90" t="s">
        <v>559</v>
      </c>
      <c r="C152" s="110" t="s">
        <v>4253</v>
      </c>
      <c r="D152" s="110" t="s">
        <v>1041</v>
      </c>
      <c r="E152" s="110"/>
      <c r="F152" s="110" t="s">
        <v>4485</v>
      </c>
      <c r="G152" s="419">
        <v>50.0</v>
      </c>
      <c r="H152" s="419"/>
      <c r="I152" s="546">
        <v>50.0</v>
      </c>
      <c r="J152" s="529" t="s">
        <v>701</v>
      </c>
      <c r="K152" s="3"/>
      <c r="L152" s="3"/>
      <c r="M152" s="3"/>
      <c r="N152" s="3"/>
      <c r="O152" s="3"/>
      <c r="P152" s="3"/>
      <c r="Q152" s="3"/>
      <c r="R152" s="3"/>
      <c r="S152" s="3"/>
      <c r="T152" s="3"/>
      <c r="U152" s="3"/>
      <c r="V152" s="3"/>
      <c r="W152" s="3"/>
      <c r="X152" s="3"/>
      <c r="Y152" s="3"/>
      <c r="Z152" s="3"/>
    </row>
    <row r="153" ht="11.25" customHeight="1">
      <c r="A153" s="521" t="s">
        <v>4448</v>
      </c>
      <c r="B153" s="90" t="s">
        <v>559</v>
      </c>
      <c r="C153" s="110" t="s">
        <v>4486</v>
      </c>
      <c r="D153" s="110" t="s">
        <v>1041</v>
      </c>
      <c r="E153" s="110"/>
      <c r="F153" s="110" t="s">
        <v>4487</v>
      </c>
      <c r="G153" s="419">
        <v>50.0</v>
      </c>
      <c r="H153" s="419"/>
      <c r="I153" s="546">
        <v>50.0</v>
      </c>
      <c r="J153" s="529" t="s">
        <v>701</v>
      </c>
      <c r="K153" s="3"/>
      <c r="L153" s="3"/>
      <c r="M153" s="3"/>
      <c r="N153" s="3"/>
      <c r="O153" s="3"/>
      <c r="P153" s="3"/>
      <c r="Q153" s="3"/>
      <c r="R153" s="3"/>
      <c r="S153" s="3"/>
      <c r="T153" s="3"/>
      <c r="U153" s="3"/>
      <c r="V153" s="3"/>
      <c r="W153" s="3"/>
      <c r="X153" s="3"/>
      <c r="Y153" s="3"/>
      <c r="Z153" s="3"/>
    </row>
    <row r="154" ht="11.25" customHeight="1">
      <c r="A154" s="521" t="s">
        <v>4448</v>
      </c>
      <c r="B154" s="90" t="s">
        <v>559</v>
      </c>
      <c r="C154" s="110" t="s">
        <v>4486</v>
      </c>
      <c r="D154" s="110" t="s">
        <v>1041</v>
      </c>
      <c r="E154" s="87"/>
      <c r="F154" s="110" t="s">
        <v>4488</v>
      </c>
      <c r="G154" s="419">
        <v>50.0</v>
      </c>
      <c r="H154" s="419"/>
      <c r="I154" s="546">
        <v>50.0</v>
      </c>
      <c r="J154" s="529" t="s">
        <v>701</v>
      </c>
      <c r="K154" s="3"/>
      <c r="L154" s="3"/>
      <c r="M154" s="3"/>
      <c r="N154" s="3"/>
      <c r="O154" s="3"/>
      <c r="P154" s="3"/>
      <c r="Q154" s="3"/>
      <c r="R154" s="3"/>
      <c r="S154" s="3"/>
      <c r="T154" s="3"/>
      <c r="U154" s="3"/>
      <c r="V154" s="3"/>
      <c r="W154" s="3"/>
      <c r="X154" s="3"/>
      <c r="Y154" s="3"/>
      <c r="Z154" s="3"/>
    </row>
    <row r="155" ht="11.25" customHeight="1">
      <c r="A155" s="521" t="s">
        <v>4448</v>
      </c>
      <c r="B155" s="90" t="s">
        <v>559</v>
      </c>
      <c r="C155" s="90" t="s">
        <v>4486</v>
      </c>
      <c r="D155" s="110" t="s">
        <v>1041</v>
      </c>
      <c r="E155" s="142"/>
      <c r="F155" s="108" t="s">
        <v>4489</v>
      </c>
      <c r="G155" s="419">
        <v>50.0</v>
      </c>
      <c r="H155" s="419"/>
      <c r="I155" s="546">
        <v>50.0</v>
      </c>
      <c r="J155" s="529" t="s">
        <v>701</v>
      </c>
      <c r="K155" s="3"/>
      <c r="L155" s="3"/>
      <c r="M155" s="3"/>
      <c r="N155" s="3"/>
      <c r="O155" s="3"/>
      <c r="P155" s="3"/>
      <c r="Q155" s="3"/>
      <c r="R155" s="3"/>
      <c r="S155" s="3"/>
      <c r="T155" s="3"/>
      <c r="U155" s="3"/>
      <c r="V155" s="3"/>
      <c r="W155" s="3"/>
      <c r="X155" s="3"/>
      <c r="Y155" s="3"/>
      <c r="Z155" s="3"/>
    </row>
    <row r="156" ht="11.25" customHeight="1">
      <c r="A156" s="521" t="s">
        <v>4448</v>
      </c>
      <c r="B156" s="90" t="s">
        <v>559</v>
      </c>
      <c r="C156" s="90" t="s">
        <v>4486</v>
      </c>
      <c r="D156" s="110" t="s">
        <v>1041</v>
      </c>
      <c r="E156" s="142"/>
      <c r="F156" s="108" t="s">
        <v>4490</v>
      </c>
      <c r="G156" s="419">
        <v>50.0</v>
      </c>
      <c r="H156" s="419"/>
      <c r="I156" s="546">
        <v>50.0</v>
      </c>
      <c r="J156" s="529" t="s">
        <v>701</v>
      </c>
      <c r="K156" s="3"/>
      <c r="L156" s="3"/>
      <c r="M156" s="3"/>
      <c r="N156" s="3"/>
      <c r="O156" s="3"/>
      <c r="P156" s="3"/>
      <c r="Q156" s="3"/>
      <c r="R156" s="3"/>
      <c r="S156" s="3"/>
      <c r="T156" s="3"/>
      <c r="U156" s="3"/>
      <c r="V156" s="3"/>
      <c r="W156" s="3"/>
      <c r="X156" s="3"/>
      <c r="Y156" s="3"/>
      <c r="Z156" s="3"/>
    </row>
    <row r="157" ht="11.25" customHeight="1">
      <c r="A157" s="521" t="s">
        <v>4448</v>
      </c>
      <c r="B157" s="90" t="s">
        <v>559</v>
      </c>
      <c r="C157" s="90" t="s">
        <v>165</v>
      </c>
      <c r="D157" s="110" t="s">
        <v>1041</v>
      </c>
      <c r="E157" s="142"/>
      <c r="F157" s="108" t="s">
        <v>4491</v>
      </c>
      <c r="G157" s="419">
        <v>50.0</v>
      </c>
      <c r="H157" s="419"/>
      <c r="I157" s="546">
        <v>50.0</v>
      </c>
      <c r="J157" s="529" t="s">
        <v>701</v>
      </c>
      <c r="K157" s="3"/>
      <c r="L157" s="3"/>
      <c r="M157" s="3"/>
      <c r="N157" s="3"/>
      <c r="O157" s="3"/>
      <c r="P157" s="3"/>
      <c r="Q157" s="3"/>
      <c r="R157" s="3"/>
      <c r="S157" s="3"/>
      <c r="T157" s="3"/>
      <c r="U157" s="3"/>
      <c r="V157" s="3"/>
      <c r="W157" s="3"/>
      <c r="X157" s="3"/>
      <c r="Y157" s="3"/>
      <c r="Z157" s="3"/>
    </row>
    <row r="158" ht="11.25" customHeight="1">
      <c r="A158" s="521" t="s">
        <v>4448</v>
      </c>
      <c r="B158" s="90" t="s">
        <v>559</v>
      </c>
      <c r="C158" s="90" t="s">
        <v>165</v>
      </c>
      <c r="D158" s="110" t="s">
        <v>1041</v>
      </c>
      <c r="E158" s="142"/>
      <c r="F158" s="108" t="s">
        <v>4492</v>
      </c>
      <c r="G158" s="419">
        <v>50.0</v>
      </c>
      <c r="H158" s="419"/>
      <c r="I158" s="546">
        <v>50.0</v>
      </c>
      <c r="J158" s="529" t="s">
        <v>701</v>
      </c>
      <c r="K158" s="3"/>
      <c r="L158" s="3"/>
      <c r="M158" s="3"/>
      <c r="N158" s="3"/>
      <c r="O158" s="3"/>
      <c r="P158" s="3"/>
      <c r="Q158" s="3"/>
      <c r="R158" s="3"/>
      <c r="S158" s="3"/>
      <c r="T158" s="3"/>
      <c r="U158" s="3"/>
      <c r="V158" s="3"/>
      <c r="W158" s="3"/>
      <c r="X158" s="3"/>
      <c r="Y158" s="3"/>
      <c r="Z158" s="3"/>
    </row>
    <row r="159" ht="11.25" customHeight="1">
      <c r="A159" s="521" t="s">
        <v>4448</v>
      </c>
      <c r="B159" s="90" t="s">
        <v>559</v>
      </c>
      <c r="C159" s="90" t="s">
        <v>165</v>
      </c>
      <c r="D159" s="110" t="s">
        <v>1041</v>
      </c>
      <c r="E159" s="142"/>
      <c r="F159" s="108" t="s">
        <v>4493</v>
      </c>
      <c r="G159" s="419">
        <v>50.0</v>
      </c>
      <c r="H159" s="419"/>
      <c r="I159" s="546">
        <v>50.0</v>
      </c>
      <c r="J159" s="529" t="s">
        <v>701</v>
      </c>
      <c r="K159" s="3"/>
      <c r="L159" s="3"/>
      <c r="M159" s="3"/>
      <c r="N159" s="3"/>
      <c r="O159" s="3"/>
      <c r="P159" s="3"/>
      <c r="Q159" s="3"/>
      <c r="R159" s="3"/>
      <c r="S159" s="3"/>
      <c r="T159" s="3"/>
      <c r="U159" s="3"/>
      <c r="V159" s="3"/>
      <c r="W159" s="3"/>
      <c r="X159" s="3"/>
      <c r="Y159" s="3"/>
      <c r="Z159" s="3"/>
    </row>
    <row r="160" ht="11.25" customHeight="1">
      <c r="A160" s="521" t="s">
        <v>4448</v>
      </c>
      <c r="B160" s="90" t="s">
        <v>559</v>
      </c>
      <c r="C160" s="90" t="s">
        <v>165</v>
      </c>
      <c r="D160" s="110" t="s">
        <v>1041</v>
      </c>
      <c r="E160" s="142"/>
      <c r="F160" s="108" t="s">
        <v>4494</v>
      </c>
      <c r="G160" s="419">
        <v>50.0</v>
      </c>
      <c r="H160" s="419"/>
      <c r="I160" s="546">
        <v>50.0</v>
      </c>
      <c r="J160" s="529" t="s">
        <v>701</v>
      </c>
      <c r="K160" s="3"/>
      <c r="L160" s="3"/>
      <c r="M160" s="3"/>
      <c r="N160" s="3"/>
      <c r="O160" s="3"/>
      <c r="P160" s="3"/>
      <c r="Q160" s="3"/>
      <c r="R160" s="3"/>
      <c r="S160" s="3"/>
      <c r="T160" s="3"/>
      <c r="U160" s="3"/>
      <c r="V160" s="3"/>
      <c r="W160" s="3"/>
      <c r="X160" s="3"/>
      <c r="Y160" s="3"/>
      <c r="Z160" s="3"/>
    </row>
    <row r="161" ht="11.25" customHeight="1">
      <c r="A161" s="521" t="s">
        <v>4448</v>
      </c>
      <c r="B161" s="90" t="s">
        <v>559</v>
      </c>
      <c r="C161" s="90" t="s">
        <v>165</v>
      </c>
      <c r="D161" s="110" t="s">
        <v>1041</v>
      </c>
      <c r="E161" s="87"/>
      <c r="F161" s="110" t="s">
        <v>4495</v>
      </c>
      <c r="G161" s="419">
        <v>50.0</v>
      </c>
      <c r="H161" s="419"/>
      <c r="I161" s="546">
        <v>50.0</v>
      </c>
      <c r="J161" s="529" t="s">
        <v>701</v>
      </c>
      <c r="K161" s="3"/>
      <c r="L161" s="3"/>
      <c r="M161" s="3"/>
      <c r="N161" s="3"/>
      <c r="O161" s="3"/>
      <c r="P161" s="3"/>
      <c r="Q161" s="3"/>
      <c r="R161" s="3"/>
      <c r="S161" s="3"/>
      <c r="T161" s="3"/>
      <c r="U161" s="3"/>
      <c r="V161" s="3"/>
      <c r="W161" s="3"/>
      <c r="X161" s="3"/>
      <c r="Y161" s="3"/>
      <c r="Z161" s="3"/>
    </row>
    <row r="162" ht="11.25" customHeight="1">
      <c r="A162" s="521" t="s">
        <v>4448</v>
      </c>
      <c r="B162" s="90" t="s">
        <v>559</v>
      </c>
      <c r="C162" s="90" t="s">
        <v>165</v>
      </c>
      <c r="D162" s="110" t="s">
        <v>1041</v>
      </c>
      <c r="E162" s="87"/>
      <c r="F162" s="110" t="s">
        <v>4496</v>
      </c>
      <c r="G162" s="419">
        <v>50.0</v>
      </c>
      <c r="H162" s="419"/>
      <c r="I162" s="546">
        <v>50.0</v>
      </c>
      <c r="J162" s="529" t="s">
        <v>701</v>
      </c>
      <c r="K162" s="3"/>
      <c r="L162" s="3"/>
      <c r="M162" s="3"/>
      <c r="N162" s="3"/>
      <c r="O162" s="3"/>
      <c r="P162" s="3"/>
      <c r="Q162" s="3"/>
      <c r="R162" s="3"/>
      <c r="S162" s="3"/>
      <c r="T162" s="3"/>
      <c r="U162" s="3"/>
      <c r="V162" s="3"/>
      <c r="W162" s="3"/>
      <c r="X162" s="3"/>
      <c r="Y162" s="3"/>
      <c r="Z162" s="3"/>
    </row>
    <row r="163" ht="11.25" customHeight="1">
      <c r="A163" s="521" t="s">
        <v>4448</v>
      </c>
      <c r="B163" s="90" t="s">
        <v>559</v>
      </c>
      <c r="C163" s="90" t="s">
        <v>165</v>
      </c>
      <c r="D163" s="110" t="s">
        <v>1041</v>
      </c>
      <c r="E163" s="87"/>
      <c r="F163" s="110" t="s">
        <v>4497</v>
      </c>
      <c r="G163" s="419">
        <v>50.0</v>
      </c>
      <c r="H163" s="419"/>
      <c r="I163" s="546">
        <v>50.0</v>
      </c>
      <c r="J163" s="529" t="s">
        <v>701</v>
      </c>
      <c r="K163" s="3"/>
      <c r="L163" s="3"/>
      <c r="M163" s="3"/>
      <c r="N163" s="3"/>
      <c r="O163" s="3"/>
      <c r="P163" s="3"/>
      <c r="Q163" s="3"/>
      <c r="R163" s="3"/>
      <c r="S163" s="3"/>
      <c r="T163" s="3"/>
      <c r="U163" s="3"/>
      <c r="V163" s="3"/>
      <c r="W163" s="3"/>
      <c r="X163" s="3"/>
      <c r="Y163" s="3"/>
      <c r="Z163" s="3"/>
    </row>
    <row r="164" ht="11.25" customHeight="1">
      <c r="A164" s="521" t="s">
        <v>4448</v>
      </c>
      <c r="B164" s="90" t="s">
        <v>559</v>
      </c>
      <c r="C164" s="90" t="s">
        <v>4498</v>
      </c>
      <c r="D164" s="110" t="s">
        <v>1041</v>
      </c>
      <c r="E164" s="87"/>
      <c r="F164" s="110" t="s">
        <v>4499</v>
      </c>
      <c r="G164" s="419">
        <v>50.0</v>
      </c>
      <c r="H164" s="419"/>
      <c r="I164" s="546">
        <v>50.0</v>
      </c>
      <c r="J164" s="529" t="s">
        <v>701</v>
      </c>
      <c r="K164" s="3"/>
      <c r="L164" s="3"/>
      <c r="M164" s="3"/>
      <c r="N164" s="3"/>
      <c r="O164" s="3"/>
      <c r="P164" s="3"/>
      <c r="Q164" s="3"/>
      <c r="R164" s="3"/>
      <c r="S164" s="3"/>
      <c r="T164" s="3"/>
      <c r="U164" s="3"/>
      <c r="V164" s="3"/>
      <c r="W164" s="3"/>
      <c r="X164" s="3"/>
      <c r="Y164" s="3"/>
      <c r="Z164" s="3"/>
    </row>
    <row r="165" ht="11.25" customHeight="1">
      <c r="A165" s="521" t="s">
        <v>4448</v>
      </c>
      <c r="B165" s="90" t="s">
        <v>559</v>
      </c>
      <c r="C165" s="90" t="s">
        <v>4500</v>
      </c>
      <c r="D165" s="110" t="s">
        <v>1041</v>
      </c>
      <c r="E165" s="87"/>
      <c r="F165" s="110" t="s">
        <v>4501</v>
      </c>
      <c r="G165" s="419">
        <v>50.0</v>
      </c>
      <c r="H165" s="419"/>
      <c r="I165" s="546">
        <v>50.0</v>
      </c>
      <c r="J165" s="529" t="s">
        <v>701</v>
      </c>
      <c r="K165" s="3"/>
      <c r="L165" s="3"/>
      <c r="M165" s="3"/>
      <c r="N165" s="3"/>
      <c r="O165" s="3"/>
      <c r="P165" s="3"/>
      <c r="Q165" s="3"/>
      <c r="R165" s="3"/>
      <c r="S165" s="3"/>
      <c r="T165" s="3"/>
      <c r="U165" s="3"/>
      <c r="V165" s="3"/>
      <c r="W165" s="3"/>
      <c r="X165" s="3"/>
      <c r="Y165" s="3"/>
      <c r="Z165" s="3"/>
    </row>
    <row r="166" ht="11.25" customHeight="1">
      <c r="A166" s="521" t="s">
        <v>4448</v>
      </c>
      <c r="B166" s="90" t="s">
        <v>559</v>
      </c>
      <c r="C166" s="90" t="s">
        <v>4502</v>
      </c>
      <c r="D166" s="110" t="s">
        <v>1041</v>
      </c>
      <c r="E166" s="87"/>
      <c r="F166" s="110" t="s">
        <v>4503</v>
      </c>
      <c r="G166" s="419">
        <v>50.0</v>
      </c>
      <c r="H166" s="419"/>
      <c r="I166" s="546">
        <v>50.0</v>
      </c>
      <c r="J166" s="529" t="s">
        <v>701</v>
      </c>
      <c r="K166" s="3"/>
      <c r="L166" s="3"/>
      <c r="M166" s="3"/>
      <c r="N166" s="3"/>
      <c r="O166" s="3"/>
      <c r="P166" s="3"/>
      <c r="Q166" s="3"/>
      <c r="R166" s="3"/>
      <c r="S166" s="3"/>
      <c r="T166" s="3"/>
      <c r="U166" s="3"/>
      <c r="V166" s="3"/>
      <c r="W166" s="3"/>
      <c r="X166" s="3"/>
      <c r="Y166" s="3"/>
      <c r="Z166" s="3"/>
    </row>
    <row r="167" ht="11.25" customHeight="1">
      <c r="A167" s="521" t="s">
        <v>4448</v>
      </c>
      <c r="B167" s="90" t="s">
        <v>559</v>
      </c>
      <c r="C167" s="90" t="s">
        <v>4502</v>
      </c>
      <c r="D167" s="110" t="s">
        <v>1041</v>
      </c>
      <c r="E167" s="87"/>
      <c r="F167" s="110" t="s">
        <v>4504</v>
      </c>
      <c r="G167" s="419">
        <v>50.0</v>
      </c>
      <c r="H167" s="419"/>
      <c r="I167" s="546">
        <v>50.0</v>
      </c>
      <c r="J167" s="529" t="s">
        <v>701</v>
      </c>
      <c r="K167" s="3"/>
      <c r="L167" s="3"/>
      <c r="M167" s="3"/>
      <c r="N167" s="3"/>
      <c r="O167" s="3"/>
      <c r="P167" s="3"/>
      <c r="Q167" s="3"/>
      <c r="R167" s="3"/>
      <c r="S167" s="3"/>
      <c r="T167" s="3"/>
      <c r="U167" s="3"/>
      <c r="V167" s="3"/>
      <c r="W167" s="3"/>
      <c r="X167" s="3"/>
      <c r="Y167" s="3"/>
      <c r="Z167" s="3"/>
    </row>
    <row r="168" ht="11.25" customHeight="1">
      <c r="A168" s="521" t="s">
        <v>4448</v>
      </c>
      <c r="B168" s="90" t="s">
        <v>559</v>
      </c>
      <c r="C168" s="90" t="s">
        <v>4502</v>
      </c>
      <c r="D168" s="110" t="s">
        <v>1041</v>
      </c>
      <c r="E168" s="87"/>
      <c r="F168" s="110" t="s">
        <v>4505</v>
      </c>
      <c r="G168" s="419">
        <v>50.0</v>
      </c>
      <c r="H168" s="419"/>
      <c r="I168" s="546">
        <v>50.0</v>
      </c>
      <c r="J168" s="529" t="s">
        <v>701</v>
      </c>
      <c r="K168" s="3"/>
      <c r="L168" s="3"/>
      <c r="M168" s="3"/>
      <c r="N168" s="3"/>
      <c r="O168" s="3"/>
      <c r="P168" s="3"/>
      <c r="Q168" s="3"/>
      <c r="R168" s="3"/>
      <c r="S168" s="3"/>
      <c r="T168" s="3"/>
      <c r="U168" s="3"/>
      <c r="V168" s="3"/>
      <c r="W168" s="3"/>
      <c r="X168" s="3"/>
      <c r="Y168" s="3"/>
      <c r="Z168" s="3"/>
    </row>
    <row r="169" ht="11.25" customHeight="1">
      <c r="A169" s="521" t="s">
        <v>4448</v>
      </c>
      <c r="B169" s="90" t="s">
        <v>559</v>
      </c>
      <c r="C169" s="90" t="s">
        <v>4502</v>
      </c>
      <c r="D169" s="110" t="s">
        <v>1041</v>
      </c>
      <c r="E169" s="87"/>
      <c r="F169" s="110" t="s">
        <v>4506</v>
      </c>
      <c r="G169" s="419">
        <v>50.0</v>
      </c>
      <c r="H169" s="419"/>
      <c r="I169" s="546">
        <v>50.0</v>
      </c>
      <c r="J169" s="529" t="s">
        <v>701</v>
      </c>
      <c r="K169" s="3"/>
      <c r="L169" s="3"/>
      <c r="M169" s="3"/>
      <c r="N169" s="3"/>
      <c r="O169" s="3"/>
      <c r="P169" s="3"/>
      <c r="Q169" s="3"/>
      <c r="R169" s="3"/>
      <c r="S169" s="3"/>
      <c r="T169" s="3"/>
      <c r="U169" s="3"/>
      <c r="V169" s="3"/>
      <c r="W169" s="3"/>
      <c r="X169" s="3"/>
      <c r="Y169" s="3"/>
      <c r="Z169" s="3"/>
    </row>
    <row r="170" ht="11.25" customHeight="1">
      <c r="A170" s="521" t="s">
        <v>4448</v>
      </c>
      <c r="B170" s="90" t="s">
        <v>559</v>
      </c>
      <c r="C170" s="90" t="s">
        <v>4502</v>
      </c>
      <c r="D170" s="110" t="s">
        <v>1041</v>
      </c>
      <c r="E170" s="87"/>
      <c r="F170" s="110" t="s">
        <v>4507</v>
      </c>
      <c r="G170" s="419">
        <v>50.0</v>
      </c>
      <c r="H170" s="419"/>
      <c r="I170" s="546">
        <v>50.0</v>
      </c>
      <c r="J170" s="529" t="s">
        <v>701</v>
      </c>
      <c r="K170" s="3"/>
      <c r="L170" s="3"/>
      <c r="M170" s="3"/>
      <c r="N170" s="3"/>
      <c r="O170" s="3"/>
      <c r="P170" s="3"/>
      <c r="Q170" s="3"/>
      <c r="R170" s="3"/>
      <c r="S170" s="3"/>
      <c r="T170" s="3"/>
      <c r="U170" s="3"/>
      <c r="V170" s="3"/>
      <c r="W170" s="3"/>
      <c r="X170" s="3"/>
      <c r="Y170" s="3"/>
      <c r="Z170" s="3"/>
    </row>
    <row r="171" ht="11.25" customHeight="1">
      <c r="A171" s="521" t="s">
        <v>4448</v>
      </c>
      <c r="B171" s="90" t="s">
        <v>559</v>
      </c>
      <c r="C171" s="90" t="s">
        <v>4502</v>
      </c>
      <c r="D171" s="110" t="s">
        <v>1041</v>
      </c>
      <c r="E171" s="87"/>
      <c r="F171" s="110" t="s">
        <v>4508</v>
      </c>
      <c r="G171" s="419">
        <v>50.0</v>
      </c>
      <c r="H171" s="419"/>
      <c r="I171" s="546">
        <v>50.0</v>
      </c>
      <c r="J171" s="529" t="s">
        <v>701</v>
      </c>
      <c r="K171" s="3"/>
      <c r="L171" s="3"/>
      <c r="M171" s="3"/>
      <c r="N171" s="3"/>
      <c r="O171" s="3"/>
      <c r="P171" s="3"/>
      <c r="Q171" s="3"/>
      <c r="R171" s="3"/>
      <c r="S171" s="3"/>
      <c r="T171" s="3"/>
      <c r="U171" s="3"/>
      <c r="V171" s="3"/>
      <c r="W171" s="3"/>
      <c r="X171" s="3"/>
      <c r="Y171" s="3"/>
      <c r="Z171" s="3"/>
    </row>
    <row r="172" ht="11.25" customHeight="1">
      <c r="A172" s="521" t="s">
        <v>4448</v>
      </c>
      <c r="B172" s="90" t="s">
        <v>559</v>
      </c>
      <c r="C172" s="90" t="s">
        <v>4502</v>
      </c>
      <c r="D172" s="110" t="s">
        <v>1041</v>
      </c>
      <c r="E172" s="87"/>
      <c r="F172" s="110" t="s">
        <v>4509</v>
      </c>
      <c r="G172" s="419">
        <v>50.0</v>
      </c>
      <c r="H172" s="419"/>
      <c r="I172" s="546">
        <v>50.0</v>
      </c>
      <c r="J172" s="529" t="s">
        <v>701</v>
      </c>
      <c r="K172" s="3"/>
      <c r="L172" s="3"/>
      <c r="M172" s="3"/>
      <c r="N172" s="3"/>
      <c r="O172" s="3"/>
      <c r="P172" s="3"/>
      <c r="Q172" s="3"/>
      <c r="R172" s="3"/>
      <c r="S172" s="3"/>
      <c r="T172" s="3"/>
      <c r="U172" s="3"/>
      <c r="V172" s="3"/>
      <c r="W172" s="3"/>
      <c r="X172" s="3"/>
      <c r="Y172" s="3"/>
      <c r="Z172" s="3"/>
    </row>
    <row r="173" ht="11.25" customHeight="1">
      <c r="A173" s="521" t="s">
        <v>4448</v>
      </c>
      <c r="B173" s="90" t="s">
        <v>559</v>
      </c>
      <c r="C173" s="90" t="s">
        <v>4502</v>
      </c>
      <c r="D173" s="110" t="s">
        <v>1041</v>
      </c>
      <c r="E173" s="87"/>
      <c r="F173" s="110" t="s">
        <v>4510</v>
      </c>
      <c r="G173" s="419">
        <v>50.0</v>
      </c>
      <c r="H173" s="419"/>
      <c r="I173" s="546">
        <v>50.0</v>
      </c>
      <c r="J173" s="529" t="s">
        <v>701</v>
      </c>
      <c r="K173" s="3"/>
      <c r="L173" s="3"/>
      <c r="M173" s="3"/>
      <c r="N173" s="3"/>
      <c r="O173" s="3"/>
      <c r="P173" s="3"/>
      <c r="Q173" s="3"/>
      <c r="R173" s="3"/>
      <c r="S173" s="3"/>
      <c r="T173" s="3"/>
      <c r="U173" s="3"/>
      <c r="V173" s="3"/>
      <c r="W173" s="3"/>
      <c r="X173" s="3"/>
      <c r="Y173" s="3"/>
      <c r="Z173" s="3"/>
    </row>
    <row r="174" ht="11.25" customHeight="1">
      <c r="A174" s="521" t="s">
        <v>4448</v>
      </c>
      <c r="B174" s="90" t="s">
        <v>559</v>
      </c>
      <c r="C174" s="90" t="s">
        <v>4502</v>
      </c>
      <c r="D174" s="110" t="s">
        <v>1041</v>
      </c>
      <c r="E174" s="87"/>
      <c r="F174" s="110" t="s">
        <v>4511</v>
      </c>
      <c r="G174" s="419">
        <v>50.0</v>
      </c>
      <c r="H174" s="419"/>
      <c r="I174" s="546">
        <v>50.0</v>
      </c>
      <c r="J174" s="529" t="s">
        <v>701</v>
      </c>
      <c r="K174" s="3"/>
      <c r="L174" s="3"/>
      <c r="M174" s="3"/>
      <c r="N174" s="3"/>
      <c r="O174" s="3"/>
      <c r="P174" s="3"/>
      <c r="Q174" s="3"/>
      <c r="R174" s="3"/>
      <c r="S174" s="3"/>
      <c r="T174" s="3"/>
      <c r="U174" s="3"/>
      <c r="V174" s="3"/>
      <c r="W174" s="3"/>
      <c r="X174" s="3"/>
      <c r="Y174" s="3"/>
      <c r="Z174" s="3"/>
    </row>
    <row r="175" ht="11.25" customHeight="1">
      <c r="A175" s="521" t="s">
        <v>4448</v>
      </c>
      <c r="B175" s="90" t="s">
        <v>559</v>
      </c>
      <c r="C175" s="90" t="s">
        <v>4512</v>
      </c>
      <c r="D175" s="110"/>
      <c r="E175" s="87"/>
      <c r="F175" s="110" t="s">
        <v>4513</v>
      </c>
      <c r="G175" s="400">
        <v>10.0</v>
      </c>
      <c r="H175" s="423"/>
      <c r="I175" s="546">
        <v>10.0</v>
      </c>
      <c r="J175" s="529" t="s">
        <v>701</v>
      </c>
      <c r="K175" s="3"/>
      <c r="L175" s="3"/>
      <c r="M175" s="3"/>
      <c r="N175" s="3"/>
      <c r="O175" s="3"/>
      <c r="P175" s="3"/>
      <c r="Q175" s="3"/>
      <c r="R175" s="3"/>
      <c r="S175" s="3"/>
      <c r="T175" s="3"/>
      <c r="U175" s="3"/>
      <c r="V175" s="3"/>
      <c r="W175" s="3"/>
      <c r="X175" s="3"/>
      <c r="Y175" s="3"/>
      <c r="Z175" s="3"/>
    </row>
    <row r="176" ht="11.25" customHeight="1">
      <c r="A176" s="521" t="s">
        <v>4448</v>
      </c>
      <c r="B176" s="90" t="s">
        <v>559</v>
      </c>
      <c r="C176" s="90" t="s">
        <v>4514</v>
      </c>
      <c r="D176" s="110"/>
      <c r="E176" s="87"/>
      <c r="F176" s="110" t="s">
        <v>4515</v>
      </c>
      <c r="G176" s="400">
        <v>10.0</v>
      </c>
      <c r="H176" s="423"/>
      <c r="I176" s="546">
        <v>10.0</v>
      </c>
      <c r="J176" s="529" t="s">
        <v>701</v>
      </c>
      <c r="K176" s="3"/>
      <c r="L176" s="3"/>
      <c r="M176" s="3"/>
      <c r="N176" s="3"/>
      <c r="O176" s="3"/>
      <c r="P176" s="3"/>
      <c r="Q176" s="3"/>
      <c r="R176" s="3"/>
      <c r="S176" s="3"/>
      <c r="T176" s="3"/>
      <c r="U176" s="3"/>
      <c r="V176" s="3"/>
      <c r="W176" s="3"/>
      <c r="X176" s="3"/>
      <c r="Y176" s="3"/>
      <c r="Z176" s="3"/>
    </row>
    <row r="177" ht="11.25" customHeight="1">
      <c r="A177" s="521" t="s">
        <v>4448</v>
      </c>
      <c r="B177" s="90" t="s">
        <v>559</v>
      </c>
      <c r="C177" s="90" t="s">
        <v>4514</v>
      </c>
      <c r="D177" s="110"/>
      <c r="E177" s="87"/>
      <c r="F177" s="110" t="s">
        <v>4516</v>
      </c>
      <c r="G177" s="400">
        <v>10.0</v>
      </c>
      <c r="H177" s="423"/>
      <c r="I177" s="546">
        <v>10.0</v>
      </c>
      <c r="J177" s="529" t="s">
        <v>701</v>
      </c>
      <c r="K177" s="3"/>
      <c r="L177" s="3"/>
      <c r="M177" s="3"/>
      <c r="N177" s="3"/>
      <c r="O177" s="3"/>
      <c r="P177" s="3"/>
      <c r="Q177" s="3"/>
      <c r="R177" s="3"/>
      <c r="S177" s="3"/>
      <c r="T177" s="3"/>
      <c r="U177" s="3"/>
      <c r="V177" s="3"/>
      <c r="W177" s="3"/>
      <c r="X177" s="3"/>
      <c r="Y177" s="3"/>
      <c r="Z177" s="3"/>
    </row>
    <row r="178" ht="11.25" customHeight="1">
      <c r="A178" s="521" t="s">
        <v>4448</v>
      </c>
      <c r="B178" s="90" t="s">
        <v>559</v>
      </c>
      <c r="C178" s="90" t="s">
        <v>4517</v>
      </c>
      <c r="D178" s="110" t="s">
        <v>1041</v>
      </c>
      <c r="E178" s="110"/>
      <c r="F178" s="110" t="s">
        <v>4518</v>
      </c>
      <c r="G178" s="400">
        <v>50.0</v>
      </c>
      <c r="H178" s="423"/>
      <c r="I178" s="546">
        <v>50.0</v>
      </c>
      <c r="J178" s="529" t="s">
        <v>701</v>
      </c>
      <c r="K178" s="3"/>
      <c r="L178" s="3"/>
      <c r="M178" s="3"/>
      <c r="N178" s="3"/>
      <c r="O178" s="3"/>
      <c r="P178" s="3"/>
      <c r="Q178" s="3"/>
      <c r="R178" s="3"/>
      <c r="S178" s="3"/>
      <c r="T178" s="3"/>
      <c r="U178" s="3"/>
      <c r="V178" s="3"/>
      <c r="W178" s="3"/>
      <c r="X178" s="3"/>
      <c r="Y178" s="3"/>
      <c r="Z178" s="3"/>
    </row>
    <row r="179" ht="11.25" customHeight="1">
      <c r="A179" s="521" t="s">
        <v>4448</v>
      </c>
      <c r="B179" s="90" t="s">
        <v>559</v>
      </c>
      <c r="C179" s="90" t="s">
        <v>4519</v>
      </c>
      <c r="D179" s="110"/>
      <c r="E179" s="87"/>
      <c r="F179" s="110" t="s">
        <v>4520</v>
      </c>
      <c r="G179" s="400">
        <v>10.0</v>
      </c>
      <c r="H179" s="423"/>
      <c r="I179" s="546">
        <v>10.0</v>
      </c>
      <c r="J179" s="529" t="s">
        <v>701</v>
      </c>
      <c r="K179" s="3"/>
      <c r="L179" s="3"/>
      <c r="M179" s="3"/>
      <c r="N179" s="3"/>
      <c r="O179" s="3"/>
      <c r="P179" s="3"/>
      <c r="Q179" s="3"/>
      <c r="R179" s="3"/>
      <c r="S179" s="3"/>
      <c r="T179" s="3"/>
      <c r="U179" s="3"/>
      <c r="V179" s="3"/>
      <c r="W179" s="3"/>
      <c r="X179" s="3"/>
      <c r="Y179" s="3"/>
      <c r="Z179" s="3"/>
    </row>
    <row r="180" ht="11.25" customHeight="1">
      <c r="A180" s="521" t="s">
        <v>4448</v>
      </c>
      <c r="B180" s="90" t="s">
        <v>559</v>
      </c>
      <c r="C180" s="90" t="s">
        <v>4521</v>
      </c>
      <c r="D180" s="110"/>
      <c r="E180" s="87"/>
      <c r="F180" s="110" t="s">
        <v>4522</v>
      </c>
      <c r="G180" s="400">
        <v>10.0</v>
      </c>
      <c r="H180" s="423"/>
      <c r="I180" s="546">
        <v>10.0</v>
      </c>
      <c r="J180" s="529" t="s">
        <v>701</v>
      </c>
      <c r="K180" s="3"/>
      <c r="L180" s="3"/>
      <c r="M180" s="3"/>
      <c r="N180" s="3"/>
      <c r="O180" s="3"/>
      <c r="P180" s="3"/>
      <c r="Q180" s="3"/>
      <c r="R180" s="3"/>
      <c r="S180" s="3"/>
      <c r="T180" s="3"/>
      <c r="U180" s="3"/>
      <c r="V180" s="3"/>
      <c r="W180" s="3"/>
      <c r="X180" s="3"/>
      <c r="Y180" s="3"/>
      <c r="Z180" s="3"/>
    </row>
    <row r="181" ht="11.25" customHeight="1">
      <c r="A181" s="521" t="s">
        <v>4448</v>
      </c>
      <c r="B181" s="90" t="s">
        <v>559</v>
      </c>
      <c r="C181" s="90" t="s">
        <v>4523</v>
      </c>
      <c r="D181" s="110"/>
      <c r="E181" s="87"/>
      <c r="F181" s="110" t="s">
        <v>4524</v>
      </c>
      <c r="G181" s="400">
        <v>10.0</v>
      </c>
      <c r="H181" s="423"/>
      <c r="I181" s="546">
        <v>10.0</v>
      </c>
      <c r="J181" s="529" t="s">
        <v>701</v>
      </c>
      <c r="K181" s="3"/>
      <c r="L181" s="3"/>
      <c r="M181" s="3"/>
      <c r="N181" s="3"/>
      <c r="O181" s="3"/>
      <c r="P181" s="3"/>
      <c r="Q181" s="3"/>
      <c r="R181" s="3"/>
      <c r="S181" s="3"/>
      <c r="T181" s="3"/>
      <c r="U181" s="3"/>
      <c r="V181" s="3"/>
      <c r="W181" s="3"/>
      <c r="X181" s="3"/>
      <c r="Y181" s="3"/>
      <c r="Z181" s="3"/>
    </row>
    <row r="182" ht="11.25" customHeight="1">
      <c r="A182" s="521" t="s">
        <v>4448</v>
      </c>
      <c r="B182" s="90" t="s">
        <v>559</v>
      </c>
      <c r="C182" s="90" t="s">
        <v>4525</v>
      </c>
      <c r="D182" s="110"/>
      <c r="E182" s="87"/>
      <c r="F182" s="110" t="s">
        <v>4526</v>
      </c>
      <c r="G182" s="400">
        <v>10.0</v>
      </c>
      <c r="H182" s="423"/>
      <c r="I182" s="546">
        <v>10.0</v>
      </c>
      <c r="J182" s="529" t="s">
        <v>701</v>
      </c>
      <c r="K182" s="3"/>
      <c r="L182" s="3"/>
      <c r="M182" s="3"/>
      <c r="N182" s="3"/>
      <c r="O182" s="3"/>
      <c r="P182" s="3"/>
      <c r="Q182" s="3"/>
      <c r="R182" s="3"/>
      <c r="S182" s="3"/>
      <c r="T182" s="3"/>
      <c r="U182" s="3"/>
      <c r="V182" s="3"/>
      <c r="W182" s="3"/>
      <c r="X182" s="3"/>
      <c r="Y182" s="3"/>
      <c r="Z182" s="3"/>
    </row>
    <row r="183" ht="11.25" customHeight="1">
      <c r="A183" s="521" t="s">
        <v>4448</v>
      </c>
      <c r="B183" s="90" t="s">
        <v>559</v>
      </c>
      <c r="C183" s="90" t="s">
        <v>4527</v>
      </c>
      <c r="D183" s="110"/>
      <c r="E183" s="87"/>
      <c r="F183" s="110" t="s">
        <v>4528</v>
      </c>
      <c r="G183" s="400">
        <v>10.0</v>
      </c>
      <c r="H183" s="423"/>
      <c r="I183" s="546">
        <v>10.0</v>
      </c>
      <c r="J183" s="529" t="s">
        <v>701</v>
      </c>
      <c r="K183" s="3"/>
      <c r="L183" s="3"/>
      <c r="M183" s="3"/>
      <c r="N183" s="3"/>
      <c r="O183" s="3"/>
      <c r="P183" s="3"/>
      <c r="Q183" s="3"/>
      <c r="R183" s="3"/>
      <c r="S183" s="3"/>
      <c r="T183" s="3"/>
      <c r="U183" s="3"/>
      <c r="V183" s="3"/>
      <c r="W183" s="3"/>
      <c r="X183" s="3"/>
      <c r="Y183" s="3"/>
      <c r="Z183" s="3"/>
    </row>
    <row r="184" ht="11.25" customHeight="1">
      <c r="A184" s="521" t="s">
        <v>4448</v>
      </c>
      <c r="B184" s="90" t="s">
        <v>559</v>
      </c>
      <c r="C184" s="90" t="s">
        <v>4529</v>
      </c>
      <c r="D184" s="110"/>
      <c r="E184" s="87"/>
      <c r="F184" s="110" t="s">
        <v>4530</v>
      </c>
      <c r="G184" s="400">
        <v>10.0</v>
      </c>
      <c r="H184" s="423"/>
      <c r="I184" s="546">
        <v>10.0</v>
      </c>
      <c r="J184" s="529" t="s">
        <v>701</v>
      </c>
      <c r="K184" s="3"/>
      <c r="L184" s="3"/>
      <c r="M184" s="3"/>
      <c r="N184" s="3"/>
      <c r="O184" s="3"/>
      <c r="P184" s="3"/>
      <c r="Q184" s="3"/>
      <c r="R184" s="3"/>
      <c r="S184" s="3"/>
      <c r="T184" s="3"/>
      <c r="U184" s="3"/>
      <c r="V184" s="3"/>
      <c r="W184" s="3"/>
      <c r="X184" s="3"/>
      <c r="Y184" s="3"/>
      <c r="Z184" s="3"/>
    </row>
    <row r="185" ht="11.25" customHeight="1">
      <c r="A185" s="521" t="s">
        <v>4448</v>
      </c>
      <c r="B185" s="90" t="s">
        <v>559</v>
      </c>
      <c r="C185" s="90" t="s">
        <v>4531</v>
      </c>
      <c r="D185" s="110"/>
      <c r="E185" s="87"/>
      <c r="F185" s="110" t="s">
        <v>4532</v>
      </c>
      <c r="G185" s="400">
        <v>10.0</v>
      </c>
      <c r="H185" s="423"/>
      <c r="I185" s="546">
        <v>10.0</v>
      </c>
      <c r="J185" s="529" t="s">
        <v>701</v>
      </c>
      <c r="K185" s="3"/>
      <c r="L185" s="3"/>
      <c r="M185" s="3"/>
      <c r="N185" s="3"/>
      <c r="O185" s="3"/>
      <c r="P185" s="3"/>
      <c r="Q185" s="3"/>
      <c r="R185" s="3"/>
      <c r="S185" s="3"/>
      <c r="T185" s="3"/>
      <c r="U185" s="3"/>
      <c r="V185" s="3"/>
      <c r="W185" s="3"/>
      <c r="X185" s="3"/>
      <c r="Y185" s="3"/>
      <c r="Z185" s="3"/>
    </row>
    <row r="186" ht="11.25" customHeight="1">
      <c r="A186" s="521" t="s">
        <v>4448</v>
      </c>
      <c r="B186" s="90" t="s">
        <v>559</v>
      </c>
      <c r="C186" s="90" t="s">
        <v>4519</v>
      </c>
      <c r="D186" s="110"/>
      <c r="E186" s="87"/>
      <c r="F186" s="110" t="s">
        <v>4533</v>
      </c>
      <c r="G186" s="400">
        <v>10.0</v>
      </c>
      <c r="H186" s="423"/>
      <c r="I186" s="546">
        <v>10.0</v>
      </c>
      <c r="J186" s="529" t="s">
        <v>701</v>
      </c>
      <c r="K186" s="3"/>
      <c r="L186" s="3"/>
      <c r="M186" s="3"/>
      <c r="N186" s="3"/>
      <c r="O186" s="3"/>
      <c r="P186" s="3"/>
      <c r="Q186" s="3"/>
      <c r="R186" s="3"/>
      <c r="S186" s="3"/>
      <c r="T186" s="3"/>
      <c r="U186" s="3"/>
      <c r="V186" s="3"/>
      <c r="W186" s="3"/>
      <c r="X186" s="3"/>
      <c r="Y186" s="3"/>
      <c r="Z186" s="3"/>
    </row>
    <row r="187" ht="11.25" customHeight="1">
      <c r="A187" s="521" t="s">
        <v>4448</v>
      </c>
      <c r="B187" s="90" t="s">
        <v>559</v>
      </c>
      <c r="C187" s="90" t="s">
        <v>4534</v>
      </c>
      <c r="D187" s="110"/>
      <c r="E187" s="87"/>
      <c r="F187" s="110" t="s">
        <v>4535</v>
      </c>
      <c r="G187" s="400">
        <v>10.0</v>
      </c>
      <c r="H187" s="423"/>
      <c r="I187" s="546">
        <v>10.0</v>
      </c>
      <c r="J187" s="529" t="s">
        <v>701</v>
      </c>
      <c r="K187" s="3"/>
      <c r="L187" s="3"/>
      <c r="M187" s="3"/>
      <c r="N187" s="3"/>
      <c r="O187" s="3"/>
      <c r="P187" s="3"/>
      <c r="Q187" s="3"/>
      <c r="R187" s="3"/>
      <c r="S187" s="3"/>
      <c r="T187" s="3"/>
      <c r="U187" s="3"/>
      <c r="V187" s="3"/>
      <c r="W187" s="3"/>
      <c r="X187" s="3"/>
      <c r="Y187" s="3"/>
      <c r="Z187" s="3"/>
    </row>
    <row r="188" ht="11.25" customHeight="1">
      <c r="A188" s="521" t="s">
        <v>4448</v>
      </c>
      <c r="B188" s="90" t="s">
        <v>559</v>
      </c>
      <c r="C188" s="90" t="s">
        <v>4388</v>
      </c>
      <c r="D188" s="110" t="s">
        <v>1041</v>
      </c>
      <c r="E188" s="87"/>
      <c r="F188" s="110" t="s">
        <v>4536</v>
      </c>
      <c r="G188" s="419">
        <v>50.0</v>
      </c>
      <c r="H188" s="419"/>
      <c r="I188" s="546">
        <v>50.0</v>
      </c>
      <c r="J188" s="529" t="s">
        <v>701</v>
      </c>
      <c r="K188" s="3"/>
      <c r="L188" s="3"/>
      <c r="M188" s="3"/>
      <c r="N188" s="3"/>
      <c r="O188" s="3"/>
      <c r="P188" s="3"/>
      <c r="Q188" s="3"/>
      <c r="R188" s="3"/>
      <c r="S188" s="3"/>
      <c r="T188" s="3"/>
      <c r="U188" s="3"/>
      <c r="V188" s="3"/>
      <c r="W188" s="3"/>
      <c r="X188" s="3"/>
      <c r="Y188" s="3"/>
      <c r="Z188" s="3"/>
    </row>
    <row r="189" ht="11.25" customHeight="1">
      <c r="A189" s="521" t="s">
        <v>4448</v>
      </c>
      <c r="B189" s="90" t="s">
        <v>559</v>
      </c>
      <c r="C189" s="90" t="s">
        <v>4388</v>
      </c>
      <c r="D189" s="110" t="s">
        <v>1041</v>
      </c>
      <c r="E189" s="87"/>
      <c r="F189" s="110" t="s">
        <v>4537</v>
      </c>
      <c r="G189" s="419">
        <v>50.0</v>
      </c>
      <c r="H189" s="419"/>
      <c r="I189" s="546">
        <v>50.0</v>
      </c>
      <c r="J189" s="529" t="s">
        <v>701</v>
      </c>
      <c r="K189" s="3"/>
      <c r="L189" s="3"/>
      <c r="M189" s="3"/>
      <c r="N189" s="3"/>
      <c r="O189" s="3"/>
      <c r="P189" s="3"/>
      <c r="Q189" s="3"/>
      <c r="R189" s="3"/>
      <c r="S189" s="3"/>
      <c r="T189" s="3"/>
      <c r="U189" s="3"/>
      <c r="V189" s="3"/>
      <c r="W189" s="3"/>
      <c r="X189" s="3"/>
      <c r="Y189" s="3"/>
      <c r="Z189" s="3"/>
    </row>
    <row r="190" ht="11.25" customHeight="1">
      <c r="A190" s="521" t="s">
        <v>4448</v>
      </c>
      <c r="B190" s="90" t="s">
        <v>559</v>
      </c>
      <c r="C190" s="90" t="s">
        <v>4388</v>
      </c>
      <c r="D190" s="110" t="s">
        <v>1041</v>
      </c>
      <c r="E190" s="87"/>
      <c r="F190" s="110" t="s">
        <v>4538</v>
      </c>
      <c r="G190" s="419">
        <v>50.0</v>
      </c>
      <c r="H190" s="419"/>
      <c r="I190" s="546">
        <v>50.0</v>
      </c>
      <c r="J190" s="529" t="s">
        <v>701</v>
      </c>
      <c r="K190" s="3"/>
      <c r="L190" s="3"/>
      <c r="M190" s="3"/>
      <c r="N190" s="3"/>
      <c r="O190" s="3"/>
      <c r="P190" s="3"/>
      <c r="Q190" s="3"/>
      <c r="R190" s="3"/>
      <c r="S190" s="3"/>
      <c r="T190" s="3"/>
      <c r="U190" s="3"/>
      <c r="V190" s="3"/>
      <c r="W190" s="3"/>
      <c r="X190" s="3"/>
      <c r="Y190" s="3"/>
      <c r="Z190" s="3"/>
    </row>
    <row r="191" ht="11.25" customHeight="1">
      <c r="A191" s="521" t="s">
        <v>4448</v>
      </c>
      <c r="B191" s="90" t="s">
        <v>559</v>
      </c>
      <c r="C191" s="90" t="s">
        <v>4388</v>
      </c>
      <c r="D191" s="110" t="s">
        <v>1041</v>
      </c>
      <c r="E191" s="87"/>
      <c r="F191" s="110" t="s">
        <v>4539</v>
      </c>
      <c r="G191" s="419">
        <v>50.0</v>
      </c>
      <c r="H191" s="419"/>
      <c r="I191" s="546">
        <v>50.0</v>
      </c>
      <c r="J191" s="529" t="s">
        <v>701</v>
      </c>
      <c r="K191" s="3"/>
      <c r="L191" s="3"/>
      <c r="M191" s="3"/>
      <c r="N191" s="3"/>
      <c r="O191" s="3"/>
      <c r="P191" s="3"/>
      <c r="Q191" s="3"/>
      <c r="R191" s="3"/>
      <c r="S191" s="3"/>
      <c r="T191" s="3"/>
      <c r="U191" s="3"/>
      <c r="V191" s="3"/>
      <c r="W191" s="3"/>
      <c r="X191" s="3"/>
      <c r="Y191" s="3"/>
      <c r="Z191" s="3"/>
    </row>
    <row r="192" ht="11.25" customHeight="1">
      <c r="A192" s="521" t="s">
        <v>4448</v>
      </c>
      <c r="B192" s="90" t="s">
        <v>559</v>
      </c>
      <c r="C192" s="90" t="s">
        <v>4388</v>
      </c>
      <c r="D192" s="110" t="s">
        <v>1041</v>
      </c>
      <c r="E192" s="87"/>
      <c r="F192" s="110" t="s">
        <v>4540</v>
      </c>
      <c r="G192" s="419">
        <v>50.0</v>
      </c>
      <c r="H192" s="419"/>
      <c r="I192" s="546">
        <v>50.0</v>
      </c>
      <c r="J192" s="529" t="s">
        <v>701</v>
      </c>
      <c r="K192" s="3"/>
      <c r="L192" s="3"/>
      <c r="M192" s="3"/>
      <c r="N192" s="3"/>
      <c r="O192" s="3"/>
      <c r="P192" s="3"/>
      <c r="Q192" s="3"/>
      <c r="R192" s="3"/>
      <c r="S192" s="3"/>
      <c r="T192" s="3"/>
      <c r="U192" s="3"/>
      <c r="V192" s="3"/>
      <c r="W192" s="3"/>
      <c r="X192" s="3"/>
      <c r="Y192" s="3"/>
      <c r="Z192" s="3"/>
    </row>
    <row r="193" ht="11.25" customHeight="1">
      <c r="A193" s="521" t="s">
        <v>4448</v>
      </c>
      <c r="B193" s="90" t="s">
        <v>559</v>
      </c>
      <c r="C193" s="90" t="s">
        <v>4388</v>
      </c>
      <c r="D193" s="110" t="s">
        <v>1041</v>
      </c>
      <c r="E193" s="87"/>
      <c r="F193" s="110" t="s">
        <v>4541</v>
      </c>
      <c r="G193" s="419">
        <v>50.0</v>
      </c>
      <c r="H193" s="419"/>
      <c r="I193" s="546">
        <v>50.0</v>
      </c>
      <c r="J193" s="529" t="s">
        <v>701</v>
      </c>
      <c r="K193" s="3"/>
      <c r="L193" s="3"/>
      <c r="M193" s="3"/>
      <c r="N193" s="3"/>
      <c r="O193" s="3"/>
      <c r="P193" s="3"/>
      <c r="Q193" s="3"/>
      <c r="R193" s="3"/>
      <c r="S193" s="3"/>
      <c r="T193" s="3"/>
      <c r="U193" s="3"/>
      <c r="V193" s="3"/>
      <c r="W193" s="3"/>
      <c r="X193" s="3"/>
      <c r="Y193" s="3"/>
      <c r="Z193" s="3"/>
    </row>
    <row r="194" ht="11.25" customHeight="1">
      <c r="A194" s="521" t="s">
        <v>4448</v>
      </c>
      <c r="B194" s="90" t="s">
        <v>559</v>
      </c>
      <c r="C194" s="90" t="s">
        <v>4534</v>
      </c>
      <c r="D194" s="110"/>
      <c r="E194" s="87"/>
      <c r="F194" s="110" t="s">
        <v>4542</v>
      </c>
      <c r="G194" s="400">
        <v>10.0</v>
      </c>
      <c r="H194" s="423"/>
      <c r="I194" s="546">
        <v>10.0</v>
      </c>
      <c r="J194" s="529" t="s">
        <v>701</v>
      </c>
      <c r="K194" s="3"/>
      <c r="L194" s="3"/>
      <c r="M194" s="3"/>
      <c r="N194" s="3"/>
      <c r="O194" s="3"/>
      <c r="P194" s="3"/>
      <c r="Q194" s="3"/>
      <c r="R194" s="3"/>
      <c r="S194" s="3"/>
      <c r="T194" s="3"/>
      <c r="U194" s="3"/>
      <c r="V194" s="3"/>
      <c r="W194" s="3"/>
      <c r="X194" s="3"/>
      <c r="Y194" s="3"/>
      <c r="Z194" s="3"/>
    </row>
    <row r="195" ht="11.25" customHeight="1">
      <c r="A195" s="521" t="s">
        <v>4448</v>
      </c>
      <c r="B195" s="90" t="s">
        <v>559</v>
      </c>
      <c r="C195" s="90" t="s">
        <v>4273</v>
      </c>
      <c r="D195" s="110" t="s">
        <v>1041</v>
      </c>
      <c r="E195" s="87"/>
      <c r="F195" s="110" t="s">
        <v>4543</v>
      </c>
      <c r="G195" s="419">
        <v>50.0</v>
      </c>
      <c r="H195" s="419"/>
      <c r="I195" s="546">
        <v>50.0</v>
      </c>
      <c r="J195" s="529" t="s">
        <v>701</v>
      </c>
      <c r="K195" s="3"/>
      <c r="L195" s="3"/>
      <c r="M195" s="3"/>
      <c r="N195" s="3"/>
      <c r="O195" s="3"/>
      <c r="P195" s="3"/>
      <c r="Q195" s="3"/>
      <c r="R195" s="3"/>
      <c r="S195" s="3"/>
      <c r="T195" s="3"/>
      <c r="U195" s="3"/>
      <c r="V195" s="3"/>
      <c r="W195" s="3"/>
      <c r="X195" s="3"/>
      <c r="Y195" s="3"/>
      <c r="Z195" s="3"/>
    </row>
    <row r="196" ht="11.25" customHeight="1">
      <c r="A196" s="521" t="s">
        <v>4448</v>
      </c>
      <c r="B196" s="90" t="s">
        <v>559</v>
      </c>
      <c r="C196" s="90" t="s">
        <v>4544</v>
      </c>
      <c r="D196" s="110"/>
      <c r="E196" s="87"/>
      <c r="F196" s="110" t="s">
        <v>4545</v>
      </c>
      <c r="G196" s="400">
        <v>10.0</v>
      </c>
      <c r="H196" s="423"/>
      <c r="I196" s="546">
        <v>10.0</v>
      </c>
      <c r="J196" s="529" t="s">
        <v>701</v>
      </c>
      <c r="K196" s="3"/>
      <c r="L196" s="3"/>
      <c r="M196" s="3"/>
      <c r="N196" s="3"/>
      <c r="O196" s="3"/>
      <c r="P196" s="3"/>
      <c r="Q196" s="3"/>
      <c r="R196" s="3"/>
      <c r="S196" s="3"/>
      <c r="T196" s="3"/>
      <c r="U196" s="3"/>
      <c r="V196" s="3"/>
      <c r="W196" s="3"/>
      <c r="X196" s="3"/>
      <c r="Y196" s="3"/>
      <c r="Z196" s="3"/>
    </row>
    <row r="197" ht="11.25" customHeight="1">
      <c r="A197" s="521" t="s">
        <v>4448</v>
      </c>
      <c r="B197" s="90" t="s">
        <v>559</v>
      </c>
      <c r="C197" s="90" t="s">
        <v>4544</v>
      </c>
      <c r="D197" s="110"/>
      <c r="E197" s="87"/>
      <c r="F197" s="110" t="s">
        <v>4546</v>
      </c>
      <c r="G197" s="400">
        <v>10.0</v>
      </c>
      <c r="H197" s="423"/>
      <c r="I197" s="546">
        <v>10.0</v>
      </c>
      <c r="J197" s="529" t="s">
        <v>701</v>
      </c>
      <c r="K197" s="3"/>
      <c r="L197" s="3"/>
      <c r="M197" s="3"/>
      <c r="N197" s="3"/>
      <c r="O197" s="3"/>
      <c r="P197" s="3"/>
      <c r="Q197" s="3"/>
      <c r="R197" s="3"/>
      <c r="S197" s="3"/>
      <c r="T197" s="3"/>
      <c r="U197" s="3"/>
      <c r="V197" s="3"/>
      <c r="W197" s="3"/>
      <c r="X197" s="3"/>
      <c r="Y197" s="3"/>
      <c r="Z197" s="3"/>
    </row>
    <row r="198" ht="11.25" customHeight="1">
      <c r="A198" s="521" t="s">
        <v>4448</v>
      </c>
      <c r="B198" s="90" t="s">
        <v>559</v>
      </c>
      <c r="C198" s="90" t="s">
        <v>4547</v>
      </c>
      <c r="D198" s="82"/>
      <c r="E198" s="405"/>
      <c r="F198" s="90" t="s">
        <v>4548</v>
      </c>
      <c r="G198" s="400">
        <v>10.0</v>
      </c>
      <c r="H198" s="423"/>
      <c r="I198" s="546">
        <v>10.0</v>
      </c>
      <c r="J198" s="529" t="s">
        <v>701</v>
      </c>
      <c r="K198" s="3"/>
      <c r="L198" s="3"/>
      <c r="M198" s="3"/>
      <c r="N198" s="3"/>
      <c r="O198" s="3"/>
      <c r="P198" s="3"/>
      <c r="Q198" s="3"/>
      <c r="R198" s="3"/>
      <c r="S198" s="3"/>
      <c r="T198" s="3"/>
      <c r="U198" s="3"/>
      <c r="V198" s="3"/>
      <c r="W198" s="3"/>
      <c r="X198" s="3"/>
      <c r="Y198" s="3"/>
      <c r="Z198" s="3"/>
    </row>
    <row r="199" ht="11.25" customHeight="1">
      <c r="A199" s="580" t="s">
        <v>731</v>
      </c>
      <c r="B199" s="187" t="s">
        <v>51</v>
      </c>
      <c r="C199" s="530" t="s">
        <v>792</v>
      </c>
      <c r="D199" s="581" t="s">
        <v>1041</v>
      </c>
      <c r="E199" s="582" t="s">
        <v>4549</v>
      </c>
      <c r="F199" s="581" t="s">
        <v>4550</v>
      </c>
      <c r="G199" s="583">
        <v>50.0</v>
      </c>
      <c r="H199" s="583">
        <v>12.0</v>
      </c>
      <c r="I199" s="584">
        <v>50.0</v>
      </c>
      <c r="J199" s="529" t="s">
        <v>731</v>
      </c>
      <c r="K199" s="3"/>
      <c r="L199" s="3"/>
      <c r="M199" s="3"/>
      <c r="N199" s="3"/>
      <c r="O199" s="3"/>
      <c r="P199" s="3"/>
      <c r="Q199" s="3"/>
      <c r="R199" s="3"/>
      <c r="S199" s="3"/>
      <c r="T199" s="3"/>
      <c r="U199" s="3"/>
      <c r="V199" s="3"/>
      <c r="W199" s="3"/>
      <c r="X199" s="3"/>
      <c r="Y199" s="3"/>
      <c r="Z199" s="3"/>
    </row>
    <row r="200" ht="11.25" customHeight="1">
      <c r="A200" s="580" t="s">
        <v>731</v>
      </c>
      <c r="B200" s="187" t="s">
        <v>51</v>
      </c>
      <c r="C200" s="585" t="s">
        <v>617</v>
      </c>
      <c r="D200" s="581" t="s">
        <v>1041</v>
      </c>
      <c r="E200" s="586" t="s">
        <v>4551</v>
      </c>
      <c r="F200" s="587" t="s">
        <v>4552</v>
      </c>
      <c r="G200" s="588">
        <v>50.0</v>
      </c>
      <c r="H200" s="589">
        <v>12.0</v>
      </c>
      <c r="I200" s="584">
        <v>50.0</v>
      </c>
      <c r="J200" s="529" t="s">
        <v>731</v>
      </c>
      <c r="K200" s="3"/>
      <c r="L200" s="3"/>
      <c r="M200" s="3"/>
      <c r="N200" s="3"/>
      <c r="O200" s="3"/>
      <c r="P200" s="3"/>
      <c r="Q200" s="3"/>
      <c r="R200" s="3"/>
      <c r="S200" s="3"/>
      <c r="T200" s="3"/>
      <c r="U200" s="3"/>
      <c r="V200" s="3"/>
      <c r="W200" s="3"/>
      <c r="X200" s="3"/>
      <c r="Y200" s="3"/>
      <c r="Z200" s="3"/>
    </row>
    <row r="201" ht="11.25" customHeight="1">
      <c r="A201" s="580" t="s">
        <v>731</v>
      </c>
      <c r="B201" s="187" t="s">
        <v>51</v>
      </c>
      <c r="C201" s="585" t="s">
        <v>617</v>
      </c>
      <c r="D201" s="581" t="s">
        <v>1041</v>
      </c>
      <c r="E201" s="586" t="s">
        <v>4553</v>
      </c>
      <c r="F201" s="581" t="s">
        <v>4554</v>
      </c>
      <c r="G201" s="590">
        <v>50.0</v>
      </c>
      <c r="H201" s="591">
        <v>12.0</v>
      </c>
      <c r="I201" s="584">
        <v>50.0</v>
      </c>
      <c r="J201" s="529" t="s">
        <v>731</v>
      </c>
      <c r="K201" s="3"/>
      <c r="L201" s="3"/>
      <c r="M201" s="3"/>
      <c r="N201" s="3"/>
      <c r="O201" s="3"/>
      <c r="P201" s="3"/>
      <c r="Q201" s="3"/>
      <c r="R201" s="3"/>
      <c r="S201" s="3"/>
      <c r="T201" s="3"/>
      <c r="U201" s="3"/>
      <c r="V201" s="3"/>
      <c r="W201" s="3"/>
      <c r="X201" s="3"/>
      <c r="Y201" s="3"/>
      <c r="Z201" s="3"/>
    </row>
    <row r="202" ht="11.25" customHeight="1">
      <c r="A202" s="580" t="s">
        <v>731</v>
      </c>
      <c r="B202" s="187" t="s">
        <v>51</v>
      </c>
      <c r="C202" s="585" t="s">
        <v>617</v>
      </c>
      <c r="D202" s="581" t="s">
        <v>1041</v>
      </c>
      <c r="E202" s="586" t="s">
        <v>4555</v>
      </c>
      <c r="F202" s="581" t="s">
        <v>4556</v>
      </c>
      <c r="G202" s="590">
        <v>50.0</v>
      </c>
      <c r="H202" s="591">
        <v>12.0</v>
      </c>
      <c r="I202" s="584">
        <v>50.0</v>
      </c>
      <c r="J202" s="529" t="s">
        <v>731</v>
      </c>
      <c r="K202" s="3"/>
      <c r="L202" s="3"/>
      <c r="M202" s="3"/>
      <c r="N202" s="3"/>
      <c r="O202" s="3"/>
      <c r="P202" s="3"/>
      <c r="Q202" s="3"/>
      <c r="R202" s="3"/>
      <c r="S202" s="3"/>
      <c r="T202" s="3"/>
      <c r="U202" s="3"/>
      <c r="V202" s="3"/>
      <c r="W202" s="3"/>
      <c r="X202" s="3"/>
      <c r="Y202" s="3"/>
      <c r="Z202" s="3"/>
    </row>
    <row r="203" ht="11.25" customHeight="1">
      <c r="A203" s="580" t="s">
        <v>731</v>
      </c>
      <c r="B203" s="187" t="s">
        <v>51</v>
      </c>
      <c r="C203" s="585" t="s">
        <v>617</v>
      </c>
      <c r="D203" s="581" t="s">
        <v>1041</v>
      </c>
      <c r="E203" s="582" t="s">
        <v>4557</v>
      </c>
      <c r="F203" s="581" t="s">
        <v>4558</v>
      </c>
      <c r="G203" s="590">
        <v>50.0</v>
      </c>
      <c r="H203" s="591">
        <v>12.0</v>
      </c>
      <c r="I203" s="584">
        <v>50.0</v>
      </c>
      <c r="J203" s="529" t="s">
        <v>731</v>
      </c>
      <c r="K203" s="3"/>
      <c r="L203" s="3"/>
      <c r="M203" s="3"/>
      <c r="N203" s="3"/>
      <c r="O203" s="3"/>
      <c r="P203" s="3"/>
      <c r="Q203" s="3"/>
      <c r="R203" s="3"/>
      <c r="S203" s="3"/>
      <c r="T203" s="3"/>
      <c r="U203" s="3"/>
      <c r="V203" s="3"/>
      <c r="W203" s="3"/>
      <c r="X203" s="3"/>
      <c r="Y203" s="3"/>
      <c r="Z203" s="3"/>
    </row>
    <row r="204" ht="11.25" customHeight="1">
      <c r="A204" s="580" t="s">
        <v>731</v>
      </c>
      <c r="B204" s="187" t="s">
        <v>51</v>
      </c>
      <c r="C204" s="530" t="s">
        <v>792</v>
      </c>
      <c r="D204" s="581" t="s">
        <v>1041</v>
      </c>
      <c r="E204" s="586" t="s">
        <v>4559</v>
      </c>
      <c r="F204" s="581" t="s">
        <v>4349</v>
      </c>
      <c r="G204" s="590">
        <v>50.0</v>
      </c>
      <c r="H204" s="591">
        <v>12.0</v>
      </c>
      <c r="I204" s="584">
        <v>50.0</v>
      </c>
      <c r="J204" s="529" t="s">
        <v>731</v>
      </c>
      <c r="K204" s="3"/>
      <c r="L204" s="3"/>
      <c r="M204" s="3"/>
      <c r="N204" s="3"/>
      <c r="O204" s="3"/>
      <c r="P204" s="3"/>
      <c r="Q204" s="3"/>
      <c r="R204" s="3"/>
      <c r="S204" s="3"/>
      <c r="T204" s="3"/>
      <c r="U204" s="3"/>
      <c r="V204" s="3"/>
      <c r="W204" s="3"/>
      <c r="X204" s="3"/>
      <c r="Y204" s="3"/>
      <c r="Z204" s="3"/>
    </row>
    <row r="205" ht="11.25" customHeight="1">
      <c r="A205" s="580" t="s">
        <v>731</v>
      </c>
      <c r="B205" s="187" t="s">
        <v>51</v>
      </c>
      <c r="C205" s="585" t="s">
        <v>4223</v>
      </c>
      <c r="D205" s="581" t="s">
        <v>1041</v>
      </c>
      <c r="E205" s="582" t="s">
        <v>4560</v>
      </c>
      <c r="F205" s="581" t="s">
        <v>4561</v>
      </c>
      <c r="G205" s="590">
        <v>50.0</v>
      </c>
      <c r="H205" s="591">
        <v>12.0</v>
      </c>
      <c r="I205" s="584">
        <v>50.0</v>
      </c>
      <c r="J205" s="529" t="s">
        <v>731</v>
      </c>
      <c r="K205" s="3"/>
      <c r="L205" s="3"/>
      <c r="M205" s="3"/>
      <c r="N205" s="3"/>
      <c r="O205" s="3"/>
      <c r="P205" s="3"/>
      <c r="Q205" s="3"/>
      <c r="R205" s="3"/>
      <c r="S205" s="3"/>
      <c r="T205" s="3"/>
      <c r="U205" s="3"/>
      <c r="V205" s="3"/>
      <c r="W205" s="3"/>
      <c r="X205" s="3"/>
      <c r="Y205" s="3"/>
      <c r="Z205" s="3"/>
    </row>
    <row r="206" ht="11.25" customHeight="1">
      <c r="A206" s="580" t="s">
        <v>731</v>
      </c>
      <c r="B206" s="187" t="s">
        <v>51</v>
      </c>
      <c r="C206" s="530" t="s">
        <v>4227</v>
      </c>
      <c r="D206" s="581" t="s">
        <v>1041</v>
      </c>
      <c r="E206" s="582" t="s">
        <v>4562</v>
      </c>
      <c r="F206" s="581" t="s">
        <v>4563</v>
      </c>
      <c r="G206" s="590">
        <v>50.0</v>
      </c>
      <c r="H206" s="591">
        <v>12.0</v>
      </c>
      <c r="I206" s="584">
        <v>50.0</v>
      </c>
      <c r="J206" s="529" t="s">
        <v>731</v>
      </c>
      <c r="K206" s="3"/>
      <c r="L206" s="3"/>
      <c r="M206" s="3"/>
      <c r="N206" s="3"/>
      <c r="O206" s="3"/>
      <c r="P206" s="3"/>
      <c r="Q206" s="3"/>
      <c r="R206" s="3"/>
      <c r="S206" s="3"/>
      <c r="T206" s="3"/>
      <c r="U206" s="3"/>
      <c r="V206" s="3"/>
      <c r="W206" s="3"/>
      <c r="X206" s="3"/>
      <c r="Y206" s="3"/>
      <c r="Z206" s="3"/>
    </row>
    <row r="207" ht="11.25" customHeight="1">
      <c r="A207" s="580" t="s">
        <v>731</v>
      </c>
      <c r="B207" s="187" t="s">
        <v>51</v>
      </c>
      <c r="C207" s="585" t="s">
        <v>4223</v>
      </c>
      <c r="D207" s="581" t="s">
        <v>1041</v>
      </c>
      <c r="E207" s="582" t="s">
        <v>4564</v>
      </c>
      <c r="F207" s="581" t="s">
        <v>4565</v>
      </c>
      <c r="G207" s="590">
        <v>50.0</v>
      </c>
      <c r="H207" s="591">
        <v>12.0</v>
      </c>
      <c r="I207" s="584">
        <v>50.0</v>
      </c>
      <c r="J207" s="529" t="s">
        <v>731</v>
      </c>
      <c r="K207" s="3"/>
      <c r="L207" s="3"/>
      <c r="M207" s="3"/>
      <c r="N207" s="3"/>
      <c r="O207" s="3"/>
      <c r="P207" s="3"/>
      <c r="Q207" s="3"/>
      <c r="R207" s="3"/>
      <c r="S207" s="3"/>
      <c r="T207" s="3"/>
      <c r="U207" s="3"/>
      <c r="V207" s="3"/>
      <c r="W207" s="3"/>
      <c r="X207" s="3"/>
      <c r="Y207" s="3"/>
      <c r="Z207" s="3"/>
    </row>
    <row r="208" ht="11.25" customHeight="1">
      <c r="A208" s="580" t="s">
        <v>731</v>
      </c>
      <c r="B208" s="187" t="s">
        <v>51</v>
      </c>
      <c r="C208" s="585" t="s">
        <v>4223</v>
      </c>
      <c r="D208" s="581" t="s">
        <v>1041</v>
      </c>
      <c r="E208" s="586" t="s">
        <v>4566</v>
      </c>
      <c r="F208" s="581" t="s">
        <v>4567</v>
      </c>
      <c r="G208" s="590">
        <v>50.0</v>
      </c>
      <c r="H208" s="591">
        <v>12.0</v>
      </c>
      <c r="I208" s="584">
        <v>50.0</v>
      </c>
      <c r="J208" s="529" t="s">
        <v>731</v>
      </c>
      <c r="K208" s="3"/>
      <c r="L208" s="3"/>
      <c r="M208" s="3"/>
      <c r="N208" s="3"/>
      <c r="O208" s="3"/>
      <c r="P208" s="3"/>
      <c r="Q208" s="3"/>
      <c r="R208" s="3"/>
      <c r="S208" s="3"/>
      <c r="T208" s="3"/>
      <c r="U208" s="3"/>
      <c r="V208" s="3"/>
      <c r="W208" s="3"/>
      <c r="X208" s="3"/>
      <c r="Y208" s="3"/>
      <c r="Z208" s="3"/>
    </row>
    <row r="209" ht="11.25" customHeight="1">
      <c r="A209" s="580" t="s">
        <v>731</v>
      </c>
      <c r="B209" s="187" t="s">
        <v>51</v>
      </c>
      <c r="C209" s="585" t="s">
        <v>4568</v>
      </c>
      <c r="D209" s="581" t="s">
        <v>1041</v>
      </c>
      <c r="E209" s="586" t="s">
        <v>4569</v>
      </c>
      <c r="F209" s="581" t="s">
        <v>4570</v>
      </c>
      <c r="G209" s="590">
        <v>50.0</v>
      </c>
      <c r="H209" s="591">
        <v>12.0</v>
      </c>
      <c r="I209" s="584">
        <v>50.0</v>
      </c>
      <c r="J209" s="529" t="s">
        <v>731</v>
      </c>
      <c r="K209" s="3"/>
      <c r="L209" s="3"/>
      <c r="M209" s="3"/>
      <c r="N209" s="3"/>
      <c r="O209" s="3"/>
      <c r="P209" s="3"/>
      <c r="Q209" s="3"/>
      <c r="R209" s="3"/>
      <c r="S209" s="3"/>
      <c r="T209" s="3"/>
      <c r="U209" s="3"/>
      <c r="V209" s="3"/>
      <c r="W209" s="3"/>
      <c r="X209" s="3"/>
      <c r="Y209" s="3"/>
      <c r="Z209" s="3"/>
    </row>
    <row r="210" ht="11.25" customHeight="1">
      <c r="A210" s="580" t="s">
        <v>731</v>
      </c>
      <c r="B210" s="187" t="s">
        <v>51</v>
      </c>
      <c r="C210" s="585" t="s">
        <v>4223</v>
      </c>
      <c r="D210" s="581" t="s">
        <v>1041</v>
      </c>
      <c r="E210" s="586" t="s">
        <v>4571</v>
      </c>
      <c r="F210" s="581" t="s">
        <v>4572</v>
      </c>
      <c r="G210" s="590">
        <v>50.0</v>
      </c>
      <c r="H210" s="591">
        <v>12.0</v>
      </c>
      <c r="I210" s="584">
        <v>50.0</v>
      </c>
      <c r="J210" s="529" t="s">
        <v>731</v>
      </c>
      <c r="K210" s="3"/>
      <c r="L210" s="3"/>
      <c r="M210" s="3"/>
      <c r="N210" s="3"/>
      <c r="O210" s="3"/>
      <c r="P210" s="3"/>
      <c r="Q210" s="3"/>
      <c r="R210" s="3"/>
      <c r="S210" s="3"/>
      <c r="T210" s="3"/>
      <c r="U210" s="3"/>
      <c r="V210" s="3"/>
      <c r="W210" s="3"/>
      <c r="X210" s="3"/>
      <c r="Y210" s="3"/>
      <c r="Z210" s="3"/>
    </row>
    <row r="211" ht="11.25" customHeight="1">
      <c r="A211" s="580" t="s">
        <v>731</v>
      </c>
      <c r="B211" s="187" t="s">
        <v>51</v>
      </c>
      <c r="C211" s="585" t="s">
        <v>4223</v>
      </c>
      <c r="D211" s="581" t="s">
        <v>1041</v>
      </c>
      <c r="E211" s="586" t="s">
        <v>4573</v>
      </c>
      <c r="F211" s="581" t="s">
        <v>4574</v>
      </c>
      <c r="G211" s="590">
        <v>50.0</v>
      </c>
      <c r="H211" s="591">
        <v>12.0</v>
      </c>
      <c r="I211" s="584">
        <v>50.0</v>
      </c>
      <c r="J211" s="529" t="s">
        <v>731</v>
      </c>
      <c r="K211" s="3"/>
      <c r="L211" s="3"/>
      <c r="M211" s="3"/>
      <c r="N211" s="3"/>
      <c r="O211" s="3"/>
      <c r="P211" s="3"/>
      <c r="Q211" s="3"/>
      <c r="R211" s="3"/>
      <c r="S211" s="3"/>
      <c r="T211" s="3"/>
      <c r="U211" s="3"/>
      <c r="V211" s="3"/>
      <c r="W211" s="3"/>
      <c r="X211" s="3"/>
      <c r="Y211" s="3"/>
      <c r="Z211" s="3"/>
    </row>
    <row r="212" ht="11.25" customHeight="1">
      <c r="A212" s="580" t="s">
        <v>731</v>
      </c>
      <c r="B212" s="187" t="s">
        <v>51</v>
      </c>
      <c r="C212" s="585" t="s">
        <v>4223</v>
      </c>
      <c r="D212" s="581" t="s">
        <v>1041</v>
      </c>
      <c r="E212" s="586" t="s">
        <v>4575</v>
      </c>
      <c r="F212" s="581" t="s">
        <v>4484</v>
      </c>
      <c r="G212" s="590">
        <v>50.0</v>
      </c>
      <c r="H212" s="591">
        <v>12.0</v>
      </c>
      <c r="I212" s="584">
        <v>50.0</v>
      </c>
      <c r="J212" s="529" t="s">
        <v>731</v>
      </c>
      <c r="K212" s="3"/>
      <c r="L212" s="3"/>
      <c r="M212" s="3"/>
      <c r="N212" s="3"/>
      <c r="O212" s="3"/>
      <c r="P212" s="3"/>
      <c r="Q212" s="3"/>
      <c r="R212" s="3"/>
      <c r="S212" s="3"/>
      <c r="T212" s="3"/>
      <c r="U212" s="3"/>
      <c r="V212" s="3"/>
      <c r="W212" s="3"/>
      <c r="X212" s="3"/>
      <c r="Y212" s="3"/>
      <c r="Z212" s="3"/>
    </row>
    <row r="213" ht="11.25" customHeight="1">
      <c r="A213" s="580" t="s">
        <v>731</v>
      </c>
      <c r="B213" s="187" t="s">
        <v>51</v>
      </c>
      <c r="C213" s="585" t="s">
        <v>617</v>
      </c>
      <c r="D213" s="581" t="s">
        <v>1041</v>
      </c>
      <c r="E213" s="586" t="s">
        <v>4576</v>
      </c>
      <c r="F213" s="581" t="s">
        <v>4577</v>
      </c>
      <c r="G213" s="590">
        <v>50.0</v>
      </c>
      <c r="H213" s="591">
        <v>12.0</v>
      </c>
      <c r="I213" s="584">
        <v>50.0</v>
      </c>
      <c r="J213" s="529" t="s">
        <v>731</v>
      </c>
      <c r="K213" s="3"/>
      <c r="L213" s="3"/>
      <c r="M213" s="3"/>
      <c r="N213" s="3"/>
      <c r="O213" s="3"/>
      <c r="P213" s="3"/>
      <c r="Q213" s="3"/>
      <c r="R213" s="3"/>
      <c r="S213" s="3"/>
      <c r="T213" s="3"/>
      <c r="U213" s="3"/>
      <c r="V213" s="3"/>
      <c r="W213" s="3"/>
      <c r="X213" s="3"/>
      <c r="Y213" s="3"/>
      <c r="Z213" s="3"/>
    </row>
    <row r="214" ht="11.25" customHeight="1">
      <c r="A214" s="580" t="s">
        <v>731</v>
      </c>
      <c r="B214" s="187" t="s">
        <v>51</v>
      </c>
      <c r="C214" s="585" t="s">
        <v>617</v>
      </c>
      <c r="D214" s="581" t="s">
        <v>1041</v>
      </c>
      <c r="E214" s="586" t="s">
        <v>4578</v>
      </c>
      <c r="F214" s="581" t="s">
        <v>4339</v>
      </c>
      <c r="G214" s="590">
        <v>50.0</v>
      </c>
      <c r="H214" s="591">
        <v>12.0</v>
      </c>
      <c r="I214" s="584">
        <v>50.0</v>
      </c>
      <c r="J214" s="529" t="s">
        <v>731</v>
      </c>
      <c r="K214" s="3"/>
      <c r="L214" s="3"/>
      <c r="M214" s="3"/>
      <c r="N214" s="3"/>
      <c r="O214" s="3"/>
      <c r="P214" s="3"/>
      <c r="Q214" s="3"/>
      <c r="R214" s="3"/>
      <c r="S214" s="3"/>
      <c r="T214" s="3"/>
      <c r="U214" s="3"/>
      <c r="V214" s="3"/>
      <c r="W214" s="3"/>
      <c r="X214" s="3"/>
      <c r="Y214" s="3"/>
      <c r="Z214" s="3"/>
    </row>
    <row r="215" ht="11.25" customHeight="1">
      <c r="A215" s="580" t="s">
        <v>731</v>
      </c>
      <c r="B215" s="187" t="s">
        <v>51</v>
      </c>
      <c r="C215" s="585" t="s">
        <v>617</v>
      </c>
      <c r="D215" s="581" t="s">
        <v>1041</v>
      </c>
      <c r="E215" s="582" t="s">
        <v>4579</v>
      </c>
      <c r="F215" s="581" t="s">
        <v>4580</v>
      </c>
      <c r="G215" s="590">
        <v>50.0</v>
      </c>
      <c r="H215" s="591">
        <v>12.0</v>
      </c>
      <c r="I215" s="584">
        <v>50.0</v>
      </c>
      <c r="J215" s="529" t="s">
        <v>731</v>
      </c>
      <c r="K215" s="3"/>
      <c r="L215" s="3"/>
      <c r="M215" s="3"/>
      <c r="N215" s="3"/>
      <c r="O215" s="3"/>
      <c r="P215" s="3"/>
      <c r="Q215" s="3"/>
      <c r="R215" s="3"/>
      <c r="S215" s="3"/>
      <c r="T215" s="3"/>
      <c r="U215" s="3"/>
      <c r="V215" s="3"/>
      <c r="W215" s="3"/>
      <c r="X215" s="3"/>
      <c r="Y215" s="3"/>
      <c r="Z215" s="3"/>
    </row>
    <row r="216" ht="11.25" customHeight="1">
      <c r="A216" s="580" t="s">
        <v>731</v>
      </c>
      <c r="B216" s="187" t="s">
        <v>51</v>
      </c>
      <c r="C216" s="585" t="s">
        <v>617</v>
      </c>
      <c r="D216" s="581" t="s">
        <v>1041</v>
      </c>
      <c r="E216" s="586" t="s">
        <v>4581</v>
      </c>
      <c r="F216" s="581" t="s">
        <v>4582</v>
      </c>
      <c r="G216" s="590">
        <v>50.0</v>
      </c>
      <c r="H216" s="591">
        <v>12.0</v>
      </c>
      <c r="I216" s="584">
        <v>50.0</v>
      </c>
      <c r="J216" s="529" t="s">
        <v>731</v>
      </c>
      <c r="K216" s="3"/>
      <c r="L216" s="3"/>
      <c r="M216" s="3"/>
      <c r="N216" s="3"/>
      <c r="O216" s="3"/>
      <c r="P216" s="3"/>
      <c r="Q216" s="3"/>
      <c r="R216" s="3"/>
      <c r="S216" s="3"/>
      <c r="T216" s="3"/>
      <c r="U216" s="3"/>
      <c r="V216" s="3"/>
      <c r="W216" s="3"/>
      <c r="X216" s="3"/>
      <c r="Y216" s="3"/>
      <c r="Z216" s="3"/>
    </row>
    <row r="217" ht="11.25" customHeight="1">
      <c r="A217" s="580" t="s">
        <v>731</v>
      </c>
      <c r="B217" s="187" t="s">
        <v>51</v>
      </c>
      <c r="C217" s="585" t="s">
        <v>4223</v>
      </c>
      <c r="D217" s="581" t="s">
        <v>1041</v>
      </c>
      <c r="E217" s="586" t="s">
        <v>4583</v>
      </c>
      <c r="F217" s="581" t="s">
        <v>4584</v>
      </c>
      <c r="G217" s="590">
        <v>50.0</v>
      </c>
      <c r="H217" s="591">
        <v>12.0</v>
      </c>
      <c r="I217" s="584">
        <v>50.0</v>
      </c>
      <c r="J217" s="529" t="s">
        <v>731</v>
      </c>
      <c r="K217" s="3"/>
      <c r="L217" s="3"/>
      <c r="M217" s="3"/>
      <c r="N217" s="3"/>
      <c r="O217" s="3"/>
      <c r="P217" s="3"/>
      <c r="Q217" s="3"/>
      <c r="R217" s="3"/>
      <c r="S217" s="3"/>
      <c r="T217" s="3"/>
      <c r="U217" s="3"/>
      <c r="V217" s="3"/>
      <c r="W217" s="3"/>
      <c r="X217" s="3"/>
      <c r="Y217" s="3"/>
      <c r="Z217" s="3"/>
    </row>
    <row r="218" ht="11.25" customHeight="1">
      <c r="A218" s="580" t="s">
        <v>731</v>
      </c>
      <c r="B218" s="187" t="s">
        <v>51</v>
      </c>
      <c r="C218" s="585" t="s">
        <v>4223</v>
      </c>
      <c r="D218" s="581" t="s">
        <v>1041</v>
      </c>
      <c r="E218" s="586" t="s">
        <v>4585</v>
      </c>
      <c r="F218" s="581" t="s">
        <v>4586</v>
      </c>
      <c r="G218" s="590">
        <v>50.0</v>
      </c>
      <c r="H218" s="591">
        <v>12.0</v>
      </c>
      <c r="I218" s="584">
        <v>50.0</v>
      </c>
      <c r="J218" s="529" t="s">
        <v>731</v>
      </c>
      <c r="K218" s="3"/>
      <c r="L218" s="3"/>
      <c r="M218" s="3"/>
      <c r="N218" s="3"/>
      <c r="O218" s="3"/>
      <c r="P218" s="3"/>
      <c r="Q218" s="3"/>
      <c r="R218" s="3"/>
      <c r="S218" s="3"/>
      <c r="T218" s="3"/>
      <c r="U218" s="3"/>
      <c r="V218" s="3"/>
      <c r="W218" s="3"/>
      <c r="X218" s="3"/>
      <c r="Y218" s="3"/>
      <c r="Z218" s="3"/>
    </row>
    <row r="219" ht="11.25" customHeight="1">
      <c r="A219" s="580" t="s">
        <v>731</v>
      </c>
      <c r="B219" s="187" t="s">
        <v>51</v>
      </c>
      <c r="C219" s="585" t="s">
        <v>617</v>
      </c>
      <c r="D219" s="581" t="s">
        <v>1041</v>
      </c>
      <c r="E219" s="582" t="s">
        <v>4587</v>
      </c>
      <c r="F219" s="581" t="s">
        <v>4588</v>
      </c>
      <c r="G219" s="590">
        <v>50.0</v>
      </c>
      <c r="H219" s="591">
        <v>12.0</v>
      </c>
      <c r="I219" s="584"/>
      <c r="J219" s="529" t="s">
        <v>731</v>
      </c>
      <c r="K219" s="3"/>
      <c r="L219" s="3"/>
      <c r="M219" s="3"/>
      <c r="N219" s="3"/>
      <c r="O219" s="3"/>
      <c r="P219" s="3"/>
      <c r="Q219" s="3"/>
      <c r="R219" s="3"/>
      <c r="S219" s="3"/>
      <c r="T219" s="3"/>
      <c r="U219" s="3"/>
      <c r="V219" s="3"/>
      <c r="W219" s="3"/>
      <c r="X219" s="3"/>
      <c r="Y219" s="3"/>
      <c r="Z219" s="3"/>
    </row>
    <row r="220" ht="11.25" customHeight="1">
      <c r="A220" s="580" t="s">
        <v>731</v>
      </c>
      <c r="B220" s="187" t="s">
        <v>51</v>
      </c>
      <c r="C220" s="585" t="s">
        <v>4223</v>
      </c>
      <c r="D220" s="581" t="s">
        <v>1041</v>
      </c>
      <c r="E220" s="586" t="s">
        <v>4589</v>
      </c>
      <c r="F220" s="581" t="s">
        <v>4590</v>
      </c>
      <c r="G220" s="590">
        <v>50.0</v>
      </c>
      <c r="H220" s="591">
        <v>12.0</v>
      </c>
      <c r="I220" s="584">
        <v>50.0</v>
      </c>
      <c r="J220" s="529" t="s">
        <v>731</v>
      </c>
      <c r="K220" s="3"/>
      <c r="L220" s="3"/>
      <c r="M220" s="3"/>
      <c r="N220" s="3"/>
      <c r="O220" s="3"/>
      <c r="P220" s="3"/>
      <c r="Q220" s="3"/>
      <c r="R220" s="3"/>
      <c r="S220" s="3"/>
      <c r="T220" s="3"/>
      <c r="U220" s="3"/>
      <c r="V220" s="3"/>
      <c r="W220" s="3"/>
      <c r="X220" s="3"/>
      <c r="Y220" s="3"/>
      <c r="Z220" s="3"/>
    </row>
    <row r="221" ht="11.25" customHeight="1">
      <c r="A221" s="580" t="s">
        <v>731</v>
      </c>
      <c r="B221" s="187" t="s">
        <v>51</v>
      </c>
      <c r="C221" s="585" t="s">
        <v>617</v>
      </c>
      <c r="D221" s="581" t="s">
        <v>1041</v>
      </c>
      <c r="E221" s="586" t="s">
        <v>4591</v>
      </c>
      <c r="F221" s="581" t="s">
        <v>4592</v>
      </c>
      <c r="G221" s="590">
        <v>50.0</v>
      </c>
      <c r="H221" s="591">
        <v>12.0</v>
      </c>
      <c r="I221" s="584">
        <v>50.0</v>
      </c>
      <c r="J221" s="529" t="s">
        <v>731</v>
      </c>
      <c r="K221" s="3"/>
      <c r="L221" s="3"/>
      <c r="M221" s="3"/>
      <c r="N221" s="3"/>
      <c r="O221" s="3"/>
      <c r="P221" s="3"/>
      <c r="Q221" s="3"/>
      <c r="R221" s="3"/>
      <c r="S221" s="3"/>
      <c r="T221" s="3"/>
      <c r="U221" s="3"/>
      <c r="V221" s="3"/>
      <c r="W221" s="3"/>
      <c r="X221" s="3"/>
      <c r="Y221" s="3"/>
      <c r="Z221" s="3"/>
    </row>
    <row r="222" ht="11.25" customHeight="1">
      <c r="A222" s="580" t="s">
        <v>731</v>
      </c>
      <c r="B222" s="187" t="s">
        <v>51</v>
      </c>
      <c r="C222" s="585" t="s">
        <v>4223</v>
      </c>
      <c r="D222" s="581" t="s">
        <v>1041</v>
      </c>
      <c r="E222" s="582" t="s">
        <v>4593</v>
      </c>
      <c r="F222" s="581" t="s">
        <v>4594</v>
      </c>
      <c r="G222" s="590">
        <v>50.0</v>
      </c>
      <c r="H222" s="591">
        <v>12.0</v>
      </c>
      <c r="I222" s="584">
        <v>50.0</v>
      </c>
      <c r="J222" s="529" t="s">
        <v>731</v>
      </c>
      <c r="K222" s="3"/>
      <c r="L222" s="3"/>
      <c r="M222" s="3"/>
      <c r="N222" s="3"/>
      <c r="O222" s="3"/>
      <c r="P222" s="3"/>
      <c r="Q222" s="3"/>
      <c r="R222" s="3"/>
      <c r="S222" s="3"/>
      <c r="T222" s="3"/>
      <c r="U222" s="3"/>
      <c r="V222" s="3"/>
      <c r="W222" s="3"/>
      <c r="X222" s="3"/>
      <c r="Y222" s="3"/>
      <c r="Z222" s="3"/>
    </row>
    <row r="223" ht="11.25" customHeight="1">
      <c r="A223" s="580" t="s">
        <v>731</v>
      </c>
      <c r="B223" s="187" t="s">
        <v>51</v>
      </c>
      <c r="C223" s="585" t="s">
        <v>4223</v>
      </c>
      <c r="D223" s="581" t="s">
        <v>1041</v>
      </c>
      <c r="E223" s="586" t="s">
        <v>4595</v>
      </c>
      <c r="F223" s="581" t="s">
        <v>4596</v>
      </c>
      <c r="G223" s="590">
        <v>50.0</v>
      </c>
      <c r="H223" s="591">
        <v>12.0</v>
      </c>
      <c r="I223" s="584">
        <v>50.0</v>
      </c>
      <c r="J223" s="529" t="s">
        <v>731</v>
      </c>
      <c r="K223" s="3"/>
      <c r="L223" s="3"/>
      <c r="M223" s="3"/>
      <c r="N223" s="3"/>
      <c r="O223" s="3"/>
      <c r="P223" s="3"/>
      <c r="Q223" s="3"/>
      <c r="R223" s="3"/>
      <c r="S223" s="3"/>
      <c r="T223" s="3"/>
      <c r="U223" s="3"/>
      <c r="V223" s="3"/>
      <c r="W223" s="3"/>
      <c r="X223" s="3"/>
      <c r="Y223" s="3"/>
      <c r="Z223" s="3"/>
    </row>
    <row r="224" ht="11.25" customHeight="1">
      <c r="A224" s="580" t="s">
        <v>731</v>
      </c>
      <c r="B224" s="187" t="s">
        <v>51</v>
      </c>
      <c r="C224" s="585" t="s">
        <v>4223</v>
      </c>
      <c r="D224" s="581" t="s">
        <v>1041</v>
      </c>
      <c r="E224" s="586" t="s">
        <v>4597</v>
      </c>
      <c r="F224" s="581" t="s">
        <v>4598</v>
      </c>
      <c r="G224" s="590">
        <v>50.0</v>
      </c>
      <c r="H224" s="591">
        <v>12.0</v>
      </c>
      <c r="I224" s="584">
        <v>50.0</v>
      </c>
      <c r="J224" s="529" t="s">
        <v>731</v>
      </c>
      <c r="K224" s="3"/>
      <c r="L224" s="3"/>
      <c r="M224" s="3"/>
      <c r="N224" s="3"/>
      <c r="O224" s="3"/>
      <c r="P224" s="3"/>
      <c r="Q224" s="3"/>
      <c r="R224" s="3"/>
      <c r="S224" s="3"/>
      <c r="T224" s="3"/>
      <c r="U224" s="3"/>
      <c r="V224" s="3"/>
      <c r="W224" s="3"/>
      <c r="X224" s="3"/>
      <c r="Y224" s="3"/>
      <c r="Z224" s="3"/>
    </row>
    <row r="225" ht="11.25" customHeight="1">
      <c r="A225" s="580" t="s">
        <v>731</v>
      </c>
      <c r="B225" s="187" t="s">
        <v>51</v>
      </c>
      <c r="C225" s="585" t="s">
        <v>617</v>
      </c>
      <c r="D225" s="581" t="s">
        <v>1041</v>
      </c>
      <c r="E225" s="586" t="s">
        <v>4599</v>
      </c>
      <c r="F225" s="581" t="s">
        <v>4600</v>
      </c>
      <c r="G225" s="590">
        <v>50.0</v>
      </c>
      <c r="H225" s="591">
        <v>12.0</v>
      </c>
      <c r="I225" s="584">
        <v>50.0</v>
      </c>
      <c r="J225" s="529" t="s">
        <v>731</v>
      </c>
      <c r="K225" s="3"/>
      <c r="L225" s="3"/>
      <c r="M225" s="3"/>
      <c r="N225" s="3"/>
      <c r="O225" s="3"/>
      <c r="P225" s="3"/>
      <c r="Q225" s="3"/>
      <c r="R225" s="3"/>
      <c r="S225" s="3"/>
      <c r="T225" s="3"/>
      <c r="U225" s="3"/>
      <c r="V225" s="3"/>
      <c r="W225" s="3"/>
      <c r="X225" s="3"/>
      <c r="Y225" s="3"/>
      <c r="Z225" s="3"/>
    </row>
    <row r="226" ht="11.25" customHeight="1">
      <c r="A226" s="580" t="s">
        <v>731</v>
      </c>
      <c r="B226" s="187" t="s">
        <v>51</v>
      </c>
      <c r="C226" s="530" t="s">
        <v>792</v>
      </c>
      <c r="D226" s="581" t="s">
        <v>1041</v>
      </c>
      <c r="E226" s="586" t="s">
        <v>4601</v>
      </c>
      <c r="F226" s="581" t="s">
        <v>4602</v>
      </c>
      <c r="G226" s="590">
        <v>50.0</v>
      </c>
      <c r="H226" s="591">
        <v>12.0</v>
      </c>
      <c r="I226" s="584">
        <v>50.0</v>
      </c>
      <c r="J226" s="529" t="s">
        <v>731</v>
      </c>
      <c r="K226" s="3"/>
      <c r="L226" s="3"/>
      <c r="M226" s="3"/>
      <c r="N226" s="3"/>
      <c r="O226" s="3"/>
      <c r="P226" s="3"/>
      <c r="Q226" s="3"/>
      <c r="R226" s="3"/>
      <c r="S226" s="3"/>
      <c r="T226" s="3"/>
      <c r="U226" s="3"/>
      <c r="V226" s="3"/>
      <c r="W226" s="3"/>
      <c r="X226" s="3"/>
      <c r="Y226" s="3"/>
      <c r="Z226" s="3"/>
    </row>
    <row r="227" ht="11.25" customHeight="1">
      <c r="A227" s="580" t="s">
        <v>731</v>
      </c>
      <c r="B227" s="187" t="s">
        <v>51</v>
      </c>
      <c r="C227" s="585" t="s">
        <v>4223</v>
      </c>
      <c r="D227" s="581" t="s">
        <v>1041</v>
      </c>
      <c r="E227" s="586" t="s">
        <v>4603</v>
      </c>
      <c r="F227" s="581" t="s">
        <v>4604</v>
      </c>
      <c r="G227" s="590">
        <v>50.0</v>
      </c>
      <c r="H227" s="591">
        <v>12.0</v>
      </c>
      <c r="I227" s="584">
        <v>50.0</v>
      </c>
      <c r="J227" s="529" t="s">
        <v>731</v>
      </c>
      <c r="K227" s="3"/>
      <c r="L227" s="3"/>
      <c r="M227" s="3"/>
      <c r="N227" s="3"/>
      <c r="O227" s="3"/>
      <c r="P227" s="3"/>
      <c r="Q227" s="3"/>
      <c r="R227" s="3"/>
      <c r="S227" s="3"/>
      <c r="T227" s="3"/>
      <c r="U227" s="3"/>
      <c r="V227" s="3"/>
      <c r="W227" s="3"/>
      <c r="X227" s="3"/>
      <c r="Y227" s="3"/>
      <c r="Z227" s="3"/>
    </row>
    <row r="228" ht="11.25" customHeight="1">
      <c r="A228" s="580" t="s">
        <v>731</v>
      </c>
      <c r="B228" s="187" t="s">
        <v>51</v>
      </c>
      <c r="C228" s="585" t="s">
        <v>617</v>
      </c>
      <c r="D228" s="581" t="s">
        <v>1041</v>
      </c>
      <c r="E228" s="586" t="s">
        <v>4605</v>
      </c>
      <c r="F228" s="581" t="s">
        <v>4606</v>
      </c>
      <c r="G228" s="590">
        <v>50.0</v>
      </c>
      <c r="H228" s="591">
        <v>12.0</v>
      </c>
      <c r="I228" s="584">
        <v>50.0</v>
      </c>
      <c r="J228" s="529" t="s">
        <v>731</v>
      </c>
      <c r="K228" s="3"/>
      <c r="L228" s="3"/>
      <c r="M228" s="3"/>
      <c r="N228" s="3"/>
      <c r="O228" s="3"/>
      <c r="P228" s="3"/>
      <c r="Q228" s="3"/>
      <c r="R228" s="3"/>
      <c r="S228" s="3"/>
      <c r="T228" s="3"/>
      <c r="U228" s="3"/>
      <c r="V228" s="3"/>
      <c r="W228" s="3"/>
      <c r="X228" s="3"/>
      <c r="Y228" s="3"/>
      <c r="Z228" s="3"/>
    </row>
    <row r="229" ht="11.25" customHeight="1">
      <c r="A229" s="580" t="s">
        <v>731</v>
      </c>
      <c r="B229" s="187" t="s">
        <v>51</v>
      </c>
      <c r="C229" s="585" t="s">
        <v>4223</v>
      </c>
      <c r="D229" s="581" t="s">
        <v>1041</v>
      </c>
      <c r="E229" s="586" t="s">
        <v>4607</v>
      </c>
      <c r="F229" s="585" t="s">
        <v>4608</v>
      </c>
      <c r="G229" s="590">
        <v>50.0</v>
      </c>
      <c r="H229" s="591">
        <v>12.0</v>
      </c>
      <c r="I229" s="584">
        <v>50.0</v>
      </c>
      <c r="J229" s="529" t="s">
        <v>731</v>
      </c>
      <c r="K229" s="3"/>
      <c r="L229" s="3"/>
      <c r="M229" s="3"/>
      <c r="N229" s="3"/>
      <c r="O229" s="3"/>
      <c r="P229" s="3"/>
      <c r="Q229" s="3"/>
      <c r="R229" s="3"/>
      <c r="S229" s="3"/>
      <c r="T229" s="3"/>
      <c r="U229" s="3"/>
      <c r="V229" s="3"/>
      <c r="W229" s="3"/>
      <c r="X229" s="3"/>
      <c r="Y229" s="3"/>
      <c r="Z229" s="3"/>
    </row>
    <row r="230" ht="11.25" customHeight="1">
      <c r="A230" s="580" t="s">
        <v>731</v>
      </c>
      <c r="B230" s="187" t="s">
        <v>51</v>
      </c>
      <c r="C230" s="585" t="s">
        <v>617</v>
      </c>
      <c r="D230" s="581" t="s">
        <v>1041</v>
      </c>
      <c r="E230" s="582" t="s">
        <v>4609</v>
      </c>
      <c r="F230" s="585" t="s">
        <v>4610</v>
      </c>
      <c r="G230" s="590">
        <v>50.0</v>
      </c>
      <c r="H230" s="591">
        <v>12.0</v>
      </c>
      <c r="I230" s="584">
        <v>50.0</v>
      </c>
      <c r="J230" s="529" t="s">
        <v>731</v>
      </c>
      <c r="K230" s="3"/>
      <c r="L230" s="3"/>
      <c r="M230" s="3"/>
      <c r="N230" s="3"/>
      <c r="O230" s="3"/>
      <c r="P230" s="3"/>
      <c r="Q230" s="3"/>
      <c r="R230" s="3"/>
      <c r="S230" s="3"/>
      <c r="T230" s="3"/>
      <c r="U230" s="3"/>
      <c r="V230" s="3"/>
      <c r="W230" s="3"/>
      <c r="X230" s="3"/>
      <c r="Y230" s="3"/>
      <c r="Z230" s="3"/>
    </row>
    <row r="231" ht="11.25" customHeight="1">
      <c r="A231" s="592" t="s">
        <v>747</v>
      </c>
      <c r="B231" s="593" t="s">
        <v>889</v>
      </c>
      <c r="C231" s="593" t="s">
        <v>4611</v>
      </c>
      <c r="D231" s="17" t="s">
        <v>4612</v>
      </c>
      <c r="E231" s="594" t="s">
        <v>4613</v>
      </c>
      <c r="F231" s="17" t="s">
        <v>4614</v>
      </c>
      <c r="G231" s="595">
        <v>10.0</v>
      </c>
      <c r="H231" s="596">
        <v>1.0</v>
      </c>
      <c r="I231" s="546">
        <v>10.0</v>
      </c>
      <c r="J231" s="529" t="s">
        <v>747</v>
      </c>
      <c r="K231" s="3"/>
      <c r="L231" s="3"/>
      <c r="M231" s="3"/>
      <c r="N231" s="3"/>
      <c r="O231" s="3"/>
      <c r="P231" s="3"/>
      <c r="Q231" s="3"/>
      <c r="R231" s="3"/>
      <c r="S231" s="3"/>
      <c r="T231" s="3"/>
      <c r="U231" s="3"/>
      <c r="V231" s="3"/>
      <c r="W231" s="3"/>
      <c r="X231" s="3"/>
      <c r="Y231" s="3"/>
      <c r="Z231" s="3"/>
    </row>
    <row r="232" ht="11.25" customHeight="1">
      <c r="A232" s="592" t="s">
        <v>747</v>
      </c>
      <c r="B232" s="593" t="s">
        <v>889</v>
      </c>
      <c r="C232" s="593" t="s">
        <v>4611</v>
      </c>
      <c r="D232" s="17" t="s">
        <v>4612</v>
      </c>
      <c r="E232" s="594" t="s">
        <v>4613</v>
      </c>
      <c r="F232" s="17" t="s">
        <v>4615</v>
      </c>
      <c r="G232" s="595">
        <v>10.0</v>
      </c>
      <c r="H232" s="596">
        <v>1.0</v>
      </c>
      <c r="I232" s="546">
        <v>10.0</v>
      </c>
      <c r="J232" s="529" t="s">
        <v>747</v>
      </c>
      <c r="K232" s="3"/>
      <c r="L232" s="3"/>
      <c r="M232" s="3"/>
      <c r="N232" s="3"/>
      <c r="O232" s="3"/>
      <c r="P232" s="3"/>
      <c r="Q232" s="3"/>
      <c r="R232" s="3"/>
      <c r="S232" s="3"/>
      <c r="T232" s="3"/>
      <c r="U232" s="3"/>
      <c r="V232" s="3"/>
      <c r="W232" s="3"/>
      <c r="X232" s="3"/>
      <c r="Y232" s="3"/>
      <c r="Z232" s="3"/>
    </row>
    <row r="233" ht="11.25" customHeight="1">
      <c r="A233" s="592" t="s">
        <v>747</v>
      </c>
      <c r="B233" s="593" t="s">
        <v>889</v>
      </c>
      <c r="C233" s="593" t="s">
        <v>4611</v>
      </c>
      <c r="D233" s="17" t="s">
        <v>4612</v>
      </c>
      <c r="E233" s="594" t="s">
        <v>4613</v>
      </c>
      <c r="F233" s="17" t="s">
        <v>4615</v>
      </c>
      <c r="G233" s="595">
        <v>10.0</v>
      </c>
      <c r="H233" s="596">
        <v>1.0</v>
      </c>
      <c r="I233" s="546">
        <v>10.0</v>
      </c>
      <c r="J233" s="529" t="s">
        <v>747</v>
      </c>
      <c r="K233" s="3"/>
      <c r="L233" s="3"/>
      <c r="M233" s="3"/>
      <c r="N233" s="3"/>
      <c r="O233" s="3"/>
      <c r="P233" s="3"/>
      <c r="Q233" s="3"/>
      <c r="R233" s="3"/>
      <c r="S233" s="3"/>
      <c r="T233" s="3"/>
      <c r="U233" s="3"/>
      <c r="V233" s="3"/>
      <c r="W233" s="3"/>
      <c r="X233" s="3"/>
      <c r="Y233" s="3"/>
      <c r="Z233" s="3"/>
    </row>
    <row r="234" ht="11.25" customHeight="1">
      <c r="A234" s="592" t="s">
        <v>747</v>
      </c>
      <c r="B234" s="593" t="s">
        <v>889</v>
      </c>
      <c r="C234" s="593" t="s">
        <v>4611</v>
      </c>
      <c r="D234" s="17" t="s">
        <v>4612</v>
      </c>
      <c r="E234" s="594" t="s">
        <v>4613</v>
      </c>
      <c r="F234" s="17" t="s">
        <v>4616</v>
      </c>
      <c r="G234" s="595">
        <v>10.0</v>
      </c>
      <c r="H234" s="596">
        <v>1.0</v>
      </c>
      <c r="I234" s="546">
        <v>10.0</v>
      </c>
      <c r="J234" s="529" t="s">
        <v>747</v>
      </c>
      <c r="K234" s="3"/>
      <c r="L234" s="3"/>
      <c r="M234" s="3"/>
      <c r="N234" s="3"/>
      <c r="O234" s="3"/>
      <c r="P234" s="3"/>
      <c r="Q234" s="3"/>
      <c r="R234" s="3"/>
      <c r="S234" s="3"/>
      <c r="T234" s="3"/>
      <c r="U234" s="3"/>
      <c r="V234" s="3"/>
      <c r="W234" s="3"/>
      <c r="X234" s="3"/>
      <c r="Y234" s="3"/>
      <c r="Z234" s="3"/>
    </row>
    <row r="235" ht="11.25" customHeight="1">
      <c r="A235" s="592" t="s">
        <v>747</v>
      </c>
      <c r="B235" s="593" t="s">
        <v>889</v>
      </c>
      <c r="C235" s="593" t="s">
        <v>4611</v>
      </c>
      <c r="D235" s="17" t="s">
        <v>4612</v>
      </c>
      <c r="E235" s="594" t="s">
        <v>4613</v>
      </c>
      <c r="F235" s="17" t="s">
        <v>4617</v>
      </c>
      <c r="G235" s="595">
        <v>10.0</v>
      </c>
      <c r="H235" s="596">
        <v>1.0</v>
      </c>
      <c r="I235" s="546">
        <v>10.0</v>
      </c>
      <c r="J235" s="529" t="s">
        <v>747</v>
      </c>
      <c r="K235" s="3"/>
      <c r="L235" s="3"/>
      <c r="M235" s="3"/>
      <c r="N235" s="3"/>
      <c r="O235" s="3"/>
      <c r="P235" s="3"/>
      <c r="Q235" s="3"/>
      <c r="R235" s="3"/>
      <c r="S235" s="3"/>
      <c r="T235" s="3"/>
      <c r="U235" s="3"/>
      <c r="V235" s="3"/>
      <c r="W235" s="3"/>
      <c r="X235" s="3"/>
      <c r="Y235" s="3"/>
      <c r="Z235" s="3"/>
    </row>
    <row r="236" ht="11.25" customHeight="1">
      <c r="A236" s="592" t="s">
        <v>747</v>
      </c>
      <c r="B236" s="593" t="s">
        <v>889</v>
      </c>
      <c r="C236" s="593" t="s">
        <v>4611</v>
      </c>
      <c r="D236" s="17" t="s">
        <v>4612</v>
      </c>
      <c r="E236" s="594" t="s">
        <v>4613</v>
      </c>
      <c r="F236" s="15" t="s">
        <v>4618</v>
      </c>
      <c r="G236" s="595">
        <v>10.0</v>
      </c>
      <c r="H236" s="596">
        <v>1.0</v>
      </c>
      <c r="I236" s="546">
        <v>10.0</v>
      </c>
      <c r="J236" s="529" t="s">
        <v>747</v>
      </c>
      <c r="K236" s="3"/>
      <c r="L236" s="3"/>
      <c r="M236" s="3"/>
      <c r="N236" s="3"/>
      <c r="O236" s="3"/>
      <c r="P236" s="3"/>
      <c r="Q236" s="3"/>
      <c r="R236" s="3"/>
      <c r="S236" s="3"/>
      <c r="T236" s="3"/>
      <c r="U236" s="3"/>
      <c r="V236" s="3"/>
      <c r="W236" s="3"/>
      <c r="X236" s="3"/>
      <c r="Y236" s="3"/>
      <c r="Z236" s="3"/>
    </row>
    <row r="237" ht="11.25" customHeight="1">
      <c r="A237" s="87" t="s">
        <v>4619</v>
      </c>
      <c r="B237" s="65" t="s">
        <v>2980</v>
      </c>
      <c r="C237" s="65" t="s">
        <v>4620</v>
      </c>
      <c r="D237" s="69" t="s">
        <v>4621</v>
      </c>
      <c r="E237" s="87"/>
      <c r="F237" s="65" t="s">
        <v>4622</v>
      </c>
      <c r="G237" s="361" t="s">
        <v>4623</v>
      </c>
      <c r="H237" s="361"/>
      <c r="I237" s="461">
        <v>50.0</v>
      </c>
      <c r="J237" s="529" t="s">
        <v>2984</v>
      </c>
      <c r="K237" s="3"/>
      <c r="L237" s="3"/>
      <c r="M237" s="3"/>
      <c r="N237" s="3"/>
      <c r="O237" s="3"/>
      <c r="P237" s="3"/>
      <c r="Q237" s="3"/>
      <c r="R237" s="3"/>
      <c r="S237" s="3"/>
      <c r="T237" s="3"/>
      <c r="U237" s="3"/>
      <c r="V237" s="3"/>
      <c r="W237" s="3"/>
      <c r="X237" s="3"/>
      <c r="Y237" s="3"/>
      <c r="Z237" s="3"/>
    </row>
    <row r="238" ht="11.25" customHeight="1">
      <c r="A238" s="87" t="s">
        <v>4619</v>
      </c>
      <c r="B238" s="65" t="s">
        <v>2980</v>
      </c>
      <c r="C238" s="250" t="s">
        <v>4624</v>
      </c>
      <c r="D238" s="69" t="s">
        <v>4621</v>
      </c>
      <c r="E238" s="142"/>
      <c r="F238" s="65" t="s">
        <v>4625</v>
      </c>
      <c r="G238" s="361" t="s">
        <v>4623</v>
      </c>
      <c r="H238" s="528"/>
      <c r="I238" s="461">
        <v>50.0</v>
      </c>
      <c r="J238" s="529" t="s">
        <v>2984</v>
      </c>
      <c r="K238" s="3"/>
      <c r="L238" s="3"/>
      <c r="M238" s="3"/>
      <c r="N238" s="3"/>
      <c r="O238" s="3"/>
      <c r="P238" s="3"/>
      <c r="Q238" s="3"/>
      <c r="R238" s="3"/>
      <c r="S238" s="3"/>
      <c r="T238" s="3"/>
      <c r="U238" s="3"/>
      <c r="V238" s="3"/>
      <c r="W238" s="3"/>
      <c r="X238" s="3"/>
      <c r="Y238" s="3"/>
      <c r="Z238" s="3"/>
    </row>
    <row r="239" ht="11.25" customHeight="1">
      <c r="A239" s="87" t="s">
        <v>4619</v>
      </c>
      <c r="B239" s="65" t="s">
        <v>2980</v>
      </c>
      <c r="C239" s="65" t="s">
        <v>4626</v>
      </c>
      <c r="D239" s="69" t="s">
        <v>4627</v>
      </c>
      <c r="E239" s="87"/>
      <c r="F239" s="65" t="s">
        <v>4628</v>
      </c>
      <c r="G239" s="361" t="s">
        <v>4623</v>
      </c>
      <c r="H239" s="185"/>
      <c r="I239" s="461">
        <v>50.0</v>
      </c>
      <c r="J239" s="529" t="s">
        <v>2984</v>
      </c>
      <c r="K239" s="3"/>
      <c r="L239" s="3"/>
      <c r="M239" s="3"/>
      <c r="N239" s="3"/>
      <c r="O239" s="3"/>
      <c r="P239" s="3"/>
      <c r="Q239" s="3"/>
      <c r="R239" s="3"/>
      <c r="S239" s="3"/>
      <c r="T239" s="3"/>
      <c r="U239" s="3"/>
      <c r="V239" s="3"/>
      <c r="W239" s="3"/>
      <c r="X239" s="3"/>
      <c r="Y239" s="3"/>
      <c r="Z239" s="3"/>
    </row>
    <row r="240" ht="11.25" customHeight="1">
      <c r="A240" s="87" t="s">
        <v>4619</v>
      </c>
      <c r="B240" s="65" t="s">
        <v>2980</v>
      </c>
      <c r="C240" s="65" t="s">
        <v>4629</v>
      </c>
      <c r="D240" s="69" t="s">
        <v>4630</v>
      </c>
      <c r="E240" s="87"/>
      <c r="F240" s="65" t="s">
        <v>4631</v>
      </c>
      <c r="G240" s="361" t="s">
        <v>4623</v>
      </c>
      <c r="H240" s="185"/>
      <c r="I240" s="461">
        <v>50.0</v>
      </c>
      <c r="J240" s="529" t="s">
        <v>2984</v>
      </c>
      <c r="K240" s="3"/>
      <c r="L240" s="3"/>
      <c r="M240" s="3"/>
      <c r="N240" s="3"/>
      <c r="O240" s="3"/>
      <c r="P240" s="3"/>
      <c r="Q240" s="3"/>
      <c r="R240" s="3"/>
      <c r="S240" s="3"/>
      <c r="T240" s="3"/>
      <c r="U240" s="3"/>
      <c r="V240" s="3"/>
      <c r="W240" s="3"/>
      <c r="X240" s="3"/>
      <c r="Y240" s="3"/>
      <c r="Z240" s="3"/>
    </row>
    <row r="241" ht="11.25" customHeight="1">
      <c r="A241" s="87" t="s">
        <v>4619</v>
      </c>
      <c r="B241" s="65" t="s">
        <v>2980</v>
      </c>
      <c r="C241" s="65" t="s">
        <v>4632</v>
      </c>
      <c r="D241" s="69" t="s">
        <v>4633</v>
      </c>
      <c r="E241" s="405"/>
      <c r="F241" s="65" t="s">
        <v>4634</v>
      </c>
      <c r="G241" s="361" t="s">
        <v>4623</v>
      </c>
      <c r="H241" s="517"/>
      <c r="I241" s="461">
        <v>50.0</v>
      </c>
      <c r="J241" s="529" t="s">
        <v>2984</v>
      </c>
      <c r="K241" s="3"/>
      <c r="L241" s="3"/>
      <c r="M241" s="3"/>
      <c r="N241" s="3"/>
      <c r="O241" s="3"/>
      <c r="P241" s="3"/>
      <c r="Q241" s="3"/>
      <c r="R241" s="3"/>
      <c r="S241" s="3"/>
      <c r="T241" s="3"/>
      <c r="U241" s="3"/>
      <c r="V241" s="3"/>
      <c r="W241" s="3"/>
      <c r="X241" s="3"/>
      <c r="Y241" s="3"/>
      <c r="Z241" s="3"/>
    </row>
    <row r="242" ht="11.25" customHeight="1">
      <c r="A242" s="597" t="s">
        <v>893</v>
      </c>
      <c r="B242" s="15" t="s">
        <v>51</v>
      </c>
      <c r="C242" s="15" t="s">
        <v>4635</v>
      </c>
      <c r="D242" s="598" t="s">
        <v>4636</v>
      </c>
      <c r="E242" s="131" t="s">
        <v>4637</v>
      </c>
      <c r="F242" s="15"/>
      <c r="G242" s="599">
        <v>50.0</v>
      </c>
      <c r="H242" s="599"/>
      <c r="I242" s="546">
        <v>50.0</v>
      </c>
      <c r="J242" s="529" t="s">
        <v>756</v>
      </c>
      <c r="K242" s="3"/>
      <c r="L242" s="3"/>
      <c r="M242" s="3"/>
      <c r="N242" s="3"/>
      <c r="O242" s="3"/>
      <c r="P242" s="3"/>
      <c r="Q242" s="3"/>
      <c r="R242" s="3"/>
      <c r="S242" s="3"/>
      <c r="T242" s="3"/>
      <c r="U242" s="3"/>
      <c r="V242" s="3"/>
      <c r="W242" s="3"/>
      <c r="X242" s="3"/>
      <c r="Y242" s="3"/>
      <c r="Z242" s="3"/>
    </row>
    <row r="243" ht="11.25" customHeight="1">
      <c r="A243" s="597" t="s">
        <v>893</v>
      </c>
      <c r="B243" s="593" t="s">
        <v>51</v>
      </c>
      <c r="C243" s="15" t="s">
        <v>4635</v>
      </c>
      <c r="D243" s="598" t="s">
        <v>4636</v>
      </c>
      <c r="E243" s="131" t="s">
        <v>4637</v>
      </c>
      <c r="F243" s="17" t="s">
        <v>4638</v>
      </c>
      <c r="G243" s="595">
        <v>10.0</v>
      </c>
      <c r="H243" s="596">
        <v>1.0</v>
      </c>
      <c r="I243" s="546">
        <v>10.0</v>
      </c>
      <c r="J243" s="529" t="s">
        <v>756</v>
      </c>
      <c r="K243" s="3"/>
      <c r="L243" s="3"/>
      <c r="M243" s="3"/>
      <c r="N243" s="3"/>
      <c r="O243" s="3"/>
      <c r="P243" s="3"/>
      <c r="Q243" s="3"/>
      <c r="R243" s="3"/>
      <c r="S243" s="3"/>
      <c r="T243" s="3"/>
      <c r="U243" s="3"/>
      <c r="V243" s="3"/>
      <c r="W243" s="3"/>
      <c r="X243" s="3"/>
      <c r="Y243" s="3"/>
      <c r="Z243" s="3"/>
    </row>
    <row r="244" ht="11.25" customHeight="1">
      <c r="A244" s="597" t="s">
        <v>893</v>
      </c>
      <c r="B244" s="593" t="s">
        <v>51</v>
      </c>
      <c r="C244" s="15" t="s">
        <v>4635</v>
      </c>
      <c r="D244" s="598" t="s">
        <v>4636</v>
      </c>
      <c r="E244" s="131" t="s">
        <v>4637</v>
      </c>
      <c r="F244" s="17" t="s">
        <v>4639</v>
      </c>
      <c r="G244" s="595">
        <v>10.0</v>
      </c>
      <c r="H244" s="596">
        <v>1.0</v>
      </c>
      <c r="I244" s="546">
        <v>10.0</v>
      </c>
      <c r="J244" s="529" t="s">
        <v>756</v>
      </c>
      <c r="K244" s="3"/>
      <c r="L244" s="3"/>
      <c r="M244" s="3"/>
      <c r="N244" s="3"/>
      <c r="O244" s="3"/>
      <c r="P244" s="3"/>
      <c r="Q244" s="3"/>
      <c r="R244" s="3"/>
      <c r="S244" s="3"/>
      <c r="T244" s="3"/>
      <c r="U244" s="3"/>
      <c r="V244" s="3"/>
      <c r="W244" s="3"/>
      <c r="X244" s="3"/>
      <c r="Y244" s="3"/>
      <c r="Z244" s="3"/>
    </row>
    <row r="245" ht="11.25" customHeight="1">
      <c r="A245" s="597" t="s">
        <v>893</v>
      </c>
      <c r="B245" s="593" t="s">
        <v>51</v>
      </c>
      <c r="C245" s="15" t="s">
        <v>4635</v>
      </c>
      <c r="D245" s="598" t="s">
        <v>4636</v>
      </c>
      <c r="E245" s="131" t="s">
        <v>4637</v>
      </c>
      <c r="F245" s="17" t="s">
        <v>4640</v>
      </c>
      <c r="G245" s="595">
        <v>10.0</v>
      </c>
      <c r="H245" s="596">
        <v>1.0</v>
      </c>
      <c r="I245" s="546">
        <v>10.0</v>
      </c>
      <c r="J245" s="529" t="s">
        <v>756</v>
      </c>
      <c r="K245" s="3"/>
      <c r="L245" s="3"/>
      <c r="M245" s="3"/>
      <c r="N245" s="3"/>
      <c r="O245" s="3"/>
      <c r="P245" s="3"/>
      <c r="Q245" s="3"/>
      <c r="R245" s="3"/>
      <c r="S245" s="3"/>
      <c r="T245" s="3"/>
      <c r="U245" s="3"/>
      <c r="V245" s="3"/>
      <c r="W245" s="3"/>
      <c r="X245" s="3"/>
      <c r="Y245" s="3"/>
      <c r="Z245" s="3"/>
    </row>
    <row r="246" ht="11.25" customHeight="1">
      <c r="A246" s="597" t="s">
        <v>893</v>
      </c>
      <c r="B246" s="593" t="s">
        <v>51</v>
      </c>
      <c r="C246" s="15" t="s">
        <v>4635</v>
      </c>
      <c r="D246" s="598" t="s">
        <v>4636</v>
      </c>
      <c r="E246" s="131" t="s">
        <v>4637</v>
      </c>
      <c r="F246" s="17" t="s">
        <v>4641</v>
      </c>
      <c r="G246" s="595">
        <v>10.0</v>
      </c>
      <c r="H246" s="596">
        <v>1.0</v>
      </c>
      <c r="I246" s="546">
        <v>10.0</v>
      </c>
      <c r="J246" s="529" t="s">
        <v>756</v>
      </c>
      <c r="K246" s="3"/>
      <c r="L246" s="3"/>
      <c r="M246" s="3"/>
      <c r="N246" s="3"/>
      <c r="O246" s="3"/>
      <c r="P246" s="3"/>
      <c r="Q246" s="3"/>
      <c r="R246" s="3"/>
      <c r="S246" s="3"/>
      <c r="T246" s="3"/>
      <c r="U246" s="3"/>
      <c r="V246" s="3"/>
      <c r="W246" s="3"/>
      <c r="X246" s="3"/>
      <c r="Y246" s="3"/>
      <c r="Z246" s="3"/>
    </row>
    <row r="247" ht="11.25" customHeight="1">
      <c r="A247" s="597" t="s">
        <v>893</v>
      </c>
      <c r="B247" s="593" t="s">
        <v>51</v>
      </c>
      <c r="C247" s="15" t="s">
        <v>4635</v>
      </c>
      <c r="D247" s="598" t="s">
        <v>4636</v>
      </c>
      <c r="E247" s="131" t="s">
        <v>4637</v>
      </c>
      <c r="F247" s="17" t="s">
        <v>4642</v>
      </c>
      <c r="G247" s="595">
        <v>10.0</v>
      </c>
      <c r="H247" s="596">
        <v>1.0</v>
      </c>
      <c r="I247" s="546">
        <v>10.0</v>
      </c>
      <c r="J247" s="529" t="s">
        <v>756</v>
      </c>
      <c r="K247" s="3"/>
      <c r="L247" s="3"/>
      <c r="M247" s="3"/>
      <c r="N247" s="3"/>
      <c r="O247" s="3"/>
      <c r="P247" s="3"/>
      <c r="Q247" s="3"/>
      <c r="R247" s="3"/>
      <c r="S247" s="3"/>
      <c r="T247" s="3"/>
      <c r="U247" s="3"/>
      <c r="V247" s="3"/>
      <c r="W247" s="3"/>
      <c r="X247" s="3"/>
      <c r="Y247" s="3"/>
      <c r="Z247" s="3"/>
    </row>
    <row r="248" ht="11.25" customHeight="1">
      <c r="A248" s="597" t="s">
        <v>893</v>
      </c>
      <c r="B248" s="593" t="s">
        <v>51</v>
      </c>
      <c r="C248" s="15" t="s">
        <v>4635</v>
      </c>
      <c r="D248" s="598" t="s">
        <v>4636</v>
      </c>
      <c r="E248" s="131" t="s">
        <v>4637</v>
      </c>
      <c r="F248" s="15" t="s">
        <v>4643</v>
      </c>
      <c r="G248" s="595">
        <v>10.0</v>
      </c>
      <c r="H248" s="596">
        <v>1.0</v>
      </c>
      <c r="I248" s="546">
        <v>10.0</v>
      </c>
      <c r="J248" s="529" t="s">
        <v>756</v>
      </c>
      <c r="K248" s="3"/>
      <c r="L248" s="3"/>
      <c r="M248" s="3"/>
      <c r="N248" s="3"/>
      <c r="O248" s="3"/>
      <c r="P248" s="3"/>
      <c r="Q248" s="3"/>
      <c r="R248" s="3"/>
      <c r="S248" s="3"/>
      <c r="T248" s="3"/>
      <c r="U248" s="3"/>
      <c r="V248" s="3"/>
      <c r="W248" s="3"/>
      <c r="X248" s="3"/>
      <c r="Y248" s="3"/>
      <c r="Z248" s="3"/>
    </row>
    <row r="249" ht="11.25" customHeight="1">
      <c r="A249" s="597" t="s">
        <v>893</v>
      </c>
      <c r="B249" s="593" t="s">
        <v>51</v>
      </c>
      <c r="C249" s="15" t="s">
        <v>4635</v>
      </c>
      <c r="D249" s="598" t="s">
        <v>4636</v>
      </c>
      <c r="E249" s="131" t="s">
        <v>4637</v>
      </c>
      <c r="F249" s="15" t="s">
        <v>4644</v>
      </c>
      <c r="G249" s="595">
        <v>10.0</v>
      </c>
      <c r="H249" s="596">
        <v>1.0</v>
      </c>
      <c r="I249" s="546">
        <v>10.0</v>
      </c>
      <c r="J249" s="529" t="s">
        <v>756</v>
      </c>
      <c r="K249" s="3"/>
      <c r="L249" s="3"/>
      <c r="M249" s="3"/>
      <c r="N249" s="3"/>
      <c r="O249" s="3"/>
      <c r="P249" s="3"/>
      <c r="Q249" s="3"/>
      <c r="R249" s="3"/>
      <c r="S249" s="3"/>
      <c r="T249" s="3"/>
      <c r="U249" s="3"/>
      <c r="V249" s="3"/>
      <c r="W249" s="3"/>
      <c r="X249" s="3"/>
      <c r="Y249" s="3"/>
      <c r="Z249" s="3"/>
    </row>
    <row r="250" ht="11.25" customHeight="1">
      <c r="A250" s="597" t="s">
        <v>893</v>
      </c>
      <c r="B250" s="593" t="s">
        <v>51</v>
      </c>
      <c r="C250" s="15" t="s">
        <v>4635</v>
      </c>
      <c r="D250" s="598" t="s">
        <v>4636</v>
      </c>
      <c r="E250" s="131" t="s">
        <v>4637</v>
      </c>
      <c r="F250" s="593" t="s">
        <v>4645</v>
      </c>
      <c r="G250" s="595">
        <v>10.0</v>
      </c>
      <c r="H250" s="596">
        <v>1.0</v>
      </c>
      <c r="I250" s="546">
        <v>10.0</v>
      </c>
      <c r="J250" s="529" t="s">
        <v>756</v>
      </c>
      <c r="K250" s="3"/>
      <c r="L250" s="3"/>
      <c r="M250" s="3"/>
      <c r="N250" s="3"/>
      <c r="O250" s="3"/>
      <c r="P250" s="3"/>
      <c r="Q250" s="3"/>
      <c r="R250" s="3"/>
      <c r="S250" s="3"/>
      <c r="T250" s="3"/>
      <c r="U250" s="3"/>
      <c r="V250" s="3"/>
      <c r="W250" s="3"/>
      <c r="X250" s="3"/>
      <c r="Y250" s="3"/>
      <c r="Z250" s="3"/>
    </row>
    <row r="251" ht="11.25" customHeight="1">
      <c r="A251" s="597" t="s">
        <v>893</v>
      </c>
      <c r="B251" s="593" t="s">
        <v>51</v>
      </c>
      <c r="C251" s="15" t="s">
        <v>4635</v>
      </c>
      <c r="D251" s="598" t="s">
        <v>4636</v>
      </c>
      <c r="E251" s="131" t="s">
        <v>4637</v>
      </c>
      <c r="F251" s="593" t="s">
        <v>4646</v>
      </c>
      <c r="G251" s="595">
        <v>10.0</v>
      </c>
      <c r="H251" s="596">
        <v>1.0</v>
      </c>
      <c r="I251" s="546">
        <v>10.0</v>
      </c>
      <c r="J251" s="529" t="s">
        <v>756</v>
      </c>
      <c r="K251" s="3"/>
      <c r="L251" s="3"/>
      <c r="M251" s="3"/>
      <c r="N251" s="3"/>
      <c r="O251" s="3"/>
      <c r="P251" s="3"/>
      <c r="Q251" s="3"/>
      <c r="R251" s="3"/>
      <c r="S251" s="3"/>
      <c r="T251" s="3"/>
      <c r="U251" s="3"/>
      <c r="V251" s="3"/>
      <c r="W251" s="3"/>
      <c r="X251" s="3"/>
      <c r="Y251" s="3"/>
      <c r="Z251" s="3"/>
    </row>
    <row r="252" ht="11.25" customHeight="1">
      <c r="A252" s="597" t="s">
        <v>893</v>
      </c>
      <c r="B252" s="593" t="s">
        <v>51</v>
      </c>
      <c r="C252" s="15" t="s">
        <v>4635</v>
      </c>
      <c r="D252" s="598" t="s">
        <v>4636</v>
      </c>
      <c r="E252" s="131" t="s">
        <v>4637</v>
      </c>
      <c r="F252" s="593" t="s">
        <v>4647</v>
      </c>
      <c r="G252" s="595">
        <v>10.0</v>
      </c>
      <c r="H252" s="596">
        <v>1.0</v>
      </c>
      <c r="I252" s="546">
        <v>10.0</v>
      </c>
      <c r="J252" s="529" t="s">
        <v>756</v>
      </c>
      <c r="K252" s="3"/>
      <c r="L252" s="3"/>
      <c r="M252" s="3"/>
      <c r="N252" s="3"/>
      <c r="O252" s="3"/>
      <c r="P252" s="3"/>
      <c r="Q252" s="3"/>
      <c r="R252" s="3"/>
      <c r="S252" s="3"/>
      <c r="T252" s="3"/>
      <c r="U252" s="3"/>
      <c r="V252" s="3"/>
      <c r="W252" s="3"/>
      <c r="X252" s="3"/>
      <c r="Y252" s="3"/>
      <c r="Z252" s="3"/>
    </row>
    <row r="253" ht="11.25" customHeight="1">
      <c r="A253" s="597" t="s">
        <v>893</v>
      </c>
      <c r="B253" s="593" t="s">
        <v>51</v>
      </c>
      <c r="C253" s="15" t="s">
        <v>4635</v>
      </c>
      <c r="D253" s="598" t="s">
        <v>4636</v>
      </c>
      <c r="E253" s="131" t="s">
        <v>4637</v>
      </c>
      <c r="F253" s="593" t="s">
        <v>4648</v>
      </c>
      <c r="G253" s="595">
        <v>10.0</v>
      </c>
      <c r="H253" s="596">
        <v>1.0</v>
      </c>
      <c r="I253" s="546">
        <v>10.0</v>
      </c>
      <c r="J253" s="529" t="s">
        <v>756</v>
      </c>
      <c r="K253" s="3"/>
      <c r="L253" s="3"/>
      <c r="M253" s="3"/>
      <c r="N253" s="3"/>
      <c r="O253" s="3"/>
      <c r="P253" s="3"/>
      <c r="Q253" s="3"/>
      <c r="R253" s="3"/>
      <c r="S253" s="3"/>
      <c r="T253" s="3"/>
      <c r="U253" s="3"/>
      <c r="V253" s="3"/>
      <c r="W253" s="3"/>
      <c r="X253" s="3"/>
      <c r="Y253" s="3"/>
      <c r="Z253" s="3"/>
    </row>
    <row r="254" ht="11.25" customHeight="1">
      <c r="A254" s="597" t="s">
        <v>893</v>
      </c>
      <c r="B254" s="593" t="s">
        <v>51</v>
      </c>
      <c r="C254" s="15" t="s">
        <v>4635</v>
      </c>
      <c r="D254" s="598" t="s">
        <v>4636</v>
      </c>
      <c r="E254" s="131" t="s">
        <v>4637</v>
      </c>
      <c r="F254" s="593" t="s">
        <v>4649</v>
      </c>
      <c r="G254" s="595">
        <v>10.0</v>
      </c>
      <c r="H254" s="596">
        <v>1.0</v>
      </c>
      <c r="I254" s="546">
        <v>10.0</v>
      </c>
      <c r="J254" s="529" t="s">
        <v>756</v>
      </c>
      <c r="K254" s="3"/>
      <c r="L254" s="3"/>
      <c r="M254" s="3"/>
      <c r="N254" s="3"/>
      <c r="O254" s="3"/>
      <c r="P254" s="3"/>
      <c r="Q254" s="3"/>
      <c r="R254" s="3"/>
      <c r="S254" s="3"/>
      <c r="T254" s="3"/>
      <c r="U254" s="3"/>
      <c r="V254" s="3"/>
      <c r="W254" s="3"/>
      <c r="X254" s="3"/>
      <c r="Y254" s="3"/>
      <c r="Z254" s="3"/>
    </row>
    <row r="255" ht="11.25" customHeight="1">
      <c r="A255" s="597" t="s">
        <v>893</v>
      </c>
      <c r="B255" s="593" t="s">
        <v>51</v>
      </c>
      <c r="C255" s="15" t="s">
        <v>4635</v>
      </c>
      <c r="D255" s="598" t="s">
        <v>4636</v>
      </c>
      <c r="E255" s="131" t="s">
        <v>4637</v>
      </c>
      <c r="F255" s="593" t="s">
        <v>4650</v>
      </c>
      <c r="G255" s="595">
        <v>10.0</v>
      </c>
      <c r="H255" s="596">
        <v>1.0</v>
      </c>
      <c r="I255" s="546">
        <v>10.0</v>
      </c>
      <c r="J255" s="529" t="s">
        <v>756</v>
      </c>
      <c r="K255" s="3"/>
      <c r="L255" s="3"/>
      <c r="M255" s="3"/>
      <c r="N255" s="3"/>
      <c r="O255" s="3"/>
      <c r="P255" s="3"/>
      <c r="Q255" s="3"/>
      <c r="R255" s="3"/>
      <c r="S255" s="3"/>
      <c r="T255" s="3"/>
      <c r="U255" s="3"/>
      <c r="V255" s="3"/>
      <c r="W255" s="3"/>
      <c r="X255" s="3"/>
      <c r="Y255" s="3"/>
      <c r="Z255" s="3"/>
    </row>
    <row r="256" ht="11.25" customHeight="1">
      <c r="A256" s="597" t="s">
        <v>893</v>
      </c>
      <c r="B256" s="593" t="s">
        <v>51</v>
      </c>
      <c r="C256" s="15" t="s">
        <v>4635</v>
      </c>
      <c r="D256" s="598" t="s">
        <v>4636</v>
      </c>
      <c r="E256" s="131" t="s">
        <v>4637</v>
      </c>
      <c r="F256" s="593" t="s">
        <v>4651</v>
      </c>
      <c r="G256" s="595">
        <v>10.0</v>
      </c>
      <c r="H256" s="596">
        <v>1.0</v>
      </c>
      <c r="I256" s="546">
        <v>10.0</v>
      </c>
      <c r="J256" s="529" t="s">
        <v>756</v>
      </c>
      <c r="K256" s="3"/>
      <c r="L256" s="3"/>
      <c r="M256" s="3"/>
      <c r="N256" s="3"/>
      <c r="O256" s="3"/>
      <c r="P256" s="3"/>
      <c r="Q256" s="3"/>
      <c r="R256" s="3"/>
      <c r="S256" s="3"/>
      <c r="T256" s="3"/>
      <c r="U256" s="3"/>
      <c r="V256" s="3"/>
      <c r="W256" s="3"/>
      <c r="X256" s="3"/>
      <c r="Y256" s="3"/>
      <c r="Z256" s="3"/>
    </row>
    <row r="257" ht="11.25" customHeight="1">
      <c r="A257" s="87" t="s">
        <v>764</v>
      </c>
      <c r="B257" s="65" t="s">
        <v>51</v>
      </c>
      <c r="C257" s="65" t="s">
        <v>4212</v>
      </c>
      <c r="D257" s="65" t="s">
        <v>4394</v>
      </c>
      <c r="E257" s="531" t="s">
        <v>4395</v>
      </c>
      <c r="F257" s="65" t="s">
        <v>4396</v>
      </c>
      <c r="G257" s="361">
        <v>50.0</v>
      </c>
      <c r="H257" s="361">
        <v>2.0</v>
      </c>
      <c r="I257" s="533">
        <v>100.0</v>
      </c>
      <c r="J257" s="529" t="s">
        <v>764</v>
      </c>
      <c r="K257" s="3"/>
      <c r="L257" s="3"/>
      <c r="M257" s="3"/>
      <c r="N257" s="3"/>
      <c r="O257" s="3"/>
      <c r="P257" s="3"/>
      <c r="Q257" s="3"/>
      <c r="R257" s="3"/>
      <c r="S257" s="3"/>
      <c r="T257" s="3"/>
      <c r="U257" s="3"/>
      <c r="V257" s="3"/>
      <c r="W257" s="3"/>
      <c r="X257" s="3"/>
      <c r="Y257" s="3"/>
      <c r="Z257" s="3"/>
    </row>
    <row r="258" ht="11.25" customHeight="1">
      <c r="A258" s="405" t="s">
        <v>764</v>
      </c>
      <c r="B258" s="82" t="s">
        <v>51</v>
      </c>
      <c r="C258" s="82" t="s">
        <v>617</v>
      </c>
      <c r="D258" s="64" t="s">
        <v>998</v>
      </c>
      <c r="E258" s="142" t="s">
        <v>4652</v>
      </c>
      <c r="F258" s="64" t="s">
        <v>4653</v>
      </c>
      <c r="G258" s="527">
        <v>50.0</v>
      </c>
      <c r="H258" s="527">
        <v>12.0</v>
      </c>
      <c r="I258" s="533">
        <v>50.0</v>
      </c>
      <c r="J258" s="529" t="s">
        <v>764</v>
      </c>
      <c r="K258" s="3"/>
      <c r="L258" s="3"/>
      <c r="M258" s="3"/>
      <c r="N258" s="3"/>
      <c r="O258" s="3"/>
      <c r="P258" s="3"/>
      <c r="Q258" s="3"/>
      <c r="R258" s="3"/>
      <c r="S258" s="3"/>
      <c r="T258" s="3"/>
      <c r="U258" s="3"/>
      <c r="V258" s="3"/>
      <c r="W258" s="3"/>
      <c r="X258" s="3"/>
      <c r="Y258" s="3"/>
      <c r="Z258" s="3"/>
    </row>
    <row r="259" ht="11.25" customHeight="1">
      <c r="A259" s="405" t="s">
        <v>764</v>
      </c>
      <c r="B259" s="82" t="s">
        <v>51</v>
      </c>
      <c r="C259" s="82" t="s">
        <v>617</v>
      </c>
      <c r="D259" s="64" t="s">
        <v>998</v>
      </c>
      <c r="E259" s="87" t="s">
        <v>4654</v>
      </c>
      <c r="F259" s="65" t="s">
        <v>4655</v>
      </c>
      <c r="G259" s="183">
        <v>50.0</v>
      </c>
      <c r="H259" s="183">
        <v>12.0</v>
      </c>
      <c r="I259" s="533">
        <v>50.0</v>
      </c>
      <c r="J259" s="529" t="s">
        <v>764</v>
      </c>
      <c r="K259" s="3"/>
      <c r="L259" s="3"/>
      <c r="M259" s="3"/>
      <c r="N259" s="3"/>
      <c r="O259" s="3"/>
      <c r="P259" s="3"/>
      <c r="Q259" s="3"/>
      <c r="R259" s="3"/>
      <c r="S259" s="3"/>
      <c r="T259" s="3"/>
      <c r="U259" s="3"/>
      <c r="V259" s="3"/>
      <c r="W259" s="3"/>
      <c r="X259" s="3"/>
      <c r="Y259" s="3"/>
      <c r="Z259" s="3"/>
    </row>
    <row r="260" ht="11.25" customHeight="1">
      <c r="A260" s="405" t="s">
        <v>764</v>
      </c>
      <c r="B260" s="82" t="s">
        <v>51</v>
      </c>
      <c r="C260" s="82" t="s">
        <v>617</v>
      </c>
      <c r="D260" s="64" t="s">
        <v>998</v>
      </c>
      <c r="E260" s="87" t="s">
        <v>4656</v>
      </c>
      <c r="F260" s="65" t="s">
        <v>4657</v>
      </c>
      <c r="G260" s="183">
        <v>50.0</v>
      </c>
      <c r="H260" s="183">
        <v>12.0</v>
      </c>
      <c r="I260" s="533">
        <v>50.0</v>
      </c>
      <c r="J260" s="529" t="s">
        <v>764</v>
      </c>
      <c r="K260" s="3"/>
      <c r="L260" s="3"/>
      <c r="M260" s="3"/>
      <c r="N260" s="3"/>
      <c r="O260" s="3"/>
      <c r="P260" s="3"/>
      <c r="Q260" s="3"/>
      <c r="R260" s="3"/>
      <c r="S260" s="3"/>
      <c r="T260" s="3"/>
      <c r="U260" s="3"/>
      <c r="V260" s="3"/>
      <c r="W260" s="3"/>
      <c r="X260" s="3"/>
      <c r="Y260" s="3"/>
      <c r="Z260" s="3"/>
    </row>
    <row r="261" ht="11.25" customHeight="1">
      <c r="A261" s="405" t="s">
        <v>764</v>
      </c>
      <c r="B261" s="82" t="s">
        <v>51</v>
      </c>
      <c r="C261" s="82" t="s">
        <v>4658</v>
      </c>
      <c r="D261" s="82" t="s">
        <v>998</v>
      </c>
      <c r="E261" s="405" t="s">
        <v>4659</v>
      </c>
      <c r="F261" s="82" t="s">
        <v>4660</v>
      </c>
      <c r="G261" s="183">
        <v>50.0</v>
      </c>
      <c r="H261" s="183">
        <v>12.0</v>
      </c>
      <c r="I261" s="533">
        <v>50.0</v>
      </c>
      <c r="J261" s="529" t="s">
        <v>764</v>
      </c>
      <c r="K261" s="3"/>
      <c r="L261" s="3"/>
      <c r="M261" s="3"/>
      <c r="N261" s="3"/>
      <c r="O261" s="3"/>
      <c r="P261" s="3"/>
      <c r="Q261" s="3"/>
      <c r="R261" s="3"/>
      <c r="S261" s="3"/>
      <c r="T261" s="3"/>
      <c r="U261" s="3"/>
      <c r="V261" s="3"/>
      <c r="W261" s="3"/>
      <c r="X261" s="3"/>
      <c r="Y261" s="3"/>
      <c r="Z261" s="3"/>
    </row>
    <row r="262" ht="11.25" customHeight="1">
      <c r="A262" s="405" t="s">
        <v>764</v>
      </c>
      <c r="B262" s="82" t="s">
        <v>51</v>
      </c>
      <c r="C262" s="82" t="s">
        <v>617</v>
      </c>
      <c r="D262" s="82" t="s">
        <v>998</v>
      </c>
      <c r="E262" s="405" t="s">
        <v>4661</v>
      </c>
      <c r="F262" s="82" t="s">
        <v>4662</v>
      </c>
      <c r="G262" s="183">
        <v>50.0</v>
      </c>
      <c r="H262" s="183">
        <v>24.0</v>
      </c>
      <c r="I262" s="533">
        <v>50.0</v>
      </c>
      <c r="J262" s="529" t="s">
        <v>764</v>
      </c>
      <c r="K262" s="3"/>
      <c r="L262" s="3"/>
      <c r="M262" s="3"/>
      <c r="N262" s="3"/>
      <c r="O262" s="3"/>
      <c r="P262" s="3"/>
      <c r="Q262" s="3"/>
      <c r="R262" s="3"/>
      <c r="S262" s="3"/>
      <c r="T262" s="3"/>
      <c r="U262" s="3"/>
      <c r="V262" s="3"/>
      <c r="W262" s="3"/>
      <c r="X262" s="3"/>
      <c r="Y262" s="3"/>
      <c r="Z262" s="3"/>
    </row>
    <row r="263" ht="11.25" customHeight="1">
      <c r="A263" s="405" t="s">
        <v>764</v>
      </c>
      <c r="B263" s="82" t="s">
        <v>51</v>
      </c>
      <c r="C263" s="82" t="s">
        <v>4663</v>
      </c>
      <c r="D263" s="82" t="s">
        <v>998</v>
      </c>
      <c r="E263" s="405" t="s">
        <v>4664</v>
      </c>
      <c r="F263" s="82" t="s">
        <v>4665</v>
      </c>
      <c r="G263" s="183">
        <v>50.0</v>
      </c>
      <c r="H263" s="183">
        <v>24.0</v>
      </c>
      <c r="I263" s="533">
        <v>50.0</v>
      </c>
      <c r="J263" s="529" t="s">
        <v>764</v>
      </c>
      <c r="K263" s="3"/>
      <c r="L263" s="3"/>
      <c r="M263" s="3"/>
      <c r="N263" s="3"/>
      <c r="O263" s="3"/>
      <c r="P263" s="3"/>
      <c r="Q263" s="3"/>
      <c r="R263" s="3"/>
      <c r="S263" s="3"/>
      <c r="T263" s="3"/>
      <c r="U263" s="3"/>
      <c r="V263" s="3"/>
      <c r="W263" s="3"/>
      <c r="X263" s="3"/>
      <c r="Y263" s="3"/>
      <c r="Z263" s="3"/>
    </row>
    <row r="264" ht="11.25" customHeight="1">
      <c r="A264" s="405" t="s">
        <v>764</v>
      </c>
      <c r="B264" s="82" t="s">
        <v>51</v>
      </c>
      <c r="C264" s="82" t="s">
        <v>4663</v>
      </c>
      <c r="D264" s="82" t="s">
        <v>998</v>
      </c>
      <c r="E264" s="405" t="s">
        <v>4666</v>
      </c>
      <c r="F264" s="82" t="s">
        <v>4667</v>
      </c>
      <c r="G264" s="183">
        <v>50.0</v>
      </c>
      <c r="H264" s="183">
        <v>24.0</v>
      </c>
      <c r="I264" s="533">
        <v>50.0</v>
      </c>
      <c r="J264" s="529" t="s">
        <v>764</v>
      </c>
      <c r="K264" s="3"/>
      <c r="L264" s="3"/>
      <c r="M264" s="3"/>
      <c r="N264" s="3"/>
      <c r="O264" s="3"/>
      <c r="P264" s="3"/>
      <c r="Q264" s="3"/>
      <c r="R264" s="3"/>
      <c r="S264" s="3"/>
      <c r="T264" s="3"/>
      <c r="U264" s="3"/>
      <c r="V264" s="3"/>
      <c r="W264" s="3"/>
      <c r="X264" s="3"/>
      <c r="Y264" s="3"/>
      <c r="Z264" s="3"/>
    </row>
    <row r="265" ht="11.25" customHeight="1">
      <c r="A265" s="405" t="s">
        <v>764</v>
      </c>
      <c r="B265" s="82" t="s">
        <v>51</v>
      </c>
      <c r="C265" s="82" t="s">
        <v>4223</v>
      </c>
      <c r="D265" s="82" t="s">
        <v>998</v>
      </c>
      <c r="E265" s="405" t="s">
        <v>4668</v>
      </c>
      <c r="F265" s="566">
        <v>45558.0</v>
      </c>
      <c r="G265" s="183">
        <v>50.0</v>
      </c>
      <c r="H265" s="183">
        <v>12.0</v>
      </c>
      <c r="I265" s="533">
        <v>50.0</v>
      </c>
      <c r="J265" s="529" t="s">
        <v>764</v>
      </c>
      <c r="K265" s="3"/>
      <c r="L265" s="3"/>
      <c r="M265" s="3"/>
      <c r="N265" s="3"/>
      <c r="O265" s="3"/>
      <c r="P265" s="3"/>
      <c r="Q265" s="3"/>
      <c r="R265" s="3"/>
      <c r="S265" s="3"/>
      <c r="T265" s="3"/>
      <c r="U265" s="3"/>
      <c r="V265" s="3"/>
      <c r="W265" s="3"/>
      <c r="X265" s="3"/>
      <c r="Y265" s="3"/>
      <c r="Z265" s="3"/>
    </row>
    <row r="266" ht="11.25" customHeight="1">
      <c r="A266" s="521"/>
      <c r="B266" s="90"/>
      <c r="C266" s="90"/>
      <c r="D266" s="537"/>
      <c r="E266" s="531"/>
      <c r="F266" s="90"/>
      <c r="G266" s="560"/>
      <c r="H266" s="517"/>
      <c r="I266" s="568"/>
      <c r="J266" s="529"/>
      <c r="K266" s="3"/>
      <c r="L266" s="3"/>
      <c r="M266" s="3"/>
      <c r="N266" s="3"/>
      <c r="O266" s="3"/>
      <c r="P266" s="3"/>
      <c r="Q266" s="3"/>
      <c r="R266" s="3"/>
      <c r="S266" s="3"/>
      <c r="T266" s="3"/>
      <c r="U266" s="3"/>
      <c r="V266" s="3"/>
      <c r="W266" s="3"/>
      <c r="X266" s="3"/>
      <c r="Y266" s="3"/>
      <c r="Z266" s="3"/>
    </row>
    <row r="267" ht="11.25" customHeight="1">
      <c r="A267" s="521"/>
      <c r="B267" s="90"/>
      <c r="C267" s="90"/>
      <c r="D267" s="537"/>
      <c r="E267" s="531"/>
      <c r="F267" s="90"/>
      <c r="G267" s="560"/>
      <c r="H267" s="517"/>
      <c r="I267" s="568"/>
      <c r="J267" s="529"/>
      <c r="K267" s="3"/>
      <c r="L267" s="3"/>
      <c r="M267" s="3"/>
      <c r="N267" s="3"/>
      <c r="O267" s="3"/>
      <c r="P267" s="3"/>
      <c r="Q267" s="3"/>
      <c r="R267" s="3"/>
      <c r="S267" s="3"/>
      <c r="T267" s="3"/>
      <c r="U267" s="3"/>
      <c r="V267" s="3"/>
      <c r="W267" s="3"/>
      <c r="X267" s="3"/>
      <c r="Y267" s="3"/>
      <c r="Z267" s="3"/>
    </row>
    <row r="268" ht="11.25" customHeight="1">
      <c r="A268" s="521"/>
      <c r="B268" s="90"/>
      <c r="C268" s="90"/>
      <c r="D268" s="537"/>
      <c r="E268" s="531"/>
      <c r="F268" s="90"/>
      <c r="G268" s="560"/>
      <c r="H268" s="517"/>
      <c r="I268" s="568"/>
      <c r="J268" s="529"/>
      <c r="K268" s="3"/>
      <c r="L268" s="3"/>
      <c r="M268" s="3"/>
      <c r="N268" s="3"/>
      <c r="O268" s="3"/>
      <c r="P268" s="3"/>
      <c r="Q268" s="3"/>
      <c r="R268" s="3"/>
      <c r="S268" s="3"/>
      <c r="T268" s="3"/>
      <c r="U268" s="3"/>
      <c r="V268" s="3"/>
      <c r="W268" s="3"/>
      <c r="X268" s="3"/>
      <c r="Y268" s="3"/>
      <c r="Z268" s="3"/>
    </row>
    <row r="269" ht="11.25" customHeight="1">
      <c r="A269" s="521"/>
      <c r="B269" s="90"/>
      <c r="C269" s="90"/>
      <c r="D269" s="537"/>
      <c r="E269" s="531"/>
      <c r="F269" s="90"/>
      <c r="G269" s="560"/>
      <c r="H269" s="517"/>
      <c r="I269" s="568"/>
      <c r="J269" s="529"/>
      <c r="K269" s="3"/>
      <c r="L269" s="3"/>
      <c r="M269" s="3"/>
      <c r="N269" s="3"/>
      <c r="O269" s="3"/>
      <c r="P269" s="3"/>
      <c r="Q269" s="3"/>
      <c r="R269" s="3"/>
      <c r="S269" s="3"/>
      <c r="T269" s="3"/>
      <c r="U269" s="3"/>
      <c r="V269" s="3"/>
      <c r="W269" s="3"/>
      <c r="X269" s="3"/>
      <c r="Y269" s="3"/>
      <c r="Z269" s="3"/>
    </row>
    <row r="270" ht="11.25" customHeight="1">
      <c r="A270" s="521"/>
      <c r="B270" s="90"/>
      <c r="C270" s="90"/>
      <c r="D270" s="537"/>
      <c r="E270" s="531"/>
      <c r="F270" s="90"/>
      <c r="G270" s="560"/>
      <c r="H270" s="517"/>
      <c r="I270" s="568"/>
      <c r="J270" s="529"/>
      <c r="K270" s="3"/>
      <c r="L270" s="3"/>
      <c r="M270" s="3"/>
      <c r="N270" s="3"/>
      <c r="O270" s="3"/>
      <c r="P270" s="3"/>
      <c r="Q270" s="3"/>
      <c r="R270" s="3"/>
      <c r="S270" s="3"/>
      <c r="T270" s="3"/>
      <c r="U270" s="3"/>
      <c r="V270" s="3"/>
      <c r="W270" s="3"/>
      <c r="X270" s="3"/>
      <c r="Y270" s="3"/>
      <c r="Z270" s="3"/>
    </row>
    <row r="271" ht="11.25" customHeight="1">
      <c r="A271" s="521"/>
      <c r="B271" s="90"/>
      <c r="C271" s="90"/>
      <c r="D271" s="537"/>
      <c r="E271" s="531"/>
      <c r="F271" s="90"/>
      <c r="G271" s="560"/>
      <c r="H271" s="517"/>
      <c r="I271" s="568"/>
      <c r="J271" s="529"/>
      <c r="K271" s="3"/>
      <c r="L271" s="3"/>
      <c r="M271" s="3"/>
      <c r="N271" s="3"/>
      <c r="O271" s="3"/>
      <c r="P271" s="3"/>
      <c r="Q271" s="3"/>
      <c r="R271" s="3"/>
      <c r="S271" s="3"/>
      <c r="T271" s="3"/>
      <c r="U271" s="3"/>
      <c r="V271" s="3"/>
      <c r="W271" s="3"/>
      <c r="X271" s="3"/>
      <c r="Y271" s="3"/>
      <c r="Z271" s="3"/>
    </row>
    <row r="272" ht="11.25" customHeight="1">
      <c r="A272" s="521"/>
      <c r="B272" s="90"/>
      <c r="C272" s="90"/>
      <c r="D272" s="537"/>
      <c r="E272" s="531"/>
      <c r="F272" s="90"/>
      <c r="G272" s="560"/>
      <c r="H272" s="517"/>
      <c r="I272" s="568"/>
      <c r="J272" s="529"/>
      <c r="K272" s="3"/>
      <c r="L272" s="3"/>
      <c r="M272" s="3"/>
      <c r="N272" s="3"/>
      <c r="O272" s="3"/>
      <c r="P272" s="3"/>
      <c r="Q272" s="3"/>
      <c r="R272" s="3"/>
      <c r="S272" s="3"/>
      <c r="T272" s="3"/>
      <c r="U272" s="3"/>
      <c r="V272" s="3"/>
      <c r="W272" s="3"/>
      <c r="X272" s="3"/>
      <c r="Y272" s="3"/>
      <c r="Z272" s="3"/>
    </row>
    <row r="273" ht="11.25" customHeight="1">
      <c r="A273" s="521"/>
      <c r="B273" s="90"/>
      <c r="C273" s="90"/>
      <c r="D273" s="537"/>
      <c r="E273" s="531"/>
      <c r="F273" s="90"/>
      <c r="G273" s="560"/>
      <c r="H273" s="517"/>
      <c r="I273" s="568"/>
      <c r="J273" s="529"/>
      <c r="K273" s="3"/>
      <c r="L273" s="3"/>
      <c r="M273" s="3"/>
      <c r="N273" s="3"/>
      <c r="O273" s="3"/>
      <c r="P273" s="3"/>
      <c r="Q273" s="3"/>
      <c r="R273" s="3"/>
      <c r="S273" s="3"/>
      <c r="T273" s="3"/>
      <c r="U273" s="3"/>
      <c r="V273" s="3"/>
      <c r="W273" s="3"/>
      <c r="X273" s="3"/>
      <c r="Y273" s="3"/>
      <c r="Z273" s="3"/>
    </row>
    <row r="274" ht="11.25" customHeight="1">
      <c r="A274" s="521"/>
      <c r="B274" s="90"/>
      <c r="C274" s="90"/>
      <c r="D274" s="537"/>
      <c r="E274" s="531"/>
      <c r="F274" s="90"/>
      <c r="G274" s="560"/>
      <c r="H274" s="517"/>
      <c r="I274" s="568"/>
      <c r="J274" s="529"/>
      <c r="K274" s="3"/>
      <c r="L274" s="3"/>
      <c r="M274" s="3"/>
      <c r="N274" s="3"/>
      <c r="O274" s="3"/>
      <c r="P274" s="3"/>
      <c r="Q274" s="3"/>
      <c r="R274" s="3"/>
      <c r="S274" s="3"/>
      <c r="T274" s="3"/>
      <c r="U274" s="3"/>
      <c r="V274" s="3"/>
      <c r="W274" s="3"/>
      <c r="X274" s="3"/>
      <c r="Y274" s="3"/>
      <c r="Z274" s="3"/>
    </row>
    <row r="275" ht="11.25" customHeight="1">
      <c r="A275" s="521"/>
      <c r="B275" s="90"/>
      <c r="C275" s="90"/>
      <c r="D275" s="537"/>
      <c r="E275" s="531"/>
      <c r="F275" s="90"/>
      <c r="G275" s="560"/>
      <c r="H275" s="517"/>
      <c r="I275" s="568"/>
      <c r="J275" s="529"/>
      <c r="K275" s="3"/>
      <c r="L275" s="3"/>
      <c r="M275" s="3"/>
      <c r="N275" s="3"/>
      <c r="O275" s="3"/>
      <c r="P275" s="3"/>
      <c r="Q275" s="3"/>
      <c r="R275" s="3"/>
      <c r="S275" s="3"/>
      <c r="T275" s="3"/>
      <c r="U275" s="3"/>
      <c r="V275" s="3"/>
      <c r="W275" s="3"/>
      <c r="X275" s="3"/>
      <c r="Y275" s="3"/>
      <c r="Z275" s="3"/>
    </row>
    <row r="276" ht="11.25" customHeight="1">
      <c r="A276" s="521"/>
      <c r="B276" s="90"/>
      <c r="C276" s="90"/>
      <c r="D276" s="537"/>
      <c r="E276" s="531"/>
      <c r="F276" s="90"/>
      <c r="G276" s="560"/>
      <c r="H276" s="517"/>
      <c r="I276" s="568"/>
      <c r="J276" s="529"/>
      <c r="K276" s="3"/>
      <c r="L276" s="3"/>
      <c r="M276" s="3"/>
      <c r="N276" s="3"/>
      <c r="O276" s="3"/>
      <c r="P276" s="3"/>
      <c r="Q276" s="3"/>
      <c r="R276" s="3"/>
      <c r="S276" s="3"/>
      <c r="T276" s="3"/>
      <c r="U276" s="3"/>
      <c r="V276" s="3"/>
      <c r="W276" s="3"/>
      <c r="X276" s="3"/>
      <c r="Y276" s="3"/>
      <c r="Z276" s="3"/>
    </row>
    <row r="277" ht="11.25" customHeight="1">
      <c r="A277" s="521"/>
      <c r="B277" s="90"/>
      <c r="C277" s="90"/>
      <c r="D277" s="537"/>
      <c r="E277" s="531"/>
      <c r="F277" s="90"/>
      <c r="G277" s="560"/>
      <c r="H277" s="517"/>
      <c r="I277" s="568"/>
      <c r="J277" s="529"/>
      <c r="K277" s="3"/>
      <c r="L277" s="3"/>
      <c r="M277" s="3"/>
      <c r="N277" s="3"/>
      <c r="O277" s="3"/>
      <c r="P277" s="3"/>
      <c r="Q277" s="3"/>
      <c r="R277" s="3"/>
      <c r="S277" s="3"/>
      <c r="T277" s="3"/>
      <c r="U277" s="3"/>
      <c r="V277" s="3"/>
      <c r="W277" s="3"/>
      <c r="X277" s="3"/>
      <c r="Y277" s="3"/>
      <c r="Z277" s="3"/>
    </row>
    <row r="278" ht="11.25" customHeight="1">
      <c r="A278" s="521"/>
      <c r="B278" s="90"/>
      <c r="C278" s="90"/>
      <c r="D278" s="537"/>
      <c r="E278" s="531"/>
      <c r="F278" s="90"/>
      <c r="G278" s="560"/>
      <c r="H278" s="517"/>
      <c r="I278" s="568"/>
      <c r="J278" s="529"/>
      <c r="K278" s="3"/>
      <c r="L278" s="3"/>
      <c r="M278" s="3"/>
      <c r="N278" s="3"/>
      <c r="O278" s="3"/>
      <c r="P278" s="3"/>
      <c r="Q278" s="3"/>
      <c r="R278" s="3"/>
      <c r="S278" s="3"/>
      <c r="T278" s="3"/>
      <c r="U278" s="3"/>
      <c r="V278" s="3"/>
      <c r="W278" s="3"/>
      <c r="X278" s="3"/>
      <c r="Y278" s="3"/>
      <c r="Z278" s="3"/>
    </row>
    <row r="279" ht="11.25" customHeight="1">
      <c r="A279" s="521"/>
      <c r="B279" s="90"/>
      <c r="C279" s="90"/>
      <c r="D279" s="131"/>
      <c r="E279" s="531"/>
      <c r="F279" s="90"/>
      <c r="G279" s="560"/>
      <c r="H279" s="517"/>
      <c r="I279" s="568"/>
      <c r="J279" s="529"/>
      <c r="K279" s="3"/>
      <c r="L279" s="3"/>
      <c r="M279" s="3"/>
      <c r="N279" s="3"/>
      <c r="O279" s="3"/>
      <c r="P279" s="3"/>
      <c r="Q279" s="3"/>
      <c r="R279" s="3"/>
      <c r="S279" s="3"/>
      <c r="T279" s="3"/>
      <c r="U279" s="3"/>
      <c r="V279" s="3"/>
      <c r="W279" s="3"/>
      <c r="X279" s="3"/>
      <c r="Y279" s="3"/>
      <c r="Z279" s="3"/>
    </row>
    <row r="280" ht="11.25" customHeight="1">
      <c r="A280" s="521"/>
      <c r="B280" s="90"/>
      <c r="C280" s="90"/>
      <c r="D280" s="594"/>
      <c r="E280" s="531"/>
      <c r="F280" s="90"/>
      <c r="G280" s="560"/>
      <c r="H280" s="517"/>
      <c r="I280" s="558"/>
      <c r="J280" s="529"/>
      <c r="K280" s="3"/>
      <c r="L280" s="3"/>
      <c r="M280" s="3"/>
      <c r="N280" s="3"/>
      <c r="O280" s="3"/>
      <c r="P280" s="3"/>
      <c r="Q280" s="3"/>
      <c r="R280" s="3"/>
      <c r="S280" s="3"/>
      <c r="T280" s="3"/>
      <c r="U280" s="3"/>
      <c r="V280" s="3"/>
      <c r="W280" s="3"/>
      <c r="X280" s="3"/>
      <c r="Y280" s="3"/>
      <c r="Z280" s="3"/>
    </row>
    <row r="281" ht="11.25" customHeight="1">
      <c r="A281" s="521"/>
      <c r="B281" s="90"/>
      <c r="C281" s="90"/>
      <c r="D281" s="594"/>
      <c r="E281" s="531"/>
      <c r="F281" s="90"/>
      <c r="G281" s="560"/>
      <c r="H281" s="517"/>
      <c r="I281" s="558"/>
      <c r="J281" s="529"/>
      <c r="K281" s="3"/>
      <c r="L281" s="3"/>
      <c r="M281" s="3"/>
      <c r="N281" s="3"/>
      <c r="O281" s="3"/>
      <c r="P281" s="3"/>
      <c r="Q281" s="3"/>
      <c r="R281" s="3"/>
      <c r="S281" s="3"/>
      <c r="T281" s="3"/>
      <c r="U281" s="3"/>
      <c r="V281" s="3"/>
      <c r="W281" s="3"/>
      <c r="X281" s="3"/>
      <c r="Y281" s="3"/>
      <c r="Z281" s="3"/>
    </row>
    <row r="282" ht="11.25" customHeight="1">
      <c r="A282" s="521"/>
      <c r="B282" s="90"/>
      <c r="C282" s="90"/>
      <c r="D282" s="594"/>
      <c r="E282" s="531"/>
      <c r="F282" s="90"/>
      <c r="G282" s="560"/>
      <c r="H282" s="517"/>
      <c r="I282" s="558"/>
      <c r="J282" s="529"/>
      <c r="K282" s="3"/>
      <c r="L282" s="3"/>
      <c r="M282" s="3"/>
      <c r="N282" s="3"/>
      <c r="O282" s="3"/>
      <c r="P282" s="3"/>
      <c r="Q282" s="3"/>
      <c r="R282" s="3"/>
      <c r="S282" s="3"/>
      <c r="T282" s="3"/>
      <c r="U282" s="3"/>
      <c r="V282" s="3"/>
      <c r="W282" s="3"/>
      <c r="X282" s="3"/>
      <c r="Y282" s="3"/>
      <c r="Z282" s="3"/>
    </row>
    <row r="283" ht="11.25" customHeight="1">
      <c r="A283" s="521"/>
      <c r="B283" s="90"/>
      <c r="C283" s="90"/>
      <c r="D283" s="594"/>
      <c r="E283" s="531"/>
      <c r="F283" s="90"/>
      <c r="G283" s="560"/>
      <c r="H283" s="517"/>
      <c r="I283" s="558"/>
      <c r="J283" s="529"/>
      <c r="K283" s="3"/>
      <c r="L283" s="3"/>
      <c r="M283" s="3"/>
      <c r="N283" s="3"/>
      <c r="O283" s="3"/>
      <c r="P283" s="3"/>
      <c r="Q283" s="3"/>
      <c r="R283" s="3"/>
      <c r="S283" s="3"/>
      <c r="T283" s="3"/>
      <c r="U283" s="3"/>
      <c r="V283" s="3"/>
      <c r="W283" s="3"/>
      <c r="X283" s="3"/>
      <c r="Y283" s="3"/>
      <c r="Z283" s="3"/>
    </row>
    <row r="284" ht="11.25" customHeight="1">
      <c r="A284" s="521"/>
      <c r="B284" s="90"/>
      <c r="C284" s="90"/>
      <c r="D284" s="594"/>
      <c r="E284" s="531"/>
      <c r="F284" s="90"/>
      <c r="G284" s="560"/>
      <c r="H284" s="517"/>
      <c r="I284" s="558"/>
      <c r="J284" s="529"/>
      <c r="K284" s="3"/>
      <c r="L284" s="3"/>
      <c r="M284" s="3"/>
      <c r="N284" s="3"/>
      <c r="O284" s="3"/>
      <c r="P284" s="3"/>
      <c r="Q284" s="3"/>
      <c r="R284" s="3"/>
      <c r="S284" s="3"/>
      <c r="T284" s="3"/>
      <c r="U284" s="3"/>
      <c r="V284" s="3"/>
      <c r="W284" s="3"/>
      <c r="X284" s="3"/>
      <c r="Y284" s="3"/>
      <c r="Z284" s="3"/>
    </row>
    <row r="285" ht="11.25" customHeight="1">
      <c r="A285" s="521"/>
      <c r="B285" s="90"/>
      <c r="C285" s="90"/>
      <c r="D285" s="594"/>
      <c r="E285" s="531"/>
      <c r="F285" s="90"/>
      <c r="G285" s="560"/>
      <c r="H285" s="517"/>
      <c r="I285" s="558"/>
      <c r="J285" s="529"/>
      <c r="K285" s="3"/>
      <c r="L285" s="3"/>
      <c r="M285" s="3"/>
      <c r="N285" s="3"/>
      <c r="O285" s="3"/>
      <c r="P285" s="3"/>
      <c r="Q285" s="3"/>
      <c r="R285" s="3"/>
      <c r="S285" s="3"/>
      <c r="T285" s="3"/>
      <c r="U285" s="3"/>
      <c r="V285" s="3"/>
      <c r="W285" s="3"/>
      <c r="X285" s="3"/>
      <c r="Y285" s="3"/>
      <c r="Z285" s="3"/>
    </row>
    <row r="286" ht="11.25" customHeight="1">
      <c r="A286" s="521"/>
      <c r="B286" s="90"/>
      <c r="C286" s="90"/>
      <c r="D286" s="594"/>
      <c r="E286" s="531"/>
      <c r="F286" s="90"/>
      <c r="G286" s="560"/>
      <c r="H286" s="517"/>
      <c r="I286" s="558"/>
      <c r="J286" s="529"/>
      <c r="K286" s="3"/>
      <c r="L286" s="3"/>
      <c r="M286" s="3"/>
      <c r="N286" s="3"/>
      <c r="O286" s="3"/>
      <c r="P286" s="3"/>
      <c r="Q286" s="3"/>
      <c r="R286" s="3"/>
      <c r="S286" s="3"/>
      <c r="T286" s="3"/>
      <c r="U286" s="3"/>
      <c r="V286" s="3"/>
      <c r="W286" s="3"/>
      <c r="X286" s="3"/>
      <c r="Y286" s="3"/>
      <c r="Z286" s="3"/>
    </row>
    <row r="287" ht="11.25" customHeight="1">
      <c r="A287" s="521"/>
      <c r="B287" s="90"/>
      <c r="C287" s="90"/>
      <c r="D287" s="594"/>
      <c r="E287" s="531"/>
      <c r="F287" s="90"/>
      <c r="G287" s="560"/>
      <c r="H287" s="517"/>
      <c r="I287" s="558"/>
      <c r="J287" s="529"/>
      <c r="K287" s="3"/>
      <c r="L287" s="3"/>
      <c r="M287" s="3"/>
      <c r="N287" s="3"/>
      <c r="O287" s="3"/>
      <c r="P287" s="3"/>
      <c r="Q287" s="3"/>
      <c r="R287" s="3"/>
      <c r="S287" s="3"/>
      <c r="T287" s="3"/>
      <c r="U287" s="3"/>
      <c r="V287" s="3"/>
      <c r="W287" s="3"/>
      <c r="X287" s="3"/>
      <c r="Y287" s="3"/>
      <c r="Z287" s="3"/>
    </row>
    <row r="288" ht="11.25" customHeight="1">
      <c r="A288" s="87"/>
      <c r="B288" s="65"/>
      <c r="C288" s="82"/>
      <c r="D288" s="65"/>
      <c r="E288" s="142"/>
      <c r="F288" s="65"/>
      <c r="G288" s="527"/>
      <c r="H288" s="185"/>
      <c r="I288" s="527"/>
      <c r="J288" s="529"/>
      <c r="K288" s="3"/>
      <c r="L288" s="3"/>
      <c r="M288" s="3"/>
      <c r="N288" s="3"/>
      <c r="O288" s="3"/>
      <c r="P288" s="3"/>
      <c r="Q288" s="3"/>
      <c r="R288" s="3"/>
      <c r="S288" s="3"/>
      <c r="T288" s="3"/>
      <c r="U288" s="3"/>
      <c r="V288" s="3"/>
      <c r="W288" s="3"/>
      <c r="X288" s="3"/>
      <c r="Y288" s="3"/>
      <c r="Z288" s="3"/>
    </row>
    <row r="289" ht="11.25" customHeight="1">
      <c r="A289" s="87"/>
      <c r="B289" s="65"/>
      <c r="C289" s="82"/>
      <c r="D289" s="65"/>
      <c r="E289" s="142"/>
      <c r="F289" s="65"/>
      <c r="G289" s="527"/>
      <c r="H289" s="185"/>
      <c r="I289" s="527"/>
      <c r="J289" s="529"/>
      <c r="K289" s="3"/>
      <c r="L289" s="3"/>
      <c r="M289" s="3"/>
      <c r="N289" s="3"/>
      <c r="O289" s="3"/>
      <c r="P289" s="3"/>
      <c r="Q289" s="3"/>
      <c r="R289" s="3"/>
      <c r="S289" s="3"/>
      <c r="T289" s="3"/>
      <c r="U289" s="3"/>
      <c r="V289" s="3"/>
      <c r="W289" s="3"/>
      <c r="X289" s="3"/>
      <c r="Y289" s="3"/>
      <c r="Z289" s="3"/>
    </row>
    <row r="290" ht="11.25" customHeight="1">
      <c r="A290" s="87"/>
      <c r="B290" s="65"/>
      <c r="C290" s="82"/>
      <c r="D290" s="65"/>
      <c r="E290" s="142"/>
      <c r="F290" s="65"/>
      <c r="G290" s="527"/>
      <c r="H290" s="185"/>
      <c r="I290" s="527"/>
      <c r="J290" s="529"/>
      <c r="K290" s="3"/>
      <c r="L290" s="3"/>
      <c r="M290" s="3"/>
      <c r="N290" s="3"/>
      <c r="O290" s="3"/>
      <c r="P290" s="3"/>
      <c r="Q290" s="3"/>
      <c r="R290" s="3"/>
      <c r="S290" s="3"/>
      <c r="T290" s="3"/>
      <c r="U290" s="3"/>
      <c r="V290" s="3"/>
      <c r="W290" s="3"/>
      <c r="X290" s="3"/>
      <c r="Y290" s="3"/>
      <c r="Z290" s="3"/>
    </row>
    <row r="291" ht="11.25" customHeight="1">
      <c r="A291" s="87"/>
      <c r="B291" s="65"/>
      <c r="C291" s="82"/>
      <c r="D291" s="65"/>
      <c r="E291" s="142"/>
      <c r="F291" s="65"/>
      <c r="G291" s="527"/>
      <c r="H291" s="185"/>
      <c r="I291" s="527"/>
      <c r="J291" s="529"/>
      <c r="K291" s="3"/>
      <c r="L291" s="3"/>
      <c r="M291" s="3"/>
      <c r="N291" s="3"/>
      <c r="O291" s="3"/>
      <c r="P291" s="3"/>
      <c r="Q291" s="3"/>
      <c r="R291" s="3"/>
      <c r="S291" s="3"/>
      <c r="T291" s="3"/>
      <c r="U291" s="3"/>
      <c r="V291" s="3"/>
      <c r="W291" s="3"/>
      <c r="X291" s="3"/>
      <c r="Y291" s="3"/>
      <c r="Z291" s="3"/>
    </row>
    <row r="292" ht="11.25" customHeight="1">
      <c r="A292" s="87"/>
      <c r="B292" s="65"/>
      <c r="C292" s="82"/>
      <c r="D292" s="65"/>
      <c r="E292" s="142"/>
      <c r="F292" s="65"/>
      <c r="G292" s="527"/>
      <c r="H292" s="185"/>
      <c r="I292" s="527"/>
      <c r="J292" s="529"/>
      <c r="K292" s="3"/>
      <c r="L292" s="3"/>
      <c r="M292" s="3"/>
      <c r="N292" s="3"/>
      <c r="O292" s="3"/>
      <c r="P292" s="3"/>
      <c r="Q292" s="3"/>
      <c r="R292" s="3"/>
      <c r="S292" s="3"/>
      <c r="T292" s="3"/>
      <c r="U292" s="3"/>
      <c r="V292" s="3"/>
      <c r="W292" s="3"/>
      <c r="X292" s="3"/>
      <c r="Y292" s="3"/>
      <c r="Z292" s="3"/>
    </row>
    <row r="293" ht="11.25" customHeight="1">
      <c r="A293" s="87"/>
      <c r="B293" s="65"/>
      <c r="C293" s="82"/>
      <c r="D293" s="65"/>
      <c r="E293" s="142"/>
      <c r="F293" s="65"/>
      <c r="G293" s="527"/>
      <c r="H293" s="185"/>
      <c r="I293" s="527"/>
      <c r="J293" s="529"/>
      <c r="K293" s="3"/>
      <c r="L293" s="3"/>
      <c r="M293" s="3"/>
      <c r="N293" s="3"/>
      <c r="O293" s="3"/>
      <c r="P293" s="3"/>
      <c r="Q293" s="3"/>
      <c r="R293" s="3"/>
      <c r="S293" s="3"/>
      <c r="T293" s="3"/>
      <c r="U293" s="3"/>
      <c r="V293" s="3"/>
      <c r="W293" s="3"/>
      <c r="X293" s="3"/>
      <c r="Y293" s="3"/>
      <c r="Z293" s="3"/>
    </row>
    <row r="294" ht="11.25" customHeight="1">
      <c r="A294" s="87"/>
      <c r="B294" s="65"/>
      <c r="C294" s="82"/>
      <c r="D294" s="65"/>
      <c r="E294" s="142"/>
      <c r="F294" s="65"/>
      <c r="G294" s="527"/>
      <c r="H294" s="185"/>
      <c r="I294" s="527"/>
      <c r="J294" s="529"/>
      <c r="K294" s="3"/>
      <c r="L294" s="3"/>
      <c r="M294" s="3"/>
      <c r="N294" s="3"/>
      <c r="O294" s="3"/>
      <c r="P294" s="3"/>
      <c r="Q294" s="3"/>
      <c r="R294" s="3"/>
      <c r="S294" s="3"/>
      <c r="T294" s="3"/>
      <c r="U294" s="3"/>
      <c r="V294" s="3"/>
      <c r="W294" s="3"/>
      <c r="X294" s="3"/>
      <c r="Y294" s="3"/>
      <c r="Z294" s="3"/>
    </row>
    <row r="295" ht="11.25" customHeight="1">
      <c r="A295" s="87"/>
      <c r="B295" s="65"/>
      <c r="C295" s="82"/>
      <c r="D295" s="65"/>
      <c r="E295" s="142"/>
      <c r="F295" s="65"/>
      <c r="G295" s="527"/>
      <c r="H295" s="185"/>
      <c r="I295" s="527"/>
      <c r="J295" s="529"/>
      <c r="K295" s="3"/>
      <c r="L295" s="3"/>
      <c r="M295" s="3"/>
      <c r="N295" s="3"/>
      <c r="O295" s="3"/>
      <c r="P295" s="3"/>
      <c r="Q295" s="3"/>
      <c r="R295" s="3"/>
      <c r="S295" s="3"/>
      <c r="T295" s="3"/>
      <c r="U295" s="3"/>
      <c r="V295" s="3"/>
      <c r="W295" s="3"/>
      <c r="X295" s="3"/>
      <c r="Y295" s="3"/>
      <c r="Z295" s="3"/>
    </row>
    <row r="296" ht="11.25" customHeight="1">
      <c r="A296" s="87"/>
      <c r="B296" s="65"/>
      <c r="C296" s="82"/>
      <c r="D296" s="65"/>
      <c r="E296" s="142"/>
      <c r="F296" s="65"/>
      <c r="G296" s="527"/>
      <c r="H296" s="185"/>
      <c r="I296" s="527"/>
      <c r="J296" s="529"/>
      <c r="K296" s="3"/>
      <c r="L296" s="3"/>
      <c r="M296" s="3"/>
      <c r="N296" s="3"/>
      <c r="O296" s="3"/>
      <c r="P296" s="3"/>
      <c r="Q296" s="3"/>
      <c r="R296" s="3"/>
      <c r="S296" s="3"/>
      <c r="T296" s="3"/>
      <c r="U296" s="3"/>
      <c r="V296" s="3"/>
      <c r="W296" s="3"/>
      <c r="X296" s="3"/>
      <c r="Y296" s="3"/>
      <c r="Z296" s="3"/>
    </row>
    <row r="297" ht="11.25" customHeight="1">
      <c r="A297" s="87"/>
      <c r="B297" s="65"/>
      <c r="C297" s="82"/>
      <c r="D297" s="65"/>
      <c r="E297" s="142"/>
      <c r="F297" s="65"/>
      <c r="G297" s="527"/>
      <c r="H297" s="185"/>
      <c r="I297" s="527"/>
      <c r="J297" s="529"/>
      <c r="K297" s="3"/>
      <c r="L297" s="3"/>
      <c r="M297" s="3"/>
      <c r="N297" s="3"/>
      <c r="O297" s="3"/>
      <c r="P297" s="3"/>
      <c r="Q297" s="3"/>
      <c r="R297" s="3"/>
      <c r="S297" s="3"/>
      <c r="T297" s="3"/>
      <c r="U297" s="3"/>
      <c r="V297" s="3"/>
      <c r="W297" s="3"/>
      <c r="X297" s="3"/>
      <c r="Y297" s="3"/>
      <c r="Z297" s="3"/>
    </row>
    <row r="298" ht="11.25" customHeight="1">
      <c r="A298" s="87"/>
      <c r="B298" s="65"/>
      <c r="C298" s="82"/>
      <c r="D298" s="65"/>
      <c r="E298" s="142"/>
      <c r="F298" s="65"/>
      <c r="G298" s="527"/>
      <c r="H298" s="185"/>
      <c r="I298" s="527"/>
      <c r="J298" s="529"/>
      <c r="K298" s="3"/>
      <c r="L298" s="3"/>
      <c r="M298" s="3"/>
      <c r="N298" s="3"/>
      <c r="O298" s="3"/>
      <c r="P298" s="3"/>
      <c r="Q298" s="3"/>
      <c r="R298" s="3"/>
      <c r="S298" s="3"/>
      <c r="T298" s="3"/>
      <c r="U298" s="3"/>
      <c r="V298" s="3"/>
      <c r="W298" s="3"/>
      <c r="X298" s="3"/>
      <c r="Y298" s="3"/>
      <c r="Z298" s="3"/>
    </row>
    <row r="299" ht="11.25" customHeight="1">
      <c r="A299" s="87"/>
      <c r="B299" s="65"/>
      <c r="C299" s="82"/>
      <c r="D299" s="65"/>
      <c r="E299" s="142"/>
      <c r="F299" s="65"/>
      <c r="G299" s="527"/>
      <c r="H299" s="185"/>
      <c r="I299" s="527"/>
      <c r="J299" s="529"/>
      <c r="K299" s="3"/>
      <c r="L299" s="3"/>
      <c r="M299" s="3"/>
      <c r="N299" s="3"/>
      <c r="O299" s="3"/>
      <c r="P299" s="3"/>
      <c r="Q299" s="3"/>
      <c r="R299" s="3"/>
      <c r="S299" s="3"/>
      <c r="T299" s="3"/>
      <c r="U299" s="3"/>
      <c r="V299" s="3"/>
      <c r="W299" s="3"/>
      <c r="X299" s="3"/>
      <c r="Y299" s="3"/>
      <c r="Z299" s="3"/>
    </row>
    <row r="300" ht="11.25" customHeight="1">
      <c r="A300" s="87"/>
      <c r="B300" s="65"/>
      <c r="C300" s="82"/>
      <c r="D300" s="65"/>
      <c r="E300" s="142"/>
      <c r="F300" s="65"/>
      <c r="G300" s="527"/>
      <c r="H300" s="185"/>
      <c r="I300" s="527"/>
      <c r="J300" s="529"/>
      <c r="K300" s="3"/>
      <c r="L300" s="3"/>
      <c r="M300" s="3"/>
      <c r="N300" s="3"/>
      <c r="O300" s="3"/>
      <c r="P300" s="3"/>
      <c r="Q300" s="3"/>
      <c r="R300" s="3"/>
      <c r="S300" s="3"/>
      <c r="T300" s="3"/>
      <c r="U300" s="3"/>
      <c r="V300" s="3"/>
      <c r="W300" s="3"/>
      <c r="X300" s="3"/>
      <c r="Y300" s="3"/>
      <c r="Z300" s="3"/>
    </row>
    <row r="301" ht="11.25" customHeight="1">
      <c r="A301" s="87"/>
      <c r="B301" s="65"/>
      <c r="C301" s="82"/>
      <c r="D301" s="65"/>
      <c r="E301" s="142"/>
      <c r="F301" s="65"/>
      <c r="G301" s="527"/>
      <c r="H301" s="185"/>
      <c r="I301" s="527"/>
      <c r="J301" s="529"/>
      <c r="K301" s="3"/>
      <c r="L301" s="3"/>
      <c r="M301" s="3"/>
      <c r="N301" s="3"/>
      <c r="O301" s="3"/>
      <c r="P301" s="3"/>
      <c r="Q301" s="3"/>
      <c r="R301" s="3"/>
      <c r="S301" s="3"/>
      <c r="T301" s="3"/>
      <c r="U301" s="3"/>
      <c r="V301" s="3"/>
      <c r="W301" s="3"/>
      <c r="X301" s="3"/>
      <c r="Y301" s="3"/>
      <c r="Z301" s="3"/>
    </row>
    <row r="302" ht="11.25" customHeight="1">
      <c r="A302" s="87"/>
      <c r="B302" s="65"/>
      <c r="C302" s="82"/>
      <c r="D302" s="65"/>
      <c r="E302" s="142"/>
      <c r="F302" s="65"/>
      <c r="G302" s="527"/>
      <c r="H302" s="185"/>
      <c r="I302" s="527"/>
      <c r="J302" s="529"/>
      <c r="K302" s="3"/>
      <c r="L302" s="3"/>
      <c r="M302" s="3"/>
      <c r="N302" s="3"/>
      <c r="O302" s="3"/>
      <c r="P302" s="3"/>
      <c r="Q302" s="3"/>
      <c r="R302" s="3"/>
      <c r="S302" s="3"/>
      <c r="T302" s="3"/>
      <c r="U302" s="3"/>
      <c r="V302" s="3"/>
      <c r="W302" s="3"/>
      <c r="X302" s="3"/>
      <c r="Y302" s="3"/>
      <c r="Z302" s="3"/>
    </row>
    <row r="303" ht="11.25" customHeight="1">
      <c r="A303" s="87"/>
      <c r="B303" s="65"/>
      <c r="C303" s="82"/>
      <c r="D303" s="65"/>
      <c r="E303" s="142"/>
      <c r="F303" s="65"/>
      <c r="G303" s="527"/>
      <c r="H303" s="185"/>
      <c r="I303" s="527"/>
      <c r="J303" s="529"/>
      <c r="K303" s="3"/>
      <c r="L303" s="3"/>
      <c r="M303" s="3"/>
      <c r="N303" s="3"/>
      <c r="O303" s="3"/>
      <c r="P303" s="3"/>
      <c r="Q303" s="3"/>
      <c r="R303" s="3"/>
      <c r="S303" s="3"/>
      <c r="T303" s="3"/>
      <c r="U303" s="3"/>
      <c r="V303" s="3"/>
      <c r="W303" s="3"/>
      <c r="X303" s="3"/>
      <c r="Y303" s="3"/>
      <c r="Z303" s="3"/>
    </row>
    <row r="304" ht="11.25" customHeight="1">
      <c r="A304" s="87"/>
      <c r="B304" s="65"/>
      <c r="C304" s="82"/>
      <c r="D304" s="65"/>
      <c r="E304" s="142"/>
      <c r="F304" s="65"/>
      <c r="G304" s="527"/>
      <c r="H304" s="185"/>
      <c r="I304" s="527"/>
      <c r="J304" s="529"/>
      <c r="K304" s="3"/>
      <c r="L304" s="3"/>
      <c r="M304" s="3"/>
      <c r="N304" s="3"/>
      <c r="O304" s="3"/>
      <c r="P304" s="3"/>
      <c r="Q304" s="3"/>
      <c r="R304" s="3"/>
      <c r="S304" s="3"/>
      <c r="T304" s="3"/>
      <c r="U304" s="3"/>
      <c r="V304" s="3"/>
      <c r="W304" s="3"/>
      <c r="X304" s="3"/>
      <c r="Y304" s="3"/>
      <c r="Z304" s="3"/>
    </row>
    <row r="305" ht="11.25" customHeight="1">
      <c r="A305" s="87"/>
      <c r="B305" s="65"/>
      <c r="C305" s="82"/>
      <c r="D305" s="65"/>
      <c r="E305" s="142"/>
      <c r="F305" s="65"/>
      <c r="G305" s="527"/>
      <c r="H305" s="185"/>
      <c r="I305" s="527"/>
      <c r="J305" s="529"/>
      <c r="K305" s="3"/>
      <c r="L305" s="3"/>
      <c r="M305" s="3"/>
      <c r="N305" s="3"/>
      <c r="O305" s="3"/>
      <c r="P305" s="3"/>
      <c r="Q305" s="3"/>
      <c r="R305" s="3"/>
      <c r="S305" s="3"/>
      <c r="T305" s="3"/>
      <c r="U305" s="3"/>
      <c r="V305" s="3"/>
      <c r="W305" s="3"/>
      <c r="X305" s="3"/>
      <c r="Y305" s="3"/>
      <c r="Z305" s="3"/>
    </row>
    <row r="306" ht="11.25" customHeight="1">
      <c r="A306" s="87"/>
      <c r="B306" s="65"/>
      <c r="C306" s="82"/>
      <c r="D306" s="65"/>
      <c r="E306" s="142"/>
      <c r="F306" s="65"/>
      <c r="G306" s="527"/>
      <c r="H306" s="185"/>
      <c r="I306" s="527"/>
      <c r="J306" s="529"/>
      <c r="K306" s="3"/>
      <c r="L306" s="3"/>
      <c r="M306" s="3"/>
      <c r="N306" s="3"/>
      <c r="O306" s="3"/>
      <c r="P306" s="3"/>
      <c r="Q306" s="3"/>
      <c r="R306" s="3"/>
      <c r="S306" s="3"/>
      <c r="T306" s="3"/>
      <c r="U306" s="3"/>
      <c r="V306" s="3"/>
      <c r="W306" s="3"/>
      <c r="X306" s="3"/>
      <c r="Y306" s="3"/>
      <c r="Z306" s="3"/>
    </row>
    <row r="307" ht="11.25" customHeight="1">
      <c r="A307" s="87"/>
      <c r="B307" s="65"/>
      <c r="C307" s="82"/>
      <c r="D307" s="65"/>
      <c r="E307" s="142"/>
      <c r="F307" s="65"/>
      <c r="G307" s="527"/>
      <c r="H307" s="185"/>
      <c r="I307" s="527"/>
      <c r="J307" s="529"/>
      <c r="K307" s="3"/>
      <c r="L307" s="3"/>
      <c r="M307" s="3"/>
      <c r="N307" s="3"/>
      <c r="O307" s="3"/>
      <c r="P307" s="3"/>
      <c r="Q307" s="3"/>
      <c r="R307" s="3"/>
      <c r="S307" s="3"/>
      <c r="T307" s="3"/>
      <c r="U307" s="3"/>
      <c r="V307" s="3"/>
      <c r="W307" s="3"/>
      <c r="X307" s="3"/>
      <c r="Y307" s="3"/>
      <c r="Z307" s="3"/>
    </row>
    <row r="308" ht="11.25" customHeight="1">
      <c r="A308" s="87"/>
      <c r="B308" s="65"/>
      <c r="C308" s="82"/>
      <c r="D308" s="65"/>
      <c r="E308" s="142"/>
      <c r="F308" s="65"/>
      <c r="G308" s="527"/>
      <c r="H308" s="185"/>
      <c r="I308" s="527"/>
      <c r="J308" s="529"/>
      <c r="K308" s="3"/>
      <c r="L308" s="3"/>
      <c r="M308" s="3"/>
      <c r="N308" s="3"/>
      <c r="O308" s="3"/>
      <c r="P308" s="3"/>
      <c r="Q308" s="3"/>
      <c r="R308" s="3"/>
      <c r="S308" s="3"/>
      <c r="T308" s="3"/>
      <c r="U308" s="3"/>
      <c r="V308" s="3"/>
      <c r="W308" s="3"/>
      <c r="X308" s="3"/>
      <c r="Y308" s="3"/>
      <c r="Z308" s="3"/>
    </row>
    <row r="309" ht="11.25" customHeight="1">
      <c r="A309" s="87"/>
      <c r="B309" s="65"/>
      <c r="C309" s="82"/>
      <c r="D309" s="65"/>
      <c r="E309" s="142"/>
      <c r="F309" s="65"/>
      <c r="G309" s="527"/>
      <c r="H309" s="185"/>
      <c r="I309" s="527"/>
      <c r="J309" s="529"/>
      <c r="K309" s="3"/>
      <c r="L309" s="3"/>
      <c r="M309" s="3"/>
      <c r="N309" s="3"/>
      <c r="O309" s="3"/>
      <c r="P309" s="3"/>
      <c r="Q309" s="3"/>
      <c r="R309" s="3"/>
      <c r="S309" s="3"/>
      <c r="T309" s="3"/>
      <c r="U309" s="3"/>
      <c r="V309" s="3"/>
      <c r="W309" s="3"/>
      <c r="X309" s="3"/>
      <c r="Y309" s="3"/>
      <c r="Z309" s="3"/>
    </row>
    <row r="310" ht="11.25" customHeight="1">
      <c r="A310" s="87"/>
      <c r="B310" s="65"/>
      <c r="C310" s="82"/>
      <c r="D310" s="65"/>
      <c r="E310" s="142"/>
      <c r="F310" s="65"/>
      <c r="G310" s="527"/>
      <c r="H310" s="185"/>
      <c r="I310" s="527"/>
      <c r="J310" s="529"/>
      <c r="K310" s="3"/>
      <c r="L310" s="3"/>
      <c r="M310" s="3"/>
      <c r="N310" s="3"/>
      <c r="O310" s="3"/>
      <c r="P310" s="3"/>
      <c r="Q310" s="3"/>
      <c r="R310" s="3"/>
      <c r="S310" s="3"/>
      <c r="T310" s="3"/>
      <c r="U310" s="3"/>
      <c r="V310" s="3"/>
      <c r="W310" s="3"/>
      <c r="X310" s="3"/>
      <c r="Y310" s="3"/>
      <c r="Z310" s="3"/>
    </row>
    <row r="311" ht="11.25" customHeight="1">
      <c r="A311" s="87"/>
      <c r="B311" s="65"/>
      <c r="C311" s="82"/>
      <c r="D311" s="65"/>
      <c r="E311" s="142"/>
      <c r="F311" s="65"/>
      <c r="G311" s="527"/>
      <c r="H311" s="185"/>
      <c r="I311" s="527"/>
      <c r="J311" s="529"/>
      <c r="K311" s="3"/>
      <c r="L311" s="3"/>
      <c r="M311" s="3"/>
      <c r="N311" s="3"/>
      <c r="O311" s="3"/>
      <c r="P311" s="3"/>
      <c r="Q311" s="3"/>
      <c r="R311" s="3"/>
      <c r="S311" s="3"/>
      <c r="T311" s="3"/>
      <c r="U311" s="3"/>
      <c r="V311" s="3"/>
      <c r="W311" s="3"/>
      <c r="X311" s="3"/>
      <c r="Y311" s="3"/>
      <c r="Z311" s="3"/>
    </row>
    <row r="312" ht="11.25" customHeight="1">
      <c r="A312" s="87"/>
      <c r="B312" s="65"/>
      <c r="C312" s="82"/>
      <c r="D312" s="65"/>
      <c r="E312" s="142"/>
      <c r="F312" s="65"/>
      <c r="G312" s="527"/>
      <c r="H312" s="185"/>
      <c r="I312" s="527"/>
      <c r="J312" s="529"/>
      <c r="K312" s="3"/>
      <c r="L312" s="3"/>
      <c r="M312" s="3"/>
      <c r="N312" s="3"/>
      <c r="O312" s="3"/>
      <c r="P312" s="3"/>
      <c r="Q312" s="3"/>
      <c r="R312" s="3"/>
      <c r="S312" s="3"/>
      <c r="T312" s="3"/>
      <c r="U312" s="3"/>
      <c r="V312" s="3"/>
      <c r="W312" s="3"/>
      <c r="X312" s="3"/>
      <c r="Y312" s="3"/>
      <c r="Z312" s="3"/>
    </row>
    <row r="313" ht="11.25" customHeight="1">
      <c r="A313" s="87"/>
      <c r="B313" s="65"/>
      <c r="C313" s="82"/>
      <c r="D313" s="110"/>
      <c r="E313" s="531"/>
      <c r="F313" s="65"/>
      <c r="G313" s="183"/>
      <c r="H313" s="185"/>
      <c r="I313" s="533"/>
      <c r="J313" s="529"/>
      <c r="K313" s="3"/>
      <c r="L313" s="3"/>
      <c r="M313" s="3"/>
      <c r="N313" s="3"/>
      <c r="O313" s="3"/>
      <c r="P313" s="3"/>
      <c r="Q313" s="3"/>
      <c r="R313" s="3"/>
      <c r="S313" s="3"/>
      <c r="T313" s="3"/>
      <c r="U313" s="3"/>
      <c r="V313" s="3"/>
      <c r="W313" s="3"/>
      <c r="X313" s="3"/>
      <c r="Y313" s="3"/>
      <c r="Z313" s="3"/>
    </row>
    <row r="314" ht="11.25" customHeight="1">
      <c r="A314" s="87"/>
      <c r="B314" s="65"/>
      <c r="C314" s="82"/>
      <c r="D314" s="537"/>
      <c r="E314" s="531"/>
      <c r="F314" s="65"/>
      <c r="G314" s="183"/>
      <c r="H314" s="185"/>
      <c r="I314" s="546"/>
      <c r="J314" s="529"/>
      <c r="K314" s="3"/>
      <c r="L314" s="3"/>
      <c r="M314" s="3"/>
      <c r="N314" s="3"/>
      <c r="O314" s="3"/>
      <c r="P314" s="3"/>
      <c r="Q314" s="3"/>
      <c r="R314" s="3"/>
      <c r="S314" s="3"/>
      <c r="T314" s="3"/>
      <c r="U314" s="3"/>
      <c r="V314" s="3"/>
      <c r="W314" s="3"/>
      <c r="X314" s="3"/>
      <c r="Y314" s="3"/>
      <c r="Z314" s="3"/>
    </row>
    <row r="315" ht="11.25" customHeight="1">
      <c r="A315" s="87"/>
      <c r="B315" s="65"/>
      <c r="C315" s="82"/>
      <c r="D315" s="537"/>
      <c r="E315" s="531"/>
      <c r="F315" s="65"/>
      <c r="G315" s="183"/>
      <c r="H315" s="185"/>
      <c r="I315" s="546"/>
      <c r="J315" s="529"/>
      <c r="K315" s="3"/>
      <c r="L315" s="3"/>
      <c r="M315" s="3"/>
      <c r="N315" s="3"/>
      <c r="O315" s="3"/>
      <c r="P315" s="3"/>
      <c r="Q315" s="3"/>
      <c r="R315" s="3"/>
      <c r="S315" s="3"/>
      <c r="T315" s="3"/>
      <c r="U315" s="3"/>
      <c r="V315" s="3"/>
      <c r="W315" s="3"/>
      <c r="X315" s="3"/>
      <c r="Y315" s="3"/>
      <c r="Z315" s="3"/>
    </row>
    <row r="316" ht="11.25" customHeight="1">
      <c r="A316" s="87"/>
      <c r="B316" s="65"/>
      <c r="C316" s="82"/>
      <c r="D316" s="537"/>
      <c r="E316" s="531"/>
      <c r="F316" s="65"/>
      <c r="G316" s="183"/>
      <c r="H316" s="185"/>
      <c r="I316" s="546"/>
      <c r="J316" s="529"/>
      <c r="K316" s="3"/>
      <c r="L316" s="3"/>
      <c r="M316" s="3"/>
      <c r="N316" s="3"/>
      <c r="O316" s="3"/>
      <c r="P316" s="3"/>
      <c r="Q316" s="3"/>
      <c r="R316" s="3"/>
      <c r="S316" s="3"/>
      <c r="T316" s="3"/>
      <c r="U316" s="3"/>
      <c r="V316" s="3"/>
      <c r="W316" s="3"/>
      <c r="X316" s="3"/>
      <c r="Y316" s="3"/>
      <c r="Z316" s="3"/>
    </row>
    <row r="317" ht="11.25" customHeight="1">
      <c r="A317" s="87"/>
      <c r="B317" s="65"/>
      <c r="C317" s="82"/>
      <c r="D317" s="537"/>
      <c r="E317" s="531"/>
      <c r="F317" s="65"/>
      <c r="G317" s="183"/>
      <c r="H317" s="185"/>
      <c r="I317" s="546"/>
      <c r="J317" s="529"/>
      <c r="K317" s="3"/>
      <c r="L317" s="3"/>
      <c r="M317" s="3"/>
      <c r="N317" s="3"/>
      <c r="O317" s="3"/>
      <c r="P317" s="3"/>
      <c r="Q317" s="3"/>
      <c r="R317" s="3"/>
      <c r="S317" s="3"/>
      <c r="T317" s="3"/>
      <c r="U317" s="3"/>
      <c r="V317" s="3"/>
      <c r="W317" s="3"/>
      <c r="X317" s="3"/>
      <c r="Y317" s="3"/>
      <c r="Z317" s="3"/>
    </row>
    <row r="318" ht="11.25" customHeight="1">
      <c r="A318" s="87"/>
      <c r="B318" s="65"/>
      <c r="C318" s="82"/>
      <c r="D318" s="537"/>
      <c r="E318" s="531"/>
      <c r="F318" s="65"/>
      <c r="G318" s="183"/>
      <c r="H318" s="185"/>
      <c r="I318" s="546"/>
      <c r="J318" s="529"/>
      <c r="K318" s="3"/>
      <c r="L318" s="3"/>
      <c r="M318" s="3"/>
      <c r="N318" s="3"/>
      <c r="O318" s="3"/>
      <c r="P318" s="3"/>
      <c r="Q318" s="3"/>
      <c r="R318" s="3"/>
      <c r="S318" s="3"/>
      <c r="T318" s="3"/>
      <c r="U318" s="3"/>
      <c r="V318" s="3"/>
      <c r="W318" s="3"/>
      <c r="X318" s="3"/>
      <c r="Y318" s="3"/>
      <c r="Z318" s="3"/>
    </row>
    <row r="319" ht="11.25" customHeight="1">
      <c r="A319" s="87"/>
      <c r="B319" s="65"/>
      <c r="C319" s="82"/>
      <c r="D319" s="65"/>
      <c r="E319" s="531"/>
      <c r="F319" s="65"/>
      <c r="G319" s="183"/>
      <c r="H319" s="185"/>
      <c r="I319" s="546"/>
      <c r="J319" s="529"/>
      <c r="K319" s="3"/>
      <c r="L319" s="3"/>
      <c r="M319" s="3"/>
      <c r="N319" s="3"/>
      <c r="O319" s="3"/>
      <c r="P319" s="3"/>
      <c r="Q319" s="3"/>
      <c r="R319" s="3"/>
      <c r="S319" s="3"/>
      <c r="T319" s="3"/>
      <c r="U319" s="3"/>
      <c r="V319" s="3"/>
      <c r="W319" s="3"/>
      <c r="X319" s="3"/>
      <c r="Y319" s="3"/>
      <c r="Z319" s="3"/>
    </row>
    <row r="320" ht="11.25" customHeight="1">
      <c r="A320" s="87"/>
      <c r="B320" s="65"/>
      <c r="C320" s="82"/>
      <c r="D320" s="537"/>
      <c r="E320" s="531"/>
      <c r="F320" s="65"/>
      <c r="G320" s="183"/>
      <c r="H320" s="185"/>
      <c r="I320" s="546"/>
      <c r="J320" s="529"/>
      <c r="K320" s="3"/>
      <c r="L320" s="3"/>
      <c r="M320" s="3"/>
      <c r="N320" s="3"/>
      <c r="O320" s="3"/>
      <c r="P320" s="3"/>
      <c r="Q320" s="3"/>
      <c r="R320" s="3"/>
      <c r="S320" s="3"/>
      <c r="T320" s="3"/>
      <c r="U320" s="3"/>
      <c r="V320" s="3"/>
      <c r="W320" s="3"/>
      <c r="X320" s="3"/>
      <c r="Y320" s="3"/>
      <c r="Z320" s="3"/>
    </row>
    <row r="321" ht="11.25" customHeight="1">
      <c r="A321" s="87"/>
      <c r="B321" s="65"/>
      <c r="C321" s="251"/>
      <c r="D321" s="537"/>
      <c r="E321" s="531"/>
      <c r="F321" s="65"/>
      <c r="G321" s="183"/>
      <c r="H321" s="185"/>
      <c r="I321" s="546"/>
      <c r="J321" s="529"/>
      <c r="K321" s="3"/>
      <c r="L321" s="3"/>
      <c r="M321" s="3"/>
      <c r="N321" s="3"/>
      <c r="O321" s="3"/>
      <c r="P321" s="3"/>
      <c r="Q321" s="3"/>
      <c r="R321" s="3"/>
      <c r="S321" s="3"/>
      <c r="T321" s="3"/>
      <c r="U321" s="3"/>
      <c r="V321" s="3"/>
      <c r="W321" s="3"/>
      <c r="X321" s="3"/>
      <c r="Y321" s="3"/>
      <c r="Z321" s="3"/>
    </row>
    <row r="322" ht="11.25" customHeight="1">
      <c r="A322" s="87"/>
      <c r="B322" s="65"/>
      <c r="C322" s="82"/>
      <c r="D322" s="600"/>
      <c r="E322" s="531"/>
      <c r="F322" s="65"/>
      <c r="G322" s="183"/>
      <c r="H322" s="185"/>
      <c r="I322" s="546"/>
      <c r="J322" s="529"/>
      <c r="K322" s="3"/>
      <c r="L322" s="3"/>
      <c r="M322" s="3"/>
      <c r="N322" s="3"/>
      <c r="O322" s="3"/>
      <c r="P322" s="3"/>
      <c r="Q322" s="3"/>
      <c r="R322" s="3"/>
      <c r="S322" s="3"/>
      <c r="T322" s="3"/>
      <c r="U322" s="3"/>
      <c r="V322" s="3"/>
      <c r="W322" s="3"/>
      <c r="X322" s="3"/>
      <c r="Y322" s="3"/>
      <c r="Z322" s="3"/>
    </row>
    <row r="323" ht="11.25" customHeight="1">
      <c r="A323" s="87"/>
      <c r="B323" s="65"/>
      <c r="C323" s="82"/>
      <c r="D323" s="600"/>
      <c r="E323" s="531"/>
      <c r="F323" s="65"/>
      <c r="G323" s="183"/>
      <c r="H323" s="185"/>
      <c r="I323" s="546"/>
      <c r="J323" s="529"/>
      <c r="K323" s="3"/>
      <c r="L323" s="3"/>
      <c r="M323" s="3"/>
      <c r="N323" s="3"/>
      <c r="O323" s="3"/>
      <c r="P323" s="3"/>
      <c r="Q323" s="3"/>
      <c r="R323" s="3"/>
      <c r="S323" s="3"/>
      <c r="T323" s="3"/>
      <c r="U323" s="3"/>
      <c r="V323" s="3"/>
      <c r="W323" s="3"/>
      <c r="X323" s="3"/>
      <c r="Y323" s="3"/>
      <c r="Z323" s="3"/>
    </row>
    <row r="324" ht="11.25" customHeight="1">
      <c r="A324" s="87"/>
      <c r="B324" s="65"/>
      <c r="C324" s="82"/>
      <c r="D324" s="601"/>
      <c r="E324" s="531"/>
      <c r="F324" s="65"/>
      <c r="G324" s="183"/>
      <c r="H324" s="185"/>
      <c r="I324" s="546"/>
      <c r="J324" s="529"/>
      <c r="K324" s="3"/>
      <c r="L324" s="3"/>
      <c r="M324" s="3"/>
      <c r="N324" s="3"/>
      <c r="O324" s="3"/>
      <c r="P324" s="3"/>
      <c r="Q324" s="3"/>
      <c r="R324" s="3"/>
      <c r="S324" s="3"/>
      <c r="T324" s="3"/>
      <c r="U324" s="3"/>
      <c r="V324" s="3"/>
      <c r="W324" s="3"/>
      <c r="X324" s="3"/>
      <c r="Y324" s="3"/>
      <c r="Z324" s="3"/>
    </row>
    <row r="325" ht="11.25" customHeight="1">
      <c r="A325" s="87"/>
      <c r="B325" s="65"/>
      <c r="C325" s="82"/>
      <c r="D325" s="65"/>
      <c r="E325" s="531"/>
      <c r="F325" s="65"/>
      <c r="G325" s="183"/>
      <c r="H325" s="185"/>
      <c r="I325" s="546"/>
      <c r="J325" s="529"/>
      <c r="K325" s="3"/>
      <c r="L325" s="3"/>
      <c r="M325" s="3"/>
      <c r="N325" s="3"/>
      <c r="O325" s="3"/>
      <c r="P325" s="3"/>
      <c r="Q325" s="3"/>
      <c r="R325" s="3"/>
      <c r="S325" s="3"/>
      <c r="T325" s="3"/>
      <c r="U325" s="3"/>
      <c r="V325" s="3"/>
      <c r="W325" s="3"/>
      <c r="X325" s="3"/>
      <c r="Y325" s="3"/>
      <c r="Z325" s="3"/>
    </row>
    <row r="326" ht="11.25" customHeight="1">
      <c r="A326" s="87"/>
      <c r="B326" s="65"/>
      <c r="C326" s="82"/>
      <c r="D326" s="65"/>
      <c r="E326" s="531"/>
      <c r="F326" s="65"/>
      <c r="G326" s="183"/>
      <c r="H326" s="185"/>
      <c r="I326" s="546"/>
      <c r="J326" s="529"/>
      <c r="K326" s="3"/>
      <c r="L326" s="3"/>
      <c r="M326" s="3"/>
      <c r="N326" s="3"/>
      <c r="O326" s="3"/>
      <c r="P326" s="3"/>
      <c r="Q326" s="3"/>
      <c r="R326" s="3"/>
      <c r="S326" s="3"/>
      <c r="T326" s="3"/>
      <c r="U326" s="3"/>
      <c r="V326" s="3"/>
      <c r="W326" s="3"/>
      <c r="X326" s="3"/>
      <c r="Y326" s="3"/>
      <c r="Z326" s="3"/>
    </row>
    <row r="327" ht="11.25" customHeight="1">
      <c r="A327" s="405"/>
      <c r="B327" s="82"/>
      <c r="C327" s="82"/>
      <c r="D327" s="65"/>
      <c r="E327" s="87"/>
      <c r="F327" s="65"/>
      <c r="G327" s="183"/>
      <c r="H327" s="185"/>
      <c r="I327" s="533"/>
      <c r="J327" s="529"/>
      <c r="K327" s="3"/>
      <c r="L327" s="3"/>
      <c r="M327" s="3"/>
      <c r="N327" s="3"/>
      <c r="O327" s="3"/>
      <c r="P327" s="3"/>
      <c r="Q327" s="3"/>
      <c r="R327" s="3"/>
      <c r="S327" s="3"/>
      <c r="T327" s="3"/>
      <c r="U327" s="3"/>
      <c r="V327" s="3"/>
      <c r="W327" s="3"/>
      <c r="X327" s="3"/>
      <c r="Y327" s="3"/>
      <c r="Z327" s="3"/>
    </row>
    <row r="328" ht="11.25" customHeight="1">
      <c r="A328" s="405"/>
      <c r="B328" s="82"/>
      <c r="C328" s="82"/>
      <c r="D328" s="65"/>
      <c r="E328" s="87"/>
      <c r="F328" s="65"/>
      <c r="G328" s="183"/>
      <c r="H328" s="185"/>
      <c r="I328" s="533"/>
      <c r="J328" s="529"/>
      <c r="K328" s="3"/>
      <c r="L328" s="3"/>
      <c r="M328" s="3"/>
      <c r="N328" s="3"/>
      <c r="O328" s="3"/>
      <c r="P328" s="3"/>
      <c r="Q328" s="3"/>
      <c r="R328" s="3"/>
      <c r="S328" s="3"/>
      <c r="T328" s="3"/>
      <c r="U328" s="3"/>
      <c r="V328" s="3"/>
      <c r="W328" s="3"/>
      <c r="X328" s="3"/>
      <c r="Y328" s="3"/>
      <c r="Z328" s="3"/>
    </row>
    <row r="329" ht="11.25" customHeight="1">
      <c r="A329" s="405"/>
      <c r="B329" s="82"/>
      <c r="C329" s="82"/>
      <c r="D329" s="65"/>
      <c r="E329" s="87"/>
      <c r="F329" s="65"/>
      <c r="G329" s="183"/>
      <c r="H329" s="185"/>
      <c r="I329" s="533"/>
      <c r="J329" s="529"/>
      <c r="K329" s="3"/>
      <c r="L329" s="3"/>
      <c r="M329" s="3"/>
      <c r="N329" s="3"/>
      <c r="O329" s="3"/>
      <c r="P329" s="3"/>
      <c r="Q329" s="3"/>
      <c r="R329" s="3"/>
      <c r="S329" s="3"/>
      <c r="T329" s="3"/>
      <c r="U329" s="3"/>
      <c r="V329" s="3"/>
      <c r="W329" s="3"/>
      <c r="X329" s="3"/>
      <c r="Y329" s="3"/>
      <c r="Z329" s="3"/>
    </row>
    <row r="330" ht="11.25" customHeight="1">
      <c r="A330" s="405"/>
      <c r="B330" s="82"/>
      <c r="C330" s="82"/>
      <c r="D330" s="65"/>
      <c r="E330" s="87"/>
      <c r="F330" s="65"/>
      <c r="G330" s="183"/>
      <c r="H330" s="185"/>
      <c r="I330" s="533"/>
      <c r="J330" s="529"/>
      <c r="K330" s="3"/>
      <c r="L330" s="3"/>
      <c r="M330" s="3"/>
      <c r="N330" s="3"/>
      <c r="O330" s="3"/>
      <c r="P330" s="3"/>
      <c r="Q330" s="3"/>
      <c r="R330" s="3"/>
      <c r="S330" s="3"/>
      <c r="T330" s="3"/>
      <c r="U330" s="3"/>
      <c r="V330" s="3"/>
      <c r="W330" s="3"/>
      <c r="X330" s="3"/>
      <c r="Y330" s="3"/>
      <c r="Z330" s="3"/>
    </row>
    <row r="331" ht="11.25" customHeight="1">
      <c r="A331" s="405"/>
      <c r="B331" s="82"/>
      <c r="C331" s="82"/>
      <c r="D331" s="82"/>
      <c r="E331" s="405"/>
      <c r="F331" s="82"/>
      <c r="G331" s="544"/>
      <c r="H331" s="517"/>
      <c r="I331" s="533"/>
      <c r="J331" s="529"/>
      <c r="K331" s="3"/>
      <c r="L331" s="3"/>
      <c r="M331" s="3"/>
      <c r="N331" s="3"/>
      <c r="O331" s="3"/>
      <c r="P331" s="3"/>
      <c r="Q331" s="3"/>
      <c r="R331" s="3"/>
      <c r="S331" s="3"/>
      <c r="T331" s="3"/>
      <c r="U331" s="3"/>
      <c r="V331" s="3"/>
      <c r="W331" s="3"/>
      <c r="X331" s="3"/>
      <c r="Y331" s="3"/>
      <c r="Z331" s="3"/>
    </row>
    <row r="332" ht="15.75" customHeight="1">
      <c r="A332" s="46" t="s">
        <v>98</v>
      </c>
      <c r="B332" s="41"/>
      <c r="C332" s="41"/>
      <c r="D332" s="41"/>
      <c r="E332" s="41"/>
      <c r="F332" s="41"/>
      <c r="G332" s="54"/>
      <c r="H332" s="3"/>
      <c r="I332" s="427">
        <f>SUM(I16:I331)</f>
        <v>12130</v>
      </c>
      <c r="J332" s="3"/>
      <c r="K332" s="3"/>
      <c r="L332" s="3"/>
      <c r="M332" s="3"/>
      <c r="N332" s="3"/>
      <c r="O332" s="3"/>
      <c r="P332" s="3"/>
      <c r="Q332" s="3"/>
      <c r="R332" s="3"/>
      <c r="S332" s="3"/>
      <c r="T332" s="3"/>
      <c r="U332" s="3"/>
      <c r="V332" s="3"/>
      <c r="W332" s="3"/>
      <c r="X332" s="3"/>
      <c r="Y332" s="3"/>
      <c r="Z332" s="3"/>
    </row>
    <row r="333" ht="15.75" customHeight="1">
      <c r="A333" s="40"/>
      <c r="B333" s="41"/>
      <c r="C333" s="41"/>
      <c r="D333" s="41"/>
      <c r="E333" s="41"/>
      <c r="F333" s="41"/>
      <c r="G333" s="41"/>
      <c r="H333" s="1"/>
      <c r="I333" s="3"/>
      <c r="J333" s="3"/>
      <c r="K333" s="3"/>
      <c r="L333" s="3"/>
      <c r="M333" s="3"/>
      <c r="N333" s="3"/>
      <c r="O333" s="3"/>
      <c r="P333" s="3"/>
      <c r="Q333" s="3"/>
      <c r="R333" s="3"/>
      <c r="S333" s="3"/>
      <c r="T333" s="3"/>
      <c r="U333" s="3"/>
      <c r="V333" s="3"/>
      <c r="W333" s="3"/>
      <c r="X333" s="3"/>
      <c r="Y333" s="3"/>
      <c r="Z333" s="3"/>
    </row>
    <row r="334" ht="15.75" customHeight="1">
      <c r="A334" s="428" t="s">
        <v>819</v>
      </c>
      <c r="B334" s="173"/>
      <c r="C334" s="173"/>
      <c r="D334" s="173"/>
      <c r="E334" s="173"/>
      <c r="F334" s="173"/>
      <c r="G334" s="173"/>
      <c r="H334" s="173"/>
      <c r="I334" s="3"/>
      <c r="J334" s="3"/>
      <c r="K334" s="3"/>
      <c r="L334" s="3"/>
      <c r="M334" s="3"/>
      <c r="N334" s="3"/>
      <c r="O334" s="3"/>
      <c r="P334" s="3"/>
      <c r="Q334" s="3"/>
      <c r="R334" s="3"/>
      <c r="S334" s="3"/>
      <c r="T334" s="3"/>
      <c r="U334" s="3"/>
      <c r="V334" s="3"/>
      <c r="W334" s="3"/>
      <c r="X334" s="3"/>
      <c r="Y334" s="3"/>
      <c r="Z334" s="3"/>
    </row>
    <row r="335" ht="15.75" customHeight="1">
      <c r="A335" s="40"/>
      <c r="B335" s="41"/>
      <c r="C335" s="41"/>
      <c r="D335" s="41"/>
      <c r="E335" s="41"/>
      <c r="F335" s="41"/>
      <c r="G335" s="41"/>
      <c r="H335" s="1"/>
      <c r="I335" s="3"/>
      <c r="J335" s="3"/>
      <c r="K335" s="3"/>
      <c r="L335" s="3"/>
      <c r="M335" s="3"/>
      <c r="N335" s="3"/>
      <c r="O335" s="3"/>
      <c r="P335" s="3"/>
      <c r="Q335" s="3"/>
      <c r="R335" s="3"/>
      <c r="S335" s="3"/>
      <c r="T335" s="3"/>
      <c r="U335" s="3"/>
      <c r="V335" s="3"/>
      <c r="W335" s="3"/>
      <c r="X335" s="3"/>
      <c r="Y335" s="3"/>
      <c r="Z335" s="3"/>
    </row>
    <row r="336" ht="15.75" customHeight="1">
      <c r="A336" s="40"/>
      <c r="B336" s="41"/>
      <c r="C336" s="41"/>
      <c r="D336" s="41"/>
      <c r="E336" s="41"/>
      <c r="F336" s="1"/>
      <c r="G336" s="1"/>
      <c r="H336" s="3"/>
      <c r="I336" s="3"/>
      <c r="J336" s="3"/>
      <c r="K336" s="3"/>
      <c r="L336" s="3"/>
      <c r="M336" s="3"/>
      <c r="N336" s="3"/>
      <c r="O336" s="3"/>
      <c r="P336" s="3"/>
      <c r="Q336" s="3"/>
      <c r="R336" s="3"/>
      <c r="S336" s="3"/>
      <c r="T336" s="3"/>
      <c r="U336" s="3"/>
      <c r="V336" s="3"/>
      <c r="W336" s="3"/>
      <c r="X336" s="3"/>
      <c r="Y336" s="3"/>
      <c r="Z336" s="3"/>
    </row>
    <row r="337" ht="15.75" customHeight="1">
      <c r="A337" s="40"/>
      <c r="B337" s="41"/>
      <c r="C337" s="41"/>
      <c r="D337" s="41"/>
      <c r="E337" s="41"/>
      <c r="F337" s="1"/>
      <c r="G337" s="1"/>
      <c r="H337" s="3"/>
      <c r="I337" s="3"/>
      <c r="J337" s="3"/>
      <c r="K337" s="3"/>
      <c r="L337" s="3"/>
      <c r="M337" s="3"/>
      <c r="N337" s="3"/>
      <c r="O337" s="3"/>
      <c r="P337" s="3"/>
      <c r="Q337" s="3"/>
      <c r="R337" s="3"/>
      <c r="S337" s="3"/>
      <c r="T337" s="3"/>
      <c r="U337" s="3"/>
      <c r="V337" s="3"/>
      <c r="W337" s="3"/>
      <c r="X337" s="3"/>
      <c r="Y337" s="3"/>
      <c r="Z337" s="3"/>
    </row>
    <row r="338" ht="15.75" customHeight="1">
      <c r="A338" s="40"/>
      <c r="B338" s="41"/>
      <c r="C338" s="41"/>
      <c r="D338" s="41"/>
      <c r="E338" s="41"/>
      <c r="F338" s="1"/>
      <c r="G338" s="1"/>
      <c r="H338" s="3"/>
      <c r="I338" s="3"/>
      <c r="J338" s="3"/>
      <c r="K338" s="3"/>
      <c r="L338" s="3"/>
      <c r="M338" s="3"/>
      <c r="N338" s="3"/>
      <c r="O338" s="3"/>
      <c r="P338" s="3"/>
      <c r="Q338" s="3"/>
      <c r="R338" s="3"/>
      <c r="S338" s="3"/>
      <c r="T338" s="3"/>
      <c r="U338" s="3"/>
      <c r="V338" s="3"/>
      <c r="W338" s="3"/>
      <c r="X338" s="3"/>
      <c r="Y338" s="3"/>
      <c r="Z338" s="3"/>
    </row>
    <row r="339" ht="15.75" customHeight="1">
      <c r="A339" s="40"/>
      <c r="B339" s="41"/>
      <c r="C339" s="41"/>
      <c r="D339" s="41"/>
      <c r="E339" s="41"/>
      <c r="F339" s="1"/>
      <c r="G339" s="1"/>
      <c r="H339" s="3"/>
      <c r="I339" s="3"/>
      <c r="J339" s="3"/>
      <c r="K339" s="3"/>
      <c r="L339" s="3"/>
      <c r="M339" s="3"/>
      <c r="N339" s="3"/>
      <c r="O339" s="3"/>
      <c r="P339" s="3"/>
      <c r="Q339" s="3"/>
      <c r="R339" s="3"/>
      <c r="S339" s="3"/>
      <c r="T339" s="3"/>
      <c r="U339" s="3"/>
      <c r="V339" s="3"/>
      <c r="W339" s="3"/>
      <c r="X339" s="3"/>
      <c r="Y339" s="3"/>
      <c r="Z339" s="3"/>
    </row>
    <row r="340" ht="15.75" customHeight="1">
      <c r="A340" s="40"/>
      <c r="B340" s="41"/>
      <c r="C340" s="41"/>
      <c r="D340" s="41"/>
      <c r="E340" s="41"/>
      <c r="F340" s="1"/>
      <c r="G340" s="1"/>
      <c r="H340" s="3"/>
      <c r="I340" s="3"/>
      <c r="J340" s="3"/>
      <c r="K340" s="3"/>
      <c r="L340" s="3"/>
      <c r="M340" s="3"/>
      <c r="N340" s="3"/>
      <c r="O340" s="3"/>
      <c r="P340" s="3"/>
      <c r="Q340" s="3"/>
      <c r="R340" s="3"/>
      <c r="S340" s="3"/>
      <c r="T340" s="3"/>
      <c r="U340" s="3"/>
      <c r="V340" s="3"/>
      <c r="W340" s="3"/>
      <c r="X340" s="3"/>
      <c r="Y340" s="3"/>
      <c r="Z340" s="3"/>
    </row>
    <row r="341" ht="15.75" customHeight="1">
      <c r="A341" s="40"/>
      <c r="B341" s="41"/>
      <c r="C341" s="41"/>
      <c r="D341" s="41"/>
      <c r="E341" s="41"/>
      <c r="F341" s="1"/>
      <c r="G341" s="1"/>
      <c r="H341" s="3"/>
      <c r="I341" s="3"/>
      <c r="J341" s="3"/>
      <c r="K341" s="3"/>
      <c r="L341" s="3"/>
      <c r="M341" s="3"/>
      <c r="N341" s="3"/>
      <c r="O341" s="3"/>
      <c r="P341" s="3"/>
      <c r="Q341" s="3"/>
      <c r="R341" s="3"/>
      <c r="S341" s="3"/>
      <c r="T341" s="3"/>
      <c r="U341" s="3"/>
      <c r="V341" s="3"/>
      <c r="W341" s="3"/>
      <c r="X341" s="3"/>
      <c r="Y341" s="3"/>
      <c r="Z341" s="3"/>
    </row>
    <row r="342" ht="15.75" customHeight="1">
      <c r="A342" s="40"/>
      <c r="B342" s="41"/>
      <c r="C342" s="41"/>
      <c r="D342" s="41"/>
      <c r="E342" s="41"/>
      <c r="F342" s="1"/>
      <c r="G342" s="1"/>
      <c r="H342" s="3"/>
      <c r="I342" s="3"/>
      <c r="J342" s="3"/>
      <c r="K342" s="3"/>
      <c r="L342" s="3"/>
      <c r="M342" s="3"/>
      <c r="N342" s="3"/>
      <c r="O342" s="3"/>
      <c r="P342" s="3"/>
      <c r="Q342" s="3"/>
      <c r="R342" s="3"/>
      <c r="S342" s="3"/>
      <c r="T342" s="3"/>
      <c r="U342" s="3"/>
      <c r="V342" s="3"/>
      <c r="W342" s="3"/>
      <c r="X342" s="3"/>
      <c r="Y342" s="3"/>
      <c r="Z342" s="3"/>
    </row>
    <row r="343" ht="15.75" customHeight="1">
      <c r="A343" s="40"/>
      <c r="B343" s="41"/>
      <c r="C343" s="41"/>
      <c r="D343" s="41"/>
      <c r="E343" s="41"/>
      <c r="F343" s="1"/>
      <c r="G343" s="1"/>
      <c r="H343" s="3"/>
      <c r="I343" s="3"/>
      <c r="J343" s="3"/>
      <c r="K343" s="3"/>
      <c r="L343" s="3"/>
      <c r="M343" s="3"/>
      <c r="N343" s="3"/>
      <c r="O343" s="3"/>
      <c r="P343" s="3"/>
      <c r="Q343" s="3"/>
      <c r="R343" s="3"/>
      <c r="S343" s="3"/>
      <c r="T343" s="3"/>
      <c r="U343" s="3"/>
      <c r="V343" s="3"/>
      <c r="W343" s="3"/>
      <c r="X343" s="3"/>
      <c r="Y343" s="3"/>
      <c r="Z343" s="3"/>
    </row>
    <row r="344" ht="15.75" customHeight="1">
      <c r="A344" s="40"/>
      <c r="B344" s="41"/>
      <c r="C344" s="41"/>
      <c r="D344" s="41"/>
      <c r="E344" s="41"/>
      <c r="F344" s="1"/>
      <c r="G344" s="1"/>
      <c r="H344" s="3"/>
      <c r="I344" s="3"/>
      <c r="J344" s="3"/>
      <c r="K344" s="3"/>
      <c r="L344" s="3"/>
      <c r="M344" s="3"/>
      <c r="N344" s="3"/>
      <c r="O344" s="3"/>
      <c r="P344" s="3"/>
      <c r="Q344" s="3"/>
      <c r="R344" s="3"/>
      <c r="S344" s="3"/>
      <c r="T344" s="3"/>
      <c r="U344" s="3"/>
      <c r="V344" s="3"/>
      <c r="W344" s="3"/>
      <c r="X344" s="3"/>
      <c r="Y344" s="3"/>
      <c r="Z344" s="3"/>
    </row>
    <row r="345" ht="15.75" customHeight="1">
      <c r="A345" s="40"/>
      <c r="B345" s="41"/>
      <c r="C345" s="41"/>
      <c r="D345" s="41"/>
      <c r="E345" s="41"/>
      <c r="F345" s="1"/>
      <c r="G345" s="1"/>
      <c r="H345" s="3"/>
      <c r="I345" s="3"/>
      <c r="J345" s="3"/>
      <c r="K345" s="3"/>
      <c r="L345" s="3"/>
      <c r="M345" s="3"/>
      <c r="N345" s="3"/>
      <c r="O345" s="3"/>
      <c r="P345" s="3"/>
      <c r="Q345" s="3"/>
      <c r="R345" s="3"/>
      <c r="S345" s="3"/>
      <c r="T345" s="3"/>
      <c r="U345" s="3"/>
      <c r="V345" s="3"/>
      <c r="W345" s="3"/>
      <c r="X345" s="3"/>
      <c r="Y345" s="3"/>
      <c r="Z345" s="3"/>
    </row>
    <row r="346" ht="15.75" customHeight="1">
      <c r="A346" s="40"/>
      <c r="B346" s="41"/>
      <c r="C346" s="41"/>
      <c r="D346" s="41"/>
      <c r="E346" s="41"/>
      <c r="F346" s="1"/>
      <c r="G346" s="1"/>
      <c r="H346" s="3"/>
      <c r="I346" s="3"/>
      <c r="J346" s="3"/>
      <c r="K346" s="3"/>
      <c r="L346" s="3"/>
      <c r="M346" s="3"/>
      <c r="N346" s="3"/>
      <c r="O346" s="3"/>
      <c r="P346" s="3"/>
      <c r="Q346" s="3"/>
      <c r="R346" s="3"/>
      <c r="S346" s="3"/>
      <c r="T346" s="3"/>
      <c r="U346" s="3"/>
      <c r="V346" s="3"/>
      <c r="W346" s="3"/>
      <c r="X346" s="3"/>
      <c r="Y346" s="3"/>
      <c r="Z346" s="3"/>
    </row>
    <row r="347" ht="15.75" customHeight="1">
      <c r="A347" s="40"/>
      <c r="B347" s="41"/>
      <c r="C347" s="41"/>
      <c r="D347" s="41"/>
      <c r="E347" s="41"/>
      <c r="F347" s="1"/>
      <c r="G347" s="1"/>
      <c r="H347" s="3"/>
      <c r="I347" s="3"/>
      <c r="J347" s="3"/>
      <c r="K347" s="3"/>
      <c r="L347" s="3"/>
      <c r="M347" s="3"/>
      <c r="N347" s="3"/>
      <c r="O347" s="3"/>
      <c r="P347" s="3"/>
      <c r="Q347" s="3"/>
      <c r="R347" s="3"/>
      <c r="S347" s="3"/>
      <c r="T347" s="3"/>
      <c r="U347" s="3"/>
      <c r="V347" s="3"/>
      <c r="W347" s="3"/>
      <c r="X347" s="3"/>
      <c r="Y347" s="3"/>
      <c r="Z347" s="3"/>
    </row>
    <row r="348" ht="15.75" customHeight="1">
      <c r="A348" s="40"/>
      <c r="B348" s="41"/>
      <c r="C348" s="41"/>
      <c r="D348" s="41"/>
      <c r="E348" s="41"/>
      <c r="F348" s="1"/>
      <c r="G348" s="1"/>
      <c r="H348" s="3"/>
      <c r="I348" s="3"/>
      <c r="J348" s="3"/>
      <c r="K348" s="3"/>
      <c r="L348" s="3"/>
      <c r="M348" s="3"/>
      <c r="N348" s="3"/>
      <c r="O348" s="3"/>
      <c r="P348" s="3"/>
      <c r="Q348" s="3"/>
      <c r="R348" s="3"/>
      <c r="S348" s="3"/>
      <c r="T348" s="3"/>
      <c r="U348" s="3"/>
      <c r="V348" s="3"/>
      <c r="W348" s="3"/>
      <c r="X348" s="3"/>
      <c r="Y348" s="3"/>
      <c r="Z348" s="3"/>
    </row>
    <row r="349" ht="15.75" customHeight="1">
      <c r="A349" s="40"/>
      <c r="B349" s="41"/>
      <c r="C349" s="41"/>
      <c r="D349" s="41"/>
      <c r="E349" s="41"/>
      <c r="F349" s="1"/>
      <c r="G349" s="1"/>
      <c r="H349" s="3"/>
      <c r="I349" s="3"/>
      <c r="J349" s="3"/>
      <c r="K349" s="3"/>
      <c r="L349" s="3"/>
      <c r="M349" s="3"/>
      <c r="N349" s="3"/>
      <c r="O349" s="3"/>
      <c r="P349" s="3"/>
      <c r="Q349" s="3"/>
      <c r="R349" s="3"/>
      <c r="S349" s="3"/>
      <c r="T349" s="3"/>
      <c r="U349" s="3"/>
      <c r="V349" s="3"/>
      <c r="W349" s="3"/>
      <c r="X349" s="3"/>
      <c r="Y349" s="3"/>
      <c r="Z349" s="3"/>
    </row>
    <row r="350" ht="15.75" customHeight="1">
      <c r="A350" s="40"/>
      <c r="B350" s="41"/>
      <c r="C350" s="41"/>
      <c r="D350" s="41"/>
      <c r="E350" s="41"/>
      <c r="F350" s="1"/>
      <c r="G350" s="1"/>
      <c r="H350" s="3"/>
      <c r="I350" s="3"/>
      <c r="J350" s="3"/>
      <c r="K350" s="3"/>
      <c r="L350" s="3"/>
      <c r="M350" s="3"/>
      <c r="N350" s="3"/>
      <c r="O350" s="3"/>
      <c r="P350" s="3"/>
      <c r="Q350" s="3"/>
      <c r="R350" s="3"/>
      <c r="S350" s="3"/>
      <c r="T350" s="3"/>
      <c r="U350" s="3"/>
      <c r="V350" s="3"/>
      <c r="W350" s="3"/>
      <c r="X350" s="3"/>
      <c r="Y350" s="3"/>
      <c r="Z350" s="3"/>
    </row>
    <row r="351" ht="15.75" customHeight="1">
      <c r="A351" s="40"/>
      <c r="B351" s="41"/>
      <c r="C351" s="41"/>
      <c r="D351" s="41"/>
      <c r="E351" s="41"/>
      <c r="F351" s="1"/>
      <c r="G351" s="1"/>
      <c r="H351" s="3"/>
      <c r="I351" s="3"/>
      <c r="J351" s="3"/>
      <c r="K351" s="3"/>
      <c r="L351" s="3"/>
      <c r="M351" s="3"/>
      <c r="N351" s="3"/>
      <c r="O351" s="3"/>
      <c r="P351" s="3"/>
      <c r="Q351" s="3"/>
      <c r="R351" s="3"/>
      <c r="S351" s="3"/>
      <c r="T351" s="3"/>
      <c r="U351" s="3"/>
      <c r="V351" s="3"/>
      <c r="W351" s="3"/>
      <c r="X351" s="3"/>
      <c r="Y351" s="3"/>
      <c r="Z351" s="3"/>
    </row>
    <row r="352" ht="15.75" customHeight="1">
      <c r="A352" s="40"/>
      <c r="B352" s="41"/>
      <c r="C352" s="41"/>
      <c r="D352" s="41"/>
      <c r="E352" s="41"/>
      <c r="F352" s="1"/>
      <c r="G352" s="1"/>
      <c r="H352" s="3"/>
      <c r="I352" s="3"/>
      <c r="J352" s="3"/>
      <c r="K352" s="3"/>
      <c r="L352" s="3"/>
      <c r="M352" s="3"/>
      <c r="N352" s="3"/>
      <c r="O352" s="3"/>
      <c r="P352" s="3"/>
      <c r="Q352" s="3"/>
      <c r="R352" s="3"/>
      <c r="S352" s="3"/>
      <c r="T352" s="3"/>
      <c r="U352" s="3"/>
      <c r="V352" s="3"/>
      <c r="W352" s="3"/>
      <c r="X352" s="3"/>
      <c r="Y352" s="3"/>
      <c r="Z352" s="3"/>
    </row>
    <row r="353" ht="15.75" customHeight="1">
      <c r="A353" s="40"/>
      <c r="B353" s="41"/>
      <c r="C353" s="41"/>
      <c r="D353" s="41"/>
      <c r="E353" s="41"/>
      <c r="F353" s="1"/>
      <c r="G353" s="1"/>
      <c r="H353" s="3"/>
      <c r="I353" s="3"/>
      <c r="J353" s="3"/>
      <c r="K353" s="3"/>
      <c r="L353" s="3"/>
      <c r="M353" s="3"/>
      <c r="N353" s="3"/>
      <c r="O353" s="3"/>
      <c r="P353" s="3"/>
      <c r="Q353" s="3"/>
      <c r="R353" s="3"/>
      <c r="S353" s="3"/>
      <c r="T353" s="3"/>
      <c r="U353" s="3"/>
      <c r="V353" s="3"/>
      <c r="W353" s="3"/>
      <c r="X353" s="3"/>
      <c r="Y353" s="3"/>
      <c r="Z353" s="3"/>
    </row>
    <row r="354" ht="15.75" customHeight="1">
      <c r="A354" s="40"/>
      <c r="B354" s="41"/>
      <c r="C354" s="41"/>
      <c r="D354" s="41"/>
      <c r="E354" s="41"/>
      <c r="F354" s="1"/>
      <c r="G354" s="1"/>
      <c r="H354" s="3"/>
      <c r="I354" s="3"/>
      <c r="J354" s="3"/>
      <c r="K354" s="3"/>
      <c r="L354" s="3"/>
      <c r="M354" s="3"/>
      <c r="N354" s="3"/>
      <c r="O354" s="3"/>
      <c r="P354" s="3"/>
      <c r="Q354" s="3"/>
      <c r="R354" s="3"/>
      <c r="S354" s="3"/>
      <c r="T354" s="3"/>
      <c r="U354" s="3"/>
      <c r="V354" s="3"/>
      <c r="W354" s="3"/>
      <c r="X354" s="3"/>
      <c r="Y354" s="3"/>
      <c r="Z354" s="3"/>
    </row>
    <row r="355" ht="15.75" customHeight="1">
      <c r="A355" s="40"/>
      <c r="B355" s="41"/>
      <c r="C355" s="41"/>
      <c r="D355" s="41"/>
      <c r="E355" s="41"/>
      <c r="F355" s="1"/>
      <c r="G355" s="1"/>
      <c r="H355" s="3"/>
      <c r="I355" s="3"/>
      <c r="J355" s="3"/>
      <c r="K355" s="3"/>
      <c r="L355" s="3"/>
      <c r="M355" s="3"/>
      <c r="N355" s="3"/>
      <c r="O355" s="3"/>
      <c r="P355" s="3"/>
      <c r="Q355" s="3"/>
      <c r="R355" s="3"/>
      <c r="S355" s="3"/>
      <c r="T355" s="3"/>
      <c r="U355" s="3"/>
      <c r="V355" s="3"/>
      <c r="W355" s="3"/>
      <c r="X355" s="3"/>
      <c r="Y355" s="3"/>
      <c r="Z355" s="3"/>
    </row>
    <row r="356" ht="15.75" customHeight="1">
      <c r="A356" s="40"/>
      <c r="B356" s="41"/>
      <c r="C356" s="41"/>
      <c r="D356" s="41"/>
      <c r="E356" s="41"/>
      <c r="F356" s="1"/>
      <c r="G356" s="1"/>
      <c r="H356" s="3"/>
      <c r="I356" s="3"/>
      <c r="J356" s="3"/>
      <c r="K356" s="3"/>
      <c r="L356" s="3"/>
      <c r="M356" s="3"/>
      <c r="N356" s="3"/>
      <c r="O356" s="3"/>
      <c r="P356" s="3"/>
      <c r="Q356" s="3"/>
      <c r="R356" s="3"/>
      <c r="S356" s="3"/>
      <c r="T356" s="3"/>
      <c r="U356" s="3"/>
      <c r="V356" s="3"/>
      <c r="W356" s="3"/>
      <c r="X356" s="3"/>
      <c r="Y356" s="3"/>
      <c r="Z356" s="3"/>
    </row>
    <row r="357" ht="15.75" customHeight="1">
      <c r="A357" s="40"/>
      <c r="B357" s="41"/>
      <c r="C357" s="41"/>
      <c r="D357" s="41"/>
      <c r="E357" s="41"/>
      <c r="F357" s="1"/>
      <c r="G357" s="1"/>
      <c r="H357" s="3"/>
      <c r="I357" s="3"/>
      <c r="J357" s="3"/>
      <c r="K357" s="3"/>
      <c r="L357" s="3"/>
      <c r="M357" s="3"/>
      <c r="N357" s="3"/>
      <c r="O357" s="3"/>
      <c r="P357" s="3"/>
      <c r="Q357" s="3"/>
      <c r="R357" s="3"/>
      <c r="S357" s="3"/>
      <c r="T357" s="3"/>
      <c r="U357" s="3"/>
      <c r="V357" s="3"/>
      <c r="W357" s="3"/>
      <c r="X357" s="3"/>
      <c r="Y357" s="3"/>
      <c r="Z357" s="3"/>
    </row>
    <row r="358" ht="15.75" customHeight="1">
      <c r="A358" s="40"/>
      <c r="B358" s="41"/>
      <c r="C358" s="41"/>
      <c r="D358" s="41"/>
      <c r="E358" s="41"/>
      <c r="F358" s="1"/>
      <c r="G358" s="1"/>
      <c r="H358" s="3"/>
      <c r="I358" s="3"/>
      <c r="J358" s="3"/>
      <c r="K358" s="3"/>
      <c r="L358" s="3"/>
      <c r="M358" s="3"/>
      <c r="N358" s="3"/>
      <c r="O358" s="3"/>
      <c r="P358" s="3"/>
      <c r="Q358" s="3"/>
      <c r="R358" s="3"/>
      <c r="S358" s="3"/>
      <c r="T358" s="3"/>
      <c r="U358" s="3"/>
      <c r="V358" s="3"/>
      <c r="W358" s="3"/>
      <c r="X358" s="3"/>
      <c r="Y358" s="3"/>
      <c r="Z358" s="3"/>
    </row>
    <row r="359" ht="15.75" customHeight="1">
      <c r="A359" s="40"/>
      <c r="B359" s="41"/>
      <c r="C359" s="41"/>
      <c r="D359" s="41"/>
      <c r="E359" s="41"/>
      <c r="F359" s="1"/>
      <c r="G359" s="1"/>
      <c r="H359" s="3"/>
      <c r="I359" s="3"/>
      <c r="J359" s="3"/>
      <c r="K359" s="3"/>
      <c r="L359" s="3"/>
      <c r="M359" s="3"/>
      <c r="N359" s="3"/>
      <c r="O359" s="3"/>
      <c r="P359" s="3"/>
      <c r="Q359" s="3"/>
      <c r="R359" s="3"/>
      <c r="S359" s="3"/>
      <c r="T359" s="3"/>
      <c r="U359" s="3"/>
      <c r="V359" s="3"/>
      <c r="W359" s="3"/>
      <c r="X359" s="3"/>
      <c r="Y359" s="3"/>
      <c r="Z359" s="3"/>
    </row>
    <row r="360" ht="15.75" customHeight="1">
      <c r="A360" s="40"/>
      <c r="B360" s="41"/>
      <c r="C360" s="41"/>
      <c r="D360" s="41"/>
      <c r="E360" s="41"/>
      <c r="F360" s="1"/>
      <c r="G360" s="1"/>
      <c r="H360" s="3"/>
      <c r="I360" s="3"/>
      <c r="J360" s="3"/>
      <c r="K360" s="3"/>
      <c r="L360" s="3"/>
      <c r="M360" s="3"/>
      <c r="N360" s="3"/>
      <c r="O360" s="3"/>
      <c r="P360" s="3"/>
      <c r="Q360" s="3"/>
      <c r="R360" s="3"/>
      <c r="S360" s="3"/>
      <c r="T360" s="3"/>
      <c r="U360" s="3"/>
      <c r="V360" s="3"/>
      <c r="W360" s="3"/>
      <c r="X360" s="3"/>
      <c r="Y360" s="3"/>
      <c r="Z360" s="3"/>
    </row>
    <row r="361" ht="15.75" customHeight="1">
      <c r="A361" s="40"/>
      <c r="B361" s="41"/>
      <c r="C361" s="41"/>
      <c r="D361" s="41"/>
      <c r="E361" s="41"/>
      <c r="F361" s="1"/>
      <c r="G361" s="1"/>
      <c r="H361" s="3"/>
      <c r="I361" s="3"/>
      <c r="J361" s="3"/>
      <c r="K361" s="3"/>
      <c r="L361" s="3"/>
      <c r="M361" s="3"/>
      <c r="N361" s="3"/>
      <c r="O361" s="3"/>
      <c r="P361" s="3"/>
      <c r="Q361" s="3"/>
      <c r="R361" s="3"/>
      <c r="S361" s="3"/>
      <c r="T361" s="3"/>
      <c r="U361" s="3"/>
      <c r="V361" s="3"/>
      <c r="W361" s="3"/>
      <c r="X361" s="3"/>
      <c r="Y361" s="3"/>
      <c r="Z361" s="3"/>
    </row>
    <row r="362" ht="15.75" customHeight="1">
      <c r="A362" s="40"/>
      <c r="B362" s="41"/>
      <c r="C362" s="41"/>
      <c r="D362" s="41"/>
      <c r="E362" s="41"/>
      <c r="F362" s="1"/>
      <c r="G362" s="1"/>
      <c r="H362" s="3"/>
      <c r="I362" s="3"/>
      <c r="J362" s="3"/>
      <c r="K362" s="3"/>
      <c r="L362" s="3"/>
      <c r="M362" s="3"/>
      <c r="N362" s="3"/>
      <c r="O362" s="3"/>
      <c r="P362" s="3"/>
      <c r="Q362" s="3"/>
      <c r="R362" s="3"/>
      <c r="S362" s="3"/>
      <c r="T362" s="3"/>
      <c r="U362" s="3"/>
      <c r="V362" s="3"/>
      <c r="W362" s="3"/>
      <c r="X362" s="3"/>
      <c r="Y362" s="3"/>
      <c r="Z362" s="3"/>
    </row>
    <row r="363" ht="15.75" customHeight="1">
      <c r="A363" s="40"/>
      <c r="B363" s="41"/>
      <c r="C363" s="41"/>
      <c r="D363" s="41"/>
      <c r="E363" s="41"/>
      <c r="F363" s="1"/>
      <c r="G363" s="1"/>
      <c r="H363" s="3"/>
      <c r="I363" s="3"/>
      <c r="J363" s="3"/>
      <c r="K363" s="3"/>
      <c r="L363" s="3"/>
      <c r="M363" s="3"/>
      <c r="N363" s="3"/>
      <c r="O363" s="3"/>
      <c r="P363" s="3"/>
      <c r="Q363" s="3"/>
      <c r="R363" s="3"/>
      <c r="S363" s="3"/>
      <c r="T363" s="3"/>
      <c r="U363" s="3"/>
      <c r="V363" s="3"/>
      <c r="W363" s="3"/>
      <c r="X363" s="3"/>
      <c r="Y363" s="3"/>
      <c r="Z363" s="3"/>
    </row>
    <row r="364" ht="15.75" customHeight="1">
      <c r="A364" s="40"/>
      <c r="B364" s="41"/>
      <c r="C364" s="41"/>
      <c r="D364" s="41"/>
      <c r="E364" s="41"/>
      <c r="F364" s="1"/>
      <c r="G364" s="1"/>
      <c r="H364" s="3"/>
      <c r="I364" s="3"/>
      <c r="J364" s="3"/>
      <c r="K364" s="3"/>
      <c r="L364" s="3"/>
      <c r="M364" s="3"/>
      <c r="N364" s="3"/>
      <c r="O364" s="3"/>
      <c r="P364" s="3"/>
      <c r="Q364" s="3"/>
      <c r="R364" s="3"/>
      <c r="S364" s="3"/>
      <c r="T364" s="3"/>
      <c r="U364" s="3"/>
      <c r="V364" s="3"/>
      <c r="W364" s="3"/>
      <c r="X364" s="3"/>
      <c r="Y364" s="3"/>
      <c r="Z364" s="3"/>
    </row>
    <row r="365" ht="15.75" customHeight="1">
      <c r="A365" s="40"/>
      <c r="B365" s="41"/>
      <c r="C365" s="41"/>
      <c r="D365" s="41"/>
      <c r="E365" s="41"/>
      <c r="F365" s="1"/>
      <c r="G365" s="1"/>
      <c r="H365" s="3"/>
      <c r="I365" s="3"/>
      <c r="J365" s="3"/>
      <c r="K365" s="3"/>
      <c r="L365" s="3"/>
      <c r="M365" s="3"/>
      <c r="N365" s="3"/>
      <c r="O365" s="3"/>
      <c r="P365" s="3"/>
      <c r="Q365" s="3"/>
      <c r="R365" s="3"/>
      <c r="S365" s="3"/>
      <c r="T365" s="3"/>
      <c r="U365" s="3"/>
      <c r="V365" s="3"/>
      <c r="W365" s="3"/>
      <c r="X365" s="3"/>
      <c r="Y365" s="3"/>
      <c r="Z365" s="3"/>
    </row>
    <row r="366" ht="15.75" customHeight="1">
      <c r="A366" s="40"/>
      <c r="B366" s="41"/>
      <c r="C366" s="41"/>
      <c r="D366" s="41"/>
      <c r="E366" s="41"/>
      <c r="F366" s="1"/>
      <c r="G366" s="1"/>
      <c r="H366" s="3"/>
      <c r="I366" s="3"/>
      <c r="J366" s="3"/>
      <c r="K366" s="3"/>
      <c r="L366" s="3"/>
      <c r="M366" s="3"/>
      <c r="N366" s="3"/>
      <c r="O366" s="3"/>
      <c r="P366" s="3"/>
      <c r="Q366" s="3"/>
      <c r="R366" s="3"/>
      <c r="S366" s="3"/>
      <c r="T366" s="3"/>
      <c r="U366" s="3"/>
      <c r="V366" s="3"/>
      <c r="W366" s="3"/>
      <c r="X366" s="3"/>
      <c r="Y366" s="3"/>
      <c r="Z366" s="3"/>
    </row>
    <row r="367" ht="15.75" customHeight="1">
      <c r="A367" s="40"/>
      <c r="B367" s="41"/>
      <c r="C367" s="41"/>
      <c r="D367" s="41"/>
      <c r="E367" s="41"/>
      <c r="F367" s="1"/>
      <c r="G367" s="1"/>
      <c r="H367" s="3"/>
      <c r="I367" s="3"/>
      <c r="J367" s="3"/>
      <c r="K367" s="3"/>
      <c r="L367" s="3"/>
      <c r="M367" s="3"/>
      <c r="N367" s="3"/>
      <c r="O367" s="3"/>
      <c r="P367" s="3"/>
      <c r="Q367" s="3"/>
      <c r="R367" s="3"/>
      <c r="S367" s="3"/>
      <c r="T367" s="3"/>
      <c r="U367" s="3"/>
      <c r="V367" s="3"/>
      <c r="W367" s="3"/>
      <c r="X367" s="3"/>
      <c r="Y367" s="3"/>
      <c r="Z367" s="3"/>
    </row>
    <row r="368" ht="15.75" customHeight="1">
      <c r="A368" s="40"/>
      <c r="B368" s="41"/>
      <c r="C368" s="41"/>
      <c r="D368" s="41"/>
      <c r="E368" s="41"/>
      <c r="F368" s="1"/>
      <c r="G368" s="1"/>
      <c r="H368" s="3"/>
      <c r="I368" s="3"/>
      <c r="J368" s="3"/>
      <c r="K368" s="3"/>
      <c r="L368" s="3"/>
      <c r="M368" s="3"/>
      <c r="N368" s="3"/>
      <c r="O368" s="3"/>
      <c r="P368" s="3"/>
      <c r="Q368" s="3"/>
      <c r="R368" s="3"/>
      <c r="S368" s="3"/>
      <c r="T368" s="3"/>
      <c r="U368" s="3"/>
      <c r="V368" s="3"/>
      <c r="W368" s="3"/>
      <c r="X368" s="3"/>
      <c r="Y368" s="3"/>
      <c r="Z368" s="3"/>
    </row>
    <row r="369" ht="15.75" customHeight="1">
      <c r="A369" s="40"/>
      <c r="B369" s="41"/>
      <c r="C369" s="41"/>
      <c r="D369" s="41"/>
      <c r="E369" s="41"/>
      <c r="F369" s="1"/>
      <c r="G369" s="1"/>
      <c r="H369" s="3"/>
      <c r="I369" s="3"/>
      <c r="J369" s="3"/>
      <c r="K369" s="3"/>
      <c r="L369" s="3"/>
      <c r="M369" s="3"/>
      <c r="N369" s="3"/>
      <c r="O369" s="3"/>
      <c r="P369" s="3"/>
      <c r="Q369" s="3"/>
      <c r="R369" s="3"/>
      <c r="S369" s="3"/>
      <c r="T369" s="3"/>
      <c r="U369" s="3"/>
      <c r="V369" s="3"/>
      <c r="W369" s="3"/>
      <c r="X369" s="3"/>
      <c r="Y369" s="3"/>
      <c r="Z369" s="3"/>
    </row>
    <row r="370" ht="15.75" customHeight="1">
      <c r="A370" s="40"/>
      <c r="B370" s="41"/>
      <c r="C370" s="41"/>
      <c r="D370" s="41"/>
      <c r="E370" s="41"/>
      <c r="F370" s="1"/>
      <c r="G370" s="1"/>
      <c r="H370" s="3"/>
      <c r="I370" s="3"/>
      <c r="J370" s="3"/>
      <c r="K370" s="3"/>
      <c r="L370" s="3"/>
      <c r="M370" s="3"/>
      <c r="N370" s="3"/>
      <c r="O370" s="3"/>
      <c r="P370" s="3"/>
      <c r="Q370" s="3"/>
      <c r="R370" s="3"/>
      <c r="S370" s="3"/>
      <c r="T370" s="3"/>
      <c r="U370" s="3"/>
      <c r="V370" s="3"/>
      <c r="W370" s="3"/>
      <c r="X370" s="3"/>
      <c r="Y370" s="3"/>
      <c r="Z370" s="3"/>
    </row>
    <row r="371" ht="15.75" customHeight="1">
      <c r="A371" s="40"/>
      <c r="B371" s="41"/>
      <c r="C371" s="41"/>
      <c r="D371" s="41"/>
      <c r="E371" s="41"/>
      <c r="F371" s="1"/>
      <c r="G371" s="1"/>
      <c r="H371" s="3"/>
      <c r="I371" s="3"/>
      <c r="J371" s="3"/>
      <c r="K371" s="3"/>
      <c r="L371" s="3"/>
      <c r="M371" s="3"/>
      <c r="N371" s="3"/>
      <c r="O371" s="3"/>
      <c r="P371" s="3"/>
      <c r="Q371" s="3"/>
      <c r="R371" s="3"/>
      <c r="S371" s="3"/>
      <c r="T371" s="3"/>
      <c r="U371" s="3"/>
      <c r="V371" s="3"/>
      <c r="W371" s="3"/>
      <c r="X371" s="3"/>
      <c r="Y371" s="3"/>
      <c r="Z371" s="3"/>
    </row>
    <row r="372" ht="15.75" customHeight="1">
      <c r="A372" s="40"/>
      <c r="B372" s="41"/>
      <c r="C372" s="41"/>
      <c r="D372" s="41"/>
      <c r="E372" s="41"/>
      <c r="F372" s="1"/>
      <c r="G372" s="1"/>
      <c r="H372" s="3"/>
      <c r="I372" s="3"/>
      <c r="J372" s="3"/>
      <c r="K372" s="3"/>
      <c r="L372" s="3"/>
      <c r="M372" s="3"/>
      <c r="N372" s="3"/>
      <c r="O372" s="3"/>
      <c r="P372" s="3"/>
      <c r="Q372" s="3"/>
      <c r="R372" s="3"/>
      <c r="S372" s="3"/>
      <c r="T372" s="3"/>
      <c r="U372" s="3"/>
      <c r="V372" s="3"/>
      <c r="W372" s="3"/>
      <c r="X372" s="3"/>
      <c r="Y372" s="3"/>
      <c r="Z372" s="3"/>
    </row>
    <row r="373" ht="15.75" customHeight="1">
      <c r="A373" s="40"/>
      <c r="B373" s="41"/>
      <c r="C373" s="41"/>
      <c r="D373" s="41"/>
      <c r="E373" s="41"/>
      <c r="F373" s="1"/>
      <c r="G373" s="1"/>
      <c r="H373" s="3"/>
      <c r="I373" s="3"/>
      <c r="J373" s="3"/>
      <c r="K373" s="3"/>
      <c r="L373" s="3"/>
      <c r="M373" s="3"/>
      <c r="N373" s="3"/>
      <c r="O373" s="3"/>
      <c r="P373" s="3"/>
      <c r="Q373" s="3"/>
      <c r="R373" s="3"/>
      <c r="S373" s="3"/>
      <c r="T373" s="3"/>
      <c r="U373" s="3"/>
      <c r="V373" s="3"/>
      <c r="W373" s="3"/>
      <c r="X373" s="3"/>
      <c r="Y373" s="3"/>
      <c r="Z373" s="3"/>
    </row>
    <row r="374" ht="15.75" customHeight="1">
      <c r="A374" s="40"/>
      <c r="B374" s="41"/>
      <c r="C374" s="41"/>
      <c r="D374" s="41"/>
      <c r="E374" s="41"/>
      <c r="F374" s="1"/>
      <c r="G374" s="1"/>
      <c r="H374" s="3"/>
      <c r="I374" s="3"/>
      <c r="J374" s="3"/>
      <c r="K374" s="3"/>
      <c r="L374" s="3"/>
      <c r="M374" s="3"/>
      <c r="N374" s="3"/>
      <c r="O374" s="3"/>
      <c r="P374" s="3"/>
      <c r="Q374" s="3"/>
      <c r="R374" s="3"/>
      <c r="S374" s="3"/>
      <c r="T374" s="3"/>
      <c r="U374" s="3"/>
      <c r="V374" s="3"/>
      <c r="W374" s="3"/>
      <c r="X374" s="3"/>
      <c r="Y374" s="3"/>
      <c r="Z374" s="3"/>
    </row>
    <row r="375" ht="15.75" customHeight="1">
      <c r="A375" s="40"/>
      <c r="B375" s="41"/>
      <c r="C375" s="41"/>
      <c r="D375" s="41"/>
      <c r="E375" s="41"/>
      <c r="F375" s="1"/>
      <c r="G375" s="1"/>
      <c r="H375" s="3"/>
      <c r="I375" s="3"/>
      <c r="J375" s="3"/>
      <c r="K375" s="3"/>
      <c r="L375" s="3"/>
      <c r="M375" s="3"/>
      <c r="N375" s="3"/>
      <c r="O375" s="3"/>
      <c r="P375" s="3"/>
      <c r="Q375" s="3"/>
      <c r="R375" s="3"/>
      <c r="S375" s="3"/>
      <c r="T375" s="3"/>
      <c r="U375" s="3"/>
      <c r="V375" s="3"/>
      <c r="W375" s="3"/>
      <c r="X375" s="3"/>
      <c r="Y375" s="3"/>
      <c r="Z375" s="3"/>
    </row>
    <row r="376" ht="15.75" customHeight="1">
      <c r="A376" s="40"/>
      <c r="B376" s="41"/>
      <c r="C376" s="41"/>
      <c r="D376" s="41"/>
      <c r="E376" s="41"/>
      <c r="F376" s="1"/>
      <c r="G376" s="1"/>
      <c r="H376" s="3"/>
      <c r="I376" s="3"/>
      <c r="J376" s="3"/>
      <c r="K376" s="3"/>
      <c r="L376" s="3"/>
      <c r="M376" s="3"/>
      <c r="N376" s="3"/>
      <c r="O376" s="3"/>
      <c r="P376" s="3"/>
      <c r="Q376" s="3"/>
      <c r="R376" s="3"/>
      <c r="S376" s="3"/>
      <c r="T376" s="3"/>
      <c r="U376" s="3"/>
      <c r="V376" s="3"/>
      <c r="W376" s="3"/>
      <c r="X376" s="3"/>
      <c r="Y376" s="3"/>
      <c r="Z376" s="3"/>
    </row>
    <row r="377" ht="15.75" customHeight="1">
      <c r="A377" s="40"/>
      <c r="B377" s="41"/>
      <c r="C377" s="41"/>
      <c r="D377" s="41"/>
      <c r="E377" s="41"/>
      <c r="F377" s="1"/>
      <c r="G377" s="1"/>
      <c r="H377" s="3"/>
      <c r="I377" s="3"/>
      <c r="J377" s="3"/>
      <c r="K377" s="3"/>
      <c r="L377" s="3"/>
      <c r="M377" s="3"/>
      <c r="N377" s="3"/>
      <c r="O377" s="3"/>
      <c r="P377" s="3"/>
      <c r="Q377" s="3"/>
      <c r="R377" s="3"/>
      <c r="S377" s="3"/>
      <c r="T377" s="3"/>
      <c r="U377" s="3"/>
      <c r="V377" s="3"/>
      <c r="W377" s="3"/>
      <c r="X377" s="3"/>
      <c r="Y377" s="3"/>
      <c r="Z377" s="3"/>
    </row>
    <row r="378" ht="15.75" customHeight="1">
      <c r="A378" s="40"/>
      <c r="B378" s="41"/>
      <c r="C378" s="41"/>
      <c r="D378" s="41"/>
      <c r="E378" s="41"/>
      <c r="F378" s="1"/>
      <c r="G378" s="1"/>
      <c r="H378" s="3"/>
      <c r="I378" s="3"/>
      <c r="J378" s="3"/>
      <c r="K378" s="3"/>
      <c r="L378" s="3"/>
      <c r="M378" s="3"/>
      <c r="N378" s="3"/>
      <c r="O378" s="3"/>
      <c r="P378" s="3"/>
      <c r="Q378" s="3"/>
      <c r="R378" s="3"/>
      <c r="S378" s="3"/>
      <c r="T378" s="3"/>
      <c r="U378" s="3"/>
      <c r="V378" s="3"/>
      <c r="W378" s="3"/>
      <c r="X378" s="3"/>
      <c r="Y378" s="3"/>
      <c r="Z378" s="3"/>
    </row>
    <row r="379" ht="15.75" customHeight="1">
      <c r="A379" s="40"/>
      <c r="B379" s="41"/>
      <c r="C379" s="41"/>
      <c r="D379" s="41"/>
      <c r="E379" s="41"/>
      <c r="F379" s="1"/>
      <c r="G379" s="1"/>
      <c r="H379" s="3"/>
      <c r="I379" s="3"/>
      <c r="J379" s="3"/>
      <c r="K379" s="3"/>
      <c r="L379" s="3"/>
      <c r="M379" s="3"/>
      <c r="N379" s="3"/>
      <c r="O379" s="3"/>
      <c r="P379" s="3"/>
      <c r="Q379" s="3"/>
      <c r="R379" s="3"/>
      <c r="S379" s="3"/>
      <c r="T379" s="3"/>
      <c r="U379" s="3"/>
      <c r="V379" s="3"/>
      <c r="W379" s="3"/>
      <c r="X379" s="3"/>
      <c r="Y379" s="3"/>
      <c r="Z379" s="3"/>
    </row>
    <row r="380" ht="15.75" customHeight="1">
      <c r="A380" s="40"/>
      <c r="B380" s="41"/>
      <c r="C380" s="41"/>
      <c r="D380" s="41"/>
      <c r="E380" s="41"/>
      <c r="F380" s="1"/>
      <c r="G380" s="1"/>
      <c r="H380" s="3"/>
      <c r="I380" s="3"/>
      <c r="J380" s="3"/>
      <c r="K380" s="3"/>
      <c r="L380" s="3"/>
      <c r="M380" s="3"/>
      <c r="N380" s="3"/>
      <c r="O380" s="3"/>
      <c r="P380" s="3"/>
      <c r="Q380" s="3"/>
      <c r="R380" s="3"/>
      <c r="S380" s="3"/>
      <c r="T380" s="3"/>
      <c r="U380" s="3"/>
      <c r="V380" s="3"/>
      <c r="W380" s="3"/>
      <c r="X380" s="3"/>
      <c r="Y380" s="3"/>
      <c r="Z380" s="3"/>
    </row>
    <row r="381" ht="15.75" customHeight="1">
      <c r="A381" s="40"/>
      <c r="B381" s="41"/>
      <c r="C381" s="41"/>
      <c r="D381" s="41"/>
      <c r="E381" s="41"/>
      <c r="F381" s="1"/>
      <c r="G381" s="1"/>
      <c r="H381" s="3"/>
      <c r="I381" s="3"/>
      <c r="J381" s="3"/>
      <c r="K381" s="3"/>
      <c r="L381" s="3"/>
      <c r="M381" s="3"/>
      <c r="N381" s="3"/>
      <c r="O381" s="3"/>
      <c r="P381" s="3"/>
      <c r="Q381" s="3"/>
      <c r="R381" s="3"/>
      <c r="S381" s="3"/>
      <c r="T381" s="3"/>
      <c r="U381" s="3"/>
      <c r="V381" s="3"/>
      <c r="W381" s="3"/>
      <c r="X381" s="3"/>
      <c r="Y381" s="3"/>
      <c r="Z381" s="3"/>
    </row>
    <row r="382" ht="15.75" customHeight="1">
      <c r="A382" s="40"/>
      <c r="B382" s="41"/>
      <c r="C382" s="41"/>
      <c r="D382" s="41"/>
      <c r="E382" s="41"/>
      <c r="F382" s="1"/>
      <c r="G382" s="1"/>
      <c r="H382" s="3"/>
      <c r="I382" s="3"/>
      <c r="J382" s="3"/>
      <c r="K382" s="3"/>
      <c r="L382" s="3"/>
      <c r="M382" s="3"/>
      <c r="N382" s="3"/>
      <c r="O382" s="3"/>
      <c r="P382" s="3"/>
      <c r="Q382" s="3"/>
      <c r="R382" s="3"/>
      <c r="S382" s="3"/>
      <c r="T382" s="3"/>
      <c r="U382" s="3"/>
      <c r="V382" s="3"/>
      <c r="W382" s="3"/>
      <c r="X382" s="3"/>
      <c r="Y382" s="3"/>
      <c r="Z382" s="3"/>
    </row>
    <row r="383" ht="15.75" customHeight="1">
      <c r="A383" s="40"/>
      <c r="B383" s="41"/>
      <c r="C383" s="41"/>
      <c r="D383" s="41"/>
      <c r="E383" s="41"/>
      <c r="F383" s="1"/>
      <c r="G383" s="1"/>
      <c r="H383" s="3"/>
      <c r="I383" s="3"/>
      <c r="J383" s="3"/>
      <c r="K383" s="3"/>
      <c r="L383" s="3"/>
      <c r="M383" s="3"/>
      <c r="N383" s="3"/>
      <c r="O383" s="3"/>
      <c r="P383" s="3"/>
      <c r="Q383" s="3"/>
      <c r="R383" s="3"/>
      <c r="S383" s="3"/>
      <c r="T383" s="3"/>
      <c r="U383" s="3"/>
      <c r="V383" s="3"/>
      <c r="W383" s="3"/>
      <c r="X383" s="3"/>
      <c r="Y383" s="3"/>
      <c r="Z383" s="3"/>
    </row>
    <row r="384" ht="15.75" customHeight="1">
      <c r="A384" s="40"/>
      <c r="B384" s="41"/>
      <c r="C384" s="41"/>
      <c r="D384" s="41"/>
      <c r="E384" s="41"/>
      <c r="F384" s="1"/>
      <c r="G384" s="1"/>
      <c r="H384" s="3"/>
      <c r="I384" s="3"/>
      <c r="J384" s="3"/>
      <c r="K384" s="3"/>
      <c r="L384" s="3"/>
      <c r="M384" s="3"/>
      <c r="N384" s="3"/>
      <c r="O384" s="3"/>
      <c r="P384" s="3"/>
      <c r="Q384" s="3"/>
      <c r="R384" s="3"/>
      <c r="S384" s="3"/>
      <c r="T384" s="3"/>
      <c r="U384" s="3"/>
      <c r="V384" s="3"/>
      <c r="W384" s="3"/>
      <c r="X384" s="3"/>
      <c r="Y384" s="3"/>
      <c r="Z384" s="3"/>
    </row>
    <row r="385" ht="15.75" customHeight="1">
      <c r="A385" s="40"/>
      <c r="B385" s="41"/>
      <c r="C385" s="41"/>
      <c r="D385" s="41"/>
      <c r="E385" s="41"/>
      <c r="F385" s="1"/>
      <c r="G385" s="1"/>
      <c r="H385" s="3"/>
      <c r="I385" s="3"/>
      <c r="J385" s="3"/>
      <c r="K385" s="3"/>
      <c r="L385" s="3"/>
      <c r="M385" s="3"/>
      <c r="N385" s="3"/>
      <c r="O385" s="3"/>
      <c r="P385" s="3"/>
      <c r="Q385" s="3"/>
      <c r="R385" s="3"/>
      <c r="S385" s="3"/>
      <c r="T385" s="3"/>
      <c r="U385" s="3"/>
      <c r="V385" s="3"/>
      <c r="W385" s="3"/>
      <c r="X385" s="3"/>
      <c r="Y385" s="3"/>
      <c r="Z385" s="3"/>
    </row>
    <row r="386" ht="15.75" customHeight="1">
      <c r="A386" s="40"/>
      <c r="B386" s="41"/>
      <c r="C386" s="41"/>
      <c r="D386" s="41"/>
      <c r="E386" s="41"/>
      <c r="F386" s="1"/>
      <c r="G386" s="1"/>
      <c r="H386" s="3"/>
      <c r="I386" s="3"/>
      <c r="J386" s="3"/>
      <c r="K386" s="3"/>
      <c r="L386" s="3"/>
      <c r="M386" s="3"/>
      <c r="N386" s="3"/>
      <c r="O386" s="3"/>
      <c r="P386" s="3"/>
      <c r="Q386" s="3"/>
      <c r="R386" s="3"/>
      <c r="S386" s="3"/>
      <c r="T386" s="3"/>
      <c r="U386" s="3"/>
      <c r="V386" s="3"/>
      <c r="W386" s="3"/>
      <c r="X386" s="3"/>
      <c r="Y386" s="3"/>
      <c r="Z386" s="3"/>
    </row>
    <row r="387" ht="15.75" customHeight="1">
      <c r="A387" s="40"/>
      <c r="B387" s="41"/>
      <c r="C387" s="41"/>
      <c r="D387" s="41"/>
      <c r="E387" s="41"/>
      <c r="F387" s="1"/>
      <c r="G387" s="1"/>
      <c r="H387" s="3"/>
      <c r="I387" s="3"/>
      <c r="J387" s="3"/>
      <c r="K387" s="3"/>
      <c r="L387" s="3"/>
      <c r="M387" s="3"/>
      <c r="N387" s="3"/>
      <c r="O387" s="3"/>
      <c r="P387" s="3"/>
      <c r="Q387" s="3"/>
      <c r="R387" s="3"/>
      <c r="S387" s="3"/>
      <c r="T387" s="3"/>
      <c r="U387" s="3"/>
      <c r="V387" s="3"/>
      <c r="W387" s="3"/>
      <c r="X387" s="3"/>
      <c r="Y387" s="3"/>
      <c r="Z387" s="3"/>
    </row>
    <row r="388" ht="15.75" customHeight="1">
      <c r="A388" s="40"/>
      <c r="B388" s="41"/>
      <c r="C388" s="41"/>
      <c r="D388" s="41"/>
      <c r="E388" s="41"/>
      <c r="F388" s="1"/>
      <c r="G388" s="1"/>
      <c r="H388" s="3"/>
      <c r="I388" s="3"/>
      <c r="J388" s="3"/>
      <c r="K388" s="3"/>
      <c r="L388" s="3"/>
      <c r="M388" s="3"/>
      <c r="N388" s="3"/>
      <c r="O388" s="3"/>
      <c r="P388" s="3"/>
      <c r="Q388" s="3"/>
      <c r="R388" s="3"/>
      <c r="S388" s="3"/>
      <c r="T388" s="3"/>
      <c r="U388" s="3"/>
      <c r="V388" s="3"/>
      <c r="W388" s="3"/>
      <c r="X388" s="3"/>
      <c r="Y388" s="3"/>
      <c r="Z388" s="3"/>
    </row>
    <row r="389" ht="15.75" customHeight="1">
      <c r="A389" s="40"/>
      <c r="B389" s="41"/>
      <c r="C389" s="41"/>
      <c r="D389" s="41"/>
      <c r="E389" s="41"/>
      <c r="F389" s="1"/>
      <c r="G389" s="1"/>
      <c r="H389" s="3"/>
      <c r="I389" s="3"/>
      <c r="J389" s="3"/>
      <c r="K389" s="3"/>
      <c r="L389" s="3"/>
      <c r="M389" s="3"/>
      <c r="N389" s="3"/>
      <c r="O389" s="3"/>
      <c r="P389" s="3"/>
      <c r="Q389" s="3"/>
      <c r="R389" s="3"/>
      <c r="S389" s="3"/>
      <c r="T389" s="3"/>
      <c r="U389" s="3"/>
      <c r="V389" s="3"/>
      <c r="W389" s="3"/>
      <c r="X389" s="3"/>
      <c r="Y389" s="3"/>
      <c r="Z389" s="3"/>
    </row>
    <row r="390" ht="15.75" customHeight="1">
      <c r="A390" s="40"/>
      <c r="B390" s="41"/>
      <c r="C390" s="41"/>
      <c r="D390" s="41"/>
      <c r="E390" s="41"/>
      <c r="F390" s="1"/>
      <c r="G390" s="1"/>
      <c r="H390" s="3"/>
      <c r="I390" s="3"/>
      <c r="J390" s="3"/>
      <c r="K390" s="3"/>
      <c r="L390" s="3"/>
      <c r="M390" s="3"/>
      <c r="N390" s="3"/>
      <c r="O390" s="3"/>
      <c r="P390" s="3"/>
      <c r="Q390" s="3"/>
      <c r="R390" s="3"/>
      <c r="S390" s="3"/>
      <c r="T390" s="3"/>
      <c r="U390" s="3"/>
      <c r="V390" s="3"/>
      <c r="W390" s="3"/>
      <c r="X390" s="3"/>
      <c r="Y390" s="3"/>
      <c r="Z390" s="3"/>
    </row>
    <row r="391" ht="15.75" customHeight="1">
      <c r="A391" s="40"/>
      <c r="B391" s="41"/>
      <c r="C391" s="41"/>
      <c r="D391" s="41"/>
      <c r="E391" s="41"/>
      <c r="F391" s="1"/>
      <c r="G391" s="1"/>
      <c r="H391" s="3"/>
      <c r="I391" s="3"/>
      <c r="J391" s="3"/>
      <c r="K391" s="3"/>
      <c r="L391" s="3"/>
      <c r="M391" s="3"/>
      <c r="N391" s="3"/>
      <c r="O391" s="3"/>
      <c r="P391" s="3"/>
      <c r="Q391" s="3"/>
      <c r="R391" s="3"/>
      <c r="S391" s="3"/>
      <c r="T391" s="3"/>
      <c r="U391" s="3"/>
      <c r="V391" s="3"/>
      <c r="W391" s="3"/>
      <c r="X391" s="3"/>
      <c r="Y391" s="3"/>
      <c r="Z391" s="3"/>
    </row>
    <row r="392" ht="15.75" customHeight="1">
      <c r="A392" s="40"/>
      <c r="B392" s="41"/>
      <c r="C392" s="41"/>
      <c r="D392" s="41"/>
      <c r="E392" s="41"/>
      <c r="F392" s="1"/>
      <c r="G392" s="1"/>
      <c r="H392" s="3"/>
      <c r="I392" s="3"/>
      <c r="J392" s="3"/>
      <c r="K392" s="3"/>
      <c r="L392" s="3"/>
      <c r="M392" s="3"/>
      <c r="N392" s="3"/>
      <c r="O392" s="3"/>
      <c r="P392" s="3"/>
      <c r="Q392" s="3"/>
      <c r="R392" s="3"/>
      <c r="S392" s="3"/>
      <c r="T392" s="3"/>
      <c r="U392" s="3"/>
      <c r="V392" s="3"/>
      <c r="W392" s="3"/>
      <c r="X392" s="3"/>
      <c r="Y392" s="3"/>
      <c r="Z392" s="3"/>
    </row>
    <row r="393" ht="15.75" customHeight="1">
      <c r="A393" s="40"/>
      <c r="B393" s="41"/>
      <c r="C393" s="41"/>
      <c r="D393" s="41"/>
      <c r="E393" s="41"/>
      <c r="F393" s="1"/>
      <c r="G393" s="1"/>
      <c r="H393" s="3"/>
      <c r="I393" s="3"/>
      <c r="J393" s="3"/>
      <c r="K393" s="3"/>
      <c r="L393" s="3"/>
      <c r="M393" s="3"/>
      <c r="N393" s="3"/>
      <c r="O393" s="3"/>
      <c r="P393" s="3"/>
      <c r="Q393" s="3"/>
      <c r="R393" s="3"/>
      <c r="S393" s="3"/>
      <c r="T393" s="3"/>
      <c r="U393" s="3"/>
      <c r="V393" s="3"/>
      <c r="W393" s="3"/>
      <c r="X393" s="3"/>
      <c r="Y393" s="3"/>
      <c r="Z393" s="3"/>
    </row>
    <row r="394" ht="15.75" customHeight="1">
      <c r="A394" s="40"/>
      <c r="B394" s="41"/>
      <c r="C394" s="41"/>
      <c r="D394" s="41"/>
      <c r="E394" s="41"/>
      <c r="F394" s="1"/>
      <c r="G394" s="1"/>
      <c r="H394" s="3"/>
      <c r="I394" s="3"/>
      <c r="J394" s="3"/>
      <c r="K394" s="3"/>
      <c r="L394" s="3"/>
      <c r="M394" s="3"/>
      <c r="N394" s="3"/>
      <c r="O394" s="3"/>
      <c r="P394" s="3"/>
      <c r="Q394" s="3"/>
      <c r="R394" s="3"/>
      <c r="S394" s="3"/>
      <c r="T394" s="3"/>
      <c r="U394" s="3"/>
      <c r="V394" s="3"/>
      <c r="W394" s="3"/>
      <c r="X394" s="3"/>
      <c r="Y394" s="3"/>
      <c r="Z394" s="3"/>
    </row>
    <row r="395" ht="15.75" customHeight="1">
      <c r="A395" s="40"/>
      <c r="B395" s="41"/>
      <c r="C395" s="41"/>
      <c r="D395" s="41"/>
      <c r="E395" s="41"/>
      <c r="F395" s="1"/>
      <c r="G395" s="1"/>
      <c r="H395" s="3"/>
      <c r="I395" s="3"/>
      <c r="J395" s="3"/>
      <c r="K395" s="3"/>
      <c r="L395" s="3"/>
      <c r="M395" s="3"/>
      <c r="N395" s="3"/>
      <c r="O395" s="3"/>
      <c r="P395" s="3"/>
      <c r="Q395" s="3"/>
      <c r="R395" s="3"/>
      <c r="S395" s="3"/>
      <c r="T395" s="3"/>
      <c r="U395" s="3"/>
      <c r="V395" s="3"/>
      <c r="W395" s="3"/>
      <c r="X395" s="3"/>
      <c r="Y395" s="3"/>
      <c r="Z395" s="3"/>
    </row>
    <row r="396" ht="15.75" customHeight="1">
      <c r="A396" s="40"/>
      <c r="B396" s="41"/>
      <c r="C396" s="41"/>
      <c r="D396" s="41"/>
      <c r="E396" s="41"/>
      <c r="F396" s="1"/>
      <c r="G396" s="1"/>
      <c r="H396" s="3"/>
      <c r="I396" s="3"/>
      <c r="J396" s="3"/>
      <c r="K396" s="3"/>
      <c r="L396" s="3"/>
      <c r="M396" s="3"/>
      <c r="N396" s="3"/>
      <c r="O396" s="3"/>
      <c r="P396" s="3"/>
      <c r="Q396" s="3"/>
      <c r="R396" s="3"/>
      <c r="S396" s="3"/>
      <c r="T396" s="3"/>
      <c r="U396" s="3"/>
      <c r="V396" s="3"/>
      <c r="W396" s="3"/>
      <c r="X396" s="3"/>
      <c r="Y396" s="3"/>
      <c r="Z396" s="3"/>
    </row>
    <row r="397" ht="15.75" customHeight="1">
      <c r="A397" s="40"/>
      <c r="B397" s="41"/>
      <c r="C397" s="41"/>
      <c r="D397" s="41"/>
      <c r="E397" s="41"/>
      <c r="F397" s="1"/>
      <c r="G397" s="1"/>
      <c r="H397" s="3"/>
      <c r="I397" s="3"/>
      <c r="J397" s="3"/>
      <c r="K397" s="3"/>
      <c r="L397" s="3"/>
      <c r="M397" s="3"/>
      <c r="N397" s="3"/>
      <c r="O397" s="3"/>
      <c r="P397" s="3"/>
      <c r="Q397" s="3"/>
      <c r="R397" s="3"/>
      <c r="S397" s="3"/>
      <c r="T397" s="3"/>
      <c r="U397" s="3"/>
      <c r="V397" s="3"/>
      <c r="W397" s="3"/>
      <c r="X397" s="3"/>
      <c r="Y397" s="3"/>
      <c r="Z397" s="3"/>
    </row>
    <row r="398" ht="15.75" customHeight="1">
      <c r="A398" s="40"/>
      <c r="B398" s="41"/>
      <c r="C398" s="41"/>
      <c r="D398" s="41"/>
      <c r="E398" s="41"/>
      <c r="F398" s="1"/>
      <c r="G398" s="1"/>
      <c r="H398" s="3"/>
      <c r="I398" s="3"/>
      <c r="J398" s="3"/>
      <c r="K398" s="3"/>
      <c r="L398" s="3"/>
      <c r="M398" s="3"/>
      <c r="N398" s="3"/>
      <c r="O398" s="3"/>
      <c r="P398" s="3"/>
      <c r="Q398" s="3"/>
      <c r="R398" s="3"/>
      <c r="S398" s="3"/>
      <c r="T398" s="3"/>
      <c r="U398" s="3"/>
      <c r="V398" s="3"/>
      <c r="W398" s="3"/>
      <c r="X398" s="3"/>
      <c r="Y398" s="3"/>
      <c r="Z398" s="3"/>
    </row>
    <row r="399" ht="15.75" customHeight="1">
      <c r="A399" s="40"/>
      <c r="B399" s="41"/>
      <c r="C399" s="41"/>
      <c r="D399" s="41"/>
      <c r="E399" s="41"/>
      <c r="F399" s="1"/>
      <c r="G399" s="1"/>
      <c r="H399" s="3"/>
      <c r="I399" s="3"/>
      <c r="J399" s="3"/>
      <c r="K399" s="3"/>
      <c r="L399" s="3"/>
      <c r="M399" s="3"/>
      <c r="N399" s="3"/>
      <c r="O399" s="3"/>
      <c r="P399" s="3"/>
      <c r="Q399" s="3"/>
      <c r="R399" s="3"/>
      <c r="S399" s="3"/>
      <c r="T399" s="3"/>
      <c r="U399" s="3"/>
      <c r="V399" s="3"/>
      <c r="W399" s="3"/>
      <c r="X399" s="3"/>
      <c r="Y399" s="3"/>
      <c r="Z399" s="3"/>
    </row>
    <row r="400" ht="15.75" customHeight="1">
      <c r="A400" s="40"/>
      <c r="B400" s="41"/>
      <c r="C400" s="41"/>
      <c r="D400" s="41"/>
      <c r="E400" s="41"/>
      <c r="F400" s="1"/>
      <c r="G400" s="1"/>
      <c r="H400" s="3"/>
      <c r="I400" s="3"/>
      <c r="J400" s="3"/>
      <c r="K400" s="3"/>
      <c r="L400" s="3"/>
      <c r="M400" s="3"/>
      <c r="N400" s="3"/>
      <c r="O400" s="3"/>
      <c r="P400" s="3"/>
      <c r="Q400" s="3"/>
      <c r="R400" s="3"/>
      <c r="S400" s="3"/>
      <c r="T400" s="3"/>
      <c r="U400" s="3"/>
      <c r="V400" s="3"/>
      <c r="W400" s="3"/>
      <c r="X400" s="3"/>
      <c r="Y400" s="3"/>
      <c r="Z400" s="3"/>
    </row>
    <row r="401" ht="15.75" customHeight="1">
      <c r="A401" s="40"/>
      <c r="B401" s="41"/>
      <c r="C401" s="41"/>
      <c r="D401" s="41"/>
      <c r="E401" s="41"/>
      <c r="F401" s="1"/>
      <c r="G401" s="1"/>
      <c r="H401" s="3"/>
      <c r="I401" s="3"/>
      <c r="J401" s="3"/>
      <c r="K401" s="3"/>
      <c r="L401" s="3"/>
      <c r="M401" s="3"/>
      <c r="N401" s="3"/>
      <c r="O401" s="3"/>
      <c r="P401" s="3"/>
      <c r="Q401" s="3"/>
      <c r="R401" s="3"/>
      <c r="S401" s="3"/>
      <c r="T401" s="3"/>
      <c r="U401" s="3"/>
      <c r="V401" s="3"/>
      <c r="W401" s="3"/>
      <c r="X401" s="3"/>
      <c r="Y401" s="3"/>
      <c r="Z401" s="3"/>
    </row>
    <row r="402" ht="15.75" customHeight="1">
      <c r="A402" s="40"/>
      <c r="B402" s="41"/>
      <c r="C402" s="41"/>
      <c r="D402" s="41"/>
      <c r="E402" s="41"/>
      <c r="F402" s="1"/>
      <c r="G402" s="1"/>
      <c r="H402" s="3"/>
      <c r="I402" s="3"/>
      <c r="J402" s="3"/>
      <c r="K402" s="3"/>
      <c r="L402" s="3"/>
      <c r="M402" s="3"/>
      <c r="N402" s="3"/>
      <c r="O402" s="3"/>
      <c r="P402" s="3"/>
      <c r="Q402" s="3"/>
      <c r="R402" s="3"/>
      <c r="S402" s="3"/>
      <c r="T402" s="3"/>
      <c r="U402" s="3"/>
      <c r="V402" s="3"/>
      <c r="W402" s="3"/>
      <c r="X402" s="3"/>
      <c r="Y402" s="3"/>
      <c r="Z402" s="3"/>
    </row>
    <row r="403" ht="15.75" customHeight="1">
      <c r="A403" s="40"/>
      <c r="B403" s="41"/>
      <c r="C403" s="41"/>
      <c r="D403" s="41"/>
      <c r="E403" s="41"/>
      <c r="F403" s="1"/>
      <c r="G403" s="1"/>
      <c r="H403" s="3"/>
      <c r="I403" s="3"/>
      <c r="J403" s="3"/>
      <c r="K403" s="3"/>
      <c r="L403" s="3"/>
      <c r="M403" s="3"/>
      <c r="N403" s="3"/>
      <c r="O403" s="3"/>
      <c r="P403" s="3"/>
      <c r="Q403" s="3"/>
      <c r="R403" s="3"/>
      <c r="S403" s="3"/>
      <c r="T403" s="3"/>
      <c r="U403" s="3"/>
      <c r="V403" s="3"/>
      <c r="W403" s="3"/>
      <c r="X403" s="3"/>
      <c r="Y403" s="3"/>
      <c r="Z403" s="3"/>
    </row>
    <row r="404" ht="15.75" customHeight="1">
      <c r="A404" s="40"/>
      <c r="B404" s="41"/>
      <c r="C404" s="41"/>
      <c r="D404" s="41"/>
      <c r="E404" s="41"/>
      <c r="F404" s="1"/>
      <c r="G404" s="1"/>
      <c r="H404" s="3"/>
      <c r="I404" s="3"/>
      <c r="J404" s="3"/>
      <c r="K404" s="3"/>
      <c r="L404" s="3"/>
      <c r="M404" s="3"/>
      <c r="N404" s="3"/>
      <c r="O404" s="3"/>
      <c r="P404" s="3"/>
      <c r="Q404" s="3"/>
      <c r="R404" s="3"/>
      <c r="S404" s="3"/>
      <c r="T404" s="3"/>
      <c r="U404" s="3"/>
      <c r="V404" s="3"/>
      <c r="W404" s="3"/>
      <c r="X404" s="3"/>
      <c r="Y404" s="3"/>
      <c r="Z404" s="3"/>
    </row>
    <row r="405" ht="15.75" customHeight="1">
      <c r="A405" s="40"/>
      <c r="B405" s="41"/>
      <c r="C405" s="41"/>
      <c r="D405" s="41"/>
      <c r="E405" s="41"/>
      <c r="F405" s="1"/>
      <c r="G405" s="1"/>
      <c r="H405" s="3"/>
      <c r="I405" s="3"/>
      <c r="J405" s="3"/>
      <c r="K405" s="3"/>
      <c r="L405" s="3"/>
      <c r="M405" s="3"/>
      <c r="N405" s="3"/>
      <c r="O405" s="3"/>
      <c r="P405" s="3"/>
      <c r="Q405" s="3"/>
      <c r="R405" s="3"/>
      <c r="S405" s="3"/>
      <c r="T405" s="3"/>
      <c r="U405" s="3"/>
      <c r="V405" s="3"/>
      <c r="W405" s="3"/>
      <c r="X405" s="3"/>
      <c r="Y405" s="3"/>
      <c r="Z405" s="3"/>
    </row>
    <row r="406" ht="15.75" customHeight="1">
      <c r="A406" s="40"/>
      <c r="B406" s="41"/>
      <c r="C406" s="41"/>
      <c r="D406" s="41"/>
      <c r="E406" s="41"/>
      <c r="F406" s="1"/>
      <c r="G406" s="1"/>
      <c r="H406" s="3"/>
      <c r="I406" s="3"/>
      <c r="J406" s="3"/>
      <c r="K406" s="3"/>
      <c r="L406" s="3"/>
      <c r="M406" s="3"/>
      <c r="N406" s="3"/>
      <c r="O406" s="3"/>
      <c r="P406" s="3"/>
      <c r="Q406" s="3"/>
      <c r="R406" s="3"/>
      <c r="S406" s="3"/>
      <c r="T406" s="3"/>
      <c r="U406" s="3"/>
      <c r="V406" s="3"/>
      <c r="W406" s="3"/>
      <c r="X406" s="3"/>
      <c r="Y406" s="3"/>
      <c r="Z406" s="3"/>
    </row>
    <row r="407" ht="15.75" customHeight="1">
      <c r="A407" s="40"/>
      <c r="B407" s="41"/>
      <c r="C407" s="41"/>
      <c r="D407" s="41"/>
      <c r="E407" s="41"/>
      <c r="F407" s="1"/>
      <c r="G407" s="1"/>
      <c r="H407" s="3"/>
      <c r="I407" s="3"/>
      <c r="J407" s="3"/>
      <c r="K407" s="3"/>
      <c r="L407" s="3"/>
      <c r="M407" s="3"/>
      <c r="N407" s="3"/>
      <c r="O407" s="3"/>
      <c r="P407" s="3"/>
      <c r="Q407" s="3"/>
      <c r="R407" s="3"/>
      <c r="S407" s="3"/>
      <c r="T407" s="3"/>
      <c r="U407" s="3"/>
      <c r="V407" s="3"/>
      <c r="W407" s="3"/>
      <c r="X407" s="3"/>
      <c r="Y407" s="3"/>
      <c r="Z407" s="3"/>
    </row>
    <row r="408" ht="15.75" customHeight="1">
      <c r="A408" s="40"/>
      <c r="B408" s="41"/>
      <c r="C408" s="41"/>
      <c r="D408" s="41"/>
      <c r="E408" s="41"/>
      <c r="F408" s="1"/>
      <c r="G408" s="1"/>
      <c r="H408" s="3"/>
      <c r="I408" s="3"/>
      <c r="J408" s="3"/>
      <c r="K408" s="3"/>
      <c r="L408" s="3"/>
      <c r="M408" s="3"/>
      <c r="N408" s="3"/>
      <c r="O408" s="3"/>
      <c r="P408" s="3"/>
      <c r="Q408" s="3"/>
      <c r="R408" s="3"/>
      <c r="S408" s="3"/>
      <c r="T408" s="3"/>
      <c r="U408" s="3"/>
      <c r="V408" s="3"/>
      <c r="W408" s="3"/>
      <c r="X408" s="3"/>
      <c r="Y408" s="3"/>
      <c r="Z408" s="3"/>
    </row>
    <row r="409" ht="15.75" customHeight="1">
      <c r="A409" s="40"/>
      <c r="B409" s="41"/>
      <c r="C409" s="41"/>
      <c r="D409" s="41"/>
      <c r="E409" s="41"/>
      <c r="F409" s="1"/>
      <c r="G409" s="1"/>
      <c r="H409" s="3"/>
      <c r="I409" s="3"/>
      <c r="J409" s="3"/>
      <c r="K409" s="3"/>
      <c r="L409" s="3"/>
      <c r="M409" s="3"/>
      <c r="N409" s="3"/>
      <c r="O409" s="3"/>
      <c r="P409" s="3"/>
      <c r="Q409" s="3"/>
      <c r="R409" s="3"/>
      <c r="S409" s="3"/>
      <c r="T409" s="3"/>
      <c r="U409" s="3"/>
      <c r="V409" s="3"/>
      <c r="W409" s="3"/>
      <c r="X409" s="3"/>
      <c r="Y409" s="3"/>
      <c r="Z409" s="3"/>
    </row>
    <row r="410" ht="15.75" customHeight="1">
      <c r="A410" s="40"/>
      <c r="B410" s="41"/>
      <c r="C410" s="41"/>
      <c r="D410" s="41"/>
      <c r="E410" s="41"/>
      <c r="F410" s="1"/>
      <c r="G410" s="1"/>
      <c r="H410" s="3"/>
      <c r="I410" s="3"/>
      <c r="J410" s="3"/>
      <c r="K410" s="3"/>
      <c r="L410" s="3"/>
      <c r="M410" s="3"/>
      <c r="N410" s="3"/>
      <c r="O410" s="3"/>
      <c r="P410" s="3"/>
      <c r="Q410" s="3"/>
      <c r="R410" s="3"/>
      <c r="S410" s="3"/>
      <c r="T410" s="3"/>
      <c r="U410" s="3"/>
      <c r="V410" s="3"/>
      <c r="W410" s="3"/>
      <c r="X410" s="3"/>
      <c r="Y410" s="3"/>
      <c r="Z410" s="3"/>
    </row>
    <row r="411" ht="15.75" customHeight="1">
      <c r="A411" s="40"/>
      <c r="B411" s="41"/>
      <c r="C411" s="41"/>
      <c r="D411" s="41"/>
      <c r="E411" s="41"/>
      <c r="F411" s="1"/>
      <c r="G411" s="1"/>
      <c r="H411" s="3"/>
      <c r="I411" s="3"/>
      <c r="J411" s="3"/>
      <c r="K411" s="3"/>
      <c r="L411" s="3"/>
      <c r="M411" s="3"/>
      <c r="N411" s="3"/>
      <c r="O411" s="3"/>
      <c r="P411" s="3"/>
      <c r="Q411" s="3"/>
      <c r="R411" s="3"/>
      <c r="S411" s="3"/>
      <c r="T411" s="3"/>
      <c r="U411" s="3"/>
      <c r="V411" s="3"/>
      <c r="W411" s="3"/>
      <c r="X411" s="3"/>
      <c r="Y411" s="3"/>
      <c r="Z411" s="3"/>
    </row>
    <row r="412" ht="15.75" customHeight="1">
      <c r="A412" s="40"/>
      <c r="B412" s="41"/>
      <c r="C412" s="41"/>
      <c r="D412" s="41"/>
      <c r="E412" s="41"/>
      <c r="F412" s="1"/>
      <c r="G412" s="1"/>
      <c r="H412" s="3"/>
      <c r="I412" s="3"/>
      <c r="J412" s="3"/>
      <c r="K412" s="3"/>
      <c r="L412" s="3"/>
      <c r="M412" s="3"/>
      <c r="N412" s="3"/>
      <c r="O412" s="3"/>
      <c r="P412" s="3"/>
      <c r="Q412" s="3"/>
      <c r="R412" s="3"/>
      <c r="S412" s="3"/>
      <c r="T412" s="3"/>
      <c r="U412" s="3"/>
      <c r="V412" s="3"/>
      <c r="W412" s="3"/>
      <c r="X412" s="3"/>
      <c r="Y412" s="3"/>
      <c r="Z412" s="3"/>
    </row>
    <row r="413" ht="15.75" customHeight="1">
      <c r="A413" s="40"/>
      <c r="B413" s="41"/>
      <c r="C413" s="41"/>
      <c r="D413" s="41"/>
      <c r="E413" s="41"/>
      <c r="F413" s="1"/>
      <c r="G413" s="1"/>
      <c r="H413" s="3"/>
      <c r="I413" s="3"/>
      <c r="J413" s="3"/>
      <c r="K413" s="3"/>
      <c r="L413" s="3"/>
      <c r="M413" s="3"/>
      <c r="N413" s="3"/>
      <c r="O413" s="3"/>
      <c r="P413" s="3"/>
      <c r="Q413" s="3"/>
      <c r="R413" s="3"/>
      <c r="S413" s="3"/>
      <c r="T413" s="3"/>
      <c r="U413" s="3"/>
      <c r="V413" s="3"/>
      <c r="W413" s="3"/>
      <c r="X413" s="3"/>
      <c r="Y413" s="3"/>
      <c r="Z413" s="3"/>
    </row>
    <row r="414" ht="15.75" customHeight="1">
      <c r="A414" s="40"/>
      <c r="B414" s="41"/>
      <c r="C414" s="41"/>
      <c r="D414" s="41"/>
      <c r="E414" s="41"/>
      <c r="F414" s="1"/>
      <c r="G414" s="1"/>
      <c r="H414" s="3"/>
      <c r="I414" s="3"/>
      <c r="J414" s="3"/>
      <c r="K414" s="3"/>
      <c r="L414" s="3"/>
      <c r="M414" s="3"/>
      <c r="N414" s="3"/>
      <c r="O414" s="3"/>
      <c r="P414" s="3"/>
      <c r="Q414" s="3"/>
      <c r="R414" s="3"/>
      <c r="S414" s="3"/>
      <c r="T414" s="3"/>
      <c r="U414" s="3"/>
      <c r="V414" s="3"/>
      <c r="W414" s="3"/>
      <c r="X414" s="3"/>
      <c r="Y414" s="3"/>
      <c r="Z414" s="3"/>
    </row>
    <row r="415" ht="15.75" customHeight="1">
      <c r="A415" s="40"/>
      <c r="B415" s="41"/>
      <c r="C415" s="41"/>
      <c r="D415" s="41"/>
      <c r="E415" s="41"/>
      <c r="F415" s="1"/>
      <c r="G415" s="1"/>
      <c r="H415" s="3"/>
      <c r="I415" s="3"/>
      <c r="J415" s="3"/>
      <c r="K415" s="3"/>
      <c r="L415" s="3"/>
      <c r="M415" s="3"/>
      <c r="N415" s="3"/>
      <c r="O415" s="3"/>
      <c r="P415" s="3"/>
      <c r="Q415" s="3"/>
      <c r="R415" s="3"/>
      <c r="S415" s="3"/>
      <c r="T415" s="3"/>
      <c r="U415" s="3"/>
      <c r="V415" s="3"/>
      <c r="W415" s="3"/>
      <c r="X415" s="3"/>
      <c r="Y415" s="3"/>
      <c r="Z415" s="3"/>
    </row>
    <row r="416" ht="15.75" customHeight="1">
      <c r="A416" s="40"/>
      <c r="B416" s="41"/>
      <c r="C416" s="41"/>
      <c r="D416" s="41"/>
      <c r="E416" s="41"/>
      <c r="F416" s="1"/>
      <c r="G416" s="1"/>
      <c r="H416" s="3"/>
      <c r="I416" s="3"/>
      <c r="J416" s="3"/>
      <c r="K416" s="3"/>
      <c r="L416" s="3"/>
      <c r="M416" s="3"/>
      <c r="N416" s="3"/>
      <c r="O416" s="3"/>
      <c r="P416" s="3"/>
      <c r="Q416" s="3"/>
      <c r="R416" s="3"/>
      <c r="S416" s="3"/>
      <c r="T416" s="3"/>
      <c r="U416" s="3"/>
      <c r="V416" s="3"/>
      <c r="W416" s="3"/>
      <c r="X416" s="3"/>
      <c r="Y416" s="3"/>
      <c r="Z416" s="3"/>
    </row>
    <row r="417" ht="15.75" customHeight="1">
      <c r="A417" s="40"/>
      <c r="B417" s="41"/>
      <c r="C417" s="41"/>
      <c r="D417" s="41"/>
      <c r="E417" s="41"/>
      <c r="F417" s="1"/>
      <c r="G417" s="1"/>
      <c r="H417" s="3"/>
      <c r="I417" s="3"/>
      <c r="J417" s="3"/>
      <c r="K417" s="3"/>
      <c r="L417" s="3"/>
      <c r="M417" s="3"/>
      <c r="N417" s="3"/>
      <c r="O417" s="3"/>
      <c r="P417" s="3"/>
      <c r="Q417" s="3"/>
      <c r="R417" s="3"/>
      <c r="S417" s="3"/>
      <c r="T417" s="3"/>
      <c r="U417" s="3"/>
      <c r="V417" s="3"/>
      <c r="W417" s="3"/>
      <c r="X417" s="3"/>
      <c r="Y417" s="3"/>
      <c r="Z417" s="3"/>
    </row>
    <row r="418" ht="15.75" customHeight="1">
      <c r="A418" s="40"/>
      <c r="B418" s="41"/>
      <c r="C418" s="41"/>
      <c r="D418" s="41"/>
      <c r="E418" s="41"/>
      <c r="F418" s="1"/>
      <c r="G418" s="1"/>
      <c r="H418" s="3"/>
      <c r="I418" s="3"/>
      <c r="J418" s="3"/>
      <c r="K418" s="3"/>
      <c r="L418" s="3"/>
      <c r="M418" s="3"/>
      <c r="N418" s="3"/>
      <c r="O418" s="3"/>
      <c r="P418" s="3"/>
      <c r="Q418" s="3"/>
      <c r="R418" s="3"/>
      <c r="S418" s="3"/>
      <c r="T418" s="3"/>
      <c r="U418" s="3"/>
      <c r="V418" s="3"/>
      <c r="W418" s="3"/>
      <c r="X418" s="3"/>
      <c r="Y418" s="3"/>
      <c r="Z418" s="3"/>
    </row>
    <row r="419" ht="15.75" customHeight="1">
      <c r="A419" s="40"/>
      <c r="B419" s="41"/>
      <c r="C419" s="41"/>
      <c r="D419" s="41"/>
      <c r="E419" s="41"/>
      <c r="F419" s="1"/>
      <c r="G419" s="1"/>
      <c r="H419" s="3"/>
      <c r="I419" s="3"/>
      <c r="J419" s="3"/>
      <c r="K419" s="3"/>
      <c r="L419" s="3"/>
      <c r="M419" s="3"/>
      <c r="N419" s="3"/>
      <c r="O419" s="3"/>
      <c r="P419" s="3"/>
      <c r="Q419" s="3"/>
      <c r="R419" s="3"/>
      <c r="S419" s="3"/>
      <c r="T419" s="3"/>
      <c r="U419" s="3"/>
      <c r="V419" s="3"/>
      <c r="W419" s="3"/>
      <c r="X419" s="3"/>
      <c r="Y419" s="3"/>
      <c r="Z419" s="3"/>
    </row>
    <row r="420" ht="15.75" customHeight="1">
      <c r="A420" s="40"/>
      <c r="B420" s="41"/>
      <c r="C420" s="41"/>
      <c r="D420" s="41"/>
      <c r="E420" s="41"/>
      <c r="F420" s="1"/>
      <c r="G420" s="1"/>
      <c r="H420" s="3"/>
      <c r="I420" s="3"/>
      <c r="J420" s="3"/>
      <c r="K420" s="3"/>
      <c r="L420" s="3"/>
      <c r="M420" s="3"/>
      <c r="N420" s="3"/>
      <c r="O420" s="3"/>
      <c r="P420" s="3"/>
      <c r="Q420" s="3"/>
      <c r="R420" s="3"/>
      <c r="S420" s="3"/>
      <c r="T420" s="3"/>
      <c r="U420" s="3"/>
      <c r="V420" s="3"/>
      <c r="W420" s="3"/>
      <c r="X420" s="3"/>
      <c r="Y420" s="3"/>
      <c r="Z420" s="3"/>
    </row>
    <row r="421" ht="15.75" customHeight="1">
      <c r="A421" s="40"/>
      <c r="B421" s="41"/>
      <c r="C421" s="41"/>
      <c r="D421" s="41"/>
      <c r="E421" s="41"/>
      <c r="F421" s="1"/>
      <c r="G421" s="1"/>
      <c r="H421" s="3"/>
      <c r="I421" s="3"/>
      <c r="J421" s="3"/>
      <c r="K421" s="3"/>
      <c r="L421" s="3"/>
      <c r="M421" s="3"/>
      <c r="N421" s="3"/>
      <c r="O421" s="3"/>
      <c r="P421" s="3"/>
      <c r="Q421" s="3"/>
      <c r="R421" s="3"/>
      <c r="S421" s="3"/>
      <c r="T421" s="3"/>
      <c r="U421" s="3"/>
      <c r="V421" s="3"/>
      <c r="W421" s="3"/>
      <c r="X421" s="3"/>
      <c r="Y421" s="3"/>
      <c r="Z421" s="3"/>
    </row>
    <row r="422" ht="15.75" customHeight="1">
      <c r="A422" s="40"/>
      <c r="B422" s="41"/>
      <c r="C422" s="41"/>
      <c r="D422" s="41"/>
      <c r="E422" s="41"/>
      <c r="F422" s="1"/>
      <c r="G422" s="1"/>
      <c r="H422" s="3"/>
      <c r="I422" s="3"/>
      <c r="J422" s="3"/>
      <c r="K422" s="3"/>
      <c r="L422" s="3"/>
      <c r="M422" s="3"/>
      <c r="N422" s="3"/>
      <c r="O422" s="3"/>
      <c r="P422" s="3"/>
      <c r="Q422" s="3"/>
      <c r="R422" s="3"/>
      <c r="S422" s="3"/>
      <c r="T422" s="3"/>
      <c r="U422" s="3"/>
      <c r="V422" s="3"/>
      <c r="W422" s="3"/>
      <c r="X422" s="3"/>
      <c r="Y422" s="3"/>
      <c r="Z422" s="3"/>
    </row>
    <row r="423" ht="15.75" customHeight="1">
      <c r="A423" s="40"/>
      <c r="B423" s="41"/>
      <c r="C423" s="41"/>
      <c r="D423" s="41"/>
      <c r="E423" s="41"/>
      <c r="F423" s="1"/>
      <c r="G423" s="1"/>
      <c r="H423" s="3"/>
      <c r="I423" s="3"/>
      <c r="J423" s="3"/>
      <c r="K423" s="3"/>
      <c r="L423" s="3"/>
      <c r="M423" s="3"/>
      <c r="N423" s="3"/>
      <c r="O423" s="3"/>
      <c r="P423" s="3"/>
      <c r="Q423" s="3"/>
      <c r="R423" s="3"/>
      <c r="S423" s="3"/>
      <c r="T423" s="3"/>
      <c r="U423" s="3"/>
      <c r="V423" s="3"/>
      <c r="W423" s="3"/>
      <c r="X423" s="3"/>
      <c r="Y423" s="3"/>
      <c r="Z423" s="3"/>
    </row>
    <row r="424" ht="15.75" customHeight="1">
      <c r="A424" s="40"/>
      <c r="B424" s="41"/>
      <c r="C424" s="41"/>
      <c r="D424" s="41"/>
      <c r="E424" s="41"/>
      <c r="F424" s="1"/>
      <c r="G424" s="1"/>
      <c r="H424" s="3"/>
      <c r="I424" s="3"/>
      <c r="J424" s="3"/>
      <c r="K424" s="3"/>
      <c r="L424" s="3"/>
      <c r="M424" s="3"/>
      <c r="N424" s="3"/>
      <c r="O424" s="3"/>
      <c r="P424" s="3"/>
      <c r="Q424" s="3"/>
      <c r="R424" s="3"/>
      <c r="S424" s="3"/>
      <c r="T424" s="3"/>
      <c r="U424" s="3"/>
      <c r="V424" s="3"/>
      <c r="W424" s="3"/>
      <c r="X424" s="3"/>
      <c r="Y424" s="3"/>
      <c r="Z424" s="3"/>
    </row>
    <row r="425" ht="15.75" customHeight="1">
      <c r="A425" s="40"/>
      <c r="B425" s="41"/>
      <c r="C425" s="41"/>
      <c r="D425" s="41"/>
      <c r="E425" s="41"/>
      <c r="F425" s="1"/>
      <c r="G425" s="1"/>
      <c r="H425" s="3"/>
      <c r="I425" s="3"/>
      <c r="J425" s="3"/>
      <c r="K425" s="3"/>
      <c r="L425" s="3"/>
      <c r="M425" s="3"/>
      <c r="N425" s="3"/>
      <c r="O425" s="3"/>
      <c r="P425" s="3"/>
      <c r="Q425" s="3"/>
      <c r="R425" s="3"/>
      <c r="S425" s="3"/>
      <c r="T425" s="3"/>
      <c r="U425" s="3"/>
      <c r="V425" s="3"/>
      <c r="W425" s="3"/>
      <c r="X425" s="3"/>
      <c r="Y425" s="3"/>
      <c r="Z425" s="3"/>
    </row>
    <row r="426" ht="15.75" customHeight="1">
      <c r="A426" s="40"/>
      <c r="B426" s="41"/>
      <c r="C426" s="41"/>
      <c r="D426" s="41"/>
      <c r="E426" s="41"/>
      <c r="F426" s="1"/>
      <c r="G426" s="1"/>
      <c r="H426" s="3"/>
      <c r="I426" s="3"/>
      <c r="J426" s="3"/>
      <c r="K426" s="3"/>
      <c r="L426" s="3"/>
      <c r="M426" s="3"/>
      <c r="N426" s="3"/>
      <c r="O426" s="3"/>
      <c r="P426" s="3"/>
      <c r="Q426" s="3"/>
      <c r="R426" s="3"/>
      <c r="S426" s="3"/>
      <c r="T426" s="3"/>
      <c r="U426" s="3"/>
      <c r="V426" s="3"/>
      <c r="W426" s="3"/>
      <c r="X426" s="3"/>
      <c r="Y426" s="3"/>
      <c r="Z426" s="3"/>
    </row>
    <row r="427" ht="15.75" customHeight="1">
      <c r="A427" s="40"/>
      <c r="B427" s="41"/>
      <c r="C427" s="41"/>
      <c r="D427" s="41"/>
      <c r="E427" s="41"/>
      <c r="F427" s="1"/>
      <c r="G427" s="1"/>
      <c r="H427" s="3"/>
      <c r="I427" s="3"/>
      <c r="J427" s="3"/>
      <c r="K427" s="3"/>
      <c r="L427" s="3"/>
      <c r="M427" s="3"/>
      <c r="N427" s="3"/>
      <c r="O427" s="3"/>
      <c r="P427" s="3"/>
      <c r="Q427" s="3"/>
      <c r="R427" s="3"/>
      <c r="S427" s="3"/>
      <c r="T427" s="3"/>
      <c r="U427" s="3"/>
      <c r="V427" s="3"/>
      <c r="W427" s="3"/>
      <c r="X427" s="3"/>
      <c r="Y427" s="3"/>
      <c r="Z427" s="3"/>
    </row>
    <row r="428" ht="15.75" customHeight="1">
      <c r="A428" s="40"/>
      <c r="B428" s="41"/>
      <c r="C428" s="41"/>
      <c r="D428" s="41"/>
      <c r="E428" s="41"/>
      <c r="F428" s="1"/>
      <c r="G428" s="1"/>
      <c r="H428" s="3"/>
      <c r="I428" s="3"/>
      <c r="J428" s="3"/>
      <c r="K428" s="3"/>
      <c r="L428" s="3"/>
      <c r="M428" s="3"/>
      <c r="N428" s="3"/>
      <c r="O428" s="3"/>
      <c r="P428" s="3"/>
      <c r="Q428" s="3"/>
      <c r="R428" s="3"/>
      <c r="S428" s="3"/>
      <c r="T428" s="3"/>
      <c r="U428" s="3"/>
      <c r="V428" s="3"/>
      <c r="W428" s="3"/>
      <c r="X428" s="3"/>
      <c r="Y428" s="3"/>
      <c r="Z428" s="3"/>
    </row>
    <row r="429" ht="15.75" customHeight="1">
      <c r="A429" s="40"/>
      <c r="B429" s="41"/>
      <c r="C429" s="41"/>
      <c r="D429" s="41"/>
      <c r="E429" s="41"/>
      <c r="F429" s="1"/>
      <c r="G429" s="1"/>
      <c r="H429" s="3"/>
      <c r="I429" s="3"/>
      <c r="J429" s="3"/>
      <c r="K429" s="3"/>
      <c r="L429" s="3"/>
      <c r="M429" s="3"/>
      <c r="N429" s="3"/>
      <c r="O429" s="3"/>
      <c r="P429" s="3"/>
      <c r="Q429" s="3"/>
      <c r="R429" s="3"/>
      <c r="S429" s="3"/>
      <c r="T429" s="3"/>
      <c r="U429" s="3"/>
      <c r="V429" s="3"/>
      <c r="W429" s="3"/>
      <c r="X429" s="3"/>
      <c r="Y429" s="3"/>
      <c r="Z429" s="3"/>
    </row>
    <row r="430" ht="15.75" customHeight="1">
      <c r="A430" s="40"/>
      <c r="B430" s="41"/>
      <c r="C430" s="41"/>
      <c r="D430" s="41"/>
      <c r="E430" s="41"/>
      <c r="F430" s="1"/>
      <c r="G430" s="1"/>
      <c r="H430" s="3"/>
      <c r="I430" s="3"/>
      <c r="J430" s="3"/>
      <c r="K430" s="3"/>
      <c r="L430" s="3"/>
      <c r="M430" s="3"/>
      <c r="N430" s="3"/>
      <c r="O430" s="3"/>
      <c r="P430" s="3"/>
      <c r="Q430" s="3"/>
      <c r="R430" s="3"/>
      <c r="S430" s="3"/>
      <c r="T430" s="3"/>
      <c r="U430" s="3"/>
      <c r="V430" s="3"/>
      <c r="W430" s="3"/>
      <c r="X430" s="3"/>
      <c r="Y430" s="3"/>
      <c r="Z430" s="3"/>
    </row>
    <row r="431" ht="15.75" customHeight="1">
      <c r="A431" s="40"/>
      <c r="B431" s="41"/>
      <c r="C431" s="41"/>
      <c r="D431" s="41"/>
      <c r="E431" s="41"/>
      <c r="F431" s="1"/>
      <c r="G431" s="1"/>
      <c r="H431" s="3"/>
      <c r="I431" s="3"/>
      <c r="J431" s="3"/>
      <c r="K431" s="3"/>
      <c r="L431" s="3"/>
      <c r="M431" s="3"/>
      <c r="N431" s="3"/>
      <c r="O431" s="3"/>
      <c r="P431" s="3"/>
      <c r="Q431" s="3"/>
      <c r="R431" s="3"/>
      <c r="S431" s="3"/>
      <c r="T431" s="3"/>
      <c r="U431" s="3"/>
      <c r="V431" s="3"/>
      <c r="W431" s="3"/>
      <c r="X431" s="3"/>
      <c r="Y431" s="3"/>
      <c r="Z431" s="3"/>
    </row>
    <row r="432" ht="15.75" customHeight="1">
      <c r="A432" s="40"/>
      <c r="B432" s="41"/>
      <c r="C432" s="41"/>
      <c r="D432" s="41"/>
      <c r="E432" s="41"/>
      <c r="F432" s="1"/>
      <c r="G432" s="1"/>
      <c r="H432" s="3"/>
      <c r="I432" s="3"/>
      <c r="J432" s="3"/>
      <c r="K432" s="3"/>
      <c r="L432" s="3"/>
      <c r="M432" s="3"/>
      <c r="N432" s="3"/>
      <c r="O432" s="3"/>
      <c r="P432" s="3"/>
      <c r="Q432" s="3"/>
      <c r="R432" s="3"/>
      <c r="S432" s="3"/>
      <c r="T432" s="3"/>
      <c r="U432" s="3"/>
      <c r="V432" s="3"/>
      <c r="W432" s="3"/>
      <c r="X432" s="3"/>
      <c r="Y432" s="3"/>
      <c r="Z432" s="3"/>
    </row>
    <row r="433" ht="15.75" customHeight="1">
      <c r="A433" s="40"/>
      <c r="B433" s="41"/>
      <c r="C433" s="41"/>
      <c r="D433" s="41"/>
      <c r="E433" s="41"/>
      <c r="F433" s="1"/>
      <c r="G433" s="1"/>
      <c r="H433" s="3"/>
      <c r="I433" s="3"/>
      <c r="J433" s="3"/>
      <c r="K433" s="3"/>
      <c r="L433" s="3"/>
      <c r="M433" s="3"/>
      <c r="N433" s="3"/>
      <c r="O433" s="3"/>
      <c r="P433" s="3"/>
      <c r="Q433" s="3"/>
      <c r="R433" s="3"/>
      <c r="S433" s="3"/>
      <c r="T433" s="3"/>
      <c r="U433" s="3"/>
      <c r="V433" s="3"/>
      <c r="W433" s="3"/>
      <c r="X433" s="3"/>
      <c r="Y433" s="3"/>
      <c r="Z433" s="3"/>
    </row>
    <row r="434" ht="15.75" customHeight="1">
      <c r="A434" s="40"/>
      <c r="B434" s="41"/>
      <c r="C434" s="41"/>
      <c r="D434" s="41"/>
      <c r="E434" s="41"/>
      <c r="F434" s="1"/>
      <c r="G434" s="1"/>
      <c r="H434" s="3"/>
      <c r="I434" s="3"/>
      <c r="J434" s="3"/>
      <c r="K434" s="3"/>
      <c r="L434" s="3"/>
      <c r="M434" s="3"/>
      <c r="N434" s="3"/>
      <c r="O434" s="3"/>
      <c r="P434" s="3"/>
      <c r="Q434" s="3"/>
      <c r="R434" s="3"/>
      <c r="S434" s="3"/>
      <c r="T434" s="3"/>
      <c r="U434" s="3"/>
      <c r="V434" s="3"/>
      <c r="W434" s="3"/>
      <c r="X434" s="3"/>
      <c r="Y434" s="3"/>
      <c r="Z434" s="3"/>
    </row>
    <row r="435" ht="15.75" customHeight="1">
      <c r="A435" s="40"/>
      <c r="B435" s="41"/>
      <c r="C435" s="41"/>
      <c r="D435" s="41"/>
      <c r="E435" s="41"/>
      <c r="F435" s="1"/>
      <c r="G435" s="1"/>
      <c r="H435" s="3"/>
      <c r="I435" s="3"/>
      <c r="J435" s="3"/>
      <c r="K435" s="3"/>
      <c r="L435" s="3"/>
      <c r="M435" s="3"/>
      <c r="N435" s="3"/>
      <c r="O435" s="3"/>
      <c r="P435" s="3"/>
      <c r="Q435" s="3"/>
      <c r="R435" s="3"/>
      <c r="S435" s="3"/>
      <c r="T435" s="3"/>
      <c r="U435" s="3"/>
      <c r="V435" s="3"/>
      <c r="W435" s="3"/>
      <c r="X435" s="3"/>
      <c r="Y435" s="3"/>
      <c r="Z435" s="3"/>
    </row>
    <row r="436" ht="15.75" customHeight="1">
      <c r="A436" s="40"/>
      <c r="B436" s="41"/>
      <c r="C436" s="41"/>
      <c r="D436" s="41"/>
      <c r="E436" s="41"/>
      <c r="F436" s="1"/>
      <c r="G436" s="1"/>
      <c r="H436" s="3"/>
      <c r="I436" s="3"/>
      <c r="J436" s="3"/>
      <c r="K436" s="3"/>
      <c r="L436" s="3"/>
      <c r="M436" s="3"/>
      <c r="N436" s="3"/>
      <c r="O436" s="3"/>
      <c r="P436" s="3"/>
      <c r="Q436" s="3"/>
      <c r="R436" s="3"/>
      <c r="S436" s="3"/>
      <c r="T436" s="3"/>
      <c r="U436" s="3"/>
      <c r="V436" s="3"/>
      <c r="W436" s="3"/>
      <c r="X436" s="3"/>
      <c r="Y436" s="3"/>
      <c r="Z436" s="3"/>
    </row>
    <row r="437" ht="15.75" customHeight="1">
      <c r="A437" s="40"/>
      <c r="B437" s="41"/>
      <c r="C437" s="41"/>
      <c r="D437" s="41"/>
      <c r="E437" s="41"/>
      <c r="F437" s="1"/>
      <c r="G437" s="1"/>
      <c r="H437" s="3"/>
      <c r="I437" s="3"/>
      <c r="J437" s="3"/>
      <c r="K437" s="3"/>
      <c r="L437" s="3"/>
      <c r="M437" s="3"/>
      <c r="N437" s="3"/>
      <c r="O437" s="3"/>
      <c r="P437" s="3"/>
      <c r="Q437" s="3"/>
      <c r="R437" s="3"/>
      <c r="S437" s="3"/>
      <c r="T437" s="3"/>
      <c r="U437" s="3"/>
      <c r="V437" s="3"/>
      <c r="W437" s="3"/>
      <c r="X437" s="3"/>
      <c r="Y437" s="3"/>
      <c r="Z437" s="3"/>
    </row>
    <row r="438" ht="15.75" customHeight="1">
      <c r="A438" s="40"/>
      <c r="B438" s="41"/>
      <c r="C438" s="41"/>
      <c r="D438" s="41"/>
      <c r="E438" s="41"/>
      <c r="F438" s="1"/>
      <c r="G438" s="1"/>
      <c r="H438" s="3"/>
      <c r="I438" s="3"/>
      <c r="J438" s="3"/>
      <c r="K438" s="3"/>
      <c r="L438" s="3"/>
      <c r="M438" s="3"/>
      <c r="N438" s="3"/>
      <c r="O438" s="3"/>
      <c r="P438" s="3"/>
      <c r="Q438" s="3"/>
      <c r="R438" s="3"/>
      <c r="S438" s="3"/>
      <c r="T438" s="3"/>
      <c r="U438" s="3"/>
      <c r="V438" s="3"/>
      <c r="W438" s="3"/>
      <c r="X438" s="3"/>
      <c r="Y438" s="3"/>
      <c r="Z438" s="3"/>
    </row>
    <row r="439" ht="15.75" customHeight="1">
      <c r="A439" s="40"/>
      <c r="B439" s="41"/>
      <c r="C439" s="41"/>
      <c r="D439" s="41"/>
      <c r="E439" s="41"/>
      <c r="F439" s="1"/>
      <c r="G439" s="1"/>
      <c r="H439" s="3"/>
      <c r="I439" s="3"/>
      <c r="J439" s="3"/>
      <c r="K439" s="3"/>
      <c r="L439" s="3"/>
      <c r="M439" s="3"/>
      <c r="N439" s="3"/>
      <c r="O439" s="3"/>
      <c r="P439" s="3"/>
      <c r="Q439" s="3"/>
      <c r="R439" s="3"/>
      <c r="S439" s="3"/>
      <c r="T439" s="3"/>
      <c r="U439" s="3"/>
      <c r="V439" s="3"/>
      <c r="W439" s="3"/>
      <c r="X439" s="3"/>
      <c r="Y439" s="3"/>
      <c r="Z439" s="3"/>
    </row>
    <row r="440" ht="15.75" customHeight="1">
      <c r="A440" s="40"/>
      <c r="B440" s="41"/>
      <c r="C440" s="41"/>
      <c r="D440" s="41"/>
      <c r="E440" s="41"/>
      <c r="F440" s="1"/>
      <c r="G440" s="1"/>
      <c r="H440" s="3"/>
      <c r="I440" s="3"/>
      <c r="J440" s="3"/>
      <c r="K440" s="3"/>
      <c r="L440" s="3"/>
      <c r="M440" s="3"/>
      <c r="N440" s="3"/>
      <c r="O440" s="3"/>
      <c r="P440" s="3"/>
      <c r="Q440" s="3"/>
      <c r="R440" s="3"/>
      <c r="S440" s="3"/>
      <c r="T440" s="3"/>
      <c r="U440" s="3"/>
      <c r="V440" s="3"/>
      <c r="W440" s="3"/>
      <c r="X440" s="3"/>
      <c r="Y440" s="3"/>
      <c r="Z440" s="3"/>
    </row>
    <row r="441" ht="15.75" customHeight="1">
      <c r="A441" s="40"/>
      <c r="B441" s="41"/>
      <c r="C441" s="41"/>
      <c r="D441" s="41"/>
      <c r="E441" s="41"/>
      <c r="F441" s="1"/>
      <c r="G441" s="1"/>
      <c r="H441" s="3"/>
      <c r="I441" s="3"/>
      <c r="J441" s="3"/>
      <c r="K441" s="3"/>
      <c r="L441" s="3"/>
      <c r="M441" s="3"/>
      <c r="N441" s="3"/>
      <c r="O441" s="3"/>
      <c r="P441" s="3"/>
      <c r="Q441" s="3"/>
      <c r="R441" s="3"/>
      <c r="S441" s="3"/>
      <c r="T441" s="3"/>
      <c r="U441" s="3"/>
      <c r="V441" s="3"/>
      <c r="W441" s="3"/>
      <c r="X441" s="3"/>
      <c r="Y441" s="3"/>
      <c r="Z441" s="3"/>
    </row>
    <row r="442" ht="15.75" customHeight="1">
      <c r="A442" s="40"/>
      <c r="B442" s="41"/>
      <c r="C442" s="41"/>
      <c r="D442" s="41"/>
      <c r="E442" s="41"/>
      <c r="F442" s="1"/>
      <c r="G442" s="1"/>
      <c r="H442" s="3"/>
      <c r="I442" s="3"/>
      <c r="J442" s="3"/>
      <c r="K442" s="3"/>
      <c r="L442" s="3"/>
      <c r="M442" s="3"/>
      <c r="N442" s="3"/>
      <c r="O442" s="3"/>
      <c r="P442" s="3"/>
      <c r="Q442" s="3"/>
      <c r="R442" s="3"/>
      <c r="S442" s="3"/>
      <c r="T442" s="3"/>
      <c r="U442" s="3"/>
      <c r="V442" s="3"/>
      <c r="W442" s="3"/>
      <c r="X442" s="3"/>
      <c r="Y442" s="3"/>
      <c r="Z442" s="3"/>
    </row>
    <row r="443" ht="15.75" customHeight="1">
      <c r="A443" s="40"/>
      <c r="B443" s="41"/>
      <c r="C443" s="41"/>
      <c r="D443" s="41"/>
      <c r="E443" s="41"/>
      <c r="F443" s="1"/>
      <c r="G443" s="1"/>
      <c r="H443" s="3"/>
      <c r="I443" s="3"/>
      <c r="J443" s="3"/>
      <c r="K443" s="3"/>
      <c r="L443" s="3"/>
      <c r="M443" s="3"/>
      <c r="N443" s="3"/>
      <c r="O443" s="3"/>
      <c r="P443" s="3"/>
      <c r="Q443" s="3"/>
      <c r="R443" s="3"/>
      <c r="S443" s="3"/>
      <c r="T443" s="3"/>
      <c r="U443" s="3"/>
      <c r="V443" s="3"/>
      <c r="W443" s="3"/>
      <c r="X443" s="3"/>
      <c r="Y443" s="3"/>
      <c r="Z443" s="3"/>
    </row>
    <row r="444" ht="15.75" customHeight="1">
      <c r="A444" s="40"/>
      <c r="B444" s="41"/>
      <c r="C444" s="41"/>
      <c r="D444" s="41"/>
      <c r="E444" s="41"/>
      <c r="F444" s="1"/>
      <c r="G444" s="1"/>
      <c r="H444" s="3"/>
      <c r="I444" s="3"/>
      <c r="J444" s="3"/>
      <c r="K444" s="3"/>
      <c r="L444" s="3"/>
      <c r="M444" s="3"/>
      <c r="N444" s="3"/>
      <c r="O444" s="3"/>
      <c r="P444" s="3"/>
      <c r="Q444" s="3"/>
      <c r="R444" s="3"/>
      <c r="S444" s="3"/>
      <c r="T444" s="3"/>
      <c r="U444" s="3"/>
      <c r="V444" s="3"/>
      <c r="W444" s="3"/>
      <c r="X444" s="3"/>
      <c r="Y444" s="3"/>
      <c r="Z444" s="3"/>
    </row>
    <row r="445" ht="15.75" customHeight="1">
      <c r="A445" s="40"/>
      <c r="B445" s="41"/>
      <c r="C445" s="41"/>
      <c r="D445" s="41"/>
      <c r="E445" s="41"/>
      <c r="F445" s="1"/>
      <c r="G445" s="1"/>
      <c r="H445" s="3"/>
      <c r="I445" s="3"/>
      <c r="J445" s="3"/>
      <c r="K445" s="3"/>
      <c r="L445" s="3"/>
      <c r="M445" s="3"/>
      <c r="N445" s="3"/>
      <c r="O445" s="3"/>
      <c r="P445" s="3"/>
      <c r="Q445" s="3"/>
      <c r="R445" s="3"/>
      <c r="S445" s="3"/>
      <c r="T445" s="3"/>
      <c r="U445" s="3"/>
      <c r="V445" s="3"/>
      <c r="W445" s="3"/>
      <c r="X445" s="3"/>
      <c r="Y445" s="3"/>
      <c r="Z445" s="3"/>
    </row>
    <row r="446" ht="15.75" customHeight="1">
      <c r="A446" s="40"/>
      <c r="B446" s="41"/>
      <c r="C446" s="41"/>
      <c r="D446" s="41"/>
      <c r="E446" s="41"/>
      <c r="F446" s="1"/>
      <c r="G446" s="1"/>
      <c r="H446" s="3"/>
      <c r="I446" s="3"/>
      <c r="J446" s="3"/>
      <c r="K446" s="3"/>
      <c r="L446" s="3"/>
      <c r="M446" s="3"/>
      <c r="N446" s="3"/>
      <c r="O446" s="3"/>
      <c r="P446" s="3"/>
      <c r="Q446" s="3"/>
      <c r="R446" s="3"/>
      <c r="S446" s="3"/>
      <c r="T446" s="3"/>
      <c r="U446" s="3"/>
      <c r="V446" s="3"/>
      <c r="W446" s="3"/>
      <c r="X446" s="3"/>
      <c r="Y446" s="3"/>
      <c r="Z446" s="3"/>
    </row>
    <row r="447" ht="15.75" customHeight="1">
      <c r="A447" s="40"/>
      <c r="B447" s="41"/>
      <c r="C447" s="41"/>
      <c r="D447" s="41"/>
      <c r="E447" s="41"/>
      <c r="F447" s="1"/>
      <c r="G447" s="1"/>
      <c r="H447" s="3"/>
      <c r="I447" s="3"/>
      <c r="J447" s="3"/>
      <c r="K447" s="3"/>
      <c r="L447" s="3"/>
      <c r="M447" s="3"/>
      <c r="N447" s="3"/>
      <c r="O447" s="3"/>
      <c r="P447" s="3"/>
      <c r="Q447" s="3"/>
      <c r="R447" s="3"/>
      <c r="S447" s="3"/>
      <c r="T447" s="3"/>
      <c r="U447" s="3"/>
      <c r="V447" s="3"/>
      <c r="W447" s="3"/>
      <c r="X447" s="3"/>
      <c r="Y447" s="3"/>
      <c r="Z447" s="3"/>
    </row>
    <row r="448" ht="15.75" customHeight="1">
      <c r="A448" s="40"/>
      <c r="B448" s="41"/>
      <c r="C448" s="41"/>
      <c r="D448" s="41"/>
      <c r="E448" s="41"/>
      <c r="F448" s="1"/>
      <c r="G448" s="1"/>
      <c r="H448" s="3"/>
      <c r="I448" s="3"/>
      <c r="J448" s="3"/>
      <c r="K448" s="3"/>
      <c r="L448" s="3"/>
      <c r="M448" s="3"/>
      <c r="N448" s="3"/>
      <c r="O448" s="3"/>
      <c r="P448" s="3"/>
      <c r="Q448" s="3"/>
      <c r="R448" s="3"/>
      <c r="S448" s="3"/>
      <c r="T448" s="3"/>
      <c r="U448" s="3"/>
      <c r="V448" s="3"/>
      <c r="W448" s="3"/>
      <c r="X448" s="3"/>
      <c r="Y448" s="3"/>
      <c r="Z448" s="3"/>
    </row>
    <row r="449" ht="15.75" customHeight="1">
      <c r="A449" s="40"/>
      <c r="B449" s="41"/>
      <c r="C449" s="41"/>
      <c r="D449" s="41"/>
      <c r="E449" s="41"/>
      <c r="F449" s="1"/>
      <c r="G449" s="1"/>
      <c r="H449" s="3"/>
      <c r="I449" s="3"/>
      <c r="J449" s="3"/>
      <c r="K449" s="3"/>
      <c r="L449" s="3"/>
      <c r="M449" s="3"/>
      <c r="N449" s="3"/>
      <c r="O449" s="3"/>
      <c r="P449" s="3"/>
      <c r="Q449" s="3"/>
      <c r="R449" s="3"/>
      <c r="S449" s="3"/>
      <c r="T449" s="3"/>
      <c r="U449" s="3"/>
      <c r="V449" s="3"/>
      <c r="W449" s="3"/>
      <c r="X449" s="3"/>
      <c r="Y449" s="3"/>
      <c r="Z449" s="3"/>
    </row>
    <row r="450" ht="15.75" customHeight="1">
      <c r="A450" s="40"/>
      <c r="B450" s="41"/>
      <c r="C450" s="41"/>
      <c r="D450" s="41"/>
      <c r="E450" s="41"/>
      <c r="F450" s="1"/>
      <c r="G450" s="1"/>
      <c r="H450" s="3"/>
      <c r="I450" s="3"/>
      <c r="J450" s="3"/>
      <c r="K450" s="3"/>
      <c r="L450" s="3"/>
      <c r="M450" s="3"/>
      <c r="N450" s="3"/>
      <c r="O450" s="3"/>
      <c r="P450" s="3"/>
      <c r="Q450" s="3"/>
      <c r="R450" s="3"/>
      <c r="S450" s="3"/>
      <c r="T450" s="3"/>
      <c r="U450" s="3"/>
      <c r="V450" s="3"/>
      <c r="W450" s="3"/>
      <c r="X450" s="3"/>
      <c r="Y450" s="3"/>
      <c r="Z450" s="3"/>
    </row>
    <row r="451" ht="15.75" customHeight="1">
      <c r="A451" s="40"/>
      <c r="B451" s="41"/>
      <c r="C451" s="41"/>
      <c r="D451" s="41"/>
      <c r="E451" s="41"/>
      <c r="F451" s="1"/>
      <c r="G451" s="1"/>
      <c r="H451" s="3"/>
      <c r="I451" s="3"/>
      <c r="J451" s="3"/>
      <c r="K451" s="3"/>
      <c r="L451" s="3"/>
      <c r="M451" s="3"/>
      <c r="N451" s="3"/>
      <c r="O451" s="3"/>
      <c r="P451" s="3"/>
      <c r="Q451" s="3"/>
      <c r="R451" s="3"/>
      <c r="S451" s="3"/>
      <c r="T451" s="3"/>
      <c r="U451" s="3"/>
      <c r="V451" s="3"/>
      <c r="W451" s="3"/>
      <c r="X451" s="3"/>
      <c r="Y451" s="3"/>
      <c r="Z451" s="3"/>
    </row>
    <row r="452" ht="15.75" customHeight="1">
      <c r="A452" s="40"/>
      <c r="B452" s="41"/>
      <c r="C452" s="41"/>
      <c r="D452" s="41"/>
      <c r="E452" s="41"/>
      <c r="F452" s="1"/>
      <c r="G452" s="1"/>
      <c r="H452" s="3"/>
      <c r="I452" s="3"/>
      <c r="J452" s="3"/>
      <c r="K452" s="3"/>
      <c r="L452" s="3"/>
      <c r="M452" s="3"/>
      <c r="N452" s="3"/>
      <c r="O452" s="3"/>
      <c r="P452" s="3"/>
      <c r="Q452" s="3"/>
      <c r="R452" s="3"/>
      <c r="S452" s="3"/>
      <c r="T452" s="3"/>
      <c r="U452" s="3"/>
      <c r="V452" s="3"/>
      <c r="W452" s="3"/>
      <c r="X452" s="3"/>
      <c r="Y452" s="3"/>
      <c r="Z452" s="3"/>
    </row>
    <row r="453" ht="15.75" customHeight="1">
      <c r="A453" s="40"/>
      <c r="B453" s="41"/>
      <c r="C453" s="41"/>
      <c r="D453" s="41"/>
      <c r="E453" s="41"/>
      <c r="F453" s="1"/>
      <c r="G453" s="1"/>
      <c r="H453" s="3"/>
      <c r="I453" s="3"/>
      <c r="J453" s="3"/>
      <c r="K453" s="3"/>
      <c r="L453" s="3"/>
      <c r="M453" s="3"/>
      <c r="N453" s="3"/>
      <c r="O453" s="3"/>
      <c r="P453" s="3"/>
      <c r="Q453" s="3"/>
      <c r="R453" s="3"/>
      <c r="S453" s="3"/>
      <c r="T453" s="3"/>
      <c r="U453" s="3"/>
      <c r="V453" s="3"/>
      <c r="W453" s="3"/>
      <c r="X453" s="3"/>
      <c r="Y453" s="3"/>
      <c r="Z453" s="3"/>
    </row>
    <row r="454" ht="15.75" customHeight="1">
      <c r="A454" s="40"/>
      <c r="B454" s="41"/>
      <c r="C454" s="41"/>
      <c r="D454" s="41"/>
      <c r="E454" s="41"/>
      <c r="F454" s="1"/>
      <c r="G454" s="1"/>
      <c r="H454" s="3"/>
      <c r="I454" s="3"/>
      <c r="J454" s="3"/>
      <c r="K454" s="3"/>
      <c r="L454" s="3"/>
      <c r="M454" s="3"/>
      <c r="N454" s="3"/>
      <c r="O454" s="3"/>
      <c r="P454" s="3"/>
      <c r="Q454" s="3"/>
      <c r="R454" s="3"/>
      <c r="S454" s="3"/>
      <c r="T454" s="3"/>
      <c r="U454" s="3"/>
      <c r="V454" s="3"/>
      <c r="W454" s="3"/>
      <c r="X454" s="3"/>
      <c r="Y454" s="3"/>
      <c r="Z454" s="3"/>
    </row>
    <row r="455" ht="15.75" customHeight="1">
      <c r="A455" s="40"/>
      <c r="B455" s="41"/>
      <c r="C455" s="41"/>
      <c r="D455" s="41"/>
      <c r="E455" s="41"/>
      <c r="F455" s="1"/>
      <c r="G455" s="1"/>
      <c r="H455" s="3"/>
      <c r="I455" s="3"/>
      <c r="J455" s="3"/>
      <c r="K455" s="3"/>
      <c r="L455" s="3"/>
      <c r="M455" s="3"/>
      <c r="N455" s="3"/>
      <c r="O455" s="3"/>
      <c r="P455" s="3"/>
      <c r="Q455" s="3"/>
      <c r="R455" s="3"/>
      <c r="S455" s="3"/>
      <c r="T455" s="3"/>
      <c r="U455" s="3"/>
      <c r="V455" s="3"/>
      <c r="W455" s="3"/>
      <c r="X455" s="3"/>
      <c r="Y455" s="3"/>
      <c r="Z455" s="3"/>
    </row>
    <row r="456" ht="15.75" customHeight="1">
      <c r="A456" s="40"/>
      <c r="B456" s="41"/>
      <c r="C456" s="41"/>
      <c r="D456" s="41"/>
      <c r="E456" s="41"/>
      <c r="F456" s="1"/>
      <c r="G456" s="1"/>
      <c r="H456" s="3"/>
      <c r="I456" s="3"/>
      <c r="J456" s="3"/>
      <c r="K456" s="3"/>
      <c r="L456" s="3"/>
      <c r="M456" s="3"/>
      <c r="N456" s="3"/>
      <c r="O456" s="3"/>
      <c r="P456" s="3"/>
      <c r="Q456" s="3"/>
      <c r="R456" s="3"/>
      <c r="S456" s="3"/>
      <c r="T456" s="3"/>
      <c r="U456" s="3"/>
      <c r="V456" s="3"/>
      <c r="W456" s="3"/>
      <c r="X456" s="3"/>
      <c r="Y456" s="3"/>
      <c r="Z456" s="3"/>
    </row>
    <row r="457" ht="15.75" customHeight="1">
      <c r="A457" s="40"/>
      <c r="B457" s="41"/>
      <c r="C457" s="41"/>
      <c r="D457" s="41"/>
      <c r="E457" s="41"/>
      <c r="F457" s="1"/>
      <c r="G457" s="1"/>
      <c r="H457" s="3"/>
      <c r="I457" s="3"/>
      <c r="J457" s="3"/>
      <c r="K457" s="3"/>
      <c r="L457" s="3"/>
      <c r="M457" s="3"/>
      <c r="N457" s="3"/>
      <c r="O457" s="3"/>
      <c r="P457" s="3"/>
      <c r="Q457" s="3"/>
      <c r="R457" s="3"/>
      <c r="S457" s="3"/>
      <c r="T457" s="3"/>
      <c r="U457" s="3"/>
      <c r="V457" s="3"/>
      <c r="W457" s="3"/>
      <c r="X457" s="3"/>
      <c r="Y457" s="3"/>
      <c r="Z457" s="3"/>
    </row>
    <row r="458" ht="15.75" customHeight="1">
      <c r="A458" s="40"/>
      <c r="B458" s="41"/>
      <c r="C458" s="41"/>
      <c r="D458" s="41"/>
      <c r="E458" s="41"/>
      <c r="F458" s="1"/>
      <c r="G458" s="1"/>
      <c r="H458" s="3"/>
      <c r="I458" s="3"/>
      <c r="J458" s="3"/>
      <c r="K458" s="3"/>
      <c r="L458" s="3"/>
      <c r="M458" s="3"/>
      <c r="N458" s="3"/>
      <c r="O458" s="3"/>
      <c r="P458" s="3"/>
      <c r="Q458" s="3"/>
      <c r="R458" s="3"/>
      <c r="S458" s="3"/>
      <c r="T458" s="3"/>
      <c r="U458" s="3"/>
      <c r="V458" s="3"/>
      <c r="W458" s="3"/>
      <c r="X458" s="3"/>
      <c r="Y458" s="3"/>
      <c r="Z458" s="3"/>
    </row>
    <row r="459" ht="15.75" customHeight="1">
      <c r="A459" s="40"/>
      <c r="B459" s="41"/>
      <c r="C459" s="41"/>
      <c r="D459" s="41"/>
      <c r="E459" s="41"/>
      <c r="F459" s="1"/>
      <c r="G459" s="1"/>
      <c r="H459" s="3"/>
      <c r="I459" s="3"/>
      <c r="J459" s="3"/>
      <c r="K459" s="3"/>
      <c r="L459" s="3"/>
      <c r="M459" s="3"/>
      <c r="N459" s="3"/>
      <c r="O459" s="3"/>
      <c r="P459" s="3"/>
      <c r="Q459" s="3"/>
      <c r="R459" s="3"/>
      <c r="S459" s="3"/>
      <c r="T459" s="3"/>
      <c r="U459" s="3"/>
      <c r="V459" s="3"/>
      <c r="W459" s="3"/>
      <c r="X459" s="3"/>
      <c r="Y459" s="3"/>
      <c r="Z459" s="3"/>
    </row>
    <row r="460" ht="15.75" customHeight="1">
      <c r="A460" s="40"/>
      <c r="B460" s="41"/>
      <c r="C460" s="41"/>
      <c r="D460" s="41"/>
      <c r="E460" s="41"/>
      <c r="F460" s="1"/>
      <c r="G460" s="1"/>
      <c r="H460" s="3"/>
      <c r="I460" s="3"/>
      <c r="J460" s="3"/>
      <c r="K460" s="3"/>
      <c r="L460" s="3"/>
      <c r="M460" s="3"/>
      <c r="N460" s="3"/>
      <c r="O460" s="3"/>
      <c r="P460" s="3"/>
      <c r="Q460" s="3"/>
      <c r="R460" s="3"/>
      <c r="S460" s="3"/>
      <c r="T460" s="3"/>
      <c r="U460" s="3"/>
      <c r="V460" s="3"/>
      <c r="W460" s="3"/>
      <c r="X460" s="3"/>
      <c r="Y460" s="3"/>
      <c r="Z460" s="3"/>
    </row>
    <row r="461" ht="15.75" customHeight="1">
      <c r="A461" s="40"/>
      <c r="B461" s="41"/>
      <c r="C461" s="41"/>
      <c r="D461" s="41"/>
      <c r="E461" s="41"/>
      <c r="F461" s="1"/>
      <c r="G461" s="1"/>
      <c r="H461" s="3"/>
      <c r="I461" s="3"/>
      <c r="J461" s="3"/>
      <c r="K461" s="3"/>
      <c r="L461" s="3"/>
      <c r="M461" s="3"/>
      <c r="N461" s="3"/>
      <c r="O461" s="3"/>
      <c r="P461" s="3"/>
      <c r="Q461" s="3"/>
      <c r="R461" s="3"/>
      <c r="S461" s="3"/>
      <c r="T461" s="3"/>
      <c r="U461" s="3"/>
      <c r="V461" s="3"/>
      <c r="W461" s="3"/>
      <c r="X461" s="3"/>
      <c r="Y461" s="3"/>
      <c r="Z461" s="3"/>
    </row>
    <row r="462" ht="15.75" customHeight="1">
      <c r="A462" s="40"/>
      <c r="B462" s="41"/>
      <c r="C462" s="41"/>
      <c r="D462" s="41"/>
      <c r="E462" s="41"/>
      <c r="F462" s="1"/>
      <c r="G462" s="1"/>
      <c r="H462" s="3"/>
      <c r="I462" s="3"/>
      <c r="J462" s="3"/>
      <c r="K462" s="3"/>
      <c r="L462" s="3"/>
      <c r="M462" s="3"/>
      <c r="N462" s="3"/>
      <c r="O462" s="3"/>
      <c r="P462" s="3"/>
      <c r="Q462" s="3"/>
      <c r="R462" s="3"/>
      <c r="S462" s="3"/>
      <c r="T462" s="3"/>
      <c r="U462" s="3"/>
      <c r="V462" s="3"/>
      <c r="W462" s="3"/>
      <c r="X462" s="3"/>
      <c r="Y462" s="3"/>
      <c r="Z462" s="3"/>
    </row>
    <row r="463" ht="15.75" customHeight="1">
      <c r="A463" s="40"/>
      <c r="B463" s="41"/>
      <c r="C463" s="41"/>
      <c r="D463" s="41"/>
      <c r="E463" s="41"/>
      <c r="F463" s="1"/>
      <c r="G463" s="1"/>
      <c r="H463" s="3"/>
      <c r="I463" s="3"/>
      <c r="J463" s="3"/>
      <c r="K463" s="3"/>
      <c r="L463" s="3"/>
      <c r="M463" s="3"/>
      <c r="N463" s="3"/>
      <c r="O463" s="3"/>
      <c r="P463" s="3"/>
      <c r="Q463" s="3"/>
      <c r="R463" s="3"/>
      <c r="S463" s="3"/>
      <c r="T463" s="3"/>
      <c r="U463" s="3"/>
      <c r="V463" s="3"/>
      <c r="W463" s="3"/>
      <c r="X463" s="3"/>
      <c r="Y463" s="3"/>
      <c r="Z463" s="3"/>
    </row>
    <row r="464" ht="15.75" customHeight="1">
      <c r="A464" s="40"/>
      <c r="B464" s="41"/>
      <c r="C464" s="41"/>
      <c r="D464" s="41"/>
      <c r="E464" s="41"/>
      <c r="F464" s="1"/>
      <c r="G464" s="1"/>
      <c r="H464" s="3"/>
      <c r="I464" s="3"/>
      <c r="J464" s="3"/>
      <c r="K464" s="3"/>
      <c r="L464" s="3"/>
      <c r="M464" s="3"/>
      <c r="N464" s="3"/>
      <c r="O464" s="3"/>
      <c r="P464" s="3"/>
      <c r="Q464" s="3"/>
      <c r="R464" s="3"/>
      <c r="S464" s="3"/>
      <c r="T464" s="3"/>
      <c r="U464" s="3"/>
      <c r="V464" s="3"/>
      <c r="W464" s="3"/>
      <c r="X464" s="3"/>
      <c r="Y464" s="3"/>
      <c r="Z464" s="3"/>
    </row>
    <row r="465" ht="15.75" customHeight="1">
      <c r="A465" s="40"/>
      <c r="B465" s="41"/>
      <c r="C465" s="41"/>
      <c r="D465" s="41"/>
      <c r="E465" s="41"/>
      <c r="F465" s="1"/>
      <c r="G465" s="1"/>
      <c r="H465" s="3"/>
      <c r="I465" s="3"/>
      <c r="J465" s="3"/>
      <c r="K465" s="3"/>
      <c r="L465" s="3"/>
      <c r="M465" s="3"/>
      <c r="N465" s="3"/>
      <c r="O465" s="3"/>
      <c r="P465" s="3"/>
      <c r="Q465" s="3"/>
      <c r="R465" s="3"/>
      <c r="S465" s="3"/>
      <c r="T465" s="3"/>
      <c r="U465" s="3"/>
      <c r="V465" s="3"/>
      <c r="W465" s="3"/>
      <c r="X465" s="3"/>
      <c r="Y465" s="3"/>
      <c r="Z465" s="3"/>
    </row>
    <row r="466" ht="15.75" customHeight="1">
      <c r="A466" s="40"/>
      <c r="B466" s="41"/>
      <c r="C466" s="41"/>
      <c r="D466" s="41"/>
      <c r="E466" s="41"/>
      <c r="F466" s="1"/>
      <c r="G466" s="1"/>
      <c r="H466" s="3"/>
      <c r="I466" s="3"/>
      <c r="J466" s="3"/>
      <c r="K466" s="3"/>
      <c r="L466" s="3"/>
      <c r="M466" s="3"/>
      <c r="N466" s="3"/>
      <c r="O466" s="3"/>
      <c r="P466" s="3"/>
      <c r="Q466" s="3"/>
      <c r="R466" s="3"/>
      <c r="S466" s="3"/>
      <c r="T466" s="3"/>
      <c r="U466" s="3"/>
      <c r="V466" s="3"/>
      <c r="W466" s="3"/>
      <c r="X466" s="3"/>
      <c r="Y466" s="3"/>
      <c r="Z466" s="3"/>
    </row>
    <row r="467" ht="15.75" customHeight="1">
      <c r="A467" s="40"/>
      <c r="B467" s="41"/>
      <c r="C467" s="41"/>
      <c r="D467" s="41"/>
      <c r="E467" s="41"/>
      <c r="F467" s="1"/>
      <c r="G467" s="1"/>
      <c r="H467" s="3"/>
      <c r="I467" s="3"/>
      <c r="J467" s="3"/>
      <c r="K467" s="3"/>
      <c r="L467" s="3"/>
      <c r="M467" s="3"/>
      <c r="N467" s="3"/>
      <c r="O467" s="3"/>
      <c r="P467" s="3"/>
      <c r="Q467" s="3"/>
      <c r="R467" s="3"/>
      <c r="S467" s="3"/>
      <c r="T467" s="3"/>
      <c r="U467" s="3"/>
      <c r="V467" s="3"/>
      <c r="W467" s="3"/>
      <c r="X467" s="3"/>
      <c r="Y467" s="3"/>
      <c r="Z467" s="3"/>
    </row>
    <row r="468" ht="15.75" customHeight="1">
      <c r="A468" s="40"/>
      <c r="B468" s="41"/>
      <c r="C468" s="41"/>
      <c r="D468" s="41"/>
      <c r="E468" s="41"/>
      <c r="F468" s="1"/>
      <c r="G468" s="1"/>
      <c r="H468" s="3"/>
      <c r="I468" s="3"/>
      <c r="J468" s="3"/>
      <c r="K468" s="3"/>
      <c r="L468" s="3"/>
      <c r="M468" s="3"/>
      <c r="N468" s="3"/>
      <c r="O468" s="3"/>
      <c r="P468" s="3"/>
      <c r="Q468" s="3"/>
      <c r="R468" s="3"/>
      <c r="S468" s="3"/>
      <c r="T468" s="3"/>
      <c r="U468" s="3"/>
      <c r="V468" s="3"/>
      <c r="W468" s="3"/>
      <c r="X468" s="3"/>
      <c r="Y468" s="3"/>
      <c r="Z468" s="3"/>
    </row>
    <row r="469" ht="15.75" customHeight="1">
      <c r="A469" s="40"/>
      <c r="B469" s="41"/>
      <c r="C469" s="41"/>
      <c r="D469" s="41"/>
      <c r="E469" s="41"/>
      <c r="F469" s="1"/>
      <c r="G469" s="1"/>
      <c r="H469" s="3"/>
      <c r="I469" s="3"/>
      <c r="J469" s="3"/>
      <c r="K469" s="3"/>
      <c r="L469" s="3"/>
      <c r="M469" s="3"/>
      <c r="N469" s="3"/>
      <c r="O469" s="3"/>
      <c r="P469" s="3"/>
      <c r="Q469" s="3"/>
      <c r="R469" s="3"/>
      <c r="S469" s="3"/>
      <c r="T469" s="3"/>
      <c r="U469" s="3"/>
      <c r="V469" s="3"/>
      <c r="W469" s="3"/>
      <c r="X469" s="3"/>
      <c r="Y469" s="3"/>
      <c r="Z469" s="3"/>
    </row>
    <row r="470" ht="15.75" customHeight="1">
      <c r="A470" s="40"/>
      <c r="B470" s="41"/>
      <c r="C470" s="41"/>
      <c r="D470" s="41"/>
      <c r="E470" s="41"/>
      <c r="F470" s="1"/>
      <c r="G470" s="1"/>
      <c r="H470" s="3"/>
      <c r="I470" s="3"/>
      <c r="J470" s="3"/>
      <c r="K470" s="3"/>
      <c r="L470" s="3"/>
      <c r="M470" s="3"/>
      <c r="N470" s="3"/>
      <c r="O470" s="3"/>
      <c r="P470" s="3"/>
      <c r="Q470" s="3"/>
      <c r="R470" s="3"/>
      <c r="S470" s="3"/>
      <c r="T470" s="3"/>
      <c r="U470" s="3"/>
      <c r="V470" s="3"/>
      <c r="W470" s="3"/>
      <c r="X470" s="3"/>
      <c r="Y470" s="3"/>
      <c r="Z470" s="3"/>
    </row>
    <row r="471" ht="15.75" customHeight="1">
      <c r="A471" s="40"/>
      <c r="B471" s="41"/>
      <c r="C471" s="41"/>
      <c r="D471" s="41"/>
      <c r="E471" s="41"/>
      <c r="F471" s="1"/>
      <c r="G471" s="1"/>
      <c r="H471" s="3"/>
      <c r="I471" s="3"/>
      <c r="J471" s="3"/>
      <c r="K471" s="3"/>
      <c r="L471" s="3"/>
      <c r="M471" s="3"/>
      <c r="N471" s="3"/>
      <c r="O471" s="3"/>
      <c r="P471" s="3"/>
      <c r="Q471" s="3"/>
      <c r="R471" s="3"/>
      <c r="S471" s="3"/>
      <c r="T471" s="3"/>
      <c r="U471" s="3"/>
      <c r="V471" s="3"/>
      <c r="W471" s="3"/>
      <c r="X471" s="3"/>
      <c r="Y471" s="3"/>
      <c r="Z471" s="3"/>
    </row>
    <row r="472" ht="15.75" customHeight="1">
      <c r="A472" s="40"/>
      <c r="B472" s="41"/>
      <c r="C472" s="41"/>
      <c r="D472" s="41"/>
      <c r="E472" s="41"/>
      <c r="F472" s="1"/>
      <c r="G472" s="1"/>
      <c r="H472" s="3"/>
      <c r="I472" s="3"/>
      <c r="J472" s="3"/>
      <c r="K472" s="3"/>
      <c r="L472" s="3"/>
      <c r="M472" s="3"/>
      <c r="N472" s="3"/>
      <c r="O472" s="3"/>
      <c r="P472" s="3"/>
      <c r="Q472" s="3"/>
      <c r="R472" s="3"/>
      <c r="S472" s="3"/>
      <c r="T472" s="3"/>
      <c r="U472" s="3"/>
      <c r="V472" s="3"/>
      <c r="W472" s="3"/>
      <c r="X472" s="3"/>
      <c r="Y472" s="3"/>
      <c r="Z472" s="3"/>
    </row>
    <row r="473" ht="15.75" customHeight="1">
      <c r="A473" s="40"/>
      <c r="B473" s="41"/>
      <c r="C473" s="41"/>
      <c r="D473" s="41"/>
      <c r="E473" s="41"/>
      <c r="F473" s="1"/>
      <c r="G473" s="1"/>
      <c r="H473" s="3"/>
      <c r="I473" s="3"/>
      <c r="J473" s="3"/>
      <c r="K473" s="3"/>
      <c r="L473" s="3"/>
      <c r="M473" s="3"/>
      <c r="N473" s="3"/>
      <c r="O473" s="3"/>
      <c r="P473" s="3"/>
      <c r="Q473" s="3"/>
      <c r="R473" s="3"/>
      <c r="S473" s="3"/>
      <c r="T473" s="3"/>
      <c r="U473" s="3"/>
      <c r="V473" s="3"/>
      <c r="W473" s="3"/>
      <c r="X473" s="3"/>
      <c r="Y473" s="3"/>
      <c r="Z473" s="3"/>
    </row>
    <row r="474" ht="15.75" customHeight="1">
      <c r="A474" s="40"/>
      <c r="B474" s="41"/>
      <c r="C474" s="41"/>
      <c r="D474" s="41"/>
      <c r="E474" s="41"/>
      <c r="F474" s="1"/>
      <c r="G474" s="1"/>
      <c r="H474" s="3"/>
      <c r="I474" s="3"/>
      <c r="J474" s="3"/>
      <c r="K474" s="3"/>
      <c r="L474" s="3"/>
      <c r="M474" s="3"/>
      <c r="N474" s="3"/>
      <c r="O474" s="3"/>
      <c r="P474" s="3"/>
      <c r="Q474" s="3"/>
      <c r="R474" s="3"/>
      <c r="S474" s="3"/>
      <c r="T474" s="3"/>
      <c r="U474" s="3"/>
      <c r="V474" s="3"/>
      <c r="W474" s="3"/>
      <c r="X474" s="3"/>
      <c r="Y474" s="3"/>
      <c r="Z474" s="3"/>
    </row>
    <row r="475" ht="15.75" customHeight="1">
      <c r="A475" s="40"/>
      <c r="B475" s="41"/>
      <c r="C475" s="41"/>
      <c r="D475" s="41"/>
      <c r="E475" s="41"/>
      <c r="F475" s="1"/>
      <c r="G475" s="1"/>
      <c r="H475" s="3"/>
      <c r="I475" s="3"/>
      <c r="J475" s="3"/>
      <c r="K475" s="3"/>
      <c r="L475" s="3"/>
      <c r="M475" s="3"/>
      <c r="N475" s="3"/>
      <c r="O475" s="3"/>
      <c r="P475" s="3"/>
      <c r="Q475" s="3"/>
      <c r="R475" s="3"/>
      <c r="S475" s="3"/>
      <c r="T475" s="3"/>
      <c r="U475" s="3"/>
      <c r="V475" s="3"/>
      <c r="W475" s="3"/>
      <c r="X475" s="3"/>
      <c r="Y475" s="3"/>
      <c r="Z475" s="3"/>
    </row>
    <row r="476" ht="15.75" customHeight="1">
      <c r="A476" s="40"/>
      <c r="B476" s="41"/>
      <c r="C476" s="41"/>
      <c r="D476" s="41"/>
      <c r="E476" s="41"/>
      <c r="F476" s="1"/>
      <c r="G476" s="1"/>
      <c r="H476" s="3"/>
      <c r="I476" s="3"/>
      <c r="J476" s="3"/>
      <c r="K476" s="3"/>
      <c r="L476" s="3"/>
      <c r="M476" s="3"/>
      <c r="N476" s="3"/>
      <c r="O476" s="3"/>
      <c r="P476" s="3"/>
      <c r="Q476" s="3"/>
      <c r="R476" s="3"/>
      <c r="S476" s="3"/>
      <c r="T476" s="3"/>
      <c r="U476" s="3"/>
      <c r="V476" s="3"/>
      <c r="W476" s="3"/>
      <c r="X476" s="3"/>
      <c r="Y476" s="3"/>
      <c r="Z476" s="3"/>
    </row>
    <row r="477" ht="15.75" customHeight="1">
      <c r="A477" s="40"/>
      <c r="B477" s="41"/>
      <c r="C477" s="41"/>
      <c r="D477" s="41"/>
      <c r="E477" s="41"/>
      <c r="F477" s="1"/>
      <c r="G477" s="1"/>
      <c r="H477" s="3"/>
      <c r="I477" s="3"/>
      <c r="J477" s="3"/>
      <c r="K477" s="3"/>
      <c r="L477" s="3"/>
      <c r="M477" s="3"/>
      <c r="N477" s="3"/>
      <c r="O477" s="3"/>
      <c r="P477" s="3"/>
      <c r="Q477" s="3"/>
      <c r="R477" s="3"/>
      <c r="S477" s="3"/>
      <c r="T477" s="3"/>
      <c r="U477" s="3"/>
      <c r="V477" s="3"/>
      <c r="W477" s="3"/>
      <c r="X477" s="3"/>
      <c r="Y477" s="3"/>
      <c r="Z477" s="3"/>
    </row>
    <row r="478" ht="15.75" customHeight="1">
      <c r="A478" s="40"/>
      <c r="B478" s="41"/>
      <c r="C478" s="41"/>
      <c r="D478" s="41"/>
      <c r="E478" s="41"/>
      <c r="F478" s="1"/>
      <c r="G478" s="1"/>
      <c r="H478" s="3"/>
      <c r="I478" s="3"/>
      <c r="J478" s="3"/>
      <c r="K478" s="3"/>
      <c r="L478" s="3"/>
      <c r="M478" s="3"/>
      <c r="N478" s="3"/>
      <c r="O478" s="3"/>
      <c r="P478" s="3"/>
      <c r="Q478" s="3"/>
      <c r="R478" s="3"/>
      <c r="S478" s="3"/>
      <c r="T478" s="3"/>
      <c r="U478" s="3"/>
      <c r="V478" s="3"/>
      <c r="W478" s="3"/>
      <c r="X478" s="3"/>
      <c r="Y478" s="3"/>
      <c r="Z478" s="3"/>
    </row>
    <row r="479" ht="15.75" customHeight="1">
      <c r="A479" s="40"/>
      <c r="B479" s="41"/>
      <c r="C479" s="41"/>
      <c r="D479" s="41"/>
      <c r="E479" s="41"/>
      <c r="F479" s="1"/>
      <c r="G479" s="1"/>
      <c r="H479" s="3"/>
      <c r="I479" s="3"/>
      <c r="J479" s="3"/>
      <c r="K479" s="3"/>
      <c r="L479" s="3"/>
      <c r="M479" s="3"/>
      <c r="N479" s="3"/>
      <c r="O479" s="3"/>
      <c r="P479" s="3"/>
      <c r="Q479" s="3"/>
      <c r="R479" s="3"/>
      <c r="S479" s="3"/>
      <c r="T479" s="3"/>
      <c r="U479" s="3"/>
      <c r="V479" s="3"/>
      <c r="W479" s="3"/>
      <c r="X479" s="3"/>
      <c r="Y479" s="3"/>
      <c r="Z479" s="3"/>
    </row>
    <row r="480" ht="15.75" customHeight="1">
      <c r="A480" s="40"/>
      <c r="B480" s="41"/>
      <c r="C480" s="41"/>
      <c r="D480" s="41"/>
      <c r="E480" s="41"/>
      <c r="F480" s="1"/>
      <c r="G480" s="1"/>
      <c r="H480" s="3"/>
      <c r="I480" s="3"/>
      <c r="J480" s="3"/>
      <c r="K480" s="3"/>
      <c r="L480" s="3"/>
      <c r="M480" s="3"/>
      <c r="N480" s="3"/>
      <c r="O480" s="3"/>
      <c r="P480" s="3"/>
      <c r="Q480" s="3"/>
      <c r="R480" s="3"/>
      <c r="S480" s="3"/>
      <c r="T480" s="3"/>
      <c r="U480" s="3"/>
      <c r="V480" s="3"/>
      <c r="W480" s="3"/>
      <c r="X480" s="3"/>
      <c r="Y480" s="3"/>
      <c r="Z480" s="3"/>
    </row>
    <row r="481" ht="15.75" customHeight="1">
      <c r="A481" s="40"/>
      <c r="B481" s="41"/>
      <c r="C481" s="41"/>
      <c r="D481" s="41"/>
      <c r="E481" s="41"/>
      <c r="F481" s="1"/>
      <c r="G481" s="1"/>
      <c r="H481" s="3"/>
      <c r="I481" s="3"/>
      <c r="J481" s="3"/>
      <c r="K481" s="3"/>
      <c r="L481" s="3"/>
      <c r="M481" s="3"/>
      <c r="N481" s="3"/>
      <c r="O481" s="3"/>
      <c r="P481" s="3"/>
      <c r="Q481" s="3"/>
      <c r="R481" s="3"/>
      <c r="S481" s="3"/>
      <c r="T481" s="3"/>
      <c r="U481" s="3"/>
      <c r="V481" s="3"/>
      <c r="W481" s="3"/>
      <c r="X481" s="3"/>
      <c r="Y481" s="3"/>
      <c r="Z481" s="3"/>
    </row>
    <row r="482" ht="15.75" customHeight="1">
      <c r="A482" s="40"/>
      <c r="B482" s="41"/>
      <c r="C482" s="41"/>
      <c r="D482" s="41"/>
      <c r="E482" s="41"/>
      <c r="F482" s="1"/>
      <c r="G482" s="1"/>
      <c r="H482" s="3"/>
      <c r="I482" s="3"/>
      <c r="J482" s="3"/>
      <c r="K482" s="3"/>
      <c r="L482" s="3"/>
      <c r="M482" s="3"/>
      <c r="N482" s="3"/>
      <c r="O482" s="3"/>
      <c r="P482" s="3"/>
      <c r="Q482" s="3"/>
      <c r="R482" s="3"/>
      <c r="S482" s="3"/>
      <c r="T482" s="3"/>
      <c r="U482" s="3"/>
      <c r="V482" s="3"/>
      <c r="W482" s="3"/>
      <c r="X482" s="3"/>
      <c r="Y482" s="3"/>
      <c r="Z482" s="3"/>
    </row>
    <row r="483" ht="15.75" customHeight="1">
      <c r="A483" s="40"/>
      <c r="B483" s="41"/>
      <c r="C483" s="41"/>
      <c r="D483" s="41"/>
      <c r="E483" s="41"/>
      <c r="F483" s="1"/>
      <c r="G483" s="1"/>
      <c r="H483" s="3"/>
      <c r="I483" s="3"/>
      <c r="J483" s="3"/>
      <c r="K483" s="3"/>
      <c r="L483" s="3"/>
      <c r="M483" s="3"/>
      <c r="N483" s="3"/>
      <c r="O483" s="3"/>
      <c r="P483" s="3"/>
      <c r="Q483" s="3"/>
      <c r="R483" s="3"/>
      <c r="S483" s="3"/>
      <c r="T483" s="3"/>
      <c r="U483" s="3"/>
      <c r="V483" s="3"/>
      <c r="W483" s="3"/>
      <c r="X483" s="3"/>
      <c r="Y483" s="3"/>
      <c r="Z483" s="3"/>
    </row>
    <row r="484" ht="15.75" customHeight="1">
      <c r="A484" s="40"/>
      <c r="B484" s="41"/>
      <c r="C484" s="41"/>
      <c r="D484" s="41"/>
      <c r="E484" s="41"/>
      <c r="F484" s="1"/>
      <c r="G484" s="1"/>
      <c r="H484" s="3"/>
      <c r="I484" s="3"/>
      <c r="J484" s="3"/>
      <c r="K484" s="3"/>
      <c r="L484" s="3"/>
      <c r="M484" s="3"/>
      <c r="N484" s="3"/>
      <c r="O484" s="3"/>
      <c r="P484" s="3"/>
      <c r="Q484" s="3"/>
      <c r="R484" s="3"/>
      <c r="S484" s="3"/>
      <c r="T484" s="3"/>
      <c r="U484" s="3"/>
      <c r="V484" s="3"/>
      <c r="W484" s="3"/>
      <c r="X484" s="3"/>
      <c r="Y484" s="3"/>
      <c r="Z484" s="3"/>
    </row>
    <row r="485" ht="15.75" customHeight="1">
      <c r="A485" s="40"/>
      <c r="B485" s="41"/>
      <c r="C485" s="41"/>
      <c r="D485" s="41"/>
      <c r="E485" s="41"/>
      <c r="F485" s="1"/>
      <c r="G485" s="1"/>
      <c r="H485" s="3"/>
      <c r="I485" s="3"/>
      <c r="J485" s="3"/>
      <c r="K485" s="3"/>
      <c r="L485" s="3"/>
      <c r="M485" s="3"/>
      <c r="N485" s="3"/>
      <c r="O485" s="3"/>
      <c r="P485" s="3"/>
      <c r="Q485" s="3"/>
      <c r="R485" s="3"/>
      <c r="S485" s="3"/>
      <c r="T485" s="3"/>
      <c r="U485" s="3"/>
      <c r="V485" s="3"/>
      <c r="W485" s="3"/>
      <c r="X485" s="3"/>
      <c r="Y485" s="3"/>
      <c r="Z485" s="3"/>
    </row>
    <row r="486" ht="15.75" customHeight="1">
      <c r="A486" s="40"/>
      <c r="B486" s="41"/>
      <c r="C486" s="41"/>
      <c r="D486" s="41"/>
      <c r="E486" s="41"/>
      <c r="F486" s="1"/>
      <c r="G486" s="1"/>
      <c r="H486" s="3"/>
      <c r="I486" s="3"/>
      <c r="J486" s="3"/>
      <c r="K486" s="3"/>
      <c r="L486" s="3"/>
      <c r="M486" s="3"/>
      <c r="N486" s="3"/>
      <c r="O486" s="3"/>
      <c r="P486" s="3"/>
      <c r="Q486" s="3"/>
      <c r="R486" s="3"/>
      <c r="S486" s="3"/>
      <c r="T486" s="3"/>
      <c r="U486" s="3"/>
      <c r="V486" s="3"/>
      <c r="W486" s="3"/>
      <c r="X486" s="3"/>
      <c r="Y486" s="3"/>
      <c r="Z486" s="3"/>
    </row>
    <row r="487" ht="15.75" customHeight="1">
      <c r="A487" s="40"/>
      <c r="B487" s="41"/>
      <c r="C487" s="41"/>
      <c r="D487" s="41"/>
      <c r="E487" s="41"/>
      <c r="F487" s="1"/>
      <c r="G487" s="1"/>
      <c r="H487" s="3"/>
      <c r="I487" s="3"/>
      <c r="J487" s="3"/>
      <c r="K487" s="3"/>
      <c r="L487" s="3"/>
      <c r="M487" s="3"/>
      <c r="N487" s="3"/>
      <c r="O487" s="3"/>
      <c r="P487" s="3"/>
      <c r="Q487" s="3"/>
      <c r="R487" s="3"/>
      <c r="S487" s="3"/>
      <c r="T487" s="3"/>
      <c r="U487" s="3"/>
      <c r="V487" s="3"/>
      <c r="W487" s="3"/>
      <c r="X487" s="3"/>
      <c r="Y487" s="3"/>
      <c r="Z487" s="3"/>
    </row>
    <row r="488" ht="15.75" customHeight="1">
      <c r="A488" s="40"/>
      <c r="B488" s="41"/>
      <c r="C488" s="41"/>
      <c r="D488" s="41"/>
      <c r="E488" s="41"/>
      <c r="F488" s="1"/>
      <c r="G488" s="1"/>
      <c r="H488" s="3"/>
      <c r="I488" s="3"/>
      <c r="J488" s="3"/>
      <c r="K488" s="3"/>
      <c r="L488" s="3"/>
      <c r="M488" s="3"/>
      <c r="N488" s="3"/>
      <c r="O488" s="3"/>
      <c r="P488" s="3"/>
      <c r="Q488" s="3"/>
      <c r="R488" s="3"/>
      <c r="S488" s="3"/>
      <c r="T488" s="3"/>
      <c r="U488" s="3"/>
      <c r="V488" s="3"/>
      <c r="W488" s="3"/>
      <c r="X488" s="3"/>
      <c r="Y488" s="3"/>
      <c r="Z488" s="3"/>
    </row>
    <row r="489" ht="15.75" customHeight="1">
      <c r="A489" s="40"/>
      <c r="B489" s="41"/>
      <c r="C489" s="41"/>
      <c r="D489" s="41"/>
      <c r="E489" s="41"/>
      <c r="F489" s="1"/>
      <c r="G489" s="1"/>
      <c r="H489" s="3"/>
      <c r="I489" s="3"/>
      <c r="J489" s="3"/>
      <c r="K489" s="3"/>
      <c r="L489" s="3"/>
      <c r="M489" s="3"/>
      <c r="N489" s="3"/>
      <c r="O489" s="3"/>
      <c r="P489" s="3"/>
      <c r="Q489" s="3"/>
      <c r="R489" s="3"/>
      <c r="S489" s="3"/>
      <c r="T489" s="3"/>
      <c r="U489" s="3"/>
      <c r="V489" s="3"/>
      <c r="W489" s="3"/>
      <c r="X489" s="3"/>
      <c r="Y489" s="3"/>
      <c r="Z489" s="3"/>
    </row>
    <row r="490" ht="15.75" customHeight="1">
      <c r="A490" s="40"/>
      <c r="B490" s="41"/>
      <c r="C490" s="41"/>
      <c r="D490" s="41"/>
      <c r="E490" s="41"/>
      <c r="F490" s="1"/>
      <c r="G490" s="1"/>
      <c r="H490" s="3"/>
      <c r="I490" s="3"/>
      <c r="J490" s="3"/>
      <c r="K490" s="3"/>
      <c r="L490" s="3"/>
      <c r="M490" s="3"/>
      <c r="N490" s="3"/>
      <c r="O490" s="3"/>
      <c r="P490" s="3"/>
      <c r="Q490" s="3"/>
      <c r="R490" s="3"/>
      <c r="S490" s="3"/>
      <c r="T490" s="3"/>
      <c r="U490" s="3"/>
      <c r="V490" s="3"/>
      <c r="W490" s="3"/>
      <c r="X490" s="3"/>
      <c r="Y490" s="3"/>
      <c r="Z490" s="3"/>
    </row>
    <row r="491" ht="15.75" customHeight="1">
      <c r="A491" s="40"/>
      <c r="B491" s="41"/>
      <c r="C491" s="41"/>
      <c r="D491" s="41"/>
      <c r="E491" s="41"/>
      <c r="F491" s="1"/>
      <c r="G491" s="1"/>
      <c r="H491" s="3"/>
      <c r="I491" s="3"/>
      <c r="J491" s="3"/>
      <c r="K491" s="3"/>
      <c r="L491" s="3"/>
      <c r="M491" s="3"/>
      <c r="N491" s="3"/>
      <c r="O491" s="3"/>
      <c r="P491" s="3"/>
      <c r="Q491" s="3"/>
      <c r="R491" s="3"/>
      <c r="S491" s="3"/>
      <c r="T491" s="3"/>
      <c r="U491" s="3"/>
      <c r="V491" s="3"/>
      <c r="W491" s="3"/>
      <c r="X491" s="3"/>
      <c r="Y491" s="3"/>
      <c r="Z491" s="3"/>
    </row>
    <row r="492" ht="15.75" customHeight="1">
      <c r="A492" s="40"/>
      <c r="B492" s="41"/>
      <c r="C492" s="41"/>
      <c r="D492" s="41"/>
      <c r="E492" s="41"/>
      <c r="F492" s="1"/>
      <c r="G492" s="1"/>
      <c r="H492" s="3"/>
      <c r="I492" s="3"/>
      <c r="J492" s="3"/>
      <c r="K492" s="3"/>
      <c r="L492" s="3"/>
      <c r="M492" s="3"/>
      <c r="N492" s="3"/>
      <c r="O492" s="3"/>
      <c r="P492" s="3"/>
      <c r="Q492" s="3"/>
      <c r="R492" s="3"/>
      <c r="S492" s="3"/>
      <c r="T492" s="3"/>
      <c r="U492" s="3"/>
      <c r="V492" s="3"/>
      <c r="W492" s="3"/>
      <c r="X492" s="3"/>
      <c r="Y492" s="3"/>
      <c r="Z492" s="3"/>
    </row>
    <row r="493" ht="15.75" customHeight="1">
      <c r="A493" s="40"/>
      <c r="B493" s="41"/>
      <c r="C493" s="41"/>
      <c r="D493" s="41"/>
      <c r="E493" s="41"/>
      <c r="F493" s="1"/>
      <c r="G493" s="1"/>
      <c r="H493" s="3"/>
      <c r="I493" s="3"/>
      <c r="J493" s="3"/>
      <c r="K493" s="3"/>
      <c r="L493" s="3"/>
      <c r="M493" s="3"/>
      <c r="N493" s="3"/>
      <c r="O493" s="3"/>
      <c r="P493" s="3"/>
      <c r="Q493" s="3"/>
      <c r="R493" s="3"/>
      <c r="S493" s="3"/>
      <c r="T493" s="3"/>
      <c r="U493" s="3"/>
      <c r="V493" s="3"/>
      <c r="W493" s="3"/>
      <c r="X493" s="3"/>
      <c r="Y493" s="3"/>
      <c r="Z493" s="3"/>
    </row>
    <row r="494" ht="15.75" customHeight="1">
      <c r="A494" s="40"/>
      <c r="B494" s="41"/>
      <c r="C494" s="41"/>
      <c r="D494" s="41"/>
      <c r="E494" s="41"/>
      <c r="F494" s="1"/>
      <c r="G494" s="1"/>
      <c r="H494" s="3"/>
      <c r="I494" s="3"/>
      <c r="J494" s="3"/>
      <c r="K494" s="3"/>
      <c r="L494" s="3"/>
      <c r="M494" s="3"/>
      <c r="N494" s="3"/>
      <c r="O494" s="3"/>
      <c r="P494" s="3"/>
      <c r="Q494" s="3"/>
      <c r="R494" s="3"/>
      <c r="S494" s="3"/>
      <c r="T494" s="3"/>
      <c r="U494" s="3"/>
      <c r="V494" s="3"/>
      <c r="W494" s="3"/>
      <c r="X494" s="3"/>
      <c r="Y494" s="3"/>
      <c r="Z494" s="3"/>
    </row>
    <row r="495" ht="15.75" customHeight="1">
      <c r="A495" s="40"/>
      <c r="B495" s="41"/>
      <c r="C495" s="41"/>
      <c r="D495" s="41"/>
      <c r="E495" s="41"/>
      <c r="F495" s="1"/>
      <c r="G495" s="1"/>
      <c r="H495" s="3"/>
      <c r="I495" s="3"/>
      <c r="J495" s="3"/>
      <c r="K495" s="3"/>
      <c r="L495" s="3"/>
      <c r="M495" s="3"/>
      <c r="N495" s="3"/>
      <c r="O495" s="3"/>
      <c r="P495" s="3"/>
      <c r="Q495" s="3"/>
      <c r="R495" s="3"/>
      <c r="S495" s="3"/>
      <c r="T495" s="3"/>
      <c r="U495" s="3"/>
      <c r="V495" s="3"/>
      <c r="W495" s="3"/>
      <c r="X495" s="3"/>
      <c r="Y495" s="3"/>
      <c r="Z495" s="3"/>
    </row>
    <row r="496" ht="15.75" customHeight="1">
      <c r="A496" s="40"/>
      <c r="B496" s="41"/>
      <c r="C496" s="41"/>
      <c r="D496" s="41"/>
      <c r="E496" s="41"/>
      <c r="F496" s="1"/>
      <c r="G496" s="1"/>
      <c r="H496" s="3"/>
      <c r="I496" s="3"/>
      <c r="J496" s="3"/>
      <c r="K496" s="3"/>
      <c r="L496" s="3"/>
      <c r="M496" s="3"/>
      <c r="N496" s="3"/>
      <c r="O496" s="3"/>
      <c r="P496" s="3"/>
      <c r="Q496" s="3"/>
      <c r="R496" s="3"/>
      <c r="S496" s="3"/>
      <c r="T496" s="3"/>
      <c r="U496" s="3"/>
      <c r="V496" s="3"/>
      <c r="W496" s="3"/>
      <c r="X496" s="3"/>
      <c r="Y496" s="3"/>
      <c r="Z496" s="3"/>
    </row>
    <row r="497" ht="15.75" customHeight="1">
      <c r="A497" s="40"/>
      <c r="B497" s="41"/>
      <c r="C497" s="41"/>
      <c r="D497" s="41"/>
      <c r="E497" s="41"/>
      <c r="F497" s="1"/>
      <c r="G497" s="1"/>
      <c r="H497" s="3"/>
      <c r="I497" s="3"/>
      <c r="J497" s="3"/>
      <c r="K497" s="3"/>
      <c r="L497" s="3"/>
      <c r="M497" s="3"/>
      <c r="N497" s="3"/>
      <c r="O497" s="3"/>
      <c r="P497" s="3"/>
      <c r="Q497" s="3"/>
      <c r="R497" s="3"/>
      <c r="S497" s="3"/>
      <c r="T497" s="3"/>
      <c r="U497" s="3"/>
      <c r="V497" s="3"/>
      <c r="W497" s="3"/>
      <c r="X497" s="3"/>
      <c r="Y497" s="3"/>
      <c r="Z497" s="3"/>
    </row>
    <row r="498" ht="15.75" customHeight="1">
      <c r="A498" s="40"/>
      <c r="B498" s="41"/>
      <c r="C498" s="41"/>
      <c r="D498" s="41"/>
      <c r="E498" s="41"/>
      <c r="F498" s="1"/>
      <c r="G498" s="1"/>
      <c r="H498" s="3"/>
      <c r="I498" s="3"/>
      <c r="J498" s="3"/>
      <c r="K498" s="3"/>
      <c r="L498" s="3"/>
      <c r="M498" s="3"/>
      <c r="N498" s="3"/>
      <c r="O498" s="3"/>
      <c r="P498" s="3"/>
      <c r="Q498" s="3"/>
      <c r="R498" s="3"/>
      <c r="S498" s="3"/>
      <c r="T498" s="3"/>
      <c r="U498" s="3"/>
      <c r="V498" s="3"/>
      <c r="W498" s="3"/>
      <c r="X498" s="3"/>
      <c r="Y498" s="3"/>
      <c r="Z498" s="3"/>
    </row>
    <row r="499" ht="15.75" customHeight="1">
      <c r="A499" s="40"/>
      <c r="B499" s="41"/>
      <c r="C499" s="41"/>
      <c r="D499" s="41"/>
      <c r="E499" s="41"/>
      <c r="F499" s="1"/>
      <c r="G499" s="1"/>
      <c r="H499" s="3"/>
      <c r="I499" s="3"/>
      <c r="J499" s="3"/>
      <c r="K499" s="3"/>
      <c r="L499" s="3"/>
      <c r="M499" s="3"/>
      <c r="N499" s="3"/>
      <c r="O499" s="3"/>
      <c r="P499" s="3"/>
      <c r="Q499" s="3"/>
      <c r="R499" s="3"/>
      <c r="S499" s="3"/>
      <c r="T499" s="3"/>
      <c r="U499" s="3"/>
      <c r="V499" s="3"/>
      <c r="W499" s="3"/>
      <c r="X499" s="3"/>
      <c r="Y499" s="3"/>
      <c r="Z499" s="3"/>
    </row>
    <row r="500" ht="15.75" customHeight="1">
      <c r="A500" s="40"/>
      <c r="B500" s="41"/>
      <c r="C500" s="41"/>
      <c r="D500" s="41"/>
      <c r="E500" s="41"/>
      <c r="F500" s="1"/>
      <c r="G500" s="1"/>
      <c r="H500" s="3"/>
      <c r="I500" s="3"/>
      <c r="J500" s="3"/>
      <c r="K500" s="3"/>
      <c r="L500" s="3"/>
      <c r="M500" s="3"/>
      <c r="N500" s="3"/>
      <c r="O500" s="3"/>
      <c r="P500" s="3"/>
      <c r="Q500" s="3"/>
      <c r="R500" s="3"/>
      <c r="S500" s="3"/>
      <c r="T500" s="3"/>
      <c r="U500" s="3"/>
      <c r="V500" s="3"/>
      <c r="W500" s="3"/>
      <c r="X500" s="3"/>
      <c r="Y500" s="3"/>
      <c r="Z500" s="3"/>
    </row>
    <row r="501" ht="15.75" customHeight="1">
      <c r="A501" s="40"/>
      <c r="B501" s="41"/>
      <c r="C501" s="41"/>
      <c r="D501" s="41"/>
      <c r="E501" s="41"/>
      <c r="F501" s="1"/>
      <c r="G501" s="1"/>
      <c r="H501" s="3"/>
      <c r="I501" s="3"/>
      <c r="J501" s="3"/>
      <c r="K501" s="3"/>
      <c r="L501" s="3"/>
      <c r="M501" s="3"/>
      <c r="N501" s="3"/>
      <c r="O501" s="3"/>
      <c r="P501" s="3"/>
      <c r="Q501" s="3"/>
      <c r="R501" s="3"/>
      <c r="S501" s="3"/>
      <c r="T501" s="3"/>
      <c r="U501" s="3"/>
      <c r="V501" s="3"/>
      <c r="W501" s="3"/>
      <c r="X501" s="3"/>
      <c r="Y501" s="3"/>
      <c r="Z501" s="3"/>
    </row>
    <row r="502" ht="15.75" customHeight="1">
      <c r="A502" s="40"/>
      <c r="B502" s="41"/>
      <c r="C502" s="41"/>
      <c r="D502" s="41"/>
      <c r="E502" s="41"/>
      <c r="F502" s="1"/>
      <c r="G502" s="1"/>
      <c r="H502" s="3"/>
      <c r="I502" s="3"/>
      <c r="J502" s="3"/>
      <c r="K502" s="3"/>
      <c r="L502" s="3"/>
      <c r="M502" s="3"/>
      <c r="N502" s="3"/>
      <c r="O502" s="3"/>
      <c r="P502" s="3"/>
      <c r="Q502" s="3"/>
      <c r="R502" s="3"/>
      <c r="S502" s="3"/>
      <c r="T502" s="3"/>
      <c r="U502" s="3"/>
      <c r="V502" s="3"/>
      <c r="W502" s="3"/>
      <c r="X502" s="3"/>
      <c r="Y502" s="3"/>
      <c r="Z502" s="3"/>
    </row>
    <row r="503" ht="15.75" customHeight="1">
      <c r="A503" s="40"/>
      <c r="B503" s="41"/>
      <c r="C503" s="41"/>
      <c r="D503" s="41"/>
      <c r="E503" s="41"/>
      <c r="F503" s="1"/>
      <c r="G503" s="1"/>
      <c r="H503" s="3"/>
      <c r="I503" s="3"/>
      <c r="J503" s="3"/>
      <c r="K503" s="3"/>
      <c r="L503" s="3"/>
      <c r="M503" s="3"/>
      <c r="N503" s="3"/>
      <c r="O503" s="3"/>
      <c r="P503" s="3"/>
      <c r="Q503" s="3"/>
      <c r="R503" s="3"/>
      <c r="S503" s="3"/>
      <c r="T503" s="3"/>
      <c r="U503" s="3"/>
      <c r="V503" s="3"/>
      <c r="W503" s="3"/>
      <c r="X503" s="3"/>
      <c r="Y503" s="3"/>
      <c r="Z503" s="3"/>
    </row>
    <row r="504" ht="15.75" customHeight="1">
      <c r="A504" s="40"/>
      <c r="B504" s="41"/>
      <c r="C504" s="41"/>
      <c r="D504" s="41"/>
      <c r="E504" s="41"/>
      <c r="F504" s="1"/>
      <c r="G504" s="1"/>
      <c r="H504" s="3"/>
      <c r="I504" s="3"/>
      <c r="J504" s="3"/>
      <c r="K504" s="3"/>
      <c r="L504" s="3"/>
      <c r="M504" s="3"/>
      <c r="N504" s="3"/>
      <c r="O504" s="3"/>
      <c r="P504" s="3"/>
      <c r="Q504" s="3"/>
      <c r="R504" s="3"/>
      <c r="S504" s="3"/>
      <c r="T504" s="3"/>
      <c r="U504" s="3"/>
      <c r="V504" s="3"/>
      <c r="W504" s="3"/>
      <c r="X504" s="3"/>
      <c r="Y504" s="3"/>
      <c r="Z504" s="3"/>
    </row>
    <row r="505" ht="15.75" customHeight="1">
      <c r="A505" s="40"/>
      <c r="B505" s="41"/>
      <c r="C505" s="41"/>
      <c r="D505" s="41"/>
      <c r="E505" s="41"/>
      <c r="F505" s="1"/>
      <c r="G505" s="1"/>
      <c r="H505" s="3"/>
      <c r="I505" s="3"/>
      <c r="J505" s="3"/>
      <c r="K505" s="3"/>
      <c r="L505" s="3"/>
      <c r="M505" s="3"/>
      <c r="N505" s="3"/>
      <c r="O505" s="3"/>
      <c r="P505" s="3"/>
      <c r="Q505" s="3"/>
      <c r="R505" s="3"/>
      <c r="S505" s="3"/>
      <c r="T505" s="3"/>
      <c r="U505" s="3"/>
      <c r="V505" s="3"/>
      <c r="W505" s="3"/>
      <c r="X505" s="3"/>
      <c r="Y505" s="3"/>
      <c r="Z505" s="3"/>
    </row>
    <row r="506" ht="15.75" customHeight="1">
      <c r="A506" s="40"/>
      <c r="B506" s="41"/>
      <c r="C506" s="41"/>
      <c r="D506" s="41"/>
      <c r="E506" s="41"/>
      <c r="F506" s="1"/>
      <c r="G506" s="1"/>
      <c r="H506" s="3"/>
      <c r="I506" s="3"/>
      <c r="J506" s="3"/>
      <c r="K506" s="3"/>
      <c r="L506" s="3"/>
      <c r="M506" s="3"/>
      <c r="N506" s="3"/>
      <c r="O506" s="3"/>
      <c r="P506" s="3"/>
      <c r="Q506" s="3"/>
      <c r="R506" s="3"/>
      <c r="S506" s="3"/>
      <c r="T506" s="3"/>
      <c r="U506" s="3"/>
      <c r="V506" s="3"/>
      <c r="W506" s="3"/>
      <c r="X506" s="3"/>
      <c r="Y506" s="3"/>
      <c r="Z506" s="3"/>
    </row>
    <row r="507" ht="15.75" customHeight="1">
      <c r="A507" s="40"/>
      <c r="B507" s="41"/>
      <c r="C507" s="41"/>
      <c r="D507" s="41"/>
      <c r="E507" s="41"/>
      <c r="F507" s="1"/>
      <c r="G507" s="1"/>
      <c r="H507" s="3"/>
      <c r="I507" s="3"/>
      <c r="J507" s="3"/>
      <c r="K507" s="3"/>
      <c r="L507" s="3"/>
      <c r="M507" s="3"/>
      <c r="N507" s="3"/>
      <c r="O507" s="3"/>
      <c r="P507" s="3"/>
      <c r="Q507" s="3"/>
      <c r="R507" s="3"/>
      <c r="S507" s="3"/>
      <c r="T507" s="3"/>
      <c r="U507" s="3"/>
      <c r="V507" s="3"/>
      <c r="W507" s="3"/>
      <c r="X507" s="3"/>
      <c r="Y507" s="3"/>
      <c r="Z507" s="3"/>
    </row>
    <row r="508" ht="15.75" customHeight="1">
      <c r="A508" s="40"/>
      <c r="B508" s="41"/>
      <c r="C508" s="41"/>
      <c r="D508" s="41"/>
      <c r="E508" s="41"/>
      <c r="F508" s="1"/>
      <c r="G508" s="1"/>
      <c r="H508" s="3"/>
      <c r="I508" s="3"/>
      <c r="J508" s="3"/>
      <c r="K508" s="3"/>
      <c r="L508" s="3"/>
      <c r="M508" s="3"/>
      <c r="N508" s="3"/>
      <c r="O508" s="3"/>
      <c r="P508" s="3"/>
      <c r="Q508" s="3"/>
      <c r="R508" s="3"/>
      <c r="S508" s="3"/>
      <c r="T508" s="3"/>
      <c r="U508" s="3"/>
      <c r="V508" s="3"/>
      <c r="W508" s="3"/>
      <c r="X508" s="3"/>
      <c r="Y508" s="3"/>
      <c r="Z508" s="3"/>
    </row>
    <row r="509" ht="15.75" customHeight="1">
      <c r="A509" s="40"/>
      <c r="B509" s="41"/>
      <c r="C509" s="41"/>
      <c r="D509" s="41"/>
      <c r="E509" s="41"/>
      <c r="F509" s="1"/>
      <c r="G509" s="1"/>
      <c r="H509" s="3"/>
      <c r="I509" s="3"/>
      <c r="J509" s="3"/>
      <c r="K509" s="3"/>
      <c r="L509" s="3"/>
      <c r="M509" s="3"/>
      <c r="N509" s="3"/>
      <c r="O509" s="3"/>
      <c r="P509" s="3"/>
      <c r="Q509" s="3"/>
      <c r="R509" s="3"/>
      <c r="S509" s="3"/>
      <c r="T509" s="3"/>
      <c r="U509" s="3"/>
      <c r="V509" s="3"/>
      <c r="W509" s="3"/>
      <c r="X509" s="3"/>
      <c r="Y509" s="3"/>
      <c r="Z509" s="3"/>
    </row>
    <row r="510" ht="15.75" customHeight="1">
      <c r="A510" s="40"/>
      <c r="B510" s="41"/>
      <c r="C510" s="41"/>
      <c r="D510" s="41"/>
      <c r="E510" s="41"/>
      <c r="F510" s="1"/>
      <c r="G510" s="1"/>
      <c r="H510" s="3"/>
      <c r="I510" s="3"/>
      <c r="J510" s="3"/>
      <c r="K510" s="3"/>
      <c r="L510" s="3"/>
      <c r="M510" s="3"/>
      <c r="N510" s="3"/>
      <c r="O510" s="3"/>
      <c r="P510" s="3"/>
      <c r="Q510" s="3"/>
      <c r="R510" s="3"/>
      <c r="S510" s="3"/>
      <c r="T510" s="3"/>
      <c r="U510" s="3"/>
      <c r="V510" s="3"/>
      <c r="W510" s="3"/>
      <c r="X510" s="3"/>
      <c r="Y510" s="3"/>
      <c r="Z510" s="3"/>
    </row>
    <row r="511" ht="15.75" customHeight="1">
      <c r="A511" s="40"/>
      <c r="B511" s="41"/>
      <c r="C511" s="41"/>
      <c r="D511" s="41"/>
      <c r="E511" s="41"/>
      <c r="F511" s="1"/>
      <c r="G511" s="1"/>
      <c r="H511" s="3"/>
      <c r="I511" s="3"/>
      <c r="J511" s="3"/>
      <c r="K511" s="3"/>
      <c r="L511" s="3"/>
      <c r="M511" s="3"/>
      <c r="N511" s="3"/>
      <c r="O511" s="3"/>
      <c r="P511" s="3"/>
      <c r="Q511" s="3"/>
      <c r="R511" s="3"/>
      <c r="S511" s="3"/>
      <c r="T511" s="3"/>
      <c r="U511" s="3"/>
      <c r="V511" s="3"/>
      <c r="W511" s="3"/>
      <c r="X511" s="3"/>
      <c r="Y511" s="3"/>
      <c r="Z511" s="3"/>
    </row>
    <row r="512" ht="15.75" customHeight="1">
      <c r="A512" s="40"/>
      <c r="B512" s="41"/>
      <c r="C512" s="41"/>
      <c r="D512" s="41"/>
      <c r="E512" s="41"/>
      <c r="F512" s="1"/>
      <c r="G512" s="1"/>
      <c r="H512" s="3"/>
      <c r="I512" s="3"/>
      <c r="J512" s="3"/>
      <c r="K512" s="3"/>
      <c r="L512" s="3"/>
      <c r="M512" s="3"/>
      <c r="N512" s="3"/>
      <c r="O512" s="3"/>
      <c r="P512" s="3"/>
      <c r="Q512" s="3"/>
      <c r="R512" s="3"/>
      <c r="S512" s="3"/>
      <c r="T512" s="3"/>
      <c r="U512" s="3"/>
      <c r="V512" s="3"/>
      <c r="W512" s="3"/>
      <c r="X512" s="3"/>
      <c r="Y512" s="3"/>
      <c r="Z512" s="3"/>
    </row>
    <row r="513" ht="15.75" customHeight="1">
      <c r="A513" s="40"/>
      <c r="B513" s="41"/>
      <c r="C513" s="41"/>
      <c r="D513" s="41"/>
      <c r="E513" s="41"/>
      <c r="F513" s="1"/>
      <c r="G513" s="1"/>
      <c r="H513" s="3"/>
      <c r="I513" s="3"/>
      <c r="J513" s="3"/>
      <c r="K513" s="3"/>
      <c r="L513" s="3"/>
      <c r="M513" s="3"/>
      <c r="N513" s="3"/>
      <c r="O513" s="3"/>
      <c r="P513" s="3"/>
      <c r="Q513" s="3"/>
      <c r="R513" s="3"/>
      <c r="S513" s="3"/>
      <c r="T513" s="3"/>
      <c r="U513" s="3"/>
      <c r="V513" s="3"/>
      <c r="W513" s="3"/>
      <c r="X513" s="3"/>
      <c r="Y513" s="3"/>
      <c r="Z513" s="3"/>
    </row>
    <row r="514" ht="15.75" customHeight="1">
      <c r="A514" s="40"/>
      <c r="B514" s="41"/>
      <c r="C514" s="41"/>
      <c r="D514" s="41"/>
      <c r="E514" s="41"/>
      <c r="F514" s="1"/>
      <c r="G514" s="1"/>
      <c r="H514" s="3"/>
      <c r="I514" s="3"/>
      <c r="J514" s="3"/>
      <c r="K514" s="3"/>
      <c r="L514" s="3"/>
      <c r="M514" s="3"/>
      <c r="N514" s="3"/>
      <c r="O514" s="3"/>
      <c r="P514" s="3"/>
      <c r="Q514" s="3"/>
      <c r="R514" s="3"/>
      <c r="S514" s="3"/>
      <c r="T514" s="3"/>
      <c r="U514" s="3"/>
      <c r="V514" s="3"/>
      <c r="W514" s="3"/>
      <c r="X514" s="3"/>
      <c r="Y514" s="3"/>
      <c r="Z514" s="3"/>
    </row>
    <row r="515" ht="15.75" customHeight="1">
      <c r="A515" s="40"/>
      <c r="B515" s="41"/>
      <c r="C515" s="41"/>
      <c r="D515" s="41"/>
      <c r="E515" s="41"/>
      <c r="F515" s="1"/>
      <c r="G515" s="1"/>
      <c r="H515" s="3"/>
      <c r="I515" s="3"/>
      <c r="J515" s="3"/>
      <c r="K515" s="3"/>
      <c r="L515" s="3"/>
      <c r="M515" s="3"/>
      <c r="N515" s="3"/>
      <c r="O515" s="3"/>
      <c r="P515" s="3"/>
      <c r="Q515" s="3"/>
      <c r="R515" s="3"/>
      <c r="S515" s="3"/>
      <c r="T515" s="3"/>
      <c r="U515" s="3"/>
      <c r="V515" s="3"/>
      <c r="W515" s="3"/>
      <c r="X515" s="3"/>
      <c r="Y515" s="3"/>
      <c r="Z515" s="3"/>
    </row>
    <row r="516" ht="15.75" customHeight="1">
      <c r="A516" s="40"/>
      <c r="B516" s="41"/>
      <c r="C516" s="41"/>
      <c r="D516" s="41"/>
      <c r="E516" s="41"/>
      <c r="F516" s="1"/>
      <c r="G516" s="1"/>
      <c r="H516" s="3"/>
      <c r="I516" s="3"/>
      <c r="J516" s="3"/>
      <c r="K516" s="3"/>
      <c r="L516" s="3"/>
      <c r="M516" s="3"/>
      <c r="N516" s="3"/>
      <c r="O516" s="3"/>
      <c r="P516" s="3"/>
      <c r="Q516" s="3"/>
      <c r="R516" s="3"/>
      <c r="S516" s="3"/>
      <c r="T516" s="3"/>
      <c r="U516" s="3"/>
      <c r="V516" s="3"/>
      <c r="W516" s="3"/>
      <c r="X516" s="3"/>
      <c r="Y516" s="3"/>
      <c r="Z516" s="3"/>
    </row>
    <row r="517" ht="15.75" customHeight="1">
      <c r="A517" s="40"/>
      <c r="B517" s="41"/>
      <c r="C517" s="41"/>
      <c r="D517" s="41"/>
      <c r="E517" s="41"/>
      <c r="F517" s="1"/>
      <c r="G517" s="1"/>
      <c r="H517" s="3"/>
      <c r="I517" s="3"/>
      <c r="J517" s="3"/>
      <c r="K517" s="3"/>
      <c r="L517" s="3"/>
      <c r="M517" s="3"/>
      <c r="N517" s="3"/>
      <c r="O517" s="3"/>
      <c r="P517" s="3"/>
      <c r="Q517" s="3"/>
      <c r="R517" s="3"/>
      <c r="S517" s="3"/>
      <c r="T517" s="3"/>
      <c r="U517" s="3"/>
      <c r="V517" s="3"/>
      <c r="W517" s="3"/>
      <c r="X517" s="3"/>
      <c r="Y517" s="3"/>
      <c r="Z517" s="3"/>
    </row>
    <row r="518" ht="15.75" customHeight="1">
      <c r="A518" s="40"/>
      <c r="B518" s="41"/>
      <c r="C518" s="41"/>
      <c r="D518" s="41"/>
      <c r="E518" s="41"/>
      <c r="F518" s="1"/>
      <c r="G518" s="1"/>
      <c r="H518" s="3"/>
      <c r="I518" s="3"/>
      <c r="J518" s="3"/>
      <c r="K518" s="3"/>
      <c r="L518" s="3"/>
      <c r="M518" s="3"/>
      <c r="N518" s="3"/>
      <c r="O518" s="3"/>
      <c r="P518" s="3"/>
      <c r="Q518" s="3"/>
      <c r="R518" s="3"/>
      <c r="S518" s="3"/>
      <c r="T518" s="3"/>
      <c r="U518" s="3"/>
      <c r="V518" s="3"/>
      <c r="W518" s="3"/>
      <c r="X518" s="3"/>
      <c r="Y518" s="3"/>
      <c r="Z518" s="3"/>
    </row>
    <row r="519" ht="15.75" customHeight="1">
      <c r="A519" s="40"/>
      <c r="B519" s="41"/>
      <c r="C519" s="41"/>
      <c r="D519" s="41"/>
      <c r="E519" s="41"/>
      <c r="F519" s="1"/>
      <c r="G519" s="1"/>
      <c r="H519" s="3"/>
      <c r="I519" s="3"/>
      <c r="J519" s="3"/>
      <c r="K519" s="3"/>
      <c r="L519" s="3"/>
      <c r="M519" s="3"/>
      <c r="N519" s="3"/>
      <c r="O519" s="3"/>
      <c r="P519" s="3"/>
      <c r="Q519" s="3"/>
      <c r="R519" s="3"/>
      <c r="S519" s="3"/>
      <c r="T519" s="3"/>
      <c r="U519" s="3"/>
      <c r="V519" s="3"/>
      <c r="W519" s="3"/>
      <c r="X519" s="3"/>
      <c r="Y519" s="3"/>
      <c r="Z519" s="3"/>
    </row>
    <row r="520" ht="15.75" customHeight="1">
      <c r="A520" s="40"/>
      <c r="B520" s="41"/>
      <c r="C520" s="41"/>
      <c r="D520" s="41"/>
      <c r="E520" s="41"/>
      <c r="F520" s="1"/>
      <c r="G520" s="1"/>
      <c r="H520" s="3"/>
      <c r="I520" s="3"/>
      <c r="J520" s="3"/>
      <c r="K520" s="3"/>
      <c r="L520" s="3"/>
      <c r="M520" s="3"/>
      <c r="N520" s="3"/>
      <c r="O520" s="3"/>
      <c r="P520" s="3"/>
      <c r="Q520" s="3"/>
      <c r="R520" s="3"/>
      <c r="S520" s="3"/>
      <c r="T520" s="3"/>
      <c r="U520" s="3"/>
      <c r="V520" s="3"/>
      <c r="W520" s="3"/>
      <c r="X520" s="3"/>
      <c r="Y520" s="3"/>
      <c r="Z520" s="3"/>
    </row>
    <row r="521" ht="15.75" customHeight="1">
      <c r="A521" s="40"/>
      <c r="B521" s="41"/>
      <c r="C521" s="41"/>
      <c r="D521" s="41"/>
      <c r="E521" s="41"/>
      <c r="F521" s="1"/>
      <c r="G521" s="1"/>
      <c r="H521" s="3"/>
      <c r="I521" s="3"/>
      <c r="J521" s="3"/>
      <c r="K521" s="3"/>
      <c r="L521" s="3"/>
      <c r="M521" s="3"/>
      <c r="N521" s="3"/>
      <c r="O521" s="3"/>
      <c r="P521" s="3"/>
      <c r="Q521" s="3"/>
      <c r="R521" s="3"/>
      <c r="S521" s="3"/>
      <c r="T521" s="3"/>
      <c r="U521" s="3"/>
      <c r="V521" s="3"/>
      <c r="W521" s="3"/>
      <c r="X521" s="3"/>
      <c r="Y521" s="3"/>
      <c r="Z521" s="3"/>
    </row>
    <row r="522" ht="15.75" customHeight="1">
      <c r="A522" s="40"/>
      <c r="B522" s="41"/>
      <c r="C522" s="41"/>
      <c r="D522" s="41"/>
      <c r="E522" s="41"/>
      <c r="F522" s="1"/>
      <c r="G522" s="1"/>
      <c r="H522" s="3"/>
      <c r="I522" s="3"/>
      <c r="J522" s="3"/>
      <c r="K522" s="3"/>
      <c r="L522" s="3"/>
      <c r="M522" s="3"/>
      <c r="N522" s="3"/>
      <c r="O522" s="3"/>
      <c r="P522" s="3"/>
      <c r="Q522" s="3"/>
      <c r="R522" s="3"/>
      <c r="S522" s="3"/>
      <c r="T522" s="3"/>
      <c r="U522" s="3"/>
      <c r="V522" s="3"/>
      <c r="W522" s="3"/>
      <c r="X522" s="3"/>
      <c r="Y522" s="3"/>
      <c r="Z522" s="3"/>
    </row>
    <row r="523" ht="15.75" customHeight="1">
      <c r="A523" s="40"/>
      <c r="B523" s="41"/>
      <c r="C523" s="41"/>
      <c r="D523" s="41"/>
      <c r="E523" s="41"/>
      <c r="F523" s="1"/>
      <c r="G523" s="1"/>
      <c r="H523" s="3"/>
      <c r="I523" s="3"/>
      <c r="J523" s="3"/>
      <c r="K523" s="3"/>
      <c r="L523" s="3"/>
      <c r="M523" s="3"/>
      <c r="N523" s="3"/>
      <c r="O523" s="3"/>
      <c r="P523" s="3"/>
      <c r="Q523" s="3"/>
      <c r="R523" s="3"/>
      <c r="S523" s="3"/>
      <c r="T523" s="3"/>
      <c r="U523" s="3"/>
      <c r="V523" s="3"/>
      <c r="W523" s="3"/>
      <c r="X523" s="3"/>
      <c r="Y523" s="3"/>
      <c r="Z523" s="3"/>
    </row>
    <row r="524" ht="15.75" customHeight="1">
      <c r="A524" s="40"/>
      <c r="B524" s="41"/>
      <c r="C524" s="41"/>
      <c r="D524" s="41"/>
      <c r="E524" s="41"/>
      <c r="F524" s="1"/>
      <c r="G524" s="1"/>
      <c r="H524" s="3"/>
      <c r="I524" s="3"/>
      <c r="J524" s="3"/>
      <c r="K524" s="3"/>
      <c r="L524" s="3"/>
      <c r="M524" s="3"/>
      <c r="N524" s="3"/>
      <c r="O524" s="3"/>
      <c r="P524" s="3"/>
      <c r="Q524" s="3"/>
      <c r="R524" s="3"/>
      <c r="S524" s="3"/>
      <c r="T524" s="3"/>
      <c r="U524" s="3"/>
      <c r="V524" s="3"/>
      <c r="W524" s="3"/>
      <c r="X524" s="3"/>
      <c r="Y524" s="3"/>
      <c r="Z524" s="3"/>
    </row>
    <row r="525" ht="15.75" customHeight="1">
      <c r="A525" s="40"/>
      <c r="B525" s="41"/>
      <c r="C525" s="41"/>
      <c r="D525" s="41"/>
      <c r="E525" s="41"/>
      <c r="F525" s="1"/>
      <c r="G525" s="1"/>
      <c r="H525" s="3"/>
      <c r="I525" s="3"/>
      <c r="J525" s="3"/>
      <c r="K525" s="3"/>
      <c r="L525" s="3"/>
      <c r="M525" s="3"/>
      <c r="N525" s="3"/>
      <c r="O525" s="3"/>
      <c r="P525" s="3"/>
      <c r="Q525" s="3"/>
      <c r="R525" s="3"/>
      <c r="S525" s="3"/>
      <c r="T525" s="3"/>
      <c r="U525" s="3"/>
      <c r="V525" s="3"/>
      <c r="W525" s="3"/>
      <c r="X525" s="3"/>
      <c r="Y525" s="3"/>
      <c r="Z525" s="3"/>
    </row>
    <row r="526" ht="15.75" customHeight="1">
      <c r="A526" s="40"/>
      <c r="B526" s="41"/>
      <c r="C526" s="41"/>
      <c r="D526" s="41"/>
      <c r="E526" s="41"/>
      <c r="F526" s="1"/>
      <c r="G526" s="1"/>
      <c r="H526" s="3"/>
      <c r="I526" s="3"/>
      <c r="J526" s="3"/>
      <c r="K526" s="3"/>
      <c r="L526" s="3"/>
      <c r="M526" s="3"/>
      <c r="N526" s="3"/>
      <c r="O526" s="3"/>
      <c r="P526" s="3"/>
      <c r="Q526" s="3"/>
      <c r="R526" s="3"/>
      <c r="S526" s="3"/>
      <c r="T526" s="3"/>
      <c r="U526" s="3"/>
      <c r="V526" s="3"/>
      <c r="W526" s="3"/>
      <c r="X526" s="3"/>
      <c r="Y526" s="3"/>
      <c r="Z526" s="3"/>
    </row>
    <row r="527" ht="15.75" customHeight="1">
      <c r="A527" s="40"/>
      <c r="B527" s="41"/>
      <c r="C527" s="41"/>
      <c r="D527" s="41"/>
      <c r="E527" s="41"/>
      <c r="F527" s="1"/>
      <c r="G527" s="1"/>
      <c r="H527" s="3"/>
      <c r="I527" s="3"/>
      <c r="J527" s="3"/>
      <c r="K527" s="3"/>
      <c r="L527" s="3"/>
      <c r="M527" s="3"/>
      <c r="N527" s="3"/>
      <c r="O527" s="3"/>
      <c r="P527" s="3"/>
      <c r="Q527" s="3"/>
      <c r="R527" s="3"/>
      <c r="S527" s="3"/>
      <c r="T527" s="3"/>
      <c r="U527" s="3"/>
      <c r="V527" s="3"/>
      <c r="W527" s="3"/>
      <c r="X527" s="3"/>
      <c r="Y527" s="3"/>
      <c r="Z527" s="3"/>
    </row>
    <row r="528" ht="15.75" customHeight="1">
      <c r="A528" s="40"/>
      <c r="B528" s="41"/>
      <c r="C528" s="41"/>
      <c r="D528" s="41"/>
      <c r="E528" s="41"/>
      <c r="F528" s="1"/>
      <c r="G528" s="1"/>
      <c r="H528" s="3"/>
      <c r="I528" s="3"/>
      <c r="J528" s="3"/>
      <c r="K528" s="3"/>
      <c r="L528" s="3"/>
      <c r="M528" s="3"/>
      <c r="N528" s="3"/>
      <c r="O528" s="3"/>
      <c r="P528" s="3"/>
      <c r="Q528" s="3"/>
      <c r="R528" s="3"/>
      <c r="S528" s="3"/>
      <c r="T528" s="3"/>
      <c r="U528" s="3"/>
      <c r="V528" s="3"/>
      <c r="W528" s="3"/>
      <c r="X528" s="3"/>
      <c r="Y528" s="3"/>
      <c r="Z528" s="3"/>
    </row>
    <row r="529" ht="15.75" customHeight="1">
      <c r="A529" s="40"/>
      <c r="B529" s="41"/>
      <c r="C529" s="41"/>
      <c r="D529" s="41"/>
      <c r="E529" s="41"/>
      <c r="F529" s="1"/>
      <c r="G529" s="1"/>
      <c r="H529" s="3"/>
      <c r="I529" s="3"/>
      <c r="J529" s="3"/>
      <c r="K529" s="3"/>
      <c r="L529" s="3"/>
      <c r="M529" s="3"/>
      <c r="N529" s="3"/>
      <c r="O529" s="3"/>
      <c r="P529" s="3"/>
      <c r="Q529" s="3"/>
      <c r="R529" s="3"/>
      <c r="S529" s="3"/>
      <c r="T529" s="3"/>
      <c r="U529" s="3"/>
      <c r="V529" s="3"/>
      <c r="W529" s="3"/>
      <c r="X529" s="3"/>
      <c r="Y529" s="3"/>
      <c r="Z529" s="3"/>
    </row>
    <row r="530" ht="15.75" customHeight="1">
      <c r="A530" s="40"/>
      <c r="B530" s="41"/>
      <c r="C530" s="41"/>
      <c r="D530" s="41"/>
      <c r="E530" s="41"/>
      <c r="F530" s="1"/>
      <c r="G530" s="1"/>
      <c r="H530" s="3"/>
      <c r="I530" s="3"/>
      <c r="J530" s="3"/>
      <c r="K530" s="3"/>
      <c r="L530" s="3"/>
      <c r="M530" s="3"/>
      <c r="N530" s="3"/>
      <c r="O530" s="3"/>
      <c r="P530" s="3"/>
      <c r="Q530" s="3"/>
      <c r="R530" s="3"/>
      <c r="S530" s="3"/>
      <c r="T530" s="3"/>
      <c r="U530" s="3"/>
      <c r="V530" s="3"/>
      <c r="W530" s="3"/>
      <c r="X530" s="3"/>
      <c r="Y530" s="3"/>
      <c r="Z530" s="3"/>
    </row>
    <row r="531" ht="15.75" customHeight="1">
      <c r="A531" s="40"/>
      <c r="B531" s="41"/>
      <c r="C531" s="41"/>
      <c r="D531" s="41"/>
      <c r="E531" s="41"/>
      <c r="F531" s="1"/>
      <c r="G531" s="1"/>
      <c r="H531" s="3"/>
      <c r="I531" s="3"/>
      <c r="J531" s="3"/>
      <c r="K531" s="3"/>
      <c r="L531" s="3"/>
      <c r="M531" s="3"/>
      <c r="N531" s="3"/>
      <c r="O531" s="3"/>
      <c r="P531" s="3"/>
      <c r="Q531" s="3"/>
      <c r="R531" s="3"/>
      <c r="S531" s="3"/>
      <c r="T531" s="3"/>
      <c r="U531" s="3"/>
      <c r="V531" s="3"/>
      <c r="W531" s="3"/>
      <c r="X531" s="3"/>
      <c r="Y531" s="3"/>
      <c r="Z531" s="3"/>
    </row>
    <row r="532" ht="15.75" customHeight="1">
      <c r="A532" s="40"/>
      <c r="B532" s="41"/>
      <c r="C532" s="41"/>
      <c r="D532" s="41"/>
      <c r="E532" s="41"/>
      <c r="F532" s="1"/>
      <c r="G532" s="1"/>
      <c r="H532" s="3"/>
      <c r="I532" s="3"/>
      <c r="J532" s="3"/>
      <c r="K532" s="3"/>
      <c r="L532" s="3"/>
      <c r="M532" s="3"/>
      <c r="N532" s="3"/>
      <c r="O532" s="3"/>
      <c r="P532" s="3"/>
      <c r="Q532" s="3"/>
      <c r="R532" s="3"/>
      <c r="S532" s="3"/>
      <c r="T532" s="3"/>
      <c r="U532" s="3"/>
      <c r="V532" s="3"/>
      <c r="W532" s="3"/>
      <c r="X532" s="3"/>
      <c r="Y532" s="3"/>
      <c r="Z532" s="3"/>
    </row>
    <row r="533" ht="15.75" customHeight="1">
      <c r="A533" s="40"/>
      <c r="B533" s="41"/>
      <c r="C533" s="41"/>
      <c r="D533" s="41"/>
      <c r="E533" s="41"/>
      <c r="F533" s="1"/>
      <c r="G533" s="1"/>
      <c r="H533" s="3"/>
      <c r="I533" s="3"/>
      <c r="J533" s="3"/>
      <c r="K533" s="3"/>
      <c r="L533" s="3"/>
      <c r="M533" s="3"/>
      <c r="N533" s="3"/>
      <c r="O533" s="3"/>
      <c r="P533" s="3"/>
      <c r="Q533" s="3"/>
      <c r="R533" s="3"/>
      <c r="S533" s="3"/>
      <c r="T533" s="3"/>
      <c r="U533" s="3"/>
      <c r="V533" s="3"/>
      <c r="W533" s="3"/>
      <c r="X533" s="3"/>
      <c r="Y533" s="3"/>
      <c r="Z533" s="3"/>
    </row>
    <row r="534" ht="15.75" customHeight="1">
      <c r="A534" s="40"/>
      <c r="B534" s="41"/>
      <c r="C534" s="41"/>
      <c r="D534" s="41"/>
      <c r="E534" s="41"/>
      <c r="F534" s="1"/>
      <c r="G534" s="1"/>
      <c r="H534" s="3"/>
      <c r="I534" s="3"/>
      <c r="J534" s="3"/>
      <c r="K534" s="3"/>
      <c r="L534" s="3"/>
      <c r="M534" s="3"/>
      <c r="N534" s="3"/>
      <c r="O534" s="3"/>
      <c r="P534" s="3"/>
      <c r="Q534" s="3"/>
      <c r="R534" s="3"/>
      <c r="S534" s="3"/>
      <c r="T534" s="3"/>
      <c r="U534" s="3"/>
      <c r="V534" s="3"/>
      <c r="W534" s="3"/>
      <c r="X534" s="3"/>
      <c r="Y534" s="3"/>
      <c r="Z534" s="3"/>
    </row>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A10:I10"/>
    <mergeCell ref="A11:I11"/>
    <mergeCell ref="A12:I12"/>
    <mergeCell ref="A13:I13"/>
    <mergeCell ref="A334:H334"/>
    <mergeCell ref="A2:I2"/>
    <mergeCell ref="A4:I4"/>
    <mergeCell ref="A5:I5"/>
    <mergeCell ref="A6:I6"/>
    <mergeCell ref="A7:I7"/>
    <mergeCell ref="A8:I8"/>
    <mergeCell ref="A9:I9"/>
  </mergeCells>
  <hyperlinks>
    <hyperlink r:id="rId1" ref="E16"/>
    <hyperlink r:id="rId2" ref="E17"/>
    <hyperlink r:id="rId3" ref="E18"/>
    <hyperlink r:id="rId4" ref="E19"/>
    <hyperlink r:id="rId5" ref="E20"/>
    <hyperlink r:id="rId6" ref="E25"/>
    <hyperlink r:id="rId7" ref="E26"/>
    <hyperlink r:id="rId8" ref="E27"/>
    <hyperlink r:id="rId9" ref="E28"/>
    <hyperlink r:id="rId10" ref="E29"/>
    <hyperlink r:id="rId11" ref="E30"/>
    <hyperlink r:id="rId12" ref="E31"/>
    <hyperlink r:id="rId13" ref="E32"/>
    <hyperlink r:id="rId14" ref="D33"/>
    <hyperlink r:id="rId15" ref="E33"/>
    <hyperlink r:id="rId16" ref="E34"/>
    <hyperlink r:id="rId17" ref="E35"/>
    <hyperlink r:id="rId18" ref="E36"/>
    <hyperlink r:id="rId19" ref="E37"/>
    <hyperlink r:id="rId20" ref="E38"/>
    <hyperlink r:id="rId21" ref="E39"/>
    <hyperlink r:id="rId22" ref="E40"/>
    <hyperlink r:id="rId23" ref="E41"/>
    <hyperlink r:id="rId24" ref="E42"/>
    <hyperlink r:id="rId25" ref="E44"/>
    <hyperlink r:id="rId26" ref="E45"/>
    <hyperlink r:id="rId27" ref="E46"/>
    <hyperlink r:id="rId28" ref="E47"/>
    <hyperlink r:id="rId29" ref="E48"/>
    <hyperlink r:id="rId30" ref="E49"/>
    <hyperlink r:id="rId31" ref="E50"/>
    <hyperlink r:id="rId32" ref="E51"/>
    <hyperlink r:id="rId33" location="journal-info-bar" ref="E52"/>
    <hyperlink r:id="rId34" location="journal-info-bar" ref="E53"/>
    <hyperlink r:id="rId35" ref="E60"/>
    <hyperlink r:id="rId36" ref="E63"/>
    <hyperlink r:id="rId37" ref="E64"/>
    <hyperlink r:id="rId38" ref="E65"/>
    <hyperlink r:id="rId39" ref="E66"/>
    <hyperlink r:id="rId40" ref="E67"/>
    <hyperlink r:id="rId41" ref="E68"/>
    <hyperlink r:id="rId42" ref="E69"/>
    <hyperlink r:id="rId43" location="journal-info-bar" ref="D71"/>
    <hyperlink r:id="rId44" ref="E72"/>
    <hyperlink r:id="rId45" ref="E73"/>
    <hyperlink r:id="rId46" ref="E74"/>
    <hyperlink r:id="rId47" ref="E75"/>
    <hyperlink r:id="rId48" ref="E77"/>
    <hyperlink r:id="rId49" ref="E78"/>
    <hyperlink r:id="rId50" ref="E79"/>
    <hyperlink r:id="rId51" ref="E80"/>
    <hyperlink r:id="rId52" ref="E81"/>
    <hyperlink r:id="rId53" ref="E85"/>
    <hyperlink r:id="rId54" ref="E86"/>
    <hyperlink r:id="rId55" ref="E87"/>
    <hyperlink r:id="rId56" ref="E89"/>
    <hyperlink r:id="rId57" ref="E91"/>
    <hyperlink r:id="rId58" ref="E92"/>
    <hyperlink r:id="rId59" ref="E95"/>
    <hyperlink r:id="rId60" ref="E96"/>
    <hyperlink r:id="rId61" ref="E97"/>
    <hyperlink r:id="rId62" ref="E112"/>
    <hyperlink r:id="rId63" ref="E113"/>
    <hyperlink r:id="rId64" ref="E114"/>
    <hyperlink r:id="rId65" ref="E115"/>
    <hyperlink r:id="rId66" ref="E116"/>
    <hyperlink r:id="rId67" ref="E117"/>
    <hyperlink r:id="rId68" ref="E118"/>
    <hyperlink r:id="rId69" ref="E119"/>
    <hyperlink r:id="rId70" ref="E120"/>
    <hyperlink r:id="rId71" ref="E121"/>
    <hyperlink r:id="rId72" ref="E122"/>
    <hyperlink r:id="rId73" ref="E123"/>
    <hyperlink r:id="rId74" ref="E124"/>
    <hyperlink r:id="rId75" ref="E125"/>
    <hyperlink r:id="rId76" ref="E126"/>
    <hyperlink r:id="rId77" ref="E127"/>
    <hyperlink r:id="rId78" ref="E128"/>
    <hyperlink r:id="rId79" ref="E129"/>
    <hyperlink r:id="rId80" ref="E130"/>
    <hyperlink r:id="rId81" ref="E131"/>
    <hyperlink r:id="rId82" ref="D132"/>
    <hyperlink r:id="rId83" ref="E132"/>
    <hyperlink r:id="rId84" ref="E133"/>
    <hyperlink r:id="rId85" ref="E135"/>
    <hyperlink r:id="rId86" ref="D136"/>
    <hyperlink r:id="rId87" ref="E136"/>
    <hyperlink r:id="rId88" ref="E137"/>
    <hyperlink r:id="rId89" ref="E138"/>
    <hyperlink r:id="rId90" ref="E140"/>
    <hyperlink r:id="rId91" ref="E141"/>
    <hyperlink r:id="rId92" ref="D144"/>
    <hyperlink r:id="rId93" ref="D145"/>
    <hyperlink r:id="rId94" ref="D146"/>
    <hyperlink r:id="rId95" ref="F146"/>
    <hyperlink r:id="rId96" ref="E199"/>
    <hyperlink r:id="rId97" ref="E203"/>
    <hyperlink r:id="rId98" ref="E205"/>
    <hyperlink r:id="rId99" ref="E206"/>
    <hyperlink r:id="rId100" ref="E207"/>
    <hyperlink r:id="rId101" ref="E215"/>
    <hyperlink r:id="rId102" ref="E219"/>
    <hyperlink r:id="rId103" ref="E222"/>
    <hyperlink r:id="rId104" ref="E230"/>
    <hyperlink r:id="rId105" ref="E231"/>
    <hyperlink r:id="rId106" ref="E242"/>
    <hyperlink r:id="rId107" ref="E257"/>
  </hyperlinks>
  <printOptions/>
  <pageMargins bottom="1.0" footer="0.0" header="0.0" left="0.75" right="0.75" top="1.0"/>
  <pageSetup orientation="landscape"/>
  <drawing r:id="rId108"/>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1.71"/>
    <col customWidth="1" min="3" max="3" width="22.43"/>
    <col customWidth="1" min="4" max="7" width="23.86"/>
    <col customWidth="1" min="8" max="8" width="23.43"/>
    <col customWidth="1" min="9" max="9" width="26.43"/>
    <col customWidth="1" min="10" max="13" width="8.86"/>
    <col customWidth="1" min="14" max="15" width="8.0"/>
    <col customWidth="1" min="16" max="16" width="23.29"/>
  </cols>
  <sheetData>
    <row r="1">
      <c r="A1" s="40"/>
      <c r="B1" s="41"/>
      <c r="C1" s="41"/>
      <c r="D1" s="41"/>
      <c r="E1" s="41"/>
      <c r="F1" s="41"/>
      <c r="G1" s="41"/>
      <c r="H1" s="1"/>
      <c r="I1" s="3"/>
      <c r="J1" s="3"/>
      <c r="K1" s="3"/>
      <c r="L1" s="3"/>
      <c r="M1" s="3"/>
      <c r="N1" s="3"/>
      <c r="O1" s="3"/>
      <c r="P1" s="3"/>
      <c r="Q1" s="3"/>
      <c r="R1" s="3"/>
      <c r="S1" s="3"/>
      <c r="T1" s="3"/>
      <c r="U1" s="3"/>
      <c r="V1" s="3"/>
      <c r="W1" s="3"/>
      <c r="X1" s="3"/>
      <c r="Y1" s="3"/>
      <c r="Z1" s="3"/>
    </row>
    <row r="2" ht="15.75" customHeight="1">
      <c r="A2" s="411" t="s">
        <v>4669</v>
      </c>
      <c r="B2" s="173"/>
      <c r="C2" s="173"/>
      <c r="D2" s="173"/>
      <c r="E2" s="173"/>
      <c r="F2" s="173"/>
      <c r="G2" s="173"/>
      <c r="H2" s="173"/>
      <c r="I2" s="173"/>
      <c r="J2" s="173"/>
      <c r="K2" s="173"/>
      <c r="L2" s="173"/>
      <c r="M2" s="173"/>
      <c r="N2" s="173"/>
      <c r="O2" s="173"/>
      <c r="P2" s="3"/>
      <c r="Q2" s="3"/>
      <c r="R2" s="3"/>
      <c r="S2" s="3"/>
      <c r="T2" s="3"/>
      <c r="U2" s="3"/>
      <c r="V2" s="3"/>
      <c r="W2" s="3"/>
      <c r="X2" s="3"/>
      <c r="Y2" s="3"/>
      <c r="Z2" s="3"/>
    </row>
    <row r="3">
      <c r="A3" s="48"/>
      <c r="B3" s="48"/>
      <c r="C3" s="48"/>
      <c r="D3" s="48"/>
      <c r="E3" s="48"/>
      <c r="F3" s="48"/>
      <c r="G3" s="48"/>
      <c r="H3" s="48"/>
      <c r="I3" s="3"/>
      <c r="J3" s="3"/>
      <c r="K3" s="3"/>
      <c r="L3" s="3"/>
      <c r="M3" s="3"/>
      <c r="N3" s="3"/>
      <c r="O3" s="3"/>
      <c r="P3" s="3"/>
      <c r="Q3" s="3"/>
      <c r="R3" s="3"/>
      <c r="S3" s="3"/>
      <c r="T3" s="3"/>
      <c r="U3" s="3"/>
      <c r="V3" s="3"/>
      <c r="W3" s="3"/>
      <c r="X3" s="3"/>
      <c r="Y3" s="3"/>
      <c r="Z3" s="3"/>
    </row>
    <row r="4" ht="21.75" customHeight="1">
      <c r="A4" s="372" t="s">
        <v>3344</v>
      </c>
      <c r="B4" s="44"/>
      <c r="C4" s="44"/>
      <c r="D4" s="44"/>
      <c r="E4" s="44"/>
      <c r="F4" s="44"/>
      <c r="G4" s="44"/>
      <c r="H4" s="44"/>
      <c r="I4" s="44"/>
      <c r="J4" s="44"/>
      <c r="K4" s="44"/>
      <c r="L4" s="44"/>
      <c r="M4" s="44"/>
      <c r="N4" s="44"/>
      <c r="O4" s="45"/>
      <c r="P4" s="3"/>
      <c r="Q4" s="3"/>
      <c r="R4" s="3"/>
      <c r="S4" s="3"/>
      <c r="T4" s="3"/>
      <c r="U4" s="3"/>
      <c r="V4" s="3"/>
      <c r="W4" s="3"/>
      <c r="X4" s="3"/>
      <c r="Y4" s="3"/>
      <c r="Z4" s="3"/>
    </row>
    <row r="5" ht="37.5" customHeight="1">
      <c r="A5" s="372" t="s">
        <v>4670</v>
      </c>
      <c r="B5" s="44"/>
      <c r="C5" s="44"/>
      <c r="D5" s="44"/>
      <c r="E5" s="44"/>
      <c r="F5" s="44"/>
      <c r="G5" s="44"/>
      <c r="H5" s="44"/>
      <c r="I5" s="44"/>
      <c r="J5" s="44"/>
      <c r="K5" s="44"/>
      <c r="L5" s="44"/>
      <c r="M5" s="44"/>
      <c r="N5" s="44"/>
      <c r="O5" s="45"/>
      <c r="P5" s="3"/>
      <c r="Q5" s="3"/>
      <c r="R5" s="3"/>
      <c r="S5" s="3"/>
      <c r="T5" s="3"/>
      <c r="U5" s="3"/>
      <c r="V5" s="3"/>
      <c r="W5" s="3"/>
      <c r="X5" s="3"/>
      <c r="Y5" s="3"/>
      <c r="Z5" s="3"/>
    </row>
    <row r="6" ht="26.25" customHeight="1">
      <c r="A6" s="602" t="s">
        <v>4671</v>
      </c>
      <c r="B6" s="44"/>
      <c r="C6" s="44"/>
      <c r="D6" s="44"/>
      <c r="E6" s="44"/>
      <c r="F6" s="44"/>
      <c r="G6" s="44"/>
      <c r="H6" s="44"/>
      <c r="I6" s="44"/>
      <c r="J6" s="44"/>
      <c r="K6" s="44"/>
      <c r="L6" s="44"/>
      <c r="M6" s="44"/>
      <c r="N6" s="44"/>
      <c r="O6" s="45"/>
      <c r="P6" s="3"/>
      <c r="Q6" s="3"/>
      <c r="R6" s="3"/>
      <c r="S6" s="3"/>
      <c r="T6" s="3"/>
      <c r="U6" s="3"/>
      <c r="V6" s="3"/>
      <c r="W6" s="3"/>
      <c r="X6" s="3"/>
      <c r="Y6" s="3"/>
      <c r="Z6" s="3"/>
    </row>
    <row r="7" ht="38.25" customHeight="1">
      <c r="A7" s="602" t="s">
        <v>4672</v>
      </c>
      <c r="B7" s="44"/>
      <c r="C7" s="44"/>
      <c r="D7" s="44"/>
      <c r="E7" s="44"/>
      <c r="F7" s="44"/>
      <c r="G7" s="44"/>
      <c r="H7" s="44"/>
      <c r="I7" s="44"/>
      <c r="J7" s="44"/>
      <c r="K7" s="44"/>
      <c r="L7" s="44"/>
      <c r="M7" s="44"/>
      <c r="N7" s="44"/>
      <c r="O7" s="45"/>
      <c r="P7" s="3"/>
      <c r="Q7" s="3"/>
      <c r="R7" s="3"/>
      <c r="S7" s="3"/>
      <c r="T7" s="3"/>
      <c r="U7" s="3"/>
      <c r="V7" s="3"/>
      <c r="W7" s="3"/>
      <c r="X7" s="3"/>
      <c r="Y7" s="3"/>
      <c r="Z7" s="3"/>
    </row>
    <row r="8" ht="14.25" customHeight="1">
      <c r="A8" s="602" t="s">
        <v>4673</v>
      </c>
      <c r="B8" s="44"/>
      <c r="C8" s="44"/>
      <c r="D8" s="44"/>
      <c r="E8" s="44"/>
      <c r="F8" s="44"/>
      <c r="G8" s="44"/>
      <c r="H8" s="44"/>
      <c r="I8" s="44"/>
      <c r="J8" s="44"/>
      <c r="K8" s="44"/>
      <c r="L8" s="44"/>
      <c r="M8" s="44"/>
      <c r="N8" s="44"/>
      <c r="O8" s="45"/>
      <c r="P8" s="3"/>
      <c r="Q8" s="3"/>
      <c r="R8" s="3"/>
      <c r="S8" s="3"/>
      <c r="T8" s="3"/>
      <c r="U8" s="3"/>
      <c r="V8" s="3"/>
      <c r="W8" s="3"/>
      <c r="X8" s="3"/>
      <c r="Y8" s="3"/>
      <c r="Z8" s="3"/>
    </row>
    <row r="9" ht="14.25" customHeight="1">
      <c r="A9" s="602" t="s">
        <v>4674</v>
      </c>
      <c r="B9" s="44"/>
      <c r="C9" s="44"/>
      <c r="D9" s="44"/>
      <c r="E9" s="44"/>
      <c r="F9" s="44"/>
      <c r="G9" s="44"/>
      <c r="H9" s="44"/>
      <c r="I9" s="44"/>
      <c r="J9" s="44"/>
      <c r="K9" s="44"/>
      <c r="L9" s="44"/>
      <c r="M9" s="44"/>
      <c r="N9" s="44"/>
      <c r="O9" s="45"/>
      <c r="P9" s="3"/>
      <c r="Q9" s="3"/>
      <c r="R9" s="3"/>
      <c r="S9" s="3"/>
      <c r="T9" s="3"/>
      <c r="U9" s="3"/>
      <c r="V9" s="3"/>
      <c r="W9" s="3"/>
      <c r="X9" s="3"/>
      <c r="Y9" s="3"/>
      <c r="Z9" s="3"/>
    </row>
    <row r="10" ht="14.25" customHeight="1">
      <c r="A10" s="602" t="s">
        <v>4675</v>
      </c>
      <c r="B10" s="44"/>
      <c r="C10" s="44"/>
      <c r="D10" s="44"/>
      <c r="E10" s="44"/>
      <c r="F10" s="44"/>
      <c r="G10" s="44"/>
      <c r="H10" s="44"/>
      <c r="I10" s="44"/>
      <c r="J10" s="44"/>
      <c r="K10" s="44"/>
      <c r="L10" s="44"/>
      <c r="M10" s="44"/>
      <c r="N10" s="44"/>
      <c r="O10" s="45"/>
      <c r="P10" s="3"/>
      <c r="Q10" s="3"/>
      <c r="R10" s="3"/>
      <c r="S10" s="3"/>
      <c r="T10" s="3"/>
      <c r="U10" s="3"/>
      <c r="V10" s="3"/>
      <c r="W10" s="3"/>
      <c r="X10" s="3"/>
      <c r="Y10" s="3"/>
      <c r="Z10" s="3"/>
    </row>
    <row r="11" ht="240.0" customHeight="1">
      <c r="A11" s="603" t="s">
        <v>4676</v>
      </c>
      <c r="B11" s="44"/>
      <c r="C11" s="44"/>
      <c r="D11" s="44"/>
      <c r="E11" s="44"/>
      <c r="F11" s="44"/>
      <c r="G11" s="44"/>
      <c r="H11" s="44"/>
      <c r="I11" s="44"/>
      <c r="J11" s="44"/>
      <c r="K11" s="44"/>
      <c r="L11" s="44"/>
      <c r="M11" s="44"/>
      <c r="N11" s="44"/>
      <c r="O11" s="45"/>
      <c r="P11" s="3"/>
      <c r="Q11" s="3"/>
      <c r="R11" s="3"/>
      <c r="S11" s="3"/>
      <c r="T11" s="3"/>
      <c r="U11" s="3"/>
      <c r="V11" s="3"/>
      <c r="W11" s="3"/>
      <c r="X11" s="3"/>
      <c r="Y11" s="3"/>
      <c r="Z11" s="3"/>
    </row>
    <row r="12">
      <c r="A12" s="53"/>
      <c r="B12" s="54"/>
      <c r="C12" s="54"/>
      <c r="D12" s="54"/>
      <c r="E12" s="54"/>
      <c r="F12" s="54"/>
      <c r="G12" s="54"/>
      <c r="H12" s="53"/>
      <c r="I12" s="3"/>
      <c r="J12" s="3"/>
      <c r="K12" s="3"/>
      <c r="L12" s="3"/>
      <c r="M12" s="3"/>
      <c r="N12" s="3"/>
      <c r="O12" s="3"/>
      <c r="P12" s="3"/>
      <c r="Q12" s="3"/>
      <c r="R12" s="3"/>
      <c r="S12" s="3"/>
      <c r="T12" s="3"/>
      <c r="U12" s="3"/>
      <c r="V12" s="3"/>
      <c r="W12" s="3"/>
      <c r="X12" s="3"/>
      <c r="Y12" s="3"/>
      <c r="Z12" s="3"/>
    </row>
    <row r="13" ht="61.5" customHeight="1">
      <c r="A13" s="224" t="s">
        <v>6</v>
      </c>
      <c r="B13" s="57" t="s">
        <v>7</v>
      </c>
      <c r="C13" s="224" t="s">
        <v>4677</v>
      </c>
      <c r="D13" s="224" t="s">
        <v>4678</v>
      </c>
      <c r="E13" s="224" t="s">
        <v>4679</v>
      </c>
      <c r="F13" s="224" t="s">
        <v>4680</v>
      </c>
      <c r="G13" s="224" t="s">
        <v>4681</v>
      </c>
      <c r="H13" s="224" t="s">
        <v>4682</v>
      </c>
      <c r="I13" s="224" t="s">
        <v>4683</v>
      </c>
      <c r="J13" s="224" t="s">
        <v>4684</v>
      </c>
      <c r="K13" s="56" t="s">
        <v>132</v>
      </c>
      <c r="L13" s="56" t="s">
        <v>133</v>
      </c>
      <c r="M13" s="56" t="s">
        <v>134</v>
      </c>
      <c r="N13" s="224" t="s">
        <v>135</v>
      </c>
      <c r="O13" s="224" t="s">
        <v>139</v>
      </c>
      <c r="P13" s="60" t="s">
        <v>140</v>
      </c>
      <c r="Q13" s="3"/>
      <c r="R13" s="3"/>
      <c r="S13" s="3"/>
      <c r="T13" s="3"/>
      <c r="U13" s="3"/>
      <c r="V13" s="3"/>
      <c r="W13" s="3"/>
      <c r="X13" s="3"/>
      <c r="Y13" s="3"/>
      <c r="Z13" s="3"/>
    </row>
    <row r="14" ht="11.25" customHeight="1">
      <c r="A14" s="87" t="s">
        <v>4206</v>
      </c>
      <c r="B14" s="65" t="s">
        <v>51</v>
      </c>
      <c r="C14" s="67" t="s">
        <v>4685</v>
      </c>
      <c r="D14" s="254" t="s">
        <v>4686</v>
      </c>
      <c r="E14" s="254" t="s">
        <v>4687</v>
      </c>
      <c r="F14" s="254" t="s">
        <v>4688</v>
      </c>
      <c r="G14" s="254" t="s">
        <v>4689</v>
      </c>
      <c r="H14" s="142" t="s">
        <v>4690</v>
      </c>
      <c r="I14" s="65" t="s">
        <v>4689</v>
      </c>
      <c r="J14" s="65" t="s">
        <v>4691</v>
      </c>
      <c r="K14" s="65">
        <v>1.0</v>
      </c>
      <c r="L14" s="65">
        <v>1.0</v>
      </c>
      <c r="M14" s="65">
        <v>1.0</v>
      </c>
      <c r="N14" s="5">
        <v>50.0</v>
      </c>
      <c r="O14" s="5">
        <v>100.0</v>
      </c>
      <c r="P14" s="417" t="s">
        <v>150</v>
      </c>
      <c r="Q14" s="3"/>
      <c r="R14" s="3"/>
      <c r="S14" s="3"/>
      <c r="T14" s="3"/>
      <c r="U14" s="3"/>
      <c r="V14" s="3"/>
      <c r="W14" s="3"/>
      <c r="X14" s="3"/>
      <c r="Y14" s="3"/>
      <c r="Z14" s="3"/>
    </row>
    <row r="15" ht="11.25" customHeight="1">
      <c r="A15" s="87" t="s">
        <v>4206</v>
      </c>
      <c r="B15" s="65" t="s">
        <v>51</v>
      </c>
      <c r="C15" s="67" t="s">
        <v>4692</v>
      </c>
      <c r="D15" s="254" t="s">
        <v>4693</v>
      </c>
      <c r="E15" s="254" t="s">
        <v>4687</v>
      </c>
      <c r="F15" s="254" t="s">
        <v>4694</v>
      </c>
      <c r="G15" s="254" t="s">
        <v>4689</v>
      </c>
      <c r="H15" s="87" t="s">
        <v>4695</v>
      </c>
      <c r="I15" s="254" t="s">
        <v>4689</v>
      </c>
      <c r="J15" s="65" t="s">
        <v>4696</v>
      </c>
      <c r="K15" s="65">
        <v>1.0</v>
      </c>
      <c r="L15" s="65">
        <v>1.0</v>
      </c>
      <c r="M15" s="65">
        <v>1.0</v>
      </c>
      <c r="N15" s="5">
        <v>50.0</v>
      </c>
      <c r="O15" s="5">
        <v>100.0</v>
      </c>
      <c r="P15" s="417" t="s">
        <v>150</v>
      </c>
      <c r="Q15" s="3"/>
      <c r="R15" s="3"/>
      <c r="S15" s="3"/>
      <c r="T15" s="3"/>
      <c r="U15" s="3"/>
      <c r="V15" s="3"/>
      <c r="W15" s="3"/>
      <c r="X15" s="3"/>
      <c r="Y15" s="3"/>
      <c r="Z15" s="3"/>
    </row>
    <row r="16" ht="11.25" customHeight="1">
      <c r="A16" s="87" t="s">
        <v>4206</v>
      </c>
      <c r="B16" s="65" t="s">
        <v>51</v>
      </c>
      <c r="C16" s="67" t="s">
        <v>4697</v>
      </c>
      <c r="D16" s="254" t="s">
        <v>4698</v>
      </c>
      <c r="E16" s="254" t="s">
        <v>4687</v>
      </c>
      <c r="F16" s="254" t="s">
        <v>4699</v>
      </c>
      <c r="G16" s="254" t="s">
        <v>4689</v>
      </c>
      <c r="H16" s="87" t="s">
        <v>4700</v>
      </c>
      <c r="I16" s="65" t="s">
        <v>4689</v>
      </c>
      <c r="J16" s="65" t="s">
        <v>4701</v>
      </c>
      <c r="K16" s="65">
        <v>1.0</v>
      </c>
      <c r="L16" s="65">
        <v>1.0</v>
      </c>
      <c r="M16" s="65">
        <v>1.0</v>
      </c>
      <c r="N16" s="5">
        <v>50.0</v>
      </c>
      <c r="O16" s="5">
        <v>100.0</v>
      </c>
      <c r="P16" s="417" t="s">
        <v>150</v>
      </c>
      <c r="Q16" s="3"/>
      <c r="R16" s="3"/>
      <c r="S16" s="3"/>
      <c r="T16" s="3"/>
      <c r="U16" s="3"/>
      <c r="V16" s="3"/>
      <c r="W16" s="3"/>
      <c r="X16" s="3"/>
      <c r="Y16" s="3"/>
      <c r="Z16" s="3"/>
    </row>
    <row r="17" ht="11.25" customHeight="1">
      <c r="A17" s="87" t="s">
        <v>4206</v>
      </c>
      <c r="B17" s="65" t="s">
        <v>51</v>
      </c>
      <c r="C17" s="67" t="s">
        <v>4702</v>
      </c>
      <c r="D17" s="254" t="s">
        <v>4703</v>
      </c>
      <c r="E17" s="254" t="s">
        <v>4687</v>
      </c>
      <c r="F17" s="254" t="s">
        <v>4704</v>
      </c>
      <c r="G17" s="65" t="s">
        <v>4689</v>
      </c>
      <c r="H17" s="604" t="s">
        <v>4705</v>
      </c>
      <c r="I17" s="65" t="s">
        <v>4689</v>
      </c>
      <c r="J17" s="539">
        <v>45483.0</v>
      </c>
      <c r="K17" s="65">
        <v>1.0</v>
      </c>
      <c r="L17" s="65">
        <v>1.0</v>
      </c>
      <c r="M17" s="65">
        <v>1.0</v>
      </c>
      <c r="N17" s="5">
        <v>50.0</v>
      </c>
      <c r="O17" s="5">
        <v>100.0</v>
      </c>
      <c r="P17" s="417" t="s">
        <v>150</v>
      </c>
      <c r="Q17" s="3"/>
      <c r="R17" s="3"/>
      <c r="S17" s="3"/>
      <c r="T17" s="3"/>
      <c r="U17" s="3"/>
      <c r="V17" s="3"/>
      <c r="W17" s="3"/>
      <c r="X17" s="3"/>
      <c r="Y17" s="3"/>
      <c r="Z17" s="3"/>
    </row>
    <row r="18" ht="11.25" customHeight="1">
      <c r="A18" s="87" t="s">
        <v>4206</v>
      </c>
      <c r="B18" s="65" t="s">
        <v>51</v>
      </c>
      <c r="C18" s="67" t="s">
        <v>4706</v>
      </c>
      <c r="D18" s="254" t="s">
        <v>4707</v>
      </c>
      <c r="E18" s="254" t="s">
        <v>4687</v>
      </c>
      <c r="F18" s="254" t="s">
        <v>4708</v>
      </c>
      <c r="G18" s="65" t="s">
        <v>4689</v>
      </c>
      <c r="H18" s="87" t="s">
        <v>4709</v>
      </c>
      <c r="I18" s="65" t="s">
        <v>4689</v>
      </c>
      <c r="J18" s="539" t="s">
        <v>4710</v>
      </c>
      <c r="K18" s="65">
        <v>1.0</v>
      </c>
      <c r="L18" s="65">
        <v>1.0</v>
      </c>
      <c r="M18" s="65">
        <v>1.0</v>
      </c>
      <c r="N18" s="5">
        <v>50.0</v>
      </c>
      <c r="O18" s="5">
        <v>100.0</v>
      </c>
      <c r="P18" s="417" t="s">
        <v>150</v>
      </c>
      <c r="Q18" s="3"/>
      <c r="R18" s="3"/>
      <c r="S18" s="3"/>
      <c r="T18" s="3"/>
      <c r="U18" s="3"/>
      <c r="V18" s="3"/>
      <c r="W18" s="3"/>
      <c r="X18" s="3"/>
      <c r="Y18" s="3"/>
      <c r="Z18" s="3"/>
    </row>
    <row r="19" ht="11.25" customHeight="1">
      <c r="A19" s="87" t="s">
        <v>4206</v>
      </c>
      <c r="B19" s="65" t="s">
        <v>51</v>
      </c>
      <c r="C19" s="67" t="s">
        <v>4711</v>
      </c>
      <c r="D19" s="68" t="s">
        <v>4712</v>
      </c>
      <c r="E19" s="68" t="s">
        <v>4713</v>
      </c>
      <c r="F19" s="68" t="s">
        <v>4714</v>
      </c>
      <c r="G19" s="68" t="s">
        <v>4715</v>
      </c>
      <c r="H19" s="87" t="s">
        <v>4716</v>
      </c>
      <c r="I19" s="69" t="s">
        <v>4689</v>
      </c>
      <c r="J19" s="254" t="s">
        <v>4717</v>
      </c>
      <c r="K19" s="254">
        <v>1.0</v>
      </c>
      <c r="L19" s="254">
        <v>1.0</v>
      </c>
      <c r="M19" s="254">
        <v>1.0</v>
      </c>
      <c r="N19" s="5">
        <v>30.0</v>
      </c>
      <c r="O19" s="5">
        <v>30.0</v>
      </c>
      <c r="P19" s="417" t="s">
        <v>150</v>
      </c>
      <c r="Q19" s="3"/>
      <c r="R19" s="3"/>
      <c r="S19" s="3"/>
      <c r="T19" s="3"/>
      <c r="U19" s="3"/>
      <c r="V19" s="3"/>
      <c r="W19" s="3"/>
      <c r="X19" s="3"/>
      <c r="Y19" s="3"/>
      <c r="Z19" s="3"/>
    </row>
    <row r="20" ht="11.25" customHeight="1">
      <c r="A20" s="87" t="s">
        <v>4718</v>
      </c>
      <c r="B20" s="65" t="s">
        <v>51</v>
      </c>
      <c r="C20" s="67" t="s">
        <v>4719</v>
      </c>
      <c r="D20" s="68" t="s">
        <v>4720</v>
      </c>
      <c r="E20" s="68" t="s">
        <v>4713</v>
      </c>
      <c r="F20" s="68" t="s">
        <v>4721</v>
      </c>
      <c r="G20" s="68" t="s">
        <v>4689</v>
      </c>
      <c r="H20" s="87" t="s">
        <v>4722</v>
      </c>
      <c r="I20" s="69" t="s">
        <v>4689</v>
      </c>
      <c r="J20" s="254" t="s">
        <v>4723</v>
      </c>
      <c r="K20" s="254">
        <v>3.0</v>
      </c>
      <c r="L20" s="254">
        <v>2.0</v>
      </c>
      <c r="M20" s="254">
        <v>3.0</v>
      </c>
      <c r="N20" s="5">
        <v>30.0</v>
      </c>
      <c r="O20" s="5">
        <f t="shared" ref="O20:O21" si="1">N20/3</f>
        <v>10</v>
      </c>
      <c r="P20" s="417" t="s">
        <v>150</v>
      </c>
      <c r="Q20" s="3"/>
      <c r="R20" s="3"/>
      <c r="S20" s="3"/>
      <c r="T20" s="3"/>
      <c r="U20" s="3"/>
      <c r="V20" s="3"/>
      <c r="W20" s="3"/>
      <c r="X20" s="3"/>
      <c r="Y20" s="3"/>
      <c r="Z20" s="3"/>
    </row>
    <row r="21" ht="11.25" customHeight="1">
      <c r="A21" s="87" t="s">
        <v>4724</v>
      </c>
      <c r="B21" s="65" t="s">
        <v>51</v>
      </c>
      <c r="C21" s="67" t="s">
        <v>4725</v>
      </c>
      <c r="D21" s="68" t="s">
        <v>4726</v>
      </c>
      <c r="E21" s="68" t="s">
        <v>4713</v>
      </c>
      <c r="F21" s="68" t="s">
        <v>4727</v>
      </c>
      <c r="G21" s="68" t="s">
        <v>4689</v>
      </c>
      <c r="H21" s="87" t="s">
        <v>4728</v>
      </c>
      <c r="I21" s="69" t="s">
        <v>4689</v>
      </c>
      <c r="J21" s="254" t="s">
        <v>4729</v>
      </c>
      <c r="K21" s="254">
        <v>3.0</v>
      </c>
      <c r="L21" s="254">
        <v>2.0</v>
      </c>
      <c r="M21" s="254">
        <v>3.0</v>
      </c>
      <c r="N21" s="5">
        <v>30.0</v>
      </c>
      <c r="O21" s="5">
        <f t="shared" si="1"/>
        <v>10</v>
      </c>
      <c r="P21" s="417" t="s">
        <v>150</v>
      </c>
      <c r="Q21" s="3"/>
      <c r="R21" s="3"/>
      <c r="S21" s="3"/>
      <c r="T21" s="3"/>
      <c r="U21" s="3"/>
      <c r="V21" s="3"/>
      <c r="W21" s="3"/>
      <c r="X21" s="3"/>
      <c r="Y21" s="3"/>
      <c r="Z21" s="3"/>
    </row>
    <row r="22" ht="11.25" customHeight="1">
      <c r="A22" s="87" t="s">
        <v>4206</v>
      </c>
      <c r="B22" s="65" t="s">
        <v>51</v>
      </c>
      <c r="C22" s="67" t="s">
        <v>4730</v>
      </c>
      <c r="D22" s="68" t="s">
        <v>4731</v>
      </c>
      <c r="E22" s="68" t="s">
        <v>4732</v>
      </c>
      <c r="F22" s="68" t="s">
        <v>4733</v>
      </c>
      <c r="G22" s="68" t="s">
        <v>4734</v>
      </c>
      <c r="H22" s="87" t="s">
        <v>4735</v>
      </c>
      <c r="I22" s="69" t="s">
        <v>4689</v>
      </c>
      <c r="J22" s="254" t="s">
        <v>4736</v>
      </c>
      <c r="K22" s="254">
        <v>1.0</v>
      </c>
      <c r="L22" s="254">
        <v>1.0</v>
      </c>
      <c r="M22" s="254">
        <v>1.0</v>
      </c>
      <c r="N22" s="5">
        <v>30.0</v>
      </c>
      <c r="O22" s="5">
        <f>N22*1.5</f>
        <v>45</v>
      </c>
      <c r="P22" s="417" t="s">
        <v>150</v>
      </c>
      <c r="Q22" s="3"/>
      <c r="R22" s="3"/>
      <c r="S22" s="3"/>
      <c r="T22" s="3"/>
      <c r="U22" s="3"/>
      <c r="V22" s="3"/>
      <c r="W22" s="3"/>
      <c r="X22" s="3"/>
      <c r="Y22" s="3"/>
      <c r="Z22" s="3"/>
    </row>
    <row r="23" ht="11.25" customHeight="1">
      <c r="A23" s="87" t="s">
        <v>4206</v>
      </c>
      <c r="B23" s="65" t="s">
        <v>51</v>
      </c>
      <c r="C23" s="67" t="s">
        <v>4737</v>
      </c>
      <c r="D23" s="68" t="s">
        <v>4689</v>
      </c>
      <c r="E23" s="68" t="s">
        <v>4738</v>
      </c>
      <c r="F23" s="68" t="s">
        <v>4739</v>
      </c>
      <c r="G23" s="68" t="s">
        <v>4689</v>
      </c>
      <c r="H23" s="87" t="s">
        <v>4740</v>
      </c>
      <c r="I23" s="69" t="s">
        <v>4689</v>
      </c>
      <c r="J23" s="254" t="s">
        <v>4741</v>
      </c>
      <c r="K23" s="254">
        <v>1.0</v>
      </c>
      <c r="L23" s="254">
        <v>1.0</v>
      </c>
      <c r="M23" s="254">
        <v>1.0</v>
      </c>
      <c r="N23" s="5">
        <v>50.0</v>
      </c>
      <c r="O23" s="5">
        <v>50.0</v>
      </c>
      <c r="P23" s="417" t="s">
        <v>150</v>
      </c>
      <c r="Q23" s="3"/>
      <c r="R23" s="3"/>
      <c r="S23" s="3"/>
      <c r="T23" s="3"/>
      <c r="U23" s="3"/>
      <c r="V23" s="3"/>
      <c r="W23" s="3"/>
      <c r="X23" s="3"/>
      <c r="Y23" s="3"/>
      <c r="Z23" s="3"/>
    </row>
    <row r="24" ht="11.25" customHeight="1">
      <c r="A24" s="605" t="s">
        <v>4206</v>
      </c>
      <c r="B24" s="5" t="s">
        <v>51</v>
      </c>
      <c r="C24" s="417" t="s">
        <v>4742</v>
      </c>
      <c r="D24" s="5" t="s">
        <v>4743</v>
      </c>
      <c r="E24" s="5" t="s">
        <v>4744</v>
      </c>
      <c r="F24" s="5" t="s">
        <v>4745</v>
      </c>
      <c r="G24" s="5" t="s">
        <v>4734</v>
      </c>
      <c r="H24" s="605" t="s">
        <v>4746</v>
      </c>
      <c r="I24" s="5" t="s">
        <v>4747</v>
      </c>
      <c r="J24" s="5" t="s">
        <v>4748</v>
      </c>
      <c r="K24" s="5">
        <v>1.0</v>
      </c>
      <c r="L24" s="5">
        <v>1.0</v>
      </c>
      <c r="M24" s="5">
        <v>1.0</v>
      </c>
      <c r="N24" s="5">
        <v>20.0</v>
      </c>
      <c r="O24" s="5">
        <v>20.0</v>
      </c>
      <c r="P24" s="417" t="s">
        <v>150</v>
      </c>
      <c r="Q24" s="3"/>
      <c r="R24" s="3"/>
      <c r="S24" s="3"/>
      <c r="T24" s="3"/>
      <c r="U24" s="3"/>
      <c r="V24" s="3"/>
      <c r="W24" s="3"/>
      <c r="X24" s="3"/>
      <c r="Y24" s="3"/>
      <c r="Z24" s="3"/>
    </row>
    <row r="25" ht="11.25" customHeight="1">
      <c r="A25" s="605" t="s">
        <v>4206</v>
      </c>
      <c r="B25" s="5" t="s">
        <v>51</v>
      </c>
      <c r="C25" s="417" t="s">
        <v>4749</v>
      </c>
      <c r="D25" s="5" t="s">
        <v>4750</v>
      </c>
      <c r="E25" s="5" t="s">
        <v>4744</v>
      </c>
      <c r="F25" s="5" t="s">
        <v>4745</v>
      </c>
      <c r="G25" s="5" t="s">
        <v>4689</v>
      </c>
      <c r="H25" s="605" t="s">
        <v>4751</v>
      </c>
      <c r="I25" s="5" t="s">
        <v>4747</v>
      </c>
      <c r="J25" s="606">
        <v>45320.0</v>
      </c>
      <c r="K25" s="5">
        <v>1.0</v>
      </c>
      <c r="L25" s="5">
        <v>1.0</v>
      </c>
      <c r="M25" s="5">
        <v>1.0</v>
      </c>
      <c r="N25" s="5">
        <v>20.0</v>
      </c>
      <c r="O25" s="5">
        <v>20.0</v>
      </c>
      <c r="P25" s="417" t="s">
        <v>150</v>
      </c>
      <c r="Q25" s="3"/>
      <c r="R25" s="3"/>
      <c r="S25" s="3"/>
      <c r="T25" s="3"/>
      <c r="U25" s="3"/>
      <c r="V25" s="3"/>
      <c r="W25" s="3"/>
      <c r="X25" s="3"/>
      <c r="Y25" s="3"/>
      <c r="Z25" s="3"/>
    </row>
    <row r="26" ht="11.25" customHeight="1">
      <c r="A26" s="605" t="s">
        <v>4206</v>
      </c>
      <c r="B26" s="5" t="s">
        <v>51</v>
      </c>
      <c r="C26" s="417" t="s">
        <v>4752</v>
      </c>
      <c r="D26" s="5" t="s">
        <v>4753</v>
      </c>
      <c r="E26" s="5" t="s">
        <v>4744</v>
      </c>
      <c r="F26" s="5" t="s">
        <v>4745</v>
      </c>
      <c r="G26" s="5" t="s">
        <v>4689</v>
      </c>
      <c r="H26" s="605" t="s">
        <v>4751</v>
      </c>
      <c r="I26" s="5" t="s">
        <v>4747</v>
      </c>
      <c r="J26" s="5" t="s">
        <v>4754</v>
      </c>
      <c r="K26" s="5">
        <v>1.0</v>
      </c>
      <c r="L26" s="5">
        <v>1.0</v>
      </c>
      <c r="M26" s="5">
        <v>1.0</v>
      </c>
      <c r="N26" s="5">
        <v>20.0</v>
      </c>
      <c r="O26" s="5">
        <v>20.0</v>
      </c>
      <c r="P26" s="417" t="s">
        <v>150</v>
      </c>
      <c r="Q26" s="3"/>
      <c r="R26" s="3"/>
      <c r="S26" s="3"/>
      <c r="T26" s="3"/>
      <c r="U26" s="3"/>
      <c r="V26" s="3"/>
      <c r="W26" s="3"/>
      <c r="X26" s="3"/>
      <c r="Y26" s="3"/>
      <c r="Z26" s="3"/>
    </row>
    <row r="27" ht="11.25" customHeight="1">
      <c r="A27" s="605" t="s">
        <v>4206</v>
      </c>
      <c r="B27" s="5" t="s">
        <v>51</v>
      </c>
      <c r="C27" s="417" t="s">
        <v>4755</v>
      </c>
      <c r="D27" s="5" t="s">
        <v>4753</v>
      </c>
      <c r="E27" s="5" t="s">
        <v>4744</v>
      </c>
      <c r="F27" s="5" t="s">
        <v>4745</v>
      </c>
      <c r="G27" s="5" t="s">
        <v>4689</v>
      </c>
      <c r="H27" s="605" t="s">
        <v>4751</v>
      </c>
      <c r="I27" s="5" t="s">
        <v>4747</v>
      </c>
      <c r="J27" s="606">
        <v>45323.0</v>
      </c>
      <c r="K27" s="5">
        <v>1.0</v>
      </c>
      <c r="L27" s="5">
        <v>1.0</v>
      </c>
      <c r="M27" s="5">
        <v>1.0</v>
      </c>
      <c r="N27" s="5">
        <v>20.0</v>
      </c>
      <c r="O27" s="5">
        <v>20.0</v>
      </c>
      <c r="P27" s="417" t="s">
        <v>150</v>
      </c>
      <c r="Q27" s="3"/>
      <c r="R27" s="3"/>
      <c r="S27" s="3"/>
      <c r="T27" s="3"/>
      <c r="U27" s="3"/>
      <c r="V27" s="3"/>
      <c r="W27" s="3"/>
      <c r="X27" s="3"/>
      <c r="Y27" s="3"/>
      <c r="Z27" s="3"/>
    </row>
    <row r="28" ht="11.25" customHeight="1">
      <c r="A28" s="605" t="s">
        <v>4206</v>
      </c>
      <c r="B28" s="5" t="s">
        <v>51</v>
      </c>
      <c r="C28" s="417" t="s">
        <v>4756</v>
      </c>
      <c r="D28" s="5" t="s">
        <v>4753</v>
      </c>
      <c r="E28" s="5" t="s">
        <v>4744</v>
      </c>
      <c r="F28" s="5" t="s">
        <v>4745</v>
      </c>
      <c r="G28" s="5" t="s">
        <v>4689</v>
      </c>
      <c r="H28" s="605" t="s">
        <v>4751</v>
      </c>
      <c r="I28" s="5" t="s">
        <v>4747</v>
      </c>
      <c r="J28" s="606">
        <v>45362.0</v>
      </c>
      <c r="K28" s="5">
        <v>1.0</v>
      </c>
      <c r="L28" s="5">
        <v>1.0</v>
      </c>
      <c r="M28" s="5">
        <v>1.0</v>
      </c>
      <c r="N28" s="5">
        <v>20.0</v>
      </c>
      <c r="O28" s="5">
        <v>20.0</v>
      </c>
      <c r="P28" s="417" t="s">
        <v>150</v>
      </c>
      <c r="Q28" s="3"/>
      <c r="R28" s="3"/>
      <c r="S28" s="3"/>
      <c r="T28" s="3"/>
      <c r="U28" s="3"/>
      <c r="V28" s="3"/>
      <c r="W28" s="3"/>
      <c r="X28" s="3"/>
      <c r="Y28" s="3"/>
      <c r="Z28" s="3"/>
    </row>
    <row r="29" ht="11.25" customHeight="1">
      <c r="A29" s="605" t="s">
        <v>4206</v>
      </c>
      <c r="B29" s="5" t="s">
        <v>51</v>
      </c>
      <c r="C29" s="417" t="s">
        <v>4757</v>
      </c>
      <c r="D29" s="5" t="s">
        <v>4753</v>
      </c>
      <c r="E29" s="5" t="s">
        <v>4758</v>
      </c>
      <c r="F29" s="5" t="s">
        <v>4745</v>
      </c>
      <c r="G29" s="5" t="s">
        <v>4689</v>
      </c>
      <c r="H29" s="605" t="s">
        <v>4751</v>
      </c>
      <c r="I29" s="5" t="s">
        <v>4747</v>
      </c>
      <c r="J29" s="606">
        <v>45377.0</v>
      </c>
      <c r="K29" s="5">
        <v>1.0</v>
      </c>
      <c r="L29" s="5">
        <v>1.0</v>
      </c>
      <c r="M29" s="5">
        <v>1.0</v>
      </c>
      <c r="N29" s="5">
        <v>20.0</v>
      </c>
      <c r="O29" s="5">
        <v>20.0</v>
      </c>
      <c r="P29" s="417" t="s">
        <v>150</v>
      </c>
      <c r="Q29" s="3"/>
      <c r="R29" s="3"/>
      <c r="S29" s="3"/>
      <c r="T29" s="3"/>
      <c r="U29" s="3"/>
      <c r="V29" s="3"/>
      <c r="W29" s="3"/>
      <c r="X29" s="3"/>
      <c r="Y29" s="3"/>
      <c r="Z29" s="3"/>
    </row>
    <row r="30" ht="11.25" customHeight="1">
      <c r="A30" s="605" t="s">
        <v>4206</v>
      </c>
      <c r="B30" s="5" t="s">
        <v>51</v>
      </c>
      <c r="C30" s="417" t="s">
        <v>4759</v>
      </c>
      <c r="D30" s="5" t="s">
        <v>4753</v>
      </c>
      <c r="E30" s="5" t="s">
        <v>4758</v>
      </c>
      <c r="F30" s="5" t="s">
        <v>4745</v>
      </c>
      <c r="G30" s="5" t="s">
        <v>4689</v>
      </c>
      <c r="H30" s="605" t="s">
        <v>4751</v>
      </c>
      <c r="I30" s="5" t="s">
        <v>4689</v>
      </c>
      <c r="J30" s="606">
        <v>45400.0</v>
      </c>
      <c r="K30" s="5">
        <v>1.0</v>
      </c>
      <c r="L30" s="5">
        <v>1.0</v>
      </c>
      <c r="M30" s="5">
        <v>1.0</v>
      </c>
      <c r="N30" s="5">
        <v>20.0</v>
      </c>
      <c r="O30" s="5">
        <v>20.0</v>
      </c>
      <c r="P30" s="417" t="s">
        <v>150</v>
      </c>
      <c r="Q30" s="3"/>
      <c r="R30" s="3"/>
      <c r="S30" s="3"/>
      <c r="T30" s="3"/>
      <c r="U30" s="3"/>
      <c r="V30" s="3"/>
      <c r="W30" s="3"/>
      <c r="X30" s="3"/>
      <c r="Y30" s="3"/>
      <c r="Z30" s="3"/>
    </row>
    <row r="31" ht="11.25" customHeight="1">
      <c r="A31" s="605" t="s">
        <v>4206</v>
      </c>
      <c r="B31" s="5" t="s">
        <v>51</v>
      </c>
      <c r="C31" s="417" t="s">
        <v>4760</v>
      </c>
      <c r="D31" s="5" t="s">
        <v>4753</v>
      </c>
      <c r="E31" s="5" t="s">
        <v>4744</v>
      </c>
      <c r="F31" s="5" t="s">
        <v>4745</v>
      </c>
      <c r="G31" s="5" t="s">
        <v>4689</v>
      </c>
      <c r="H31" s="605" t="s">
        <v>4751</v>
      </c>
      <c r="I31" s="5" t="s">
        <v>4747</v>
      </c>
      <c r="J31" s="606" t="s">
        <v>4761</v>
      </c>
      <c r="K31" s="5">
        <v>1.0</v>
      </c>
      <c r="L31" s="5">
        <v>1.0</v>
      </c>
      <c r="M31" s="5">
        <v>1.0</v>
      </c>
      <c r="N31" s="5">
        <v>20.0</v>
      </c>
      <c r="O31" s="5">
        <v>20.0</v>
      </c>
      <c r="P31" s="417" t="s">
        <v>150</v>
      </c>
      <c r="Q31" s="3"/>
      <c r="R31" s="3"/>
      <c r="S31" s="3"/>
      <c r="T31" s="3"/>
      <c r="U31" s="3"/>
      <c r="V31" s="3"/>
      <c r="W31" s="3"/>
      <c r="X31" s="3"/>
      <c r="Y31" s="3"/>
      <c r="Z31" s="3"/>
    </row>
    <row r="32" ht="11.25" customHeight="1">
      <c r="A32" s="605" t="s">
        <v>4206</v>
      </c>
      <c r="B32" s="5" t="s">
        <v>51</v>
      </c>
      <c r="C32" s="417" t="s">
        <v>4762</v>
      </c>
      <c r="D32" s="5" t="s">
        <v>4753</v>
      </c>
      <c r="E32" s="5" t="s">
        <v>4744</v>
      </c>
      <c r="F32" s="5" t="s">
        <v>4745</v>
      </c>
      <c r="G32" s="5" t="s">
        <v>4689</v>
      </c>
      <c r="H32" s="605" t="s">
        <v>4751</v>
      </c>
      <c r="I32" s="5" t="s">
        <v>4747</v>
      </c>
      <c r="J32" s="606" t="s">
        <v>4763</v>
      </c>
      <c r="K32" s="5">
        <v>1.0</v>
      </c>
      <c r="L32" s="5">
        <v>1.0</v>
      </c>
      <c r="M32" s="5">
        <v>1.0</v>
      </c>
      <c r="N32" s="5">
        <v>20.0</v>
      </c>
      <c r="O32" s="5">
        <v>20.0</v>
      </c>
      <c r="P32" s="417" t="s">
        <v>150</v>
      </c>
      <c r="Q32" s="3"/>
      <c r="R32" s="3"/>
      <c r="S32" s="3"/>
      <c r="T32" s="3"/>
      <c r="U32" s="3"/>
      <c r="V32" s="3"/>
      <c r="W32" s="3"/>
      <c r="X32" s="3"/>
      <c r="Y32" s="3"/>
      <c r="Z32" s="3"/>
    </row>
    <row r="33" ht="11.25" customHeight="1">
      <c r="A33" s="605" t="s">
        <v>4206</v>
      </c>
      <c r="B33" s="5" t="s">
        <v>51</v>
      </c>
      <c r="C33" s="417" t="s">
        <v>4764</v>
      </c>
      <c r="D33" s="5" t="s">
        <v>4753</v>
      </c>
      <c r="E33" s="5" t="s">
        <v>4744</v>
      </c>
      <c r="F33" s="5" t="s">
        <v>4745</v>
      </c>
      <c r="G33" s="5" t="s">
        <v>4689</v>
      </c>
      <c r="H33" s="605" t="s">
        <v>4751</v>
      </c>
      <c r="I33" s="5" t="s">
        <v>4747</v>
      </c>
      <c r="J33" s="606" t="s">
        <v>4765</v>
      </c>
      <c r="K33" s="5">
        <v>1.0</v>
      </c>
      <c r="L33" s="5">
        <v>1.0</v>
      </c>
      <c r="M33" s="5">
        <v>1.0</v>
      </c>
      <c r="N33" s="5">
        <v>20.0</v>
      </c>
      <c r="O33" s="5">
        <v>20.0</v>
      </c>
      <c r="P33" s="417" t="s">
        <v>150</v>
      </c>
      <c r="Q33" s="3"/>
      <c r="R33" s="3"/>
      <c r="S33" s="3"/>
      <c r="T33" s="3"/>
      <c r="U33" s="3"/>
      <c r="V33" s="3"/>
      <c r="W33" s="3"/>
      <c r="X33" s="3"/>
      <c r="Y33" s="3"/>
      <c r="Z33" s="3"/>
    </row>
    <row r="34" ht="11.25" customHeight="1">
      <c r="A34" s="605" t="s">
        <v>4206</v>
      </c>
      <c r="B34" s="5" t="s">
        <v>51</v>
      </c>
      <c r="C34" s="417" t="s">
        <v>4764</v>
      </c>
      <c r="D34" s="5" t="s">
        <v>4753</v>
      </c>
      <c r="E34" s="5" t="s">
        <v>4744</v>
      </c>
      <c r="F34" s="5" t="s">
        <v>4745</v>
      </c>
      <c r="G34" s="5" t="s">
        <v>4689</v>
      </c>
      <c r="H34" s="605" t="s">
        <v>4751</v>
      </c>
      <c r="I34" s="5" t="s">
        <v>4747</v>
      </c>
      <c r="J34" s="606" t="s">
        <v>4766</v>
      </c>
      <c r="K34" s="5">
        <v>1.0</v>
      </c>
      <c r="L34" s="5">
        <v>1.0</v>
      </c>
      <c r="M34" s="5">
        <v>1.0</v>
      </c>
      <c r="N34" s="5">
        <v>20.0</v>
      </c>
      <c r="O34" s="5">
        <v>20.0</v>
      </c>
      <c r="P34" s="417" t="s">
        <v>150</v>
      </c>
      <c r="Q34" s="3"/>
      <c r="R34" s="3"/>
      <c r="S34" s="3"/>
      <c r="T34" s="3"/>
      <c r="U34" s="3"/>
      <c r="V34" s="3"/>
      <c r="W34" s="3"/>
      <c r="X34" s="3"/>
      <c r="Y34" s="3"/>
      <c r="Z34" s="3"/>
    </row>
    <row r="35" ht="11.25" customHeight="1">
      <c r="A35" s="605" t="s">
        <v>4206</v>
      </c>
      <c r="B35" s="5" t="s">
        <v>51</v>
      </c>
      <c r="C35" s="417" t="s">
        <v>4764</v>
      </c>
      <c r="D35" s="5" t="s">
        <v>4753</v>
      </c>
      <c r="E35" s="5" t="s">
        <v>4744</v>
      </c>
      <c r="F35" s="5" t="s">
        <v>4745</v>
      </c>
      <c r="G35" s="5" t="s">
        <v>4689</v>
      </c>
      <c r="H35" s="605" t="s">
        <v>4751</v>
      </c>
      <c r="I35" s="5" t="s">
        <v>4747</v>
      </c>
      <c r="J35" s="606" t="s">
        <v>4767</v>
      </c>
      <c r="K35" s="5">
        <v>1.0</v>
      </c>
      <c r="L35" s="5">
        <v>1.0</v>
      </c>
      <c r="M35" s="5">
        <v>1.0</v>
      </c>
      <c r="N35" s="5">
        <v>20.0</v>
      </c>
      <c r="O35" s="5">
        <v>20.0</v>
      </c>
      <c r="P35" s="417" t="s">
        <v>150</v>
      </c>
      <c r="Q35" s="3"/>
      <c r="R35" s="3"/>
      <c r="S35" s="3"/>
      <c r="T35" s="3"/>
      <c r="U35" s="3"/>
      <c r="V35" s="3"/>
      <c r="W35" s="3"/>
      <c r="X35" s="3"/>
      <c r="Y35" s="3"/>
      <c r="Z35" s="3"/>
    </row>
    <row r="36" ht="11.25" customHeight="1">
      <c r="A36" s="605" t="s">
        <v>4206</v>
      </c>
      <c r="B36" s="5" t="s">
        <v>51</v>
      </c>
      <c r="C36" s="417" t="s">
        <v>4764</v>
      </c>
      <c r="D36" s="5" t="s">
        <v>4753</v>
      </c>
      <c r="E36" s="5" t="s">
        <v>4744</v>
      </c>
      <c r="F36" s="5" t="s">
        <v>4745</v>
      </c>
      <c r="G36" s="5" t="s">
        <v>4689</v>
      </c>
      <c r="H36" s="605" t="s">
        <v>4751</v>
      </c>
      <c r="I36" s="5" t="s">
        <v>4747</v>
      </c>
      <c r="J36" s="606" t="s">
        <v>4768</v>
      </c>
      <c r="K36" s="5">
        <v>1.0</v>
      </c>
      <c r="L36" s="5">
        <v>1.0</v>
      </c>
      <c r="M36" s="5">
        <v>1.0</v>
      </c>
      <c r="N36" s="5">
        <v>20.0</v>
      </c>
      <c r="O36" s="5">
        <v>20.0</v>
      </c>
      <c r="P36" s="417" t="s">
        <v>150</v>
      </c>
      <c r="Q36" s="3"/>
      <c r="R36" s="3"/>
      <c r="S36" s="3"/>
      <c r="T36" s="3"/>
      <c r="U36" s="3"/>
      <c r="V36" s="3"/>
      <c r="W36" s="3"/>
      <c r="X36" s="3"/>
      <c r="Y36" s="3"/>
      <c r="Z36" s="3"/>
    </row>
    <row r="37" ht="11.25" customHeight="1">
      <c r="A37" s="605" t="s">
        <v>4206</v>
      </c>
      <c r="B37" s="5" t="s">
        <v>51</v>
      </c>
      <c r="C37" s="417" t="s">
        <v>4764</v>
      </c>
      <c r="D37" s="5" t="s">
        <v>4753</v>
      </c>
      <c r="E37" s="5" t="s">
        <v>4744</v>
      </c>
      <c r="F37" s="5" t="s">
        <v>4745</v>
      </c>
      <c r="G37" s="5" t="s">
        <v>4689</v>
      </c>
      <c r="H37" s="605" t="s">
        <v>4751</v>
      </c>
      <c r="I37" s="5" t="s">
        <v>4747</v>
      </c>
      <c r="J37" s="606" t="s">
        <v>4769</v>
      </c>
      <c r="K37" s="5">
        <v>1.0</v>
      </c>
      <c r="L37" s="5">
        <v>1.0</v>
      </c>
      <c r="M37" s="5">
        <v>1.0</v>
      </c>
      <c r="N37" s="5">
        <v>20.0</v>
      </c>
      <c r="O37" s="5">
        <v>20.0</v>
      </c>
      <c r="P37" s="417" t="s">
        <v>150</v>
      </c>
      <c r="Q37" s="3"/>
      <c r="R37" s="3"/>
      <c r="S37" s="3"/>
      <c r="T37" s="3"/>
      <c r="U37" s="3"/>
      <c r="V37" s="3"/>
      <c r="W37" s="3"/>
      <c r="X37" s="3"/>
      <c r="Y37" s="3"/>
      <c r="Z37" s="3"/>
    </row>
    <row r="38" ht="11.25" customHeight="1">
      <c r="A38" s="605" t="s">
        <v>4206</v>
      </c>
      <c r="B38" s="5" t="s">
        <v>51</v>
      </c>
      <c r="C38" s="417" t="s">
        <v>4764</v>
      </c>
      <c r="D38" s="5" t="s">
        <v>4753</v>
      </c>
      <c r="E38" s="5" t="s">
        <v>4744</v>
      </c>
      <c r="F38" s="5" t="s">
        <v>4745</v>
      </c>
      <c r="G38" s="5" t="s">
        <v>4689</v>
      </c>
      <c r="H38" s="605" t="s">
        <v>4751</v>
      </c>
      <c r="I38" s="5" t="s">
        <v>4747</v>
      </c>
      <c r="J38" s="606" t="s">
        <v>4770</v>
      </c>
      <c r="K38" s="5">
        <v>1.0</v>
      </c>
      <c r="L38" s="5">
        <v>1.0</v>
      </c>
      <c r="M38" s="5">
        <v>1.0</v>
      </c>
      <c r="N38" s="5">
        <v>20.0</v>
      </c>
      <c r="O38" s="5">
        <v>20.0</v>
      </c>
      <c r="P38" s="417" t="s">
        <v>150</v>
      </c>
      <c r="Q38" s="3"/>
      <c r="R38" s="3"/>
      <c r="S38" s="3"/>
      <c r="T38" s="3"/>
      <c r="U38" s="3"/>
      <c r="V38" s="3"/>
      <c r="W38" s="3"/>
      <c r="X38" s="3"/>
      <c r="Y38" s="3"/>
      <c r="Z38" s="3"/>
    </row>
    <row r="39" ht="11.25" customHeight="1">
      <c r="A39" s="605" t="s">
        <v>4206</v>
      </c>
      <c r="B39" s="5" t="s">
        <v>51</v>
      </c>
      <c r="C39" s="417" t="s">
        <v>4764</v>
      </c>
      <c r="D39" s="5" t="s">
        <v>4753</v>
      </c>
      <c r="E39" s="5" t="s">
        <v>4744</v>
      </c>
      <c r="F39" s="5" t="s">
        <v>4745</v>
      </c>
      <c r="G39" s="5" t="s">
        <v>4689</v>
      </c>
      <c r="H39" s="605" t="s">
        <v>4751</v>
      </c>
      <c r="I39" s="5" t="s">
        <v>4747</v>
      </c>
      <c r="J39" s="606" t="s">
        <v>4771</v>
      </c>
      <c r="K39" s="5">
        <v>1.0</v>
      </c>
      <c r="L39" s="5">
        <v>1.0</v>
      </c>
      <c r="M39" s="5">
        <v>1.0</v>
      </c>
      <c r="N39" s="5">
        <v>20.0</v>
      </c>
      <c r="O39" s="5">
        <v>20.0</v>
      </c>
      <c r="P39" s="417" t="s">
        <v>150</v>
      </c>
      <c r="Q39" s="3"/>
      <c r="R39" s="3"/>
      <c r="S39" s="3"/>
      <c r="T39" s="3"/>
      <c r="U39" s="3"/>
      <c r="V39" s="3"/>
      <c r="W39" s="3"/>
      <c r="X39" s="3"/>
      <c r="Y39" s="3"/>
      <c r="Z39" s="3"/>
    </row>
    <row r="40" ht="11.25" customHeight="1">
      <c r="A40" s="605" t="s">
        <v>4206</v>
      </c>
      <c r="B40" s="5" t="s">
        <v>51</v>
      </c>
      <c r="C40" s="417" t="s">
        <v>4772</v>
      </c>
      <c r="D40" s="5" t="s">
        <v>4753</v>
      </c>
      <c r="E40" s="5" t="s">
        <v>4758</v>
      </c>
      <c r="F40" s="5" t="s">
        <v>4745</v>
      </c>
      <c r="G40" s="5" t="s">
        <v>4689</v>
      </c>
      <c r="H40" s="605" t="s">
        <v>4751</v>
      </c>
      <c r="I40" s="5" t="s">
        <v>4747</v>
      </c>
      <c r="J40" s="606" t="s">
        <v>4773</v>
      </c>
      <c r="K40" s="5">
        <v>1.0</v>
      </c>
      <c r="L40" s="5">
        <v>1.0</v>
      </c>
      <c r="M40" s="5">
        <v>1.0</v>
      </c>
      <c r="N40" s="5">
        <v>20.0</v>
      </c>
      <c r="O40" s="5">
        <v>20.0</v>
      </c>
      <c r="P40" s="417" t="s">
        <v>150</v>
      </c>
      <c r="Q40" s="3"/>
      <c r="R40" s="3"/>
      <c r="S40" s="3"/>
      <c r="T40" s="3"/>
      <c r="U40" s="3"/>
      <c r="V40" s="3"/>
      <c r="W40" s="3"/>
      <c r="X40" s="3"/>
      <c r="Y40" s="3"/>
      <c r="Z40" s="3"/>
    </row>
    <row r="41" ht="11.25" customHeight="1">
      <c r="A41" s="605" t="s">
        <v>4206</v>
      </c>
      <c r="B41" s="5" t="s">
        <v>51</v>
      </c>
      <c r="C41" s="417" t="s">
        <v>4774</v>
      </c>
      <c r="D41" s="5" t="s">
        <v>4753</v>
      </c>
      <c r="E41" s="5" t="s">
        <v>4744</v>
      </c>
      <c r="F41" s="5" t="s">
        <v>4745</v>
      </c>
      <c r="G41" s="5" t="s">
        <v>4689</v>
      </c>
      <c r="H41" s="605" t="s">
        <v>4751</v>
      </c>
      <c r="I41" s="5" t="s">
        <v>4747</v>
      </c>
      <c r="J41" s="606" t="s">
        <v>4775</v>
      </c>
      <c r="K41" s="5">
        <v>1.0</v>
      </c>
      <c r="L41" s="5">
        <v>1.0</v>
      </c>
      <c r="M41" s="5">
        <v>1.0</v>
      </c>
      <c r="N41" s="5">
        <v>20.0</v>
      </c>
      <c r="O41" s="5">
        <v>20.0</v>
      </c>
      <c r="P41" s="417" t="s">
        <v>150</v>
      </c>
      <c r="Q41" s="3"/>
      <c r="R41" s="3"/>
      <c r="S41" s="3"/>
      <c r="T41" s="3"/>
      <c r="U41" s="3"/>
      <c r="V41" s="3"/>
      <c r="W41" s="3"/>
      <c r="X41" s="3"/>
      <c r="Y41" s="3"/>
      <c r="Z41" s="3"/>
    </row>
    <row r="42" ht="11.25" customHeight="1">
      <c r="A42" s="605" t="s">
        <v>4206</v>
      </c>
      <c r="B42" s="5" t="s">
        <v>51</v>
      </c>
      <c r="C42" s="417" t="s">
        <v>4776</v>
      </c>
      <c r="D42" s="5" t="s">
        <v>4753</v>
      </c>
      <c r="E42" s="5" t="s">
        <v>4758</v>
      </c>
      <c r="F42" s="5" t="s">
        <v>4745</v>
      </c>
      <c r="G42" s="5" t="s">
        <v>4689</v>
      </c>
      <c r="H42" s="605" t="s">
        <v>4751</v>
      </c>
      <c r="I42" s="5" t="s">
        <v>4747</v>
      </c>
      <c r="J42" s="606" t="s">
        <v>4775</v>
      </c>
      <c r="K42" s="5">
        <v>1.0</v>
      </c>
      <c r="L42" s="5">
        <v>1.0</v>
      </c>
      <c r="M42" s="5">
        <v>1.0</v>
      </c>
      <c r="N42" s="5">
        <v>20.0</v>
      </c>
      <c r="O42" s="5">
        <v>20.0</v>
      </c>
      <c r="P42" s="417" t="s">
        <v>150</v>
      </c>
      <c r="Q42" s="3"/>
      <c r="R42" s="3"/>
      <c r="S42" s="3"/>
      <c r="T42" s="3"/>
      <c r="U42" s="3"/>
      <c r="V42" s="3"/>
      <c r="W42" s="3"/>
      <c r="X42" s="3"/>
      <c r="Y42" s="3"/>
      <c r="Z42" s="3"/>
    </row>
    <row r="43" ht="11.25" customHeight="1">
      <c r="A43" s="605" t="s">
        <v>4206</v>
      </c>
      <c r="B43" s="5" t="s">
        <v>51</v>
      </c>
      <c r="C43" s="417" t="s">
        <v>4777</v>
      </c>
      <c r="D43" s="5" t="s">
        <v>4753</v>
      </c>
      <c r="E43" s="5" t="s">
        <v>4744</v>
      </c>
      <c r="F43" s="5" t="s">
        <v>4745</v>
      </c>
      <c r="G43" s="5" t="s">
        <v>4689</v>
      </c>
      <c r="H43" s="605" t="s">
        <v>4751</v>
      </c>
      <c r="I43" s="5" t="s">
        <v>4747</v>
      </c>
      <c r="J43" s="606" t="s">
        <v>4778</v>
      </c>
      <c r="K43" s="5">
        <v>1.0</v>
      </c>
      <c r="L43" s="5">
        <v>1.0</v>
      </c>
      <c r="M43" s="5">
        <v>1.0</v>
      </c>
      <c r="N43" s="5">
        <v>20.0</v>
      </c>
      <c r="O43" s="5">
        <v>20.0</v>
      </c>
      <c r="P43" s="417" t="s">
        <v>150</v>
      </c>
      <c r="Q43" s="3"/>
      <c r="R43" s="3"/>
      <c r="S43" s="3"/>
      <c r="T43" s="3"/>
      <c r="U43" s="3"/>
      <c r="V43" s="3"/>
      <c r="W43" s="3"/>
      <c r="X43" s="3"/>
      <c r="Y43" s="3"/>
      <c r="Z43" s="3"/>
    </row>
    <row r="44" ht="11.25" customHeight="1">
      <c r="A44" s="605" t="s">
        <v>4206</v>
      </c>
      <c r="B44" s="5" t="s">
        <v>51</v>
      </c>
      <c r="C44" s="417" t="s">
        <v>4777</v>
      </c>
      <c r="D44" s="5" t="s">
        <v>4753</v>
      </c>
      <c r="E44" s="5" t="s">
        <v>4744</v>
      </c>
      <c r="F44" s="5" t="s">
        <v>4745</v>
      </c>
      <c r="G44" s="5" t="s">
        <v>4689</v>
      </c>
      <c r="H44" s="605" t="s">
        <v>4751</v>
      </c>
      <c r="I44" s="5" t="s">
        <v>4747</v>
      </c>
      <c r="J44" s="606" t="s">
        <v>4779</v>
      </c>
      <c r="K44" s="5">
        <v>1.0</v>
      </c>
      <c r="L44" s="5">
        <v>1.0</v>
      </c>
      <c r="M44" s="5">
        <v>1.0</v>
      </c>
      <c r="N44" s="5">
        <v>20.0</v>
      </c>
      <c r="O44" s="5">
        <v>20.0</v>
      </c>
      <c r="P44" s="417" t="s">
        <v>150</v>
      </c>
      <c r="Q44" s="3"/>
      <c r="R44" s="3"/>
      <c r="S44" s="3"/>
      <c r="T44" s="3"/>
      <c r="U44" s="3"/>
      <c r="V44" s="3"/>
      <c r="W44" s="3"/>
      <c r="X44" s="3"/>
      <c r="Y44" s="3"/>
      <c r="Z44" s="3"/>
    </row>
    <row r="45" ht="11.25" customHeight="1">
      <c r="A45" s="605" t="s">
        <v>4206</v>
      </c>
      <c r="B45" s="5" t="s">
        <v>51</v>
      </c>
      <c r="C45" s="417" t="s">
        <v>4780</v>
      </c>
      <c r="D45" s="5" t="s">
        <v>4753</v>
      </c>
      <c r="E45" s="5" t="s">
        <v>4758</v>
      </c>
      <c r="F45" s="5" t="s">
        <v>4745</v>
      </c>
      <c r="G45" s="5" t="s">
        <v>4689</v>
      </c>
      <c r="H45" s="605" t="s">
        <v>4751</v>
      </c>
      <c r="I45" s="5" t="s">
        <v>4747</v>
      </c>
      <c r="J45" s="606" t="s">
        <v>4781</v>
      </c>
      <c r="K45" s="5">
        <v>1.0</v>
      </c>
      <c r="L45" s="5">
        <v>1.0</v>
      </c>
      <c r="M45" s="5">
        <v>1.0</v>
      </c>
      <c r="N45" s="5">
        <v>20.0</v>
      </c>
      <c r="O45" s="5">
        <v>20.0</v>
      </c>
      <c r="P45" s="417" t="s">
        <v>150</v>
      </c>
      <c r="Q45" s="3"/>
      <c r="R45" s="3"/>
      <c r="S45" s="3"/>
      <c r="T45" s="3"/>
      <c r="U45" s="3"/>
      <c r="V45" s="3"/>
      <c r="W45" s="3"/>
      <c r="X45" s="3"/>
      <c r="Y45" s="3"/>
      <c r="Z45" s="3"/>
    </row>
    <row r="46" ht="11.25" customHeight="1">
      <c r="A46" s="605" t="s">
        <v>4206</v>
      </c>
      <c r="B46" s="5" t="s">
        <v>51</v>
      </c>
      <c r="C46" s="417" t="s">
        <v>4780</v>
      </c>
      <c r="D46" s="5" t="s">
        <v>4753</v>
      </c>
      <c r="E46" s="5" t="s">
        <v>4758</v>
      </c>
      <c r="F46" s="5" t="s">
        <v>4745</v>
      </c>
      <c r="G46" s="5" t="s">
        <v>4689</v>
      </c>
      <c r="H46" s="605" t="s">
        <v>4751</v>
      </c>
      <c r="I46" s="5" t="s">
        <v>4747</v>
      </c>
      <c r="J46" s="606" t="s">
        <v>4782</v>
      </c>
      <c r="K46" s="5">
        <v>1.0</v>
      </c>
      <c r="L46" s="5">
        <v>1.0</v>
      </c>
      <c r="M46" s="5">
        <v>1.0</v>
      </c>
      <c r="N46" s="5">
        <v>20.0</v>
      </c>
      <c r="O46" s="5">
        <v>20.0</v>
      </c>
      <c r="P46" s="417" t="s">
        <v>150</v>
      </c>
      <c r="Q46" s="3"/>
      <c r="R46" s="3"/>
      <c r="S46" s="3"/>
      <c r="T46" s="3"/>
      <c r="U46" s="3"/>
      <c r="V46" s="3"/>
      <c r="W46" s="3"/>
      <c r="X46" s="3"/>
      <c r="Y46" s="3"/>
      <c r="Z46" s="3"/>
    </row>
    <row r="47" ht="11.25" customHeight="1">
      <c r="A47" s="605" t="s">
        <v>4206</v>
      </c>
      <c r="B47" s="5" t="s">
        <v>51</v>
      </c>
      <c r="C47" s="417" t="s">
        <v>4780</v>
      </c>
      <c r="D47" s="5" t="s">
        <v>4753</v>
      </c>
      <c r="E47" s="5" t="s">
        <v>4758</v>
      </c>
      <c r="F47" s="5" t="s">
        <v>4745</v>
      </c>
      <c r="G47" s="5" t="s">
        <v>4689</v>
      </c>
      <c r="H47" s="605" t="s">
        <v>4751</v>
      </c>
      <c r="I47" s="5" t="s">
        <v>4747</v>
      </c>
      <c r="J47" s="606" t="s">
        <v>4783</v>
      </c>
      <c r="K47" s="5">
        <v>1.0</v>
      </c>
      <c r="L47" s="5">
        <v>1.0</v>
      </c>
      <c r="M47" s="5">
        <v>1.0</v>
      </c>
      <c r="N47" s="5">
        <v>20.0</v>
      </c>
      <c r="O47" s="5">
        <v>20.0</v>
      </c>
      <c r="P47" s="417" t="s">
        <v>150</v>
      </c>
      <c r="Q47" s="3"/>
      <c r="R47" s="3"/>
      <c r="S47" s="3"/>
      <c r="T47" s="3"/>
      <c r="U47" s="3"/>
      <c r="V47" s="3"/>
      <c r="W47" s="3"/>
      <c r="X47" s="3"/>
      <c r="Y47" s="3"/>
      <c r="Z47" s="3"/>
    </row>
    <row r="48" ht="11.25" customHeight="1">
      <c r="A48" s="605" t="s">
        <v>4206</v>
      </c>
      <c r="B48" s="5" t="s">
        <v>51</v>
      </c>
      <c r="C48" s="417" t="s">
        <v>4780</v>
      </c>
      <c r="D48" s="5" t="s">
        <v>4753</v>
      </c>
      <c r="E48" s="5" t="s">
        <v>4758</v>
      </c>
      <c r="F48" s="5" t="s">
        <v>4745</v>
      </c>
      <c r="G48" s="5" t="s">
        <v>4689</v>
      </c>
      <c r="H48" s="605" t="s">
        <v>4751</v>
      </c>
      <c r="I48" s="5" t="s">
        <v>4747</v>
      </c>
      <c r="J48" s="606" t="s">
        <v>4784</v>
      </c>
      <c r="K48" s="5">
        <v>1.0</v>
      </c>
      <c r="L48" s="5">
        <v>1.0</v>
      </c>
      <c r="M48" s="5">
        <v>1.0</v>
      </c>
      <c r="N48" s="5">
        <v>20.0</v>
      </c>
      <c r="O48" s="5">
        <v>20.0</v>
      </c>
      <c r="P48" s="417" t="s">
        <v>150</v>
      </c>
      <c r="Q48" s="3"/>
      <c r="R48" s="3"/>
      <c r="S48" s="3"/>
      <c r="T48" s="3"/>
      <c r="U48" s="3"/>
      <c r="V48" s="3"/>
      <c r="W48" s="3"/>
      <c r="X48" s="3"/>
      <c r="Y48" s="3"/>
      <c r="Z48" s="3"/>
    </row>
    <row r="49" ht="11.25" customHeight="1">
      <c r="A49" s="605" t="s">
        <v>4206</v>
      </c>
      <c r="B49" s="5" t="s">
        <v>51</v>
      </c>
      <c r="C49" s="417" t="s">
        <v>4777</v>
      </c>
      <c r="D49" s="5" t="s">
        <v>4753</v>
      </c>
      <c r="E49" s="5" t="s">
        <v>4758</v>
      </c>
      <c r="F49" s="5" t="s">
        <v>4745</v>
      </c>
      <c r="G49" s="5" t="s">
        <v>4689</v>
      </c>
      <c r="H49" s="605" t="s">
        <v>4751</v>
      </c>
      <c r="I49" s="5" t="s">
        <v>4747</v>
      </c>
      <c r="J49" s="606" t="s">
        <v>4779</v>
      </c>
      <c r="K49" s="5">
        <v>1.0</v>
      </c>
      <c r="L49" s="5">
        <v>1.0</v>
      </c>
      <c r="M49" s="5">
        <v>1.0</v>
      </c>
      <c r="N49" s="5">
        <v>20.0</v>
      </c>
      <c r="O49" s="5">
        <v>20.0</v>
      </c>
      <c r="P49" s="417" t="s">
        <v>150</v>
      </c>
      <c r="Q49" s="3"/>
      <c r="R49" s="3"/>
      <c r="S49" s="3"/>
      <c r="T49" s="3"/>
      <c r="U49" s="3"/>
      <c r="V49" s="3"/>
      <c r="W49" s="3"/>
      <c r="X49" s="3"/>
      <c r="Y49" s="3"/>
      <c r="Z49" s="3"/>
    </row>
    <row r="50" ht="11.25" customHeight="1">
      <c r="A50" s="605" t="s">
        <v>4206</v>
      </c>
      <c r="B50" s="5" t="s">
        <v>51</v>
      </c>
      <c r="C50" s="417" t="s">
        <v>4785</v>
      </c>
      <c r="D50" s="5" t="s">
        <v>4753</v>
      </c>
      <c r="E50" s="5" t="s">
        <v>4758</v>
      </c>
      <c r="F50" s="5" t="s">
        <v>4786</v>
      </c>
      <c r="G50" s="5" t="s">
        <v>4689</v>
      </c>
      <c r="H50" s="605" t="s">
        <v>4751</v>
      </c>
      <c r="I50" s="5" t="s">
        <v>4747</v>
      </c>
      <c r="J50" s="606" t="s">
        <v>4787</v>
      </c>
      <c r="K50" s="5">
        <v>1.0</v>
      </c>
      <c r="L50" s="5">
        <v>1.0</v>
      </c>
      <c r="M50" s="5">
        <v>1.0</v>
      </c>
      <c r="N50" s="5">
        <v>20.0</v>
      </c>
      <c r="O50" s="5">
        <v>20.0</v>
      </c>
      <c r="P50" s="417" t="s">
        <v>150</v>
      </c>
      <c r="Q50" s="3"/>
      <c r="R50" s="3"/>
      <c r="S50" s="3"/>
      <c r="T50" s="3"/>
      <c r="U50" s="3"/>
      <c r="V50" s="3"/>
      <c r="W50" s="3"/>
      <c r="X50" s="3"/>
      <c r="Y50" s="3"/>
      <c r="Z50" s="3"/>
    </row>
    <row r="51" ht="11.25" customHeight="1">
      <c r="A51" s="605" t="s">
        <v>4206</v>
      </c>
      <c r="B51" s="5" t="s">
        <v>51</v>
      </c>
      <c r="C51" s="417" t="s">
        <v>4785</v>
      </c>
      <c r="D51" s="5" t="s">
        <v>4753</v>
      </c>
      <c r="E51" s="5" t="s">
        <v>4758</v>
      </c>
      <c r="F51" s="5" t="s">
        <v>4786</v>
      </c>
      <c r="G51" s="5" t="s">
        <v>4689</v>
      </c>
      <c r="H51" s="605" t="s">
        <v>4751</v>
      </c>
      <c r="I51" s="5" t="s">
        <v>4747</v>
      </c>
      <c r="J51" s="606" t="s">
        <v>4788</v>
      </c>
      <c r="K51" s="5">
        <v>1.0</v>
      </c>
      <c r="L51" s="5">
        <v>1.0</v>
      </c>
      <c r="M51" s="5">
        <v>1.0</v>
      </c>
      <c r="N51" s="5">
        <v>20.0</v>
      </c>
      <c r="O51" s="5">
        <v>20.0</v>
      </c>
      <c r="P51" s="417" t="s">
        <v>150</v>
      </c>
      <c r="Q51" s="3"/>
      <c r="R51" s="3"/>
      <c r="S51" s="3"/>
      <c r="T51" s="3"/>
      <c r="U51" s="3"/>
      <c r="V51" s="3"/>
      <c r="W51" s="3"/>
      <c r="X51" s="3"/>
      <c r="Y51" s="3"/>
      <c r="Z51" s="3"/>
    </row>
    <row r="52" ht="11.25" customHeight="1">
      <c r="A52" s="605" t="s">
        <v>4206</v>
      </c>
      <c r="B52" s="5" t="s">
        <v>51</v>
      </c>
      <c r="C52" s="417" t="s">
        <v>4785</v>
      </c>
      <c r="D52" s="5" t="s">
        <v>4753</v>
      </c>
      <c r="E52" s="5" t="s">
        <v>4758</v>
      </c>
      <c r="F52" s="5" t="s">
        <v>4786</v>
      </c>
      <c r="G52" s="5" t="s">
        <v>4689</v>
      </c>
      <c r="H52" s="605" t="s">
        <v>4751</v>
      </c>
      <c r="I52" s="5" t="s">
        <v>4747</v>
      </c>
      <c r="J52" s="606" t="s">
        <v>4789</v>
      </c>
      <c r="K52" s="5">
        <v>1.0</v>
      </c>
      <c r="L52" s="5">
        <v>1.0</v>
      </c>
      <c r="M52" s="5">
        <v>1.0</v>
      </c>
      <c r="N52" s="5">
        <v>20.0</v>
      </c>
      <c r="O52" s="5">
        <v>20.0</v>
      </c>
      <c r="P52" s="417" t="s">
        <v>150</v>
      </c>
      <c r="Q52" s="3"/>
      <c r="R52" s="3"/>
      <c r="S52" s="3"/>
      <c r="T52" s="3"/>
      <c r="U52" s="3"/>
      <c r="V52" s="3"/>
      <c r="W52" s="3"/>
      <c r="X52" s="3"/>
      <c r="Y52" s="3"/>
      <c r="Z52" s="3"/>
    </row>
    <row r="53" ht="11.25" customHeight="1">
      <c r="A53" s="605" t="s">
        <v>4206</v>
      </c>
      <c r="B53" s="5" t="s">
        <v>51</v>
      </c>
      <c r="C53" s="417" t="s">
        <v>4785</v>
      </c>
      <c r="D53" s="5" t="s">
        <v>4753</v>
      </c>
      <c r="E53" s="5" t="s">
        <v>4758</v>
      </c>
      <c r="F53" s="5" t="s">
        <v>4786</v>
      </c>
      <c r="G53" s="5" t="s">
        <v>4689</v>
      </c>
      <c r="H53" s="605" t="s">
        <v>4751</v>
      </c>
      <c r="I53" s="5" t="s">
        <v>4747</v>
      </c>
      <c r="J53" s="606" t="s">
        <v>4790</v>
      </c>
      <c r="K53" s="5">
        <v>1.0</v>
      </c>
      <c r="L53" s="5">
        <v>1.0</v>
      </c>
      <c r="M53" s="5">
        <v>1.0</v>
      </c>
      <c r="N53" s="5">
        <v>20.0</v>
      </c>
      <c r="O53" s="5">
        <v>20.0</v>
      </c>
      <c r="P53" s="417" t="s">
        <v>150</v>
      </c>
      <c r="Q53" s="3"/>
      <c r="R53" s="3"/>
      <c r="S53" s="3"/>
      <c r="T53" s="3"/>
      <c r="U53" s="3"/>
      <c r="V53" s="3"/>
      <c r="W53" s="3"/>
      <c r="X53" s="3"/>
      <c r="Y53" s="3"/>
      <c r="Z53" s="3"/>
    </row>
    <row r="54" ht="11.25" customHeight="1">
      <c r="A54" s="605" t="s">
        <v>4206</v>
      </c>
      <c r="B54" s="5" t="s">
        <v>51</v>
      </c>
      <c r="C54" s="417" t="s">
        <v>4785</v>
      </c>
      <c r="D54" s="5" t="s">
        <v>4753</v>
      </c>
      <c r="E54" s="5" t="s">
        <v>4758</v>
      </c>
      <c r="F54" s="5" t="s">
        <v>4786</v>
      </c>
      <c r="G54" s="5" t="s">
        <v>4689</v>
      </c>
      <c r="H54" s="605" t="s">
        <v>4751</v>
      </c>
      <c r="I54" s="5" t="s">
        <v>4747</v>
      </c>
      <c r="J54" s="606" t="s">
        <v>4791</v>
      </c>
      <c r="K54" s="5">
        <v>1.0</v>
      </c>
      <c r="L54" s="5">
        <v>1.0</v>
      </c>
      <c r="M54" s="5">
        <v>1.0</v>
      </c>
      <c r="N54" s="5">
        <v>20.0</v>
      </c>
      <c r="O54" s="5">
        <v>20.0</v>
      </c>
      <c r="P54" s="417" t="s">
        <v>150</v>
      </c>
      <c r="Q54" s="3"/>
      <c r="R54" s="3"/>
      <c r="S54" s="3"/>
      <c r="T54" s="3"/>
      <c r="U54" s="3"/>
      <c r="V54" s="3"/>
      <c r="W54" s="3"/>
      <c r="X54" s="3"/>
      <c r="Y54" s="3"/>
      <c r="Z54" s="3"/>
    </row>
    <row r="55" ht="11.25" customHeight="1">
      <c r="A55" s="605" t="s">
        <v>4206</v>
      </c>
      <c r="B55" s="5" t="s">
        <v>51</v>
      </c>
      <c r="C55" s="417" t="s">
        <v>4785</v>
      </c>
      <c r="D55" s="5" t="s">
        <v>4753</v>
      </c>
      <c r="E55" s="5" t="s">
        <v>4758</v>
      </c>
      <c r="F55" s="5" t="s">
        <v>4786</v>
      </c>
      <c r="G55" s="5" t="s">
        <v>4689</v>
      </c>
      <c r="H55" s="605" t="s">
        <v>4751</v>
      </c>
      <c r="I55" s="5" t="s">
        <v>4747</v>
      </c>
      <c r="J55" s="606" t="s">
        <v>4792</v>
      </c>
      <c r="K55" s="5">
        <v>1.0</v>
      </c>
      <c r="L55" s="5">
        <v>1.0</v>
      </c>
      <c r="M55" s="5">
        <v>1.0</v>
      </c>
      <c r="N55" s="5">
        <v>20.0</v>
      </c>
      <c r="O55" s="5">
        <v>20.0</v>
      </c>
      <c r="P55" s="417" t="s">
        <v>150</v>
      </c>
      <c r="Q55" s="3"/>
      <c r="R55" s="3"/>
      <c r="S55" s="3"/>
      <c r="T55" s="3"/>
      <c r="U55" s="3"/>
      <c r="V55" s="3"/>
      <c r="W55" s="3"/>
      <c r="X55" s="3"/>
      <c r="Y55" s="3"/>
      <c r="Z55" s="3"/>
    </row>
    <row r="56" ht="11.25" customHeight="1">
      <c r="A56" s="605" t="s">
        <v>4206</v>
      </c>
      <c r="B56" s="5" t="s">
        <v>51</v>
      </c>
      <c r="C56" s="417" t="s">
        <v>4785</v>
      </c>
      <c r="D56" s="5" t="s">
        <v>4753</v>
      </c>
      <c r="E56" s="5" t="s">
        <v>4758</v>
      </c>
      <c r="F56" s="5" t="s">
        <v>4786</v>
      </c>
      <c r="G56" s="5" t="s">
        <v>4689</v>
      </c>
      <c r="H56" s="605" t="s">
        <v>4751</v>
      </c>
      <c r="I56" s="5" t="s">
        <v>4747</v>
      </c>
      <c r="J56" s="606" t="s">
        <v>4793</v>
      </c>
      <c r="K56" s="5">
        <v>1.0</v>
      </c>
      <c r="L56" s="5">
        <v>1.0</v>
      </c>
      <c r="M56" s="5">
        <v>1.0</v>
      </c>
      <c r="N56" s="5">
        <v>20.0</v>
      </c>
      <c r="O56" s="5">
        <v>20.0</v>
      </c>
      <c r="P56" s="417" t="s">
        <v>150</v>
      </c>
      <c r="Q56" s="3"/>
      <c r="R56" s="3"/>
      <c r="S56" s="3"/>
      <c r="T56" s="3"/>
      <c r="U56" s="3"/>
      <c r="V56" s="3"/>
      <c r="W56" s="3"/>
      <c r="X56" s="3"/>
      <c r="Y56" s="3"/>
      <c r="Z56" s="3"/>
    </row>
    <row r="57" ht="11.25" customHeight="1">
      <c r="A57" s="605" t="s">
        <v>4206</v>
      </c>
      <c r="B57" s="5" t="s">
        <v>51</v>
      </c>
      <c r="C57" s="417" t="s">
        <v>4785</v>
      </c>
      <c r="D57" s="5" t="s">
        <v>4753</v>
      </c>
      <c r="E57" s="5" t="s">
        <v>4758</v>
      </c>
      <c r="F57" s="5" t="s">
        <v>4786</v>
      </c>
      <c r="G57" s="5" t="s">
        <v>4689</v>
      </c>
      <c r="H57" s="605" t="s">
        <v>4751</v>
      </c>
      <c r="I57" s="5" t="s">
        <v>4747</v>
      </c>
      <c r="J57" s="606" t="s">
        <v>4794</v>
      </c>
      <c r="K57" s="5">
        <v>1.0</v>
      </c>
      <c r="L57" s="5">
        <v>1.0</v>
      </c>
      <c r="M57" s="5">
        <v>1.0</v>
      </c>
      <c r="N57" s="5">
        <v>20.0</v>
      </c>
      <c r="O57" s="5">
        <v>20.0</v>
      </c>
      <c r="P57" s="417" t="s">
        <v>150</v>
      </c>
      <c r="Q57" s="3"/>
      <c r="R57" s="3"/>
      <c r="S57" s="3"/>
      <c r="T57" s="3"/>
      <c r="U57" s="3"/>
      <c r="V57" s="3"/>
      <c r="W57" s="3"/>
      <c r="X57" s="3"/>
      <c r="Y57" s="3"/>
      <c r="Z57" s="3"/>
    </row>
    <row r="58" ht="11.25" customHeight="1">
      <c r="A58" s="605" t="s">
        <v>4206</v>
      </c>
      <c r="B58" s="5" t="s">
        <v>51</v>
      </c>
      <c r="C58" s="417" t="s">
        <v>4785</v>
      </c>
      <c r="D58" s="5" t="s">
        <v>4753</v>
      </c>
      <c r="E58" s="5" t="s">
        <v>4758</v>
      </c>
      <c r="F58" s="5" t="s">
        <v>4786</v>
      </c>
      <c r="G58" s="5" t="s">
        <v>4689</v>
      </c>
      <c r="H58" s="605" t="s">
        <v>4751</v>
      </c>
      <c r="I58" s="5" t="s">
        <v>4747</v>
      </c>
      <c r="J58" s="606" t="s">
        <v>4795</v>
      </c>
      <c r="K58" s="5">
        <v>1.0</v>
      </c>
      <c r="L58" s="5">
        <v>1.0</v>
      </c>
      <c r="M58" s="5">
        <v>1.0</v>
      </c>
      <c r="N58" s="5">
        <v>20.0</v>
      </c>
      <c r="O58" s="5">
        <v>20.0</v>
      </c>
      <c r="P58" s="417" t="s">
        <v>150</v>
      </c>
      <c r="Q58" s="3"/>
      <c r="R58" s="3"/>
      <c r="S58" s="3"/>
      <c r="T58" s="3"/>
      <c r="U58" s="3"/>
      <c r="V58" s="3"/>
      <c r="W58" s="3"/>
      <c r="X58" s="3"/>
      <c r="Y58" s="3"/>
      <c r="Z58" s="3"/>
    </row>
    <row r="59" ht="11.25" customHeight="1">
      <c r="A59" s="605" t="s">
        <v>4206</v>
      </c>
      <c r="B59" s="5" t="s">
        <v>51</v>
      </c>
      <c r="C59" s="417" t="s">
        <v>4796</v>
      </c>
      <c r="D59" s="5" t="s">
        <v>4753</v>
      </c>
      <c r="E59" s="5" t="s">
        <v>4797</v>
      </c>
      <c r="F59" s="5" t="s">
        <v>4798</v>
      </c>
      <c r="G59" s="5" t="s">
        <v>4734</v>
      </c>
      <c r="H59" s="455" t="s">
        <v>4799</v>
      </c>
      <c r="I59" s="5"/>
      <c r="J59" s="606" t="s">
        <v>4800</v>
      </c>
      <c r="K59" s="5">
        <v>1.0</v>
      </c>
      <c r="L59" s="5">
        <v>1.0</v>
      </c>
      <c r="M59" s="5">
        <v>1.0</v>
      </c>
      <c r="N59" s="5">
        <v>20.0</v>
      </c>
      <c r="O59" s="5">
        <v>20.0</v>
      </c>
      <c r="P59" s="417" t="s">
        <v>150</v>
      </c>
      <c r="Q59" s="3"/>
      <c r="R59" s="3"/>
      <c r="S59" s="3"/>
      <c r="T59" s="3"/>
      <c r="U59" s="3"/>
      <c r="V59" s="3"/>
      <c r="W59" s="3"/>
      <c r="X59" s="3"/>
      <c r="Y59" s="3"/>
      <c r="Z59" s="3"/>
    </row>
    <row r="60" ht="11.25" customHeight="1">
      <c r="A60" s="605" t="s">
        <v>4206</v>
      </c>
      <c r="B60" s="5" t="s">
        <v>51</v>
      </c>
      <c r="C60" s="417" t="s">
        <v>4801</v>
      </c>
      <c r="D60" s="5" t="s">
        <v>4753</v>
      </c>
      <c r="E60" s="5" t="s">
        <v>4802</v>
      </c>
      <c r="F60" s="5" t="s">
        <v>4803</v>
      </c>
      <c r="G60" s="5" t="s">
        <v>4734</v>
      </c>
      <c r="H60" s="605" t="s">
        <v>4804</v>
      </c>
      <c r="I60" s="5" t="s">
        <v>4689</v>
      </c>
      <c r="J60" s="606">
        <v>45377.0</v>
      </c>
      <c r="K60" s="5">
        <v>1.0</v>
      </c>
      <c r="L60" s="5">
        <v>1.0</v>
      </c>
      <c r="M60" s="5">
        <v>1.0</v>
      </c>
      <c r="N60" s="5">
        <v>20.0</v>
      </c>
      <c r="O60" s="5">
        <v>20.0</v>
      </c>
      <c r="P60" s="417" t="s">
        <v>150</v>
      </c>
      <c r="Q60" s="3"/>
      <c r="R60" s="3"/>
      <c r="S60" s="3"/>
      <c r="T60" s="3"/>
      <c r="U60" s="3"/>
      <c r="V60" s="3"/>
      <c r="W60" s="3"/>
      <c r="X60" s="3"/>
      <c r="Y60" s="3"/>
      <c r="Z60" s="3"/>
    </row>
    <row r="61" ht="11.25" customHeight="1">
      <c r="A61" s="605" t="s">
        <v>4206</v>
      </c>
      <c r="B61" s="5" t="s">
        <v>51</v>
      </c>
      <c r="C61" s="417" t="s">
        <v>4805</v>
      </c>
      <c r="D61" s="5" t="s">
        <v>4753</v>
      </c>
      <c r="E61" s="5" t="s">
        <v>4802</v>
      </c>
      <c r="F61" s="5" t="s">
        <v>4803</v>
      </c>
      <c r="G61" s="5" t="s">
        <v>4734</v>
      </c>
      <c r="H61" s="605" t="s">
        <v>4804</v>
      </c>
      <c r="I61" s="5" t="s">
        <v>4689</v>
      </c>
      <c r="J61" s="5" t="s">
        <v>4763</v>
      </c>
      <c r="K61" s="5">
        <v>1.0</v>
      </c>
      <c r="L61" s="5">
        <v>1.0</v>
      </c>
      <c r="M61" s="5">
        <v>1.0</v>
      </c>
      <c r="N61" s="5">
        <v>20.0</v>
      </c>
      <c r="O61" s="5">
        <v>20.0</v>
      </c>
      <c r="P61" s="417" t="s">
        <v>150</v>
      </c>
      <c r="Q61" s="3"/>
      <c r="R61" s="3"/>
      <c r="S61" s="3"/>
      <c r="T61" s="3"/>
      <c r="U61" s="3"/>
      <c r="V61" s="3"/>
      <c r="W61" s="3"/>
      <c r="X61" s="3"/>
      <c r="Y61" s="3"/>
      <c r="Z61" s="3"/>
    </row>
    <row r="62" ht="11.25" customHeight="1">
      <c r="A62" s="605" t="s">
        <v>4206</v>
      </c>
      <c r="B62" s="5" t="s">
        <v>51</v>
      </c>
      <c r="C62" s="417" t="s">
        <v>4806</v>
      </c>
      <c r="D62" s="5" t="s">
        <v>4753</v>
      </c>
      <c r="E62" s="5" t="s">
        <v>4802</v>
      </c>
      <c r="F62" s="5" t="s">
        <v>4803</v>
      </c>
      <c r="G62" s="5" t="s">
        <v>4734</v>
      </c>
      <c r="H62" s="605" t="s">
        <v>4804</v>
      </c>
      <c r="I62" s="5" t="s">
        <v>4689</v>
      </c>
      <c r="J62" s="5" t="s">
        <v>4807</v>
      </c>
      <c r="K62" s="5">
        <v>1.0</v>
      </c>
      <c r="L62" s="5">
        <v>1.0</v>
      </c>
      <c r="M62" s="5">
        <v>1.0</v>
      </c>
      <c r="N62" s="5">
        <v>20.0</v>
      </c>
      <c r="O62" s="5">
        <v>20.0</v>
      </c>
      <c r="P62" s="417" t="s">
        <v>150</v>
      </c>
      <c r="Q62" s="3"/>
      <c r="R62" s="3"/>
      <c r="S62" s="3"/>
      <c r="T62" s="3"/>
      <c r="U62" s="3"/>
      <c r="V62" s="3"/>
      <c r="W62" s="3"/>
      <c r="X62" s="3"/>
      <c r="Y62" s="3"/>
      <c r="Z62" s="3"/>
    </row>
    <row r="63" ht="11.25" customHeight="1">
      <c r="A63" s="605" t="s">
        <v>4206</v>
      </c>
      <c r="B63" s="5" t="s">
        <v>51</v>
      </c>
      <c r="C63" s="417" t="s">
        <v>4808</v>
      </c>
      <c r="D63" s="5" t="s">
        <v>4753</v>
      </c>
      <c r="E63" s="5" t="s">
        <v>4802</v>
      </c>
      <c r="F63" s="5" t="s">
        <v>4803</v>
      </c>
      <c r="G63" s="5" t="s">
        <v>4734</v>
      </c>
      <c r="H63" s="605" t="s">
        <v>4804</v>
      </c>
      <c r="I63" s="5" t="s">
        <v>4689</v>
      </c>
      <c r="J63" s="606" t="s">
        <v>4809</v>
      </c>
      <c r="K63" s="5">
        <v>1.0</v>
      </c>
      <c r="L63" s="5">
        <v>1.0</v>
      </c>
      <c r="M63" s="5">
        <v>1.0</v>
      </c>
      <c r="N63" s="5">
        <v>20.0</v>
      </c>
      <c r="O63" s="5">
        <v>20.0</v>
      </c>
      <c r="P63" s="417" t="s">
        <v>150</v>
      </c>
      <c r="Q63" s="3"/>
      <c r="R63" s="3"/>
      <c r="S63" s="3"/>
      <c r="T63" s="3"/>
      <c r="U63" s="3"/>
      <c r="V63" s="3"/>
      <c r="W63" s="3"/>
      <c r="X63" s="3"/>
      <c r="Y63" s="3"/>
      <c r="Z63" s="3"/>
    </row>
    <row r="64" ht="11.25" customHeight="1">
      <c r="A64" s="87" t="s">
        <v>4206</v>
      </c>
      <c r="B64" s="65" t="s">
        <v>51</v>
      </c>
      <c r="C64" s="67" t="s">
        <v>4810</v>
      </c>
      <c r="D64" s="68" t="s">
        <v>4811</v>
      </c>
      <c r="E64" s="68" t="s">
        <v>4812</v>
      </c>
      <c r="F64" s="68" t="s">
        <v>4813</v>
      </c>
      <c r="G64" s="68" t="s">
        <v>4689</v>
      </c>
      <c r="H64" s="87" t="s">
        <v>4814</v>
      </c>
      <c r="I64" s="69" t="s">
        <v>4689</v>
      </c>
      <c r="J64" s="539">
        <v>45562.0</v>
      </c>
      <c r="K64" s="254">
        <v>1.0</v>
      </c>
      <c r="L64" s="254">
        <v>1.0</v>
      </c>
      <c r="M64" s="254">
        <v>1.0</v>
      </c>
      <c r="N64" s="5">
        <v>20.0</v>
      </c>
      <c r="O64" s="5">
        <v>20.0</v>
      </c>
      <c r="P64" s="417" t="s">
        <v>150</v>
      </c>
      <c r="Q64" s="3"/>
      <c r="R64" s="3"/>
      <c r="S64" s="3"/>
      <c r="T64" s="3"/>
      <c r="U64" s="3"/>
      <c r="V64" s="3"/>
      <c r="W64" s="3"/>
      <c r="X64" s="3"/>
      <c r="Y64" s="3"/>
      <c r="Z64" s="3"/>
    </row>
    <row r="65" ht="11.25" customHeight="1">
      <c r="A65" s="87" t="s">
        <v>173</v>
      </c>
      <c r="B65" s="65" t="s">
        <v>51</v>
      </c>
      <c r="C65" s="67" t="s">
        <v>4815</v>
      </c>
      <c r="D65" s="254" t="s">
        <v>4816</v>
      </c>
      <c r="E65" s="254" t="s">
        <v>4812</v>
      </c>
      <c r="F65" s="254" t="s">
        <v>834</v>
      </c>
      <c r="G65" s="254"/>
      <c r="H65" s="442" t="s">
        <v>4814</v>
      </c>
      <c r="I65" s="65" t="s">
        <v>4747</v>
      </c>
      <c r="J65" s="539">
        <v>45562.0</v>
      </c>
      <c r="K65" s="65">
        <v>1.0</v>
      </c>
      <c r="L65" s="65">
        <v>1.0</v>
      </c>
      <c r="M65" s="65">
        <v>1.0</v>
      </c>
      <c r="N65" s="5">
        <v>20.0</v>
      </c>
      <c r="O65" s="5">
        <v>20.0</v>
      </c>
      <c r="P65" s="417" t="s">
        <v>173</v>
      </c>
      <c r="Q65" s="3"/>
      <c r="R65" s="3"/>
      <c r="S65" s="3"/>
      <c r="T65" s="3"/>
      <c r="U65" s="3"/>
      <c r="V65" s="3"/>
      <c r="W65" s="3"/>
      <c r="X65" s="3"/>
      <c r="Y65" s="3"/>
      <c r="Z65" s="3"/>
    </row>
    <row r="66" ht="11.25" customHeight="1">
      <c r="A66" s="87" t="s">
        <v>173</v>
      </c>
      <c r="B66" s="65" t="s">
        <v>51</v>
      </c>
      <c r="C66" s="67" t="s">
        <v>4817</v>
      </c>
      <c r="D66" s="254" t="s">
        <v>4818</v>
      </c>
      <c r="E66" s="254" t="s">
        <v>4812</v>
      </c>
      <c r="F66" s="254" t="s">
        <v>4819</v>
      </c>
      <c r="G66" s="254" t="s">
        <v>4820</v>
      </c>
      <c r="H66" s="87" t="s">
        <v>4821</v>
      </c>
      <c r="I66" s="65" t="s">
        <v>4822</v>
      </c>
      <c r="J66" s="539">
        <v>45639.0</v>
      </c>
      <c r="K66" s="65"/>
      <c r="L66" s="65"/>
      <c r="M66" s="65"/>
      <c r="N66" s="5">
        <v>20.0</v>
      </c>
      <c r="O66" s="5">
        <v>20.0</v>
      </c>
      <c r="P66" s="417" t="s">
        <v>173</v>
      </c>
      <c r="Q66" s="3"/>
      <c r="R66" s="3"/>
      <c r="S66" s="3"/>
      <c r="T66" s="3"/>
      <c r="U66" s="3"/>
      <c r="V66" s="3"/>
      <c r="W66" s="3"/>
      <c r="X66" s="3"/>
      <c r="Y66" s="3"/>
      <c r="Z66" s="3"/>
    </row>
    <row r="67" ht="11.25" customHeight="1">
      <c r="A67" s="87" t="s">
        <v>173</v>
      </c>
      <c r="B67" s="65" t="s">
        <v>51</v>
      </c>
      <c r="C67" s="66" t="s">
        <v>4817</v>
      </c>
      <c r="D67" s="254" t="s">
        <v>4818</v>
      </c>
      <c r="E67" s="254" t="s">
        <v>4823</v>
      </c>
      <c r="F67" s="254" t="s">
        <v>4819</v>
      </c>
      <c r="G67" s="254" t="s">
        <v>4824</v>
      </c>
      <c r="H67" s="441" t="s">
        <v>4825</v>
      </c>
      <c r="I67" s="65" t="s">
        <v>4822</v>
      </c>
      <c r="J67" s="539">
        <v>45443.0</v>
      </c>
      <c r="K67" s="65"/>
      <c r="L67" s="65"/>
      <c r="M67" s="65"/>
      <c r="N67" s="5">
        <v>20.0</v>
      </c>
      <c r="O67" s="5">
        <v>20.0</v>
      </c>
      <c r="P67" s="417" t="s">
        <v>173</v>
      </c>
      <c r="Q67" s="3"/>
      <c r="R67" s="3"/>
      <c r="S67" s="3"/>
      <c r="T67" s="3"/>
      <c r="U67" s="3"/>
      <c r="V67" s="3"/>
      <c r="W67" s="3"/>
      <c r="X67" s="3"/>
      <c r="Y67" s="3"/>
      <c r="Z67" s="3"/>
    </row>
    <row r="68" ht="11.25" customHeight="1">
      <c r="A68" s="87" t="s">
        <v>173</v>
      </c>
      <c r="B68" s="65" t="s">
        <v>51</v>
      </c>
      <c r="C68" s="67" t="s">
        <v>4826</v>
      </c>
      <c r="D68" s="254" t="s">
        <v>4827</v>
      </c>
      <c r="E68" s="254" t="s">
        <v>4823</v>
      </c>
      <c r="F68" s="254" t="s">
        <v>4819</v>
      </c>
      <c r="G68" s="254" t="s">
        <v>4820</v>
      </c>
      <c r="H68" s="87"/>
      <c r="I68" s="65" t="s">
        <v>4747</v>
      </c>
      <c r="J68" s="539">
        <v>45456.0</v>
      </c>
      <c r="K68" s="65"/>
      <c r="L68" s="65"/>
      <c r="M68" s="65"/>
      <c r="N68" s="5">
        <v>20.0</v>
      </c>
      <c r="O68" s="5">
        <v>20.0</v>
      </c>
      <c r="P68" s="417" t="s">
        <v>173</v>
      </c>
      <c r="Q68" s="3"/>
      <c r="R68" s="3"/>
      <c r="S68" s="3"/>
      <c r="T68" s="3"/>
      <c r="U68" s="3"/>
      <c r="V68" s="3"/>
      <c r="W68" s="3"/>
      <c r="X68" s="3"/>
      <c r="Y68" s="3"/>
      <c r="Z68" s="3"/>
    </row>
    <row r="69" ht="11.25" customHeight="1">
      <c r="A69" s="87" t="s">
        <v>4828</v>
      </c>
      <c r="B69" s="65" t="s">
        <v>51</v>
      </c>
      <c r="C69" s="67" t="s">
        <v>4829</v>
      </c>
      <c r="D69" s="254" t="s">
        <v>4830</v>
      </c>
      <c r="E69" s="254" t="s">
        <v>4831</v>
      </c>
      <c r="F69" s="254" t="s">
        <v>834</v>
      </c>
      <c r="G69" s="254" t="s">
        <v>4832</v>
      </c>
      <c r="H69" s="442" t="s">
        <v>4833</v>
      </c>
      <c r="I69" s="65" t="s">
        <v>4747</v>
      </c>
      <c r="J69" s="607">
        <v>45536.0</v>
      </c>
      <c r="K69" s="65"/>
      <c r="L69" s="65"/>
      <c r="M69" s="65"/>
      <c r="N69" s="5">
        <v>20.0</v>
      </c>
      <c r="O69" s="5">
        <v>20.0</v>
      </c>
      <c r="P69" s="417" t="s">
        <v>4828</v>
      </c>
      <c r="Q69" s="3"/>
      <c r="R69" s="3"/>
      <c r="S69" s="3"/>
      <c r="T69" s="3"/>
      <c r="U69" s="3"/>
      <c r="V69" s="3"/>
      <c r="W69" s="3"/>
      <c r="X69" s="3"/>
      <c r="Y69" s="3"/>
      <c r="Z69" s="3"/>
    </row>
    <row r="70" ht="11.25" customHeight="1">
      <c r="A70" s="87" t="s">
        <v>4834</v>
      </c>
      <c r="B70" s="65" t="s">
        <v>51</v>
      </c>
      <c r="C70" s="66" t="s">
        <v>4835</v>
      </c>
      <c r="D70" s="254" t="s">
        <v>4836</v>
      </c>
      <c r="E70" s="254" t="s">
        <v>4837</v>
      </c>
      <c r="F70" s="254" t="s">
        <v>4838</v>
      </c>
      <c r="G70" s="254" t="s">
        <v>4839</v>
      </c>
      <c r="H70" s="441" t="s">
        <v>4833</v>
      </c>
      <c r="I70" s="65" t="s">
        <v>4747</v>
      </c>
      <c r="J70" s="65" t="s">
        <v>4840</v>
      </c>
      <c r="K70" s="65">
        <v>4.0</v>
      </c>
      <c r="L70" s="65">
        <v>4.0</v>
      </c>
      <c r="M70" s="65">
        <v>4.0</v>
      </c>
      <c r="N70" s="5">
        <v>20.0</v>
      </c>
      <c r="O70" s="5">
        <v>20.0</v>
      </c>
      <c r="P70" s="417" t="s">
        <v>213</v>
      </c>
      <c r="Q70" s="3"/>
      <c r="R70" s="3"/>
      <c r="S70" s="3"/>
      <c r="T70" s="3"/>
      <c r="U70" s="3"/>
      <c r="V70" s="3"/>
      <c r="W70" s="3"/>
      <c r="X70" s="3"/>
      <c r="Y70" s="3"/>
      <c r="Z70" s="3"/>
    </row>
    <row r="71" ht="11.25" customHeight="1">
      <c r="A71" s="87" t="s">
        <v>4235</v>
      </c>
      <c r="B71" s="65" t="s">
        <v>51</v>
      </c>
      <c r="C71" s="67" t="s">
        <v>4841</v>
      </c>
      <c r="D71" s="254" t="s">
        <v>4836</v>
      </c>
      <c r="E71" s="254" t="s">
        <v>4823</v>
      </c>
      <c r="F71" s="254" t="s">
        <v>4838</v>
      </c>
      <c r="G71" s="254"/>
      <c r="H71" s="441" t="s">
        <v>4814</v>
      </c>
      <c r="I71" s="65" t="s">
        <v>4812</v>
      </c>
      <c r="J71" s="65" t="s">
        <v>4842</v>
      </c>
      <c r="K71" s="65"/>
      <c r="L71" s="65"/>
      <c r="M71" s="65"/>
      <c r="N71" s="5">
        <v>20.0</v>
      </c>
      <c r="O71" s="5">
        <v>20.0</v>
      </c>
      <c r="P71" s="417" t="s">
        <v>232</v>
      </c>
      <c r="Q71" s="3"/>
      <c r="R71" s="3"/>
      <c r="S71" s="3"/>
      <c r="T71" s="3"/>
      <c r="U71" s="3"/>
      <c r="V71" s="3"/>
      <c r="W71" s="3"/>
      <c r="X71" s="3"/>
      <c r="Y71" s="3"/>
      <c r="Z71" s="3"/>
    </row>
    <row r="72" ht="11.25" customHeight="1">
      <c r="A72" s="87" t="s">
        <v>4246</v>
      </c>
      <c r="B72" s="64" t="s">
        <v>51</v>
      </c>
      <c r="C72" s="67" t="s">
        <v>4843</v>
      </c>
      <c r="D72" s="254"/>
      <c r="E72" s="65" t="s">
        <v>4812</v>
      </c>
      <c r="F72" s="254"/>
      <c r="G72" s="254"/>
      <c r="H72" s="442" t="s">
        <v>4833</v>
      </c>
      <c r="I72" s="65"/>
      <c r="J72" s="65"/>
      <c r="K72" s="65"/>
      <c r="L72" s="65"/>
      <c r="M72" s="65"/>
      <c r="N72" s="5"/>
      <c r="O72" s="5">
        <v>20.0</v>
      </c>
      <c r="P72" s="417" t="s">
        <v>1180</v>
      </c>
      <c r="Q72" s="3"/>
      <c r="R72" s="3"/>
      <c r="S72" s="3"/>
      <c r="T72" s="3"/>
      <c r="U72" s="3"/>
      <c r="V72" s="3"/>
      <c r="W72" s="3"/>
      <c r="X72" s="3"/>
      <c r="Y72" s="3"/>
      <c r="Z72" s="3"/>
    </row>
    <row r="73" ht="11.25" customHeight="1">
      <c r="A73" s="87" t="s">
        <v>4246</v>
      </c>
      <c r="B73" s="64" t="s">
        <v>51</v>
      </c>
      <c r="C73" s="67" t="s">
        <v>4844</v>
      </c>
      <c r="D73" s="254"/>
      <c r="E73" s="65" t="s">
        <v>4812</v>
      </c>
      <c r="F73" s="254"/>
      <c r="G73" s="254"/>
      <c r="H73" s="441" t="s">
        <v>4845</v>
      </c>
      <c r="I73" s="65"/>
      <c r="J73" s="65"/>
      <c r="K73" s="65"/>
      <c r="L73" s="65"/>
      <c r="M73" s="65"/>
      <c r="N73" s="5"/>
      <c r="O73" s="5">
        <v>20.0</v>
      </c>
      <c r="P73" s="417" t="s">
        <v>1180</v>
      </c>
      <c r="Q73" s="3"/>
      <c r="R73" s="3"/>
      <c r="S73" s="3"/>
      <c r="T73" s="3"/>
      <c r="U73" s="3"/>
      <c r="V73" s="3"/>
      <c r="W73" s="3"/>
      <c r="X73" s="3"/>
      <c r="Y73" s="3"/>
      <c r="Z73" s="3"/>
    </row>
    <row r="74" ht="11.25" customHeight="1">
      <c r="A74" s="87" t="s">
        <v>3475</v>
      </c>
      <c r="B74" s="65" t="s">
        <v>51</v>
      </c>
      <c r="C74" s="67" t="s">
        <v>4846</v>
      </c>
      <c r="D74" s="254" t="s">
        <v>4847</v>
      </c>
      <c r="E74" s="254" t="s">
        <v>4812</v>
      </c>
      <c r="F74" s="254" t="s">
        <v>4838</v>
      </c>
      <c r="G74" s="254" t="s">
        <v>4848</v>
      </c>
      <c r="H74" s="608" t="s">
        <v>4849</v>
      </c>
      <c r="I74" s="65"/>
      <c r="J74" s="65" t="s">
        <v>4850</v>
      </c>
      <c r="K74" s="65">
        <v>1.0</v>
      </c>
      <c r="L74" s="65">
        <v>1.0</v>
      </c>
      <c r="M74" s="65">
        <v>1.0</v>
      </c>
      <c r="N74" s="5">
        <v>20.0</v>
      </c>
      <c r="O74" s="5">
        <v>20.0</v>
      </c>
      <c r="P74" s="417" t="s">
        <v>321</v>
      </c>
      <c r="Q74" s="3"/>
      <c r="R74" s="3"/>
      <c r="S74" s="3"/>
      <c r="T74" s="3"/>
      <c r="U74" s="3"/>
      <c r="V74" s="3"/>
      <c r="W74" s="3"/>
      <c r="X74" s="3"/>
      <c r="Y74" s="3"/>
      <c r="Z74" s="3"/>
    </row>
    <row r="75" ht="11.25" customHeight="1">
      <c r="A75" s="87" t="s">
        <v>4851</v>
      </c>
      <c r="B75" s="65" t="s">
        <v>51</v>
      </c>
      <c r="C75" s="67" t="s">
        <v>4852</v>
      </c>
      <c r="D75" s="254" t="s">
        <v>4853</v>
      </c>
      <c r="E75" s="254" t="s">
        <v>4812</v>
      </c>
      <c r="F75" s="254" t="s">
        <v>4838</v>
      </c>
      <c r="G75" s="254" t="s">
        <v>4854</v>
      </c>
      <c r="H75" s="608" t="s">
        <v>4855</v>
      </c>
      <c r="I75" s="65"/>
      <c r="J75" s="532">
        <v>45408.0</v>
      </c>
      <c r="K75" s="65">
        <v>1.0</v>
      </c>
      <c r="L75" s="65">
        <v>2.0</v>
      </c>
      <c r="M75" s="65">
        <v>3.0</v>
      </c>
      <c r="N75" s="5">
        <v>45.0</v>
      </c>
      <c r="O75" s="5">
        <v>15.0</v>
      </c>
      <c r="P75" s="417" t="s">
        <v>321</v>
      </c>
      <c r="Q75" s="3"/>
      <c r="R75" s="3"/>
      <c r="S75" s="3"/>
      <c r="T75" s="3"/>
      <c r="U75" s="3"/>
      <c r="V75" s="3"/>
      <c r="W75" s="3"/>
      <c r="X75" s="3"/>
      <c r="Y75" s="3"/>
      <c r="Z75" s="3"/>
    </row>
    <row r="76" ht="11.25" customHeight="1">
      <c r="A76" s="87" t="s">
        <v>332</v>
      </c>
      <c r="B76" s="65" t="s">
        <v>51</v>
      </c>
      <c r="C76" s="67" t="s">
        <v>4856</v>
      </c>
      <c r="D76" s="254" t="s">
        <v>4857</v>
      </c>
      <c r="E76" s="254" t="s">
        <v>4823</v>
      </c>
      <c r="F76" s="254" t="s">
        <v>4858</v>
      </c>
      <c r="G76" s="254">
        <v>200.0</v>
      </c>
      <c r="H76" s="442" t="s">
        <v>4833</v>
      </c>
      <c r="I76" s="65" t="s">
        <v>4812</v>
      </c>
      <c r="J76" s="532">
        <v>45564.0</v>
      </c>
      <c r="K76" s="65">
        <v>3.0</v>
      </c>
      <c r="L76" s="65">
        <v>3.0</v>
      </c>
      <c r="M76" s="65">
        <v>3.0</v>
      </c>
      <c r="N76" s="225">
        <v>20.0</v>
      </c>
      <c r="O76" s="225">
        <v>20.0</v>
      </c>
      <c r="P76" s="417" t="s">
        <v>332</v>
      </c>
      <c r="Q76" s="3"/>
      <c r="R76" s="3"/>
      <c r="S76" s="3"/>
      <c r="T76" s="3"/>
      <c r="U76" s="3"/>
      <c r="V76" s="3"/>
      <c r="W76" s="3"/>
      <c r="X76" s="3"/>
      <c r="Y76" s="3"/>
      <c r="Z76" s="3"/>
    </row>
    <row r="77" ht="11.25" customHeight="1">
      <c r="A77" s="87" t="s">
        <v>332</v>
      </c>
      <c r="B77" s="65" t="s">
        <v>51</v>
      </c>
      <c r="C77" s="67" t="s">
        <v>4856</v>
      </c>
      <c r="D77" s="254" t="s">
        <v>4857</v>
      </c>
      <c r="E77" s="254" t="s">
        <v>4823</v>
      </c>
      <c r="F77" s="254" t="s">
        <v>4858</v>
      </c>
      <c r="G77" s="254">
        <v>200.0</v>
      </c>
      <c r="H77" s="442" t="s">
        <v>4833</v>
      </c>
      <c r="I77" s="65" t="s">
        <v>4812</v>
      </c>
      <c r="J77" s="532">
        <v>45564.0</v>
      </c>
      <c r="K77" s="65">
        <v>4.0</v>
      </c>
      <c r="L77" s="65">
        <v>4.0</v>
      </c>
      <c r="M77" s="65">
        <v>4.0</v>
      </c>
      <c r="N77" s="225">
        <v>20.0</v>
      </c>
      <c r="O77" s="225">
        <v>20.0</v>
      </c>
      <c r="P77" s="417" t="s">
        <v>332</v>
      </c>
      <c r="Q77" s="3"/>
      <c r="R77" s="3"/>
      <c r="S77" s="3"/>
      <c r="T77" s="3"/>
      <c r="U77" s="3"/>
      <c r="V77" s="3"/>
      <c r="W77" s="3"/>
      <c r="X77" s="3"/>
      <c r="Y77" s="3"/>
      <c r="Z77" s="3"/>
    </row>
    <row r="78" ht="11.25" customHeight="1">
      <c r="A78" s="87" t="s">
        <v>332</v>
      </c>
      <c r="B78" s="65" t="s">
        <v>216</v>
      </c>
      <c r="C78" s="67" t="s">
        <v>4856</v>
      </c>
      <c r="D78" s="254" t="s">
        <v>4857</v>
      </c>
      <c r="E78" s="254" t="s">
        <v>4823</v>
      </c>
      <c r="F78" s="254" t="s">
        <v>4858</v>
      </c>
      <c r="G78" s="254">
        <v>200.0</v>
      </c>
      <c r="H78" s="442" t="s">
        <v>4833</v>
      </c>
      <c r="I78" s="65" t="s">
        <v>4812</v>
      </c>
      <c r="J78" s="532">
        <v>45564.0</v>
      </c>
      <c r="K78" s="65">
        <v>4.0</v>
      </c>
      <c r="L78" s="65">
        <v>4.0</v>
      </c>
      <c r="M78" s="65">
        <v>4.0</v>
      </c>
      <c r="N78" s="225">
        <v>20.0</v>
      </c>
      <c r="O78" s="225">
        <v>20.0</v>
      </c>
      <c r="P78" s="417" t="s">
        <v>332</v>
      </c>
      <c r="Q78" s="3"/>
      <c r="R78" s="3"/>
      <c r="S78" s="3"/>
      <c r="T78" s="3"/>
      <c r="U78" s="3"/>
      <c r="V78" s="3"/>
      <c r="W78" s="3"/>
      <c r="X78" s="3"/>
      <c r="Y78" s="3"/>
      <c r="Z78" s="3"/>
    </row>
    <row r="79" ht="11.25" customHeight="1">
      <c r="A79" s="87" t="s">
        <v>4859</v>
      </c>
      <c r="B79" s="65" t="s">
        <v>51</v>
      </c>
      <c r="C79" s="67" t="s">
        <v>4860</v>
      </c>
      <c r="D79" s="254" t="s">
        <v>4861</v>
      </c>
      <c r="E79" s="254" t="s">
        <v>4812</v>
      </c>
      <c r="F79" s="254" t="s">
        <v>4838</v>
      </c>
      <c r="G79" s="254" t="s">
        <v>4734</v>
      </c>
      <c r="H79" s="442" t="s">
        <v>4862</v>
      </c>
      <c r="I79" s="65" t="s">
        <v>4863</v>
      </c>
      <c r="J79" s="65" t="s">
        <v>4864</v>
      </c>
      <c r="K79" s="65">
        <v>2.0</v>
      </c>
      <c r="L79" s="65">
        <v>2.0</v>
      </c>
      <c r="M79" s="65">
        <v>3.0</v>
      </c>
      <c r="N79" s="5">
        <v>30.0</v>
      </c>
      <c r="O79" s="5">
        <v>22.5</v>
      </c>
      <c r="P79" s="417" t="s">
        <v>1333</v>
      </c>
      <c r="Q79" s="3"/>
      <c r="R79" s="3"/>
      <c r="S79" s="3"/>
      <c r="T79" s="3"/>
      <c r="U79" s="3"/>
      <c r="V79" s="3"/>
      <c r="W79" s="3"/>
      <c r="X79" s="3"/>
      <c r="Y79" s="3"/>
      <c r="Z79" s="3"/>
    </row>
    <row r="80" ht="11.25" customHeight="1">
      <c r="A80" s="87" t="s">
        <v>4865</v>
      </c>
      <c r="B80" s="65" t="s">
        <v>51</v>
      </c>
      <c r="C80" s="67" t="s">
        <v>4860</v>
      </c>
      <c r="D80" s="254" t="s">
        <v>4861</v>
      </c>
      <c r="E80" s="254" t="s">
        <v>4812</v>
      </c>
      <c r="F80" s="254" t="s">
        <v>4838</v>
      </c>
      <c r="G80" s="254" t="s">
        <v>4734</v>
      </c>
      <c r="H80" s="442" t="s">
        <v>4862</v>
      </c>
      <c r="I80" s="65" t="s">
        <v>4863</v>
      </c>
      <c r="J80" s="65" t="s">
        <v>4864</v>
      </c>
      <c r="K80" s="65">
        <v>2.0</v>
      </c>
      <c r="L80" s="65">
        <v>2.0</v>
      </c>
      <c r="M80" s="65">
        <v>3.0</v>
      </c>
      <c r="N80" s="5">
        <v>30.0</v>
      </c>
      <c r="O80" s="5">
        <v>22.5</v>
      </c>
      <c r="P80" s="417" t="s">
        <v>1333</v>
      </c>
      <c r="Q80" s="3"/>
      <c r="R80" s="3"/>
      <c r="S80" s="3"/>
      <c r="T80" s="3"/>
      <c r="U80" s="3"/>
      <c r="V80" s="3"/>
      <c r="W80" s="3"/>
      <c r="X80" s="3"/>
      <c r="Y80" s="3"/>
      <c r="Z80" s="3"/>
    </row>
    <row r="81" ht="11.25" customHeight="1">
      <c r="A81" s="87" t="s">
        <v>4866</v>
      </c>
      <c r="B81" s="65" t="s">
        <v>51</v>
      </c>
      <c r="C81" s="67" t="s">
        <v>4867</v>
      </c>
      <c r="D81" s="254" t="s">
        <v>4868</v>
      </c>
      <c r="E81" s="254" t="s">
        <v>4812</v>
      </c>
      <c r="F81" s="254" t="s">
        <v>4869</v>
      </c>
      <c r="G81" s="254"/>
      <c r="H81" s="441" t="s">
        <v>4814</v>
      </c>
      <c r="I81" s="65"/>
      <c r="J81" s="65" t="s">
        <v>4870</v>
      </c>
      <c r="K81" s="65">
        <v>2.0</v>
      </c>
      <c r="L81" s="65">
        <v>2.0</v>
      </c>
      <c r="M81" s="65">
        <v>2.0</v>
      </c>
      <c r="N81" s="5">
        <v>20.0</v>
      </c>
      <c r="O81" s="5">
        <v>20.0</v>
      </c>
      <c r="P81" s="417" t="s">
        <v>1333</v>
      </c>
      <c r="Q81" s="3"/>
      <c r="R81" s="3"/>
      <c r="S81" s="3"/>
      <c r="T81" s="3"/>
      <c r="U81" s="3"/>
      <c r="V81" s="3"/>
      <c r="W81" s="3"/>
      <c r="X81" s="3"/>
      <c r="Y81" s="3"/>
      <c r="Z81" s="3"/>
    </row>
    <row r="82" ht="11.25" customHeight="1">
      <c r="A82" s="204" t="s">
        <v>352</v>
      </c>
      <c r="B82" s="82" t="s">
        <v>559</v>
      </c>
      <c r="C82" s="66" t="s">
        <v>4871</v>
      </c>
      <c r="D82" s="82"/>
      <c r="E82" s="82"/>
      <c r="F82" s="82" t="s">
        <v>4858</v>
      </c>
      <c r="G82" s="82" t="s">
        <v>4872</v>
      </c>
      <c r="H82" s="405"/>
      <c r="I82" s="82" t="s">
        <v>4873</v>
      </c>
      <c r="J82" s="294"/>
      <c r="K82" s="294"/>
      <c r="L82" s="294"/>
      <c r="M82" s="294"/>
      <c r="N82" s="225">
        <v>20.0</v>
      </c>
      <c r="O82" s="225">
        <v>20.0</v>
      </c>
      <c r="P82" s="417" t="s">
        <v>352</v>
      </c>
      <c r="Q82" s="3"/>
      <c r="R82" s="3"/>
      <c r="S82" s="3"/>
      <c r="T82" s="3"/>
      <c r="U82" s="3"/>
      <c r="V82" s="3"/>
      <c r="W82" s="3"/>
      <c r="X82" s="3"/>
      <c r="Y82" s="3"/>
      <c r="Z82" s="3"/>
    </row>
    <row r="83" ht="11.25" customHeight="1">
      <c r="A83" s="204" t="s">
        <v>352</v>
      </c>
      <c r="B83" s="82" t="s">
        <v>559</v>
      </c>
      <c r="C83" s="66" t="s">
        <v>4874</v>
      </c>
      <c r="D83" s="82" t="s">
        <v>4875</v>
      </c>
      <c r="E83" s="82" t="s">
        <v>4812</v>
      </c>
      <c r="F83" s="82" t="s">
        <v>4858</v>
      </c>
      <c r="G83" s="82" t="s">
        <v>4872</v>
      </c>
      <c r="H83" s="441" t="s">
        <v>4876</v>
      </c>
      <c r="I83" s="82"/>
      <c r="J83" s="294" t="s">
        <v>4877</v>
      </c>
      <c r="K83" s="294">
        <v>3.0</v>
      </c>
      <c r="L83" s="294">
        <v>3.0</v>
      </c>
      <c r="M83" s="294">
        <v>4.0</v>
      </c>
      <c r="N83" s="225">
        <v>30.0</v>
      </c>
      <c r="O83" s="225">
        <v>10.0</v>
      </c>
      <c r="P83" s="417" t="s">
        <v>352</v>
      </c>
      <c r="Q83" s="3"/>
      <c r="R83" s="3"/>
      <c r="S83" s="3"/>
      <c r="T83" s="3"/>
      <c r="U83" s="3"/>
      <c r="V83" s="3"/>
      <c r="W83" s="3"/>
      <c r="X83" s="3"/>
      <c r="Y83" s="3"/>
      <c r="Z83" s="3"/>
    </row>
    <row r="84" ht="11.25" customHeight="1">
      <c r="A84" s="204" t="s">
        <v>352</v>
      </c>
      <c r="B84" s="82" t="s">
        <v>559</v>
      </c>
      <c r="C84" s="66" t="s">
        <v>4874</v>
      </c>
      <c r="D84" s="82" t="s">
        <v>4875</v>
      </c>
      <c r="E84" s="82" t="s">
        <v>4812</v>
      </c>
      <c r="F84" s="82" t="s">
        <v>4858</v>
      </c>
      <c r="G84" s="82" t="s">
        <v>4872</v>
      </c>
      <c r="H84" s="441" t="s">
        <v>4876</v>
      </c>
      <c r="I84" s="82"/>
      <c r="J84" s="294" t="s">
        <v>4877</v>
      </c>
      <c r="K84" s="294">
        <v>3.0</v>
      </c>
      <c r="L84" s="294">
        <v>3.0</v>
      </c>
      <c r="M84" s="294">
        <v>4.0</v>
      </c>
      <c r="N84" s="225">
        <v>30.0</v>
      </c>
      <c r="O84" s="225">
        <v>10.0</v>
      </c>
      <c r="P84" s="417" t="s">
        <v>352</v>
      </c>
      <c r="Q84" s="3"/>
      <c r="R84" s="3"/>
      <c r="S84" s="3"/>
      <c r="T84" s="3"/>
      <c r="U84" s="3"/>
      <c r="V84" s="3"/>
      <c r="W84" s="3"/>
      <c r="X84" s="3"/>
      <c r="Y84" s="3"/>
      <c r="Z84" s="3"/>
    </row>
    <row r="85" ht="11.25" customHeight="1">
      <c r="A85" s="87" t="s">
        <v>4859</v>
      </c>
      <c r="B85" s="65" t="s">
        <v>51</v>
      </c>
      <c r="C85" s="67" t="s">
        <v>4860</v>
      </c>
      <c r="D85" s="254" t="s">
        <v>4861</v>
      </c>
      <c r="E85" s="254" t="s">
        <v>4812</v>
      </c>
      <c r="F85" s="254" t="s">
        <v>4838</v>
      </c>
      <c r="G85" s="254" t="s">
        <v>4734</v>
      </c>
      <c r="H85" s="442" t="s">
        <v>4862</v>
      </c>
      <c r="I85" s="65" t="s">
        <v>4863</v>
      </c>
      <c r="J85" s="65" t="s">
        <v>4864</v>
      </c>
      <c r="K85" s="65">
        <v>2.0</v>
      </c>
      <c r="L85" s="65">
        <v>2.0</v>
      </c>
      <c r="M85" s="65">
        <v>3.0</v>
      </c>
      <c r="N85" s="5">
        <v>30.0</v>
      </c>
      <c r="O85" s="5">
        <v>22.5</v>
      </c>
      <c r="P85" s="417" t="s">
        <v>1365</v>
      </c>
      <c r="Q85" s="3"/>
      <c r="R85" s="3"/>
      <c r="S85" s="3"/>
      <c r="T85" s="3"/>
      <c r="U85" s="3"/>
      <c r="V85" s="3"/>
      <c r="W85" s="3"/>
      <c r="X85" s="3"/>
      <c r="Y85" s="3"/>
      <c r="Z85" s="3"/>
    </row>
    <row r="86" ht="11.25" customHeight="1">
      <c r="A86" s="87" t="s">
        <v>4865</v>
      </c>
      <c r="B86" s="65" t="s">
        <v>51</v>
      </c>
      <c r="C86" s="67" t="s">
        <v>4860</v>
      </c>
      <c r="D86" s="254" t="s">
        <v>4861</v>
      </c>
      <c r="E86" s="254" t="s">
        <v>4812</v>
      </c>
      <c r="F86" s="254" t="s">
        <v>4838</v>
      </c>
      <c r="G86" s="254" t="s">
        <v>4734</v>
      </c>
      <c r="H86" s="442" t="s">
        <v>4862</v>
      </c>
      <c r="I86" s="65" t="s">
        <v>4863</v>
      </c>
      <c r="J86" s="65" t="s">
        <v>4864</v>
      </c>
      <c r="K86" s="65">
        <v>2.0</v>
      </c>
      <c r="L86" s="65">
        <v>2.0</v>
      </c>
      <c r="M86" s="65">
        <v>3.0</v>
      </c>
      <c r="N86" s="5">
        <v>30.0</v>
      </c>
      <c r="O86" s="5">
        <v>22.5</v>
      </c>
      <c r="P86" s="417" t="s">
        <v>1365</v>
      </c>
      <c r="Q86" s="3"/>
      <c r="R86" s="3"/>
      <c r="S86" s="3"/>
      <c r="T86" s="3"/>
      <c r="U86" s="3"/>
      <c r="V86" s="3"/>
      <c r="W86" s="3"/>
      <c r="X86" s="3"/>
      <c r="Y86" s="3"/>
      <c r="Z86" s="3"/>
    </row>
    <row r="87" ht="11.25" customHeight="1">
      <c r="A87" s="87" t="s">
        <v>4878</v>
      </c>
      <c r="B87" s="65"/>
      <c r="C87" s="66" t="s">
        <v>4879</v>
      </c>
      <c r="D87" s="254" t="s">
        <v>4861</v>
      </c>
      <c r="E87" s="254" t="s">
        <v>4812</v>
      </c>
      <c r="F87" s="254" t="s">
        <v>4880</v>
      </c>
      <c r="G87" s="254" t="s">
        <v>4734</v>
      </c>
      <c r="H87" s="441" t="s">
        <v>4881</v>
      </c>
      <c r="I87" s="65" t="s">
        <v>4882</v>
      </c>
      <c r="J87" s="65" t="s">
        <v>4883</v>
      </c>
      <c r="K87" s="65">
        <v>1.0</v>
      </c>
      <c r="L87" s="65">
        <v>1.0</v>
      </c>
      <c r="M87" s="65">
        <v>1.0</v>
      </c>
      <c r="N87" s="5">
        <v>50.0</v>
      </c>
      <c r="O87" s="5">
        <v>100.0</v>
      </c>
      <c r="P87" s="417" t="s">
        <v>1365</v>
      </c>
      <c r="Q87" s="3"/>
      <c r="R87" s="3"/>
      <c r="S87" s="3"/>
      <c r="T87" s="3"/>
      <c r="U87" s="3"/>
      <c r="V87" s="3"/>
      <c r="W87" s="3"/>
      <c r="X87" s="3"/>
      <c r="Y87" s="3"/>
      <c r="Z87" s="3"/>
    </row>
    <row r="88" ht="11.25" customHeight="1">
      <c r="A88" s="87" t="s">
        <v>4866</v>
      </c>
      <c r="B88" s="65" t="s">
        <v>51</v>
      </c>
      <c r="C88" s="67" t="s">
        <v>4867</v>
      </c>
      <c r="D88" s="254" t="s">
        <v>4868</v>
      </c>
      <c r="E88" s="254" t="s">
        <v>4812</v>
      </c>
      <c r="F88" s="254" t="s">
        <v>4869</v>
      </c>
      <c r="G88" s="254"/>
      <c r="H88" s="441" t="s">
        <v>4814</v>
      </c>
      <c r="I88" s="65"/>
      <c r="J88" s="65" t="s">
        <v>4870</v>
      </c>
      <c r="K88" s="65">
        <v>2.0</v>
      </c>
      <c r="L88" s="65">
        <v>2.0</v>
      </c>
      <c r="M88" s="65">
        <v>2.0</v>
      </c>
      <c r="N88" s="5">
        <v>20.0</v>
      </c>
      <c r="O88" s="5">
        <v>20.0</v>
      </c>
      <c r="P88" s="417" t="s">
        <v>1365</v>
      </c>
      <c r="Q88" s="3"/>
      <c r="R88" s="3"/>
      <c r="S88" s="3"/>
      <c r="T88" s="3"/>
      <c r="U88" s="3"/>
      <c r="V88" s="3"/>
      <c r="W88" s="3"/>
      <c r="X88" s="3"/>
      <c r="Y88" s="3"/>
      <c r="Z88" s="3"/>
    </row>
    <row r="89" ht="11.25" customHeight="1">
      <c r="A89" s="87" t="s">
        <v>4884</v>
      </c>
      <c r="B89" s="65" t="s">
        <v>51</v>
      </c>
      <c r="C89" s="66" t="s">
        <v>4885</v>
      </c>
      <c r="D89" s="254" t="s">
        <v>4836</v>
      </c>
      <c r="E89" s="254" t="s">
        <v>4837</v>
      </c>
      <c r="F89" s="254" t="s">
        <v>4838</v>
      </c>
      <c r="G89" s="254" t="s">
        <v>4839</v>
      </c>
      <c r="H89" s="441" t="s">
        <v>4833</v>
      </c>
      <c r="I89" s="65" t="s">
        <v>4886</v>
      </c>
      <c r="J89" s="65" t="s">
        <v>4887</v>
      </c>
      <c r="K89" s="65">
        <v>3.0</v>
      </c>
      <c r="L89" s="65">
        <v>3.0</v>
      </c>
      <c r="M89" s="65">
        <v>3.0</v>
      </c>
      <c r="N89" s="225">
        <v>20.0</v>
      </c>
      <c r="O89" s="225">
        <v>20.0</v>
      </c>
      <c r="P89" s="417" t="s">
        <v>380</v>
      </c>
      <c r="Q89" s="3"/>
      <c r="R89" s="3"/>
      <c r="S89" s="3"/>
      <c r="T89" s="3"/>
      <c r="U89" s="3"/>
      <c r="V89" s="3"/>
      <c r="W89" s="3"/>
      <c r="X89" s="3"/>
      <c r="Y89" s="3"/>
      <c r="Z89" s="3"/>
    </row>
    <row r="90" ht="11.25" customHeight="1">
      <c r="A90" s="87" t="s">
        <v>4888</v>
      </c>
      <c r="B90" s="65" t="s">
        <v>51</v>
      </c>
      <c r="C90" s="66" t="s">
        <v>4889</v>
      </c>
      <c r="D90" s="254" t="s">
        <v>4836</v>
      </c>
      <c r="E90" s="254" t="s">
        <v>4837</v>
      </c>
      <c r="F90" s="254" t="s">
        <v>4838</v>
      </c>
      <c r="G90" s="254" t="s">
        <v>4839</v>
      </c>
      <c r="H90" s="441" t="s">
        <v>4833</v>
      </c>
      <c r="I90" s="65" t="s">
        <v>4886</v>
      </c>
      <c r="J90" s="65" t="s">
        <v>4887</v>
      </c>
      <c r="K90" s="65">
        <v>3.0</v>
      </c>
      <c r="L90" s="65">
        <v>3.0</v>
      </c>
      <c r="M90" s="65">
        <v>3.0</v>
      </c>
      <c r="N90" s="225">
        <v>20.0</v>
      </c>
      <c r="O90" s="225">
        <v>20.0</v>
      </c>
      <c r="P90" s="417" t="s">
        <v>380</v>
      </c>
      <c r="Q90" s="3"/>
      <c r="R90" s="3"/>
      <c r="S90" s="3"/>
      <c r="T90" s="3"/>
      <c r="U90" s="3"/>
      <c r="V90" s="3"/>
      <c r="W90" s="3"/>
      <c r="X90" s="3"/>
      <c r="Y90" s="3"/>
      <c r="Z90" s="3"/>
    </row>
    <row r="91" ht="11.25" customHeight="1">
      <c r="A91" s="87" t="s">
        <v>4890</v>
      </c>
      <c r="B91" s="65" t="s">
        <v>51</v>
      </c>
      <c r="C91" s="66" t="s">
        <v>4891</v>
      </c>
      <c r="D91" s="254" t="s">
        <v>4836</v>
      </c>
      <c r="E91" s="254" t="s">
        <v>4837</v>
      </c>
      <c r="F91" s="254" t="s">
        <v>4838</v>
      </c>
      <c r="G91" s="254" t="s">
        <v>4839</v>
      </c>
      <c r="H91" s="441" t="s">
        <v>4833</v>
      </c>
      <c r="I91" s="65" t="s">
        <v>4886</v>
      </c>
      <c r="J91" s="65" t="s">
        <v>4887</v>
      </c>
      <c r="K91" s="65">
        <v>3.0</v>
      </c>
      <c r="L91" s="65">
        <v>3.0</v>
      </c>
      <c r="M91" s="65">
        <v>3.0</v>
      </c>
      <c r="N91" s="225">
        <v>20.0</v>
      </c>
      <c r="O91" s="225">
        <v>20.0</v>
      </c>
      <c r="P91" s="417" t="s">
        <v>380</v>
      </c>
      <c r="Q91" s="3"/>
      <c r="R91" s="3"/>
      <c r="S91" s="3"/>
      <c r="T91" s="3"/>
      <c r="U91" s="3"/>
      <c r="V91" s="3"/>
      <c r="W91" s="3"/>
      <c r="X91" s="3"/>
      <c r="Y91" s="3"/>
      <c r="Z91" s="3"/>
    </row>
    <row r="92" ht="11.25" customHeight="1">
      <c r="A92" s="609" t="s">
        <v>4892</v>
      </c>
      <c r="B92" s="65" t="s">
        <v>4893</v>
      </c>
      <c r="C92" s="66" t="s">
        <v>4894</v>
      </c>
      <c r="D92" s="254" t="s">
        <v>4836</v>
      </c>
      <c r="E92" s="254" t="s">
        <v>4837</v>
      </c>
      <c r="F92" s="254" t="s">
        <v>4838</v>
      </c>
      <c r="G92" s="254" t="s">
        <v>4839</v>
      </c>
      <c r="H92" s="441" t="s">
        <v>4833</v>
      </c>
      <c r="I92" s="65" t="s">
        <v>4886</v>
      </c>
      <c r="J92" s="65" t="s">
        <v>4895</v>
      </c>
      <c r="K92" s="65">
        <v>4.0</v>
      </c>
      <c r="L92" s="65">
        <v>4.0</v>
      </c>
      <c r="M92" s="65">
        <v>4.0</v>
      </c>
      <c r="N92" s="225">
        <v>20.0</v>
      </c>
      <c r="O92" s="225">
        <v>20.0</v>
      </c>
      <c r="P92" s="417" t="s">
        <v>397</v>
      </c>
      <c r="Q92" s="3"/>
      <c r="R92" s="3"/>
      <c r="S92" s="3"/>
      <c r="T92" s="3"/>
      <c r="U92" s="3"/>
      <c r="V92" s="3"/>
      <c r="W92" s="3"/>
      <c r="X92" s="3"/>
      <c r="Y92" s="3"/>
      <c r="Z92" s="3"/>
    </row>
    <row r="93" ht="11.25" customHeight="1">
      <c r="A93" s="609" t="s">
        <v>4896</v>
      </c>
      <c r="B93" s="65" t="s">
        <v>4893</v>
      </c>
      <c r="C93" s="66" t="s">
        <v>4897</v>
      </c>
      <c r="D93" s="254" t="s">
        <v>4836</v>
      </c>
      <c r="E93" s="254" t="s">
        <v>4837</v>
      </c>
      <c r="F93" s="254" t="s">
        <v>4838</v>
      </c>
      <c r="G93" s="254" t="s">
        <v>4839</v>
      </c>
      <c r="H93" s="441" t="s">
        <v>4833</v>
      </c>
      <c r="I93" s="65" t="s">
        <v>4886</v>
      </c>
      <c r="J93" s="65" t="s">
        <v>4895</v>
      </c>
      <c r="K93" s="65">
        <v>4.0</v>
      </c>
      <c r="L93" s="65">
        <v>4.0</v>
      </c>
      <c r="M93" s="65">
        <v>4.0</v>
      </c>
      <c r="N93" s="225">
        <v>20.0</v>
      </c>
      <c r="O93" s="225">
        <v>20.0</v>
      </c>
      <c r="P93" s="417" t="s">
        <v>397</v>
      </c>
      <c r="Q93" s="3"/>
      <c r="R93" s="3"/>
      <c r="S93" s="3"/>
      <c r="T93" s="3"/>
      <c r="U93" s="3"/>
      <c r="V93" s="3"/>
      <c r="W93" s="3"/>
      <c r="X93" s="3"/>
      <c r="Y93" s="3"/>
      <c r="Z93" s="3"/>
    </row>
    <row r="94" ht="11.25" customHeight="1">
      <c r="A94" s="87" t="s">
        <v>4898</v>
      </c>
      <c r="B94" s="65" t="s">
        <v>4893</v>
      </c>
      <c r="C94" s="67" t="s">
        <v>4899</v>
      </c>
      <c r="D94" s="254" t="s">
        <v>4900</v>
      </c>
      <c r="E94" s="254" t="s">
        <v>4901</v>
      </c>
      <c r="F94" s="254" t="s">
        <v>4838</v>
      </c>
      <c r="G94" s="254" t="s">
        <v>4839</v>
      </c>
      <c r="H94" s="441" t="s">
        <v>4902</v>
      </c>
      <c r="I94" s="65" t="s">
        <v>4812</v>
      </c>
      <c r="J94" s="65" t="s">
        <v>4903</v>
      </c>
      <c r="K94" s="65">
        <v>4.0</v>
      </c>
      <c r="L94" s="65">
        <v>1.0</v>
      </c>
      <c r="M94" s="65">
        <v>5.0</v>
      </c>
      <c r="N94" s="65">
        <v>20.0</v>
      </c>
      <c r="O94" s="225">
        <v>20.0</v>
      </c>
      <c r="P94" s="417" t="s">
        <v>397</v>
      </c>
      <c r="Q94" s="3"/>
      <c r="R94" s="3"/>
      <c r="S94" s="3"/>
      <c r="T94" s="3"/>
      <c r="U94" s="3"/>
      <c r="V94" s="3"/>
      <c r="W94" s="3"/>
      <c r="X94" s="3"/>
      <c r="Y94" s="3"/>
      <c r="Z94" s="3"/>
    </row>
    <row r="95" ht="11.25" customHeight="1">
      <c r="A95" s="87" t="s">
        <v>4904</v>
      </c>
      <c r="B95" s="65" t="s">
        <v>4893</v>
      </c>
      <c r="C95" s="67" t="s">
        <v>4899</v>
      </c>
      <c r="D95" s="254" t="s">
        <v>4900</v>
      </c>
      <c r="E95" s="254" t="s">
        <v>4901</v>
      </c>
      <c r="F95" s="254" t="s">
        <v>4838</v>
      </c>
      <c r="G95" s="254" t="s">
        <v>4839</v>
      </c>
      <c r="H95" s="441" t="s">
        <v>4905</v>
      </c>
      <c r="I95" s="65" t="s">
        <v>4812</v>
      </c>
      <c r="J95" s="65" t="s">
        <v>4906</v>
      </c>
      <c r="K95" s="254">
        <v>5.0</v>
      </c>
      <c r="L95" s="254">
        <v>2.0</v>
      </c>
      <c r="M95" s="254">
        <v>6.0</v>
      </c>
      <c r="N95" s="225">
        <v>20.0</v>
      </c>
      <c r="O95" s="225">
        <v>20.0</v>
      </c>
      <c r="P95" s="417" t="s">
        <v>397</v>
      </c>
      <c r="Q95" s="3"/>
      <c r="R95" s="3"/>
      <c r="S95" s="3"/>
      <c r="T95" s="3"/>
      <c r="U95" s="3"/>
      <c r="V95" s="3"/>
      <c r="W95" s="3"/>
      <c r="X95" s="3"/>
      <c r="Y95" s="3"/>
      <c r="Z95" s="3"/>
    </row>
    <row r="96" ht="11.25" customHeight="1">
      <c r="A96" s="142" t="s">
        <v>4907</v>
      </c>
      <c r="B96" s="64" t="s">
        <v>51</v>
      </c>
      <c r="C96" s="87" t="s">
        <v>4841</v>
      </c>
      <c r="D96" s="254" t="s">
        <v>4830</v>
      </c>
      <c r="E96" s="254" t="s">
        <v>4812</v>
      </c>
      <c r="F96" s="254" t="s">
        <v>4858</v>
      </c>
      <c r="G96" s="254" t="s">
        <v>4854</v>
      </c>
      <c r="H96" s="608" t="s">
        <v>4833</v>
      </c>
      <c r="I96" s="65" t="s">
        <v>4812</v>
      </c>
      <c r="J96" s="65" t="s">
        <v>4842</v>
      </c>
      <c r="K96" s="65"/>
      <c r="L96" s="65">
        <v>2.0</v>
      </c>
      <c r="M96" s="65">
        <v>2.0</v>
      </c>
      <c r="N96" s="5">
        <v>20.0</v>
      </c>
      <c r="O96" s="5">
        <v>20.0</v>
      </c>
      <c r="P96" s="417" t="s">
        <v>4908</v>
      </c>
      <c r="Q96" s="3"/>
      <c r="R96" s="3"/>
      <c r="S96" s="3"/>
      <c r="T96" s="3"/>
      <c r="U96" s="3"/>
      <c r="V96" s="3"/>
      <c r="W96" s="3"/>
      <c r="X96" s="3"/>
      <c r="Y96" s="3"/>
      <c r="Z96" s="3"/>
    </row>
    <row r="97" ht="11.25" customHeight="1">
      <c r="A97" s="87" t="s">
        <v>3480</v>
      </c>
      <c r="B97" s="64" t="s">
        <v>51</v>
      </c>
      <c r="C97" s="67" t="s">
        <v>4909</v>
      </c>
      <c r="D97" s="254" t="s">
        <v>4910</v>
      </c>
      <c r="E97" s="254" t="s">
        <v>4873</v>
      </c>
      <c r="F97" s="254" t="s">
        <v>4858</v>
      </c>
      <c r="G97" s="254" t="s">
        <v>4854</v>
      </c>
      <c r="H97" s="608" t="s">
        <v>4911</v>
      </c>
      <c r="I97" s="65" t="s">
        <v>4912</v>
      </c>
      <c r="J97" s="65" t="s">
        <v>4913</v>
      </c>
      <c r="K97" s="65"/>
      <c r="L97" s="65"/>
      <c r="M97" s="65" t="s">
        <v>4854</v>
      </c>
      <c r="N97" s="5">
        <v>50.0</v>
      </c>
      <c r="O97" s="5">
        <v>112.5</v>
      </c>
      <c r="P97" s="417" t="s">
        <v>1419</v>
      </c>
      <c r="Q97" s="3"/>
      <c r="R97" s="3"/>
      <c r="S97" s="3"/>
      <c r="T97" s="3"/>
      <c r="U97" s="3"/>
      <c r="V97" s="3"/>
      <c r="W97" s="3"/>
      <c r="X97" s="3"/>
      <c r="Y97" s="3"/>
      <c r="Z97" s="3"/>
    </row>
    <row r="98" ht="11.25" customHeight="1">
      <c r="A98" s="610" t="s">
        <v>429</v>
      </c>
      <c r="B98" s="254" t="s">
        <v>1127</v>
      </c>
      <c r="C98" s="611" t="s">
        <v>4846</v>
      </c>
      <c r="D98" s="230" t="s">
        <v>4857</v>
      </c>
      <c r="E98" s="65" t="s">
        <v>4823</v>
      </c>
      <c r="F98" s="65" t="s">
        <v>4858</v>
      </c>
      <c r="G98" s="65" t="s">
        <v>4914</v>
      </c>
      <c r="H98" s="441" t="s">
        <v>4833</v>
      </c>
      <c r="I98" s="65" t="s">
        <v>4915</v>
      </c>
      <c r="J98" s="65" t="s">
        <v>4916</v>
      </c>
      <c r="K98" s="225"/>
      <c r="L98" s="65"/>
      <c r="M98" s="65"/>
      <c r="N98" s="65">
        <v>20.0</v>
      </c>
      <c r="O98" s="65">
        <v>20.0</v>
      </c>
      <c r="P98" s="417" t="s">
        <v>429</v>
      </c>
      <c r="Q98" s="3"/>
      <c r="R98" s="3"/>
      <c r="S98" s="3"/>
      <c r="T98" s="3"/>
      <c r="U98" s="3"/>
      <c r="V98" s="3"/>
      <c r="W98" s="3"/>
      <c r="X98" s="3"/>
      <c r="Y98" s="3"/>
      <c r="Z98" s="3"/>
    </row>
    <row r="99" ht="11.25" customHeight="1">
      <c r="A99" s="87" t="s">
        <v>1474</v>
      </c>
      <c r="B99" s="247" t="s">
        <v>51</v>
      </c>
      <c r="C99" s="67" t="s">
        <v>4846</v>
      </c>
      <c r="D99" s="254" t="s">
        <v>4917</v>
      </c>
      <c r="E99" s="254" t="s">
        <v>4873</v>
      </c>
      <c r="F99" s="254" t="s">
        <v>4918</v>
      </c>
      <c r="G99" s="254" t="s">
        <v>4919</v>
      </c>
      <c r="H99" s="442" t="s">
        <v>4814</v>
      </c>
      <c r="I99" s="65" t="s">
        <v>4920</v>
      </c>
      <c r="J99" s="65" t="s">
        <v>4842</v>
      </c>
      <c r="K99" s="65" t="s">
        <v>4921</v>
      </c>
      <c r="L99" s="65" t="s">
        <v>4921</v>
      </c>
      <c r="M99" s="434"/>
      <c r="N99" s="5">
        <v>20.0</v>
      </c>
      <c r="O99" s="5">
        <v>20.0</v>
      </c>
      <c r="P99" s="417" t="s">
        <v>1474</v>
      </c>
      <c r="Q99" s="3"/>
      <c r="R99" s="3"/>
      <c r="S99" s="3"/>
      <c r="T99" s="3"/>
      <c r="U99" s="3"/>
      <c r="V99" s="3"/>
      <c r="W99" s="3"/>
      <c r="X99" s="3"/>
      <c r="Y99" s="3"/>
      <c r="Z99" s="3"/>
    </row>
    <row r="100" ht="11.25" customHeight="1">
      <c r="A100" s="612" t="s">
        <v>448</v>
      </c>
      <c r="B100" s="279" t="s">
        <v>51</v>
      </c>
      <c r="C100" s="279"/>
      <c r="D100" s="110" t="s">
        <v>4922</v>
      </c>
      <c r="E100" s="279" t="s">
        <v>4923</v>
      </c>
      <c r="F100" s="279" t="s">
        <v>4858</v>
      </c>
      <c r="G100" s="279" t="s">
        <v>4924</v>
      </c>
      <c r="H100" s="559" t="s">
        <v>4925</v>
      </c>
      <c r="I100" s="110" t="s">
        <v>4747</v>
      </c>
      <c r="J100" s="110" t="s">
        <v>4926</v>
      </c>
      <c r="K100" s="613"/>
      <c r="L100" s="65"/>
      <c r="M100" s="65"/>
      <c r="N100" s="247">
        <v>50.0</v>
      </c>
      <c r="O100" s="247">
        <v>75.0</v>
      </c>
      <c r="P100" s="417" t="s">
        <v>448</v>
      </c>
      <c r="Q100" s="3"/>
      <c r="R100" s="3"/>
      <c r="S100" s="3"/>
      <c r="T100" s="3"/>
      <c r="U100" s="3"/>
      <c r="V100" s="3"/>
      <c r="W100" s="3"/>
      <c r="X100" s="3"/>
      <c r="Y100" s="3"/>
      <c r="Z100" s="3"/>
    </row>
    <row r="101" ht="11.25" customHeight="1">
      <c r="A101" s="454" t="s">
        <v>448</v>
      </c>
      <c r="B101" s="279" t="s">
        <v>51</v>
      </c>
      <c r="C101" s="279"/>
      <c r="D101" s="110" t="s">
        <v>4922</v>
      </c>
      <c r="E101" s="247" t="s">
        <v>4927</v>
      </c>
      <c r="F101" s="279" t="s">
        <v>4858</v>
      </c>
      <c r="G101" s="279" t="s">
        <v>4924</v>
      </c>
      <c r="H101" s="559" t="s">
        <v>4925</v>
      </c>
      <c r="I101" s="279" t="s">
        <v>4863</v>
      </c>
      <c r="J101" s="110" t="s">
        <v>4926</v>
      </c>
      <c r="K101" s="110">
        <v>4.0</v>
      </c>
      <c r="L101" s="110">
        <v>4.0</v>
      </c>
      <c r="M101" s="110">
        <v>4.0</v>
      </c>
      <c r="N101" s="247">
        <v>30.0</v>
      </c>
      <c r="O101" s="247">
        <v>7.5</v>
      </c>
      <c r="P101" s="417" t="s">
        <v>448</v>
      </c>
      <c r="Q101" s="3"/>
      <c r="R101" s="3"/>
      <c r="S101" s="3"/>
      <c r="T101" s="3"/>
      <c r="U101" s="3"/>
      <c r="V101" s="3"/>
      <c r="W101" s="3"/>
      <c r="X101" s="3"/>
      <c r="Y101" s="3"/>
      <c r="Z101" s="3"/>
    </row>
    <row r="102" ht="11.25" customHeight="1">
      <c r="A102" s="454" t="s">
        <v>448</v>
      </c>
      <c r="B102" s="279" t="s">
        <v>51</v>
      </c>
      <c r="C102" s="279"/>
      <c r="D102" s="110" t="s">
        <v>4922</v>
      </c>
      <c r="E102" s="247" t="s">
        <v>4927</v>
      </c>
      <c r="F102" s="279" t="s">
        <v>4858</v>
      </c>
      <c r="G102" s="279" t="s">
        <v>4924</v>
      </c>
      <c r="H102" s="559" t="s">
        <v>4925</v>
      </c>
      <c r="I102" s="279" t="s">
        <v>4863</v>
      </c>
      <c r="J102" s="110" t="s">
        <v>4926</v>
      </c>
      <c r="K102" s="110">
        <v>4.0</v>
      </c>
      <c r="L102" s="110">
        <v>1.0</v>
      </c>
      <c r="M102" s="110">
        <v>4.0</v>
      </c>
      <c r="N102" s="247">
        <v>30.0</v>
      </c>
      <c r="O102" s="247">
        <v>7.5</v>
      </c>
      <c r="P102" s="417" t="s">
        <v>448</v>
      </c>
      <c r="Q102" s="3"/>
      <c r="R102" s="3"/>
      <c r="S102" s="3"/>
      <c r="T102" s="3"/>
      <c r="U102" s="3"/>
      <c r="V102" s="3"/>
      <c r="W102" s="3"/>
      <c r="X102" s="3"/>
      <c r="Y102" s="3"/>
      <c r="Z102" s="3"/>
    </row>
    <row r="103" ht="11.25" customHeight="1">
      <c r="A103" s="612" t="s">
        <v>448</v>
      </c>
      <c r="B103" s="279" t="s">
        <v>51</v>
      </c>
      <c r="C103" s="279"/>
      <c r="D103" s="110" t="s">
        <v>4922</v>
      </c>
      <c r="E103" s="279" t="s">
        <v>4928</v>
      </c>
      <c r="F103" s="279" t="s">
        <v>4858</v>
      </c>
      <c r="G103" s="279" t="s">
        <v>4924</v>
      </c>
      <c r="H103" s="559" t="s">
        <v>4929</v>
      </c>
      <c r="I103" s="110" t="s">
        <v>4930</v>
      </c>
      <c r="J103" s="110" t="s">
        <v>4931</v>
      </c>
      <c r="K103" s="110">
        <v>5.0</v>
      </c>
      <c r="L103" s="110">
        <v>5.0</v>
      </c>
      <c r="M103" s="110">
        <v>5.0</v>
      </c>
      <c r="N103" s="247">
        <v>20.0</v>
      </c>
      <c r="O103" s="247">
        <v>4.0</v>
      </c>
      <c r="P103" s="417" t="s">
        <v>448</v>
      </c>
      <c r="Q103" s="3"/>
      <c r="R103" s="3"/>
      <c r="S103" s="3"/>
      <c r="T103" s="3"/>
      <c r="U103" s="3"/>
      <c r="V103" s="3"/>
      <c r="W103" s="3"/>
      <c r="X103" s="3"/>
      <c r="Y103" s="3"/>
      <c r="Z103" s="3"/>
    </row>
    <row r="104" ht="11.25" customHeight="1">
      <c r="A104" s="87" t="s">
        <v>4344</v>
      </c>
      <c r="B104" s="65" t="s">
        <v>51</v>
      </c>
      <c r="C104" s="67" t="s">
        <v>4932</v>
      </c>
      <c r="D104" s="254" t="s">
        <v>4875</v>
      </c>
      <c r="E104" s="254" t="s">
        <v>4812</v>
      </c>
      <c r="F104" s="254" t="s">
        <v>4933</v>
      </c>
      <c r="G104" s="254" t="s">
        <v>4934</v>
      </c>
      <c r="H104" s="142" t="s">
        <v>4929</v>
      </c>
      <c r="I104" s="65" t="s">
        <v>4935</v>
      </c>
      <c r="J104" s="65" t="s">
        <v>4936</v>
      </c>
      <c r="K104" s="65">
        <v>3.0</v>
      </c>
      <c r="L104" s="65">
        <v>3.0</v>
      </c>
      <c r="M104" s="65">
        <v>3.0</v>
      </c>
      <c r="N104" s="225">
        <f t="shared" ref="N104:N106" si="2">20*1.5</f>
        <v>30</v>
      </c>
      <c r="O104" s="244">
        <f>N104/3</f>
        <v>10</v>
      </c>
      <c r="P104" s="417" t="s">
        <v>464</v>
      </c>
      <c r="Q104" s="3"/>
      <c r="R104" s="3"/>
      <c r="S104" s="3"/>
      <c r="T104" s="3"/>
      <c r="U104" s="3"/>
      <c r="V104" s="3"/>
      <c r="W104" s="3"/>
      <c r="X104" s="3"/>
      <c r="Y104" s="3"/>
      <c r="Z104" s="3"/>
    </row>
    <row r="105" ht="11.25" customHeight="1">
      <c r="A105" s="87" t="s">
        <v>4344</v>
      </c>
      <c r="B105" s="65" t="s">
        <v>51</v>
      </c>
      <c r="C105" s="67" t="s">
        <v>4932</v>
      </c>
      <c r="D105" s="254" t="s">
        <v>4875</v>
      </c>
      <c r="E105" s="254" t="s">
        <v>4812</v>
      </c>
      <c r="F105" s="254" t="s">
        <v>4933</v>
      </c>
      <c r="G105" s="254" t="s">
        <v>4934</v>
      </c>
      <c r="H105" s="142" t="s">
        <v>4929</v>
      </c>
      <c r="I105" s="65" t="s">
        <v>4937</v>
      </c>
      <c r="J105" s="65" t="s">
        <v>4936</v>
      </c>
      <c r="K105" s="65">
        <v>4.0</v>
      </c>
      <c r="L105" s="65">
        <v>4.0</v>
      </c>
      <c r="M105" s="65">
        <v>6.0</v>
      </c>
      <c r="N105" s="225">
        <f t="shared" si="2"/>
        <v>30</v>
      </c>
      <c r="O105" s="244">
        <f>N105/4</f>
        <v>7.5</v>
      </c>
      <c r="P105" s="417" t="s">
        <v>464</v>
      </c>
      <c r="Q105" s="3"/>
      <c r="R105" s="3"/>
      <c r="S105" s="3"/>
      <c r="T105" s="3"/>
      <c r="U105" s="3"/>
      <c r="V105" s="3"/>
      <c r="W105" s="3"/>
      <c r="X105" s="3"/>
      <c r="Y105" s="3"/>
      <c r="Z105" s="3"/>
    </row>
    <row r="106" ht="11.25" customHeight="1">
      <c r="A106" s="87" t="s">
        <v>4344</v>
      </c>
      <c r="B106" s="65" t="s">
        <v>51</v>
      </c>
      <c r="C106" s="67" t="s">
        <v>4932</v>
      </c>
      <c r="D106" s="254" t="s">
        <v>4875</v>
      </c>
      <c r="E106" s="254" t="s">
        <v>4812</v>
      </c>
      <c r="F106" s="254" t="s">
        <v>4933</v>
      </c>
      <c r="G106" s="254" t="s">
        <v>4934</v>
      </c>
      <c r="H106" s="142" t="s">
        <v>4929</v>
      </c>
      <c r="I106" s="65" t="s">
        <v>4938</v>
      </c>
      <c r="J106" s="65" t="s">
        <v>4936</v>
      </c>
      <c r="K106" s="65">
        <v>2.0</v>
      </c>
      <c r="L106" s="65">
        <v>2.0</v>
      </c>
      <c r="M106" s="65">
        <v>3.0</v>
      </c>
      <c r="N106" s="225">
        <f t="shared" si="2"/>
        <v>30</v>
      </c>
      <c r="O106" s="244">
        <f>N106/2</f>
        <v>15</v>
      </c>
      <c r="P106" s="417" t="s">
        <v>464</v>
      </c>
      <c r="Q106" s="3"/>
      <c r="R106" s="3"/>
      <c r="S106" s="3"/>
      <c r="T106" s="3"/>
      <c r="U106" s="3"/>
      <c r="V106" s="3"/>
      <c r="W106" s="3"/>
      <c r="X106" s="3"/>
      <c r="Y106" s="3"/>
      <c r="Z106" s="3"/>
    </row>
    <row r="107" ht="11.25" customHeight="1">
      <c r="A107" s="87" t="s">
        <v>4344</v>
      </c>
      <c r="B107" s="65" t="s">
        <v>51</v>
      </c>
      <c r="C107" s="87" t="s">
        <v>4939</v>
      </c>
      <c r="D107" s="69" t="s">
        <v>4922</v>
      </c>
      <c r="E107" s="254" t="s">
        <v>4812</v>
      </c>
      <c r="F107" s="68" t="s">
        <v>4858</v>
      </c>
      <c r="G107" s="68" t="s">
        <v>4940</v>
      </c>
      <c r="H107" s="87"/>
      <c r="I107" s="69"/>
      <c r="J107" s="185"/>
      <c r="K107" s="254"/>
      <c r="L107" s="254"/>
      <c r="M107" s="254"/>
      <c r="N107" s="5">
        <v>20.0</v>
      </c>
      <c r="O107" s="5">
        <f>N107</f>
        <v>20</v>
      </c>
      <c r="P107" s="417" t="s">
        <v>464</v>
      </c>
      <c r="Q107" s="3"/>
      <c r="R107" s="3"/>
      <c r="S107" s="3"/>
      <c r="T107" s="3"/>
      <c r="U107" s="3"/>
      <c r="V107" s="3"/>
      <c r="W107" s="3"/>
      <c r="X107" s="3"/>
      <c r="Y107" s="3"/>
      <c r="Z107" s="3"/>
    </row>
    <row r="108" ht="11.25" customHeight="1">
      <c r="A108" s="87" t="s">
        <v>474</v>
      </c>
      <c r="B108" s="65" t="s">
        <v>51</v>
      </c>
      <c r="C108" s="67" t="s">
        <v>4932</v>
      </c>
      <c r="D108" s="254" t="s">
        <v>4875</v>
      </c>
      <c r="E108" s="254" t="s">
        <v>4812</v>
      </c>
      <c r="F108" s="254" t="s">
        <v>4933</v>
      </c>
      <c r="G108" s="254" t="s">
        <v>4934</v>
      </c>
      <c r="H108" s="142" t="s">
        <v>4929</v>
      </c>
      <c r="I108" s="65" t="s">
        <v>4935</v>
      </c>
      <c r="J108" s="65" t="s">
        <v>4936</v>
      </c>
      <c r="K108" s="65">
        <v>3.0</v>
      </c>
      <c r="L108" s="65">
        <v>3.0</v>
      </c>
      <c r="M108" s="65">
        <v>3.0</v>
      </c>
      <c r="N108" s="225">
        <f t="shared" ref="N108:N111" si="3">20*1.5</f>
        <v>30</v>
      </c>
      <c r="O108" s="244">
        <v>10.0</v>
      </c>
      <c r="P108" s="417" t="s">
        <v>474</v>
      </c>
      <c r="Q108" s="3"/>
      <c r="R108" s="3"/>
      <c r="S108" s="3"/>
      <c r="T108" s="3"/>
      <c r="U108" s="3"/>
      <c r="V108" s="3"/>
      <c r="W108" s="3"/>
      <c r="X108" s="3"/>
      <c r="Y108" s="3"/>
      <c r="Z108" s="3"/>
    </row>
    <row r="109" ht="11.25" customHeight="1">
      <c r="A109" s="87" t="s">
        <v>474</v>
      </c>
      <c r="B109" s="65" t="s">
        <v>51</v>
      </c>
      <c r="C109" s="67" t="s">
        <v>4932</v>
      </c>
      <c r="D109" s="254" t="s">
        <v>4875</v>
      </c>
      <c r="E109" s="254" t="s">
        <v>4812</v>
      </c>
      <c r="F109" s="254" t="s">
        <v>4933</v>
      </c>
      <c r="G109" s="254" t="s">
        <v>4934</v>
      </c>
      <c r="H109" s="142" t="s">
        <v>4929</v>
      </c>
      <c r="I109" s="65" t="s">
        <v>4937</v>
      </c>
      <c r="J109" s="65" t="s">
        <v>4936</v>
      </c>
      <c r="K109" s="65">
        <v>4.0</v>
      </c>
      <c r="L109" s="65">
        <v>4.0</v>
      </c>
      <c r="M109" s="65">
        <v>6.0</v>
      </c>
      <c r="N109" s="225">
        <f t="shared" si="3"/>
        <v>30</v>
      </c>
      <c r="O109" s="244">
        <v>7.5</v>
      </c>
      <c r="P109" s="417" t="s">
        <v>474</v>
      </c>
      <c r="Q109" s="3"/>
      <c r="R109" s="3"/>
      <c r="S109" s="3"/>
      <c r="T109" s="3"/>
      <c r="U109" s="3"/>
      <c r="V109" s="3"/>
      <c r="W109" s="3"/>
      <c r="X109" s="3"/>
      <c r="Y109" s="3"/>
      <c r="Z109" s="3"/>
    </row>
    <row r="110" ht="11.25" customHeight="1">
      <c r="A110" s="87" t="s">
        <v>474</v>
      </c>
      <c r="B110" s="65" t="s">
        <v>51</v>
      </c>
      <c r="C110" s="67" t="s">
        <v>4932</v>
      </c>
      <c r="D110" s="254" t="s">
        <v>4875</v>
      </c>
      <c r="E110" s="254" t="s">
        <v>4812</v>
      </c>
      <c r="F110" s="254" t="s">
        <v>4933</v>
      </c>
      <c r="G110" s="254" t="s">
        <v>4934</v>
      </c>
      <c r="H110" s="142" t="s">
        <v>4929</v>
      </c>
      <c r="I110" s="65" t="s">
        <v>4938</v>
      </c>
      <c r="J110" s="65" t="s">
        <v>4936</v>
      </c>
      <c r="K110" s="65">
        <v>2.0</v>
      </c>
      <c r="L110" s="65">
        <v>2.0</v>
      </c>
      <c r="M110" s="65">
        <v>3.0</v>
      </c>
      <c r="N110" s="225">
        <f t="shared" si="3"/>
        <v>30</v>
      </c>
      <c r="O110" s="244">
        <v>15.0</v>
      </c>
      <c r="P110" s="417" t="s">
        <v>474</v>
      </c>
      <c r="Q110" s="3"/>
      <c r="R110" s="3"/>
      <c r="S110" s="3"/>
      <c r="T110" s="3"/>
      <c r="U110" s="3"/>
      <c r="V110" s="3"/>
      <c r="W110" s="3"/>
      <c r="X110" s="3"/>
      <c r="Y110" s="3"/>
      <c r="Z110" s="3"/>
    </row>
    <row r="111" ht="11.25" customHeight="1">
      <c r="A111" s="87" t="s">
        <v>474</v>
      </c>
      <c r="B111" s="65" t="s">
        <v>51</v>
      </c>
      <c r="C111" s="67" t="s">
        <v>4932</v>
      </c>
      <c r="D111" s="254" t="s">
        <v>4875</v>
      </c>
      <c r="E111" s="254" t="s">
        <v>4812</v>
      </c>
      <c r="F111" s="254" t="s">
        <v>4933</v>
      </c>
      <c r="G111" s="254" t="s">
        <v>4934</v>
      </c>
      <c r="H111" s="142" t="s">
        <v>4929</v>
      </c>
      <c r="I111" s="65" t="s">
        <v>4941</v>
      </c>
      <c r="J111" s="65" t="s">
        <v>4936</v>
      </c>
      <c r="K111" s="65">
        <v>3.0</v>
      </c>
      <c r="L111" s="65">
        <v>3.0</v>
      </c>
      <c r="M111" s="65">
        <v>4.0</v>
      </c>
      <c r="N111" s="225">
        <f t="shared" si="3"/>
        <v>30</v>
      </c>
      <c r="O111" s="244">
        <v>10.0</v>
      </c>
      <c r="P111" s="417" t="s">
        <v>474</v>
      </c>
      <c r="Q111" s="3"/>
      <c r="R111" s="3"/>
      <c r="S111" s="3"/>
      <c r="T111" s="3"/>
      <c r="U111" s="3"/>
      <c r="V111" s="3"/>
      <c r="W111" s="3"/>
      <c r="X111" s="3"/>
      <c r="Y111" s="3"/>
      <c r="Z111" s="3"/>
    </row>
    <row r="112" ht="11.25" customHeight="1">
      <c r="A112" s="87" t="s">
        <v>474</v>
      </c>
      <c r="B112" s="65" t="s">
        <v>51</v>
      </c>
      <c r="C112" s="87" t="s">
        <v>4939</v>
      </c>
      <c r="D112" s="69" t="s">
        <v>4922</v>
      </c>
      <c r="E112" s="254" t="s">
        <v>4812</v>
      </c>
      <c r="F112" s="68" t="s">
        <v>4858</v>
      </c>
      <c r="G112" s="68" t="s">
        <v>4940</v>
      </c>
      <c r="H112" s="87"/>
      <c r="I112" s="69"/>
      <c r="J112" s="185"/>
      <c r="K112" s="254"/>
      <c r="L112" s="254"/>
      <c r="M112" s="254"/>
      <c r="N112" s="5">
        <v>20.0</v>
      </c>
      <c r="O112" s="5">
        <f>N112</f>
        <v>20</v>
      </c>
      <c r="P112" s="417" t="s">
        <v>474</v>
      </c>
      <c r="Q112" s="3"/>
      <c r="R112" s="3"/>
      <c r="S112" s="3"/>
      <c r="T112" s="3"/>
      <c r="U112" s="3"/>
      <c r="V112" s="3"/>
      <c r="W112" s="3"/>
      <c r="X112" s="3"/>
      <c r="Y112" s="3"/>
      <c r="Z112" s="3"/>
    </row>
    <row r="113" ht="11.25" customHeight="1">
      <c r="A113" s="87" t="s">
        <v>4942</v>
      </c>
      <c r="B113" s="65" t="s">
        <v>51</v>
      </c>
      <c r="C113" s="67" t="s">
        <v>4846</v>
      </c>
      <c r="D113" s="254" t="s">
        <v>4943</v>
      </c>
      <c r="E113" s="254" t="s">
        <v>4944</v>
      </c>
      <c r="F113" s="254" t="s">
        <v>4858</v>
      </c>
      <c r="G113" s="254"/>
      <c r="H113" s="142" t="s">
        <v>4945</v>
      </c>
      <c r="I113" s="65"/>
      <c r="J113" s="65"/>
      <c r="K113" s="65"/>
      <c r="L113" s="65"/>
      <c r="M113" s="65"/>
      <c r="N113" s="5">
        <v>20.0</v>
      </c>
      <c r="O113" s="5">
        <v>20.0</v>
      </c>
      <c r="P113" s="417" t="s">
        <v>526</v>
      </c>
      <c r="Q113" s="3"/>
      <c r="R113" s="3"/>
      <c r="S113" s="3"/>
      <c r="T113" s="3"/>
      <c r="U113" s="3"/>
      <c r="V113" s="3"/>
      <c r="W113" s="3"/>
      <c r="X113" s="3"/>
      <c r="Y113" s="3"/>
      <c r="Z113" s="3"/>
    </row>
    <row r="114" ht="11.25" customHeight="1">
      <c r="A114" s="87" t="s">
        <v>4942</v>
      </c>
      <c r="B114" s="65" t="s">
        <v>51</v>
      </c>
      <c r="C114" s="67" t="s">
        <v>4846</v>
      </c>
      <c r="D114" s="254" t="s">
        <v>4946</v>
      </c>
      <c r="E114" s="254" t="s">
        <v>4944</v>
      </c>
      <c r="F114" s="254" t="s">
        <v>4858</v>
      </c>
      <c r="G114" s="254"/>
      <c r="H114" s="87" t="s">
        <v>4945</v>
      </c>
      <c r="I114" s="65"/>
      <c r="J114" s="65"/>
      <c r="K114" s="65"/>
      <c r="L114" s="65"/>
      <c r="M114" s="65"/>
      <c r="N114" s="5">
        <v>20.0</v>
      </c>
      <c r="O114" s="5">
        <v>20.0</v>
      </c>
      <c r="P114" s="417" t="s">
        <v>526</v>
      </c>
      <c r="Q114" s="3"/>
      <c r="R114" s="3"/>
      <c r="S114" s="3"/>
      <c r="T114" s="3"/>
      <c r="U114" s="3"/>
      <c r="V114" s="3"/>
      <c r="W114" s="3"/>
      <c r="X114" s="3"/>
      <c r="Y114" s="3"/>
      <c r="Z114" s="3"/>
    </row>
    <row r="115" ht="11.25" customHeight="1">
      <c r="A115" s="398" t="s">
        <v>534</v>
      </c>
      <c r="B115" s="110" t="s">
        <v>51</v>
      </c>
      <c r="C115" s="110" t="s">
        <v>4947</v>
      </c>
      <c r="D115" s="279" t="s">
        <v>4948</v>
      </c>
      <c r="E115" s="279" t="s">
        <v>4823</v>
      </c>
      <c r="F115" s="279" t="s">
        <v>4949</v>
      </c>
      <c r="G115" s="279" t="s">
        <v>4872</v>
      </c>
      <c r="H115" s="494" t="s">
        <v>4950</v>
      </c>
      <c r="I115" s="110" t="s">
        <v>4747</v>
      </c>
      <c r="J115" s="110" t="s">
        <v>4951</v>
      </c>
      <c r="K115" s="110"/>
      <c r="L115" s="110"/>
      <c r="M115" s="110"/>
      <c r="N115" s="247">
        <v>20.0</v>
      </c>
      <c r="O115" s="247">
        <v>20.0</v>
      </c>
      <c r="P115" s="417" t="s">
        <v>534</v>
      </c>
      <c r="Q115" s="3"/>
      <c r="R115" s="3"/>
      <c r="S115" s="3"/>
      <c r="T115" s="3"/>
      <c r="U115" s="3"/>
      <c r="V115" s="3"/>
      <c r="W115" s="3"/>
      <c r="X115" s="3"/>
      <c r="Y115" s="3"/>
      <c r="Z115" s="3"/>
    </row>
    <row r="116" ht="11.25" customHeight="1">
      <c r="A116" s="398" t="s">
        <v>534</v>
      </c>
      <c r="B116" s="110" t="s">
        <v>51</v>
      </c>
      <c r="C116" s="110" t="s">
        <v>4952</v>
      </c>
      <c r="D116" s="254" t="s">
        <v>4836</v>
      </c>
      <c r="E116" s="254" t="s">
        <v>4823</v>
      </c>
      <c r="F116" s="279" t="s">
        <v>4953</v>
      </c>
      <c r="G116" s="279" t="s">
        <v>4872</v>
      </c>
      <c r="H116" s="87" t="s">
        <v>4814</v>
      </c>
      <c r="I116" s="110" t="s">
        <v>4747</v>
      </c>
      <c r="J116" s="65" t="s">
        <v>4842</v>
      </c>
      <c r="K116" s="65"/>
      <c r="L116" s="65"/>
      <c r="M116" s="65"/>
      <c r="N116" s="247">
        <v>20.0</v>
      </c>
      <c r="O116" s="247">
        <v>20.0</v>
      </c>
      <c r="P116" s="417" t="s">
        <v>534</v>
      </c>
      <c r="Q116" s="3"/>
      <c r="R116" s="3"/>
      <c r="S116" s="3"/>
      <c r="T116" s="3"/>
      <c r="U116" s="3"/>
      <c r="V116" s="3"/>
      <c r="W116" s="3"/>
      <c r="X116" s="3"/>
      <c r="Y116" s="3"/>
      <c r="Z116" s="3"/>
    </row>
    <row r="117" ht="11.25" customHeight="1">
      <c r="A117" s="87" t="s">
        <v>538</v>
      </c>
      <c r="B117" s="65" t="s">
        <v>51</v>
      </c>
      <c r="C117" s="67" t="s">
        <v>4841</v>
      </c>
      <c r="D117" s="254" t="s">
        <v>4836</v>
      </c>
      <c r="E117" s="254"/>
      <c r="F117" s="254" t="s">
        <v>4838</v>
      </c>
      <c r="G117" s="254" t="s">
        <v>4954</v>
      </c>
      <c r="H117" s="442" t="s">
        <v>4833</v>
      </c>
      <c r="I117" s="65" t="s">
        <v>4747</v>
      </c>
      <c r="J117" s="607" t="s">
        <v>4955</v>
      </c>
      <c r="K117" s="65"/>
      <c r="L117" s="65"/>
      <c r="M117" s="65"/>
      <c r="N117" s="5">
        <v>20.0</v>
      </c>
      <c r="O117" s="5">
        <v>20.0</v>
      </c>
      <c r="P117" s="417" t="s">
        <v>538</v>
      </c>
      <c r="Q117" s="3"/>
      <c r="R117" s="3"/>
      <c r="S117" s="3"/>
      <c r="T117" s="3"/>
      <c r="U117" s="3"/>
      <c r="V117" s="3"/>
      <c r="W117" s="3"/>
      <c r="X117" s="3"/>
      <c r="Y117" s="3"/>
      <c r="Z117" s="3"/>
    </row>
    <row r="118" ht="11.25" customHeight="1">
      <c r="A118" s="87" t="s">
        <v>731</v>
      </c>
      <c r="B118" s="247" t="s">
        <v>51</v>
      </c>
      <c r="C118" s="67" t="s">
        <v>4956</v>
      </c>
      <c r="D118" s="254" t="s">
        <v>4875</v>
      </c>
      <c r="E118" s="254" t="s">
        <v>4812</v>
      </c>
      <c r="F118" s="254" t="s">
        <v>4957</v>
      </c>
      <c r="G118" s="254" t="s">
        <v>4872</v>
      </c>
      <c r="H118" s="442" t="s">
        <v>4958</v>
      </c>
      <c r="I118" s="65" t="s">
        <v>4959</v>
      </c>
      <c r="J118" s="65" t="s">
        <v>4960</v>
      </c>
      <c r="K118" s="65">
        <v>1.0</v>
      </c>
      <c r="L118" s="65">
        <v>1.0</v>
      </c>
      <c r="M118" s="65">
        <v>1.0</v>
      </c>
      <c r="N118" s="5">
        <v>30.0</v>
      </c>
      <c r="O118" s="5">
        <v>30.0</v>
      </c>
      <c r="P118" s="417" t="s">
        <v>731</v>
      </c>
      <c r="Q118" s="3"/>
      <c r="R118" s="3"/>
      <c r="S118" s="3"/>
      <c r="T118" s="3"/>
      <c r="U118" s="3"/>
      <c r="V118" s="3"/>
      <c r="W118" s="3"/>
      <c r="X118" s="3"/>
      <c r="Y118" s="3"/>
      <c r="Z118" s="3"/>
    </row>
    <row r="119" ht="11.25" customHeight="1">
      <c r="A119" s="87" t="s">
        <v>731</v>
      </c>
      <c r="B119" s="247" t="s">
        <v>51</v>
      </c>
      <c r="C119" s="67" t="s">
        <v>4961</v>
      </c>
      <c r="D119" s="254" t="s">
        <v>4922</v>
      </c>
      <c r="E119" s="254" t="s">
        <v>4962</v>
      </c>
      <c r="F119" s="254" t="s">
        <v>4963</v>
      </c>
      <c r="G119" s="254" t="s">
        <v>4734</v>
      </c>
      <c r="H119" s="441" t="s">
        <v>4964</v>
      </c>
      <c r="I119" s="65" t="s">
        <v>4965</v>
      </c>
      <c r="J119" s="65" t="s">
        <v>4966</v>
      </c>
      <c r="K119" s="65">
        <v>2.0</v>
      </c>
      <c r="L119" s="65">
        <v>2.0</v>
      </c>
      <c r="M119" s="65">
        <v>2.0</v>
      </c>
      <c r="N119" s="5">
        <v>30.0</v>
      </c>
      <c r="O119" s="5">
        <v>15.0</v>
      </c>
      <c r="P119" s="417" t="s">
        <v>731</v>
      </c>
      <c r="Q119" s="3"/>
      <c r="R119" s="3"/>
      <c r="S119" s="3"/>
      <c r="T119" s="3"/>
      <c r="U119" s="3"/>
      <c r="V119" s="3"/>
      <c r="W119" s="3"/>
      <c r="X119" s="3"/>
      <c r="Y119" s="3"/>
      <c r="Z119" s="3"/>
    </row>
    <row r="120" ht="11.25" customHeight="1">
      <c r="A120" s="87" t="s">
        <v>731</v>
      </c>
      <c r="B120" s="247" t="s">
        <v>51</v>
      </c>
      <c r="C120" s="67" t="s">
        <v>4961</v>
      </c>
      <c r="D120" s="254" t="s">
        <v>4922</v>
      </c>
      <c r="E120" s="254" t="s">
        <v>4967</v>
      </c>
      <c r="F120" s="254" t="s">
        <v>4963</v>
      </c>
      <c r="G120" s="254" t="s">
        <v>4734</v>
      </c>
      <c r="H120" s="441" t="s">
        <v>4964</v>
      </c>
      <c r="I120" s="65" t="s">
        <v>4965</v>
      </c>
      <c r="J120" s="65" t="s">
        <v>4966</v>
      </c>
      <c r="K120" s="65">
        <v>2.0</v>
      </c>
      <c r="L120" s="65">
        <v>2.0</v>
      </c>
      <c r="M120" s="65">
        <v>2.0</v>
      </c>
      <c r="N120" s="5">
        <v>30.0</v>
      </c>
      <c r="O120" s="5">
        <v>15.0</v>
      </c>
      <c r="P120" s="417" t="s">
        <v>731</v>
      </c>
      <c r="Q120" s="3"/>
      <c r="R120" s="3"/>
      <c r="S120" s="3"/>
      <c r="T120" s="3"/>
      <c r="U120" s="3"/>
      <c r="V120" s="3"/>
      <c r="W120" s="3"/>
      <c r="X120" s="3"/>
      <c r="Y120" s="3"/>
      <c r="Z120" s="3"/>
    </row>
    <row r="121" ht="11.25" customHeight="1">
      <c r="A121" s="87" t="s">
        <v>731</v>
      </c>
      <c r="B121" s="247" t="s">
        <v>51</v>
      </c>
      <c r="C121" s="67" t="s">
        <v>4961</v>
      </c>
      <c r="D121" s="254" t="s">
        <v>4922</v>
      </c>
      <c r="E121" s="254" t="s">
        <v>4968</v>
      </c>
      <c r="F121" s="254" t="s">
        <v>4963</v>
      </c>
      <c r="G121" s="254" t="s">
        <v>4734</v>
      </c>
      <c r="H121" s="441" t="s">
        <v>4964</v>
      </c>
      <c r="I121" s="65" t="s">
        <v>4965</v>
      </c>
      <c r="J121" s="65" t="s">
        <v>4966</v>
      </c>
      <c r="K121" s="65">
        <v>2.0</v>
      </c>
      <c r="L121" s="65">
        <v>2.0</v>
      </c>
      <c r="M121" s="65">
        <v>2.0</v>
      </c>
      <c r="N121" s="5">
        <v>30.0</v>
      </c>
      <c r="O121" s="5">
        <v>15.0</v>
      </c>
      <c r="P121" s="417" t="s">
        <v>731</v>
      </c>
      <c r="Q121" s="3"/>
      <c r="R121" s="3"/>
      <c r="S121" s="3"/>
      <c r="T121" s="3"/>
      <c r="U121" s="3"/>
      <c r="V121" s="3"/>
      <c r="W121" s="3"/>
      <c r="X121" s="3"/>
      <c r="Y121" s="3"/>
      <c r="Z121" s="3"/>
    </row>
    <row r="122" ht="11.25" customHeight="1">
      <c r="A122" s="87" t="s">
        <v>731</v>
      </c>
      <c r="B122" s="247" t="s">
        <v>51</v>
      </c>
      <c r="C122" s="67" t="s">
        <v>4969</v>
      </c>
      <c r="D122" s="68" t="s">
        <v>4875</v>
      </c>
      <c r="E122" s="68" t="s">
        <v>4873</v>
      </c>
      <c r="F122" s="68" t="s">
        <v>4963</v>
      </c>
      <c r="G122" s="68" t="s">
        <v>4872</v>
      </c>
      <c r="H122" s="441" t="s">
        <v>4964</v>
      </c>
      <c r="I122" s="69" t="s">
        <v>4873</v>
      </c>
      <c r="J122" s="254" t="s">
        <v>4970</v>
      </c>
      <c r="K122" s="254"/>
      <c r="L122" s="254"/>
      <c r="M122" s="254"/>
      <c r="N122" s="5">
        <v>30.0</v>
      </c>
      <c r="O122" s="5">
        <v>30.0</v>
      </c>
      <c r="P122" s="417" t="s">
        <v>731</v>
      </c>
      <c r="Q122" s="3"/>
      <c r="R122" s="3"/>
      <c r="S122" s="3"/>
      <c r="T122" s="3"/>
      <c r="U122" s="3"/>
      <c r="V122" s="3"/>
      <c r="W122" s="3"/>
      <c r="X122" s="3"/>
      <c r="Y122" s="3"/>
      <c r="Z122" s="3"/>
    </row>
    <row r="123" ht="11.25" customHeight="1">
      <c r="A123" s="87" t="s">
        <v>731</v>
      </c>
      <c r="B123" s="247" t="s">
        <v>51</v>
      </c>
      <c r="C123" s="67" t="s">
        <v>4846</v>
      </c>
      <c r="D123" s="254" t="s">
        <v>4917</v>
      </c>
      <c r="E123" s="254" t="s">
        <v>4812</v>
      </c>
      <c r="F123" s="254" t="s">
        <v>4918</v>
      </c>
      <c r="G123" s="254" t="s">
        <v>4919</v>
      </c>
      <c r="H123" s="442" t="s">
        <v>4814</v>
      </c>
      <c r="I123" s="65" t="s">
        <v>4971</v>
      </c>
      <c r="J123" s="65" t="s">
        <v>4842</v>
      </c>
      <c r="K123" s="65" t="s">
        <v>4921</v>
      </c>
      <c r="L123" s="65" t="s">
        <v>4921</v>
      </c>
      <c r="M123" s="434" t="s">
        <v>4921</v>
      </c>
      <c r="N123" s="5">
        <v>20.0</v>
      </c>
      <c r="O123" s="5">
        <v>20.0</v>
      </c>
      <c r="P123" s="417" t="s">
        <v>731</v>
      </c>
      <c r="Q123" s="3"/>
      <c r="R123" s="3"/>
      <c r="S123" s="3"/>
      <c r="T123" s="3"/>
      <c r="U123" s="3"/>
      <c r="V123" s="3"/>
      <c r="W123" s="3"/>
      <c r="X123" s="3"/>
      <c r="Y123" s="3"/>
      <c r="Z123" s="3"/>
    </row>
    <row r="124" ht="11.25" customHeight="1">
      <c r="A124" s="405" t="s">
        <v>4972</v>
      </c>
      <c r="B124" s="82" t="s">
        <v>51</v>
      </c>
      <c r="C124" s="66" t="s">
        <v>4810</v>
      </c>
      <c r="D124" s="145"/>
      <c r="E124" s="145"/>
      <c r="F124" s="145"/>
      <c r="G124" s="145"/>
      <c r="H124" s="442" t="s">
        <v>4833</v>
      </c>
      <c r="I124" s="82"/>
      <c r="J124" s="82"/>
      <c r="K124" s="82"/>
      <c r="L124" s="82"/>
      <c r="M124" s="82"/>
      <c r="N124" s="294">
        <v>20.0</v>
      </c>
      <c r="O124" s="294">
        <v>20.0</v>
      </c>
      <c r="P124" s="417" t="s">
        <v>2927</v>
      </c>
      <c r="Q124" s="3"/>
      <c r="R124" s="3"/>
      <c r="S124" s="3"/>
      <c r="T124" s="3"/>
      <c r="U124" s="3"/>
      <c r="V124" s="3"/>
      <c r="W124" s="3"/>
      <c r="X124" s="3"/>
      <c r="Y124" s="3"/>
      <c r="Z124" s="3"/>
    </row>
    <row r="125" ht="11.25" customHeight="1">
      <c r="A125" s="87" t="s">
        <v>885</v>
      </c>
      <c r="B125" s="65" t="s">
        <v>51</v>
      </c>
      <c r="C125" s="67" t="s">
        <v>4973</v>
      </c>
      <c r="D125" s="254" t="s">
        <v>4830</v>
      </c>
      <c r="E125" s="254" t="s">
        <v>4812</v>
      </c>
      <c r="F125" s="254" t="s">
        <v>4838</v>
      </c>
      <c r="G125" s="254" t="s">
        <v>4734</v>
      </c>
      <c r="H125" s="442" t="s">
        <v>4974</v>
      </c>
      <c r="I125" s="65" t="s">
        <v>390</v>
      </c>
      <c r="J125" s="65" t="s">
        <v>4975</v>
      </c>
      <c r="K125" s="65">
        <v>1.0</v>
      </c>
      <c r="L125" s="65">
        <v>1.0</v>
      </c>
      <c r="M125" s="65">
        <v>2.0</v>
      </c>
      <c r="N125" s="5">
        <v>30.0</v>
      </c>
      <c r="O125" s="5">
        <v>30.0</v>
      </c>
      <c r="P125" s="417" t="s">
        <v>747</v>
      </c>
      <c r="Q125" s="3"/>
      <c r="R125" s="3"/>
      <c r="S125" s="3"/>
      <c r="T125" s="3"/>
      <c r="U125" s="3"/>
      <c r="V125" s="3"/>
      <c r="W125" s="3"/>
      <c r="X125" s="3"/>
      <c r="Y125" s="3"/>
      <c r="Z125" s="3"/>
    </row>
    <row r="126" ht="11.25" customHeight="1">
      <c r="A126" s="87" t="s">
        <v>885</v>
      </c>
      <c r="B126" s="65" t="s">
        <v>51</v>
      </c>
      <c r="C126" s="67" t="s">
        <v>4841</v>
      </c>
      <c r="D126" s="254" t="s">
        <v>4830</v>
      </c>
      <c r="E126" s="254" t="s">
        <v>4812</v>
      </c>
      <c r="F126" s="254" t="s">
        <v>4838</v>
      </c>
      <c r="G126" s="254" t="s">
        <v>4872</v>
      </c>
      <c r="H126" s="441" t="s">
        <v>4814</v>
      </c>
      <c r="I126" s="65" t="s">
        <v>390</v>
      </c>
      <c r="J126" s="65" t="s">
        <v>4842</v>
      </c>
      <c r="K126" s="65"/>
      <c r="L126" s="65"/>
      <c r="M126" s="65"/>
      <c r="N126" s="5">
        <v>20.0</v>
      </c>
      <c r="O126" s="5">
        <v>20.0</v>
      </c>
      <c r="P126" s="417" t="s">
        <v>747</v>
      </c>
      <c r="Q126" s="3"/>
      <c r="R126" s="3"/>
      <c r="S126" s="3"/>
      <c r="T126" s="3"/>
      <c r="U126" s="3"/>
      <c r="V126" s="3"/>
      <c r="W126" s="3"/>
      <c r="X126" s="3"/>
      <c r="Y126" s="3"/>
      <c r="Z126" s="3"/>
    </row>
    <row r="127" ht="11.25" customHeight="1">
      <c r="A127" s="87" t="s">
        <v>893</v>
      </c>
      <c r="B127" s="65" t="s">
        <v>51</v>
      </c>
      <c r="C127" s="67" t="s">
        <v>4973</v>
      </c>
      <c r="D127" s="254" t="s">
        <v>4830</v>
      </c>
      <c r="E127" s="254" t="s">
        <v>4812</v>
      </c>
      <c r="F127" s="254" t="s">
        <v>4838</v>
      </c>
      <c r="G127" s="254" t="s">
        <v>4734</v>
      </c>
      <c r="H127" s="442" t="s">
        <v>4974</v>
      </c>
      <c r="I127" s="65" t="s">
        <v>390</v>
      </c>
      <c r="J127" s="65" t="s">
        <v>4975</v>
      </c>
      <c r="K127" s="65">
        <v>1.0</v>
      </c>
      <c r="L127" s="65">
        <v>1.0</v>
      </c>
      <c r="M127" s="65">
        <v>2.0</v>
      </c>
      <c r="N127" s="5">
        <v>30.0</v>
      </c>
      <c r="O127" s="5">
        <v>30.0</v>
      </c>
      <c r="P127" s="417" t="s">
        <v>756</v>
      </c>
      <c r="Q127" s="3"/>
      <c r="R127" s="3"/>
      <c r="S127" s="3"/>
      <c r="T127" s="3"/>
      <c r="U127" s="3"/>
      <c r="V127" s="3"/>
      <c r="W127" s="3"/>
      <c r="X127" s="3"/>
      <c r="Y127" s="3"/>
      <c r="Z127" s="3"/>
    </row>
    <row r="128" ht="11.25" customHeight="1">
      <c r="A128" s="87" t="s">
        <v>893</v>
      </c>
      <c r="B128" s="65" t="s">
        <v>51</v>
      </c>
      <c r="C128" s="67" t="s">
        <v>4841</v>
      </c>
      <c r="D128" s="254" t="s">
        <v>4830</v>
      </c>
      <c r="E128" s="254" t="s">
        <v>4812</v>
      </c>
      <c r="F128" s="254" t="s">
        <v>4838</v>
      </c>
      <c r="G128" s="254" t="s">
        <v>4872</v>
      </c>
      <c r="H128" s="441" t="s">
        <v>4814</v>
      </c>
      <c r="I128" s="65" t="s">
        <v>390</v>
      </c>
      <c r="J128" s="65" t="s">
        <v>4842</v>
      </c>
      <c r="K128" s="65"/>
      <c r="L128" s="65"/>
      <c r="M128" s="65"/>
      <c r="N128" s="5">
        <v>20.0</v>
      </c>
      <c r="O128" s="5">
        <v>20.0</v>
      </c>
      <c r="P128" s="417" t="s">
        <v>756</v>
      </c>
      <c r="Q128" s="3"/>
      <c r="R128" s="3"/>
      <c r="S128" s="3"/>
      <c r="T128" s="3"/>
      <c r="U128" s="3"/>
      <c r="V128" s="3"/>
      <c r="W128" s="3"/>
      <c r="X128" s="3"/>
      <c r="Y128" s="3"/>
      <c r="Z128" s="3"/>
    </row>
    <row r="129" ht="11.25" customHeight="1">
      <c r="A129" s="87" t="s">
        <v>4976</v>
      </c>
      <c r="B129" s="65" t="s">
        <v>51</v>
      </c>
      <c r="C129" s="65" t="s">
        <v>4977</v>
      </c>
      <c r="D129" s="65" t="s">
        <v>4853</v>
      </c>
      <c r="E129" s="65" t="s">
        <v>4901</v>
      </c>
      <c r="F129" s="254" t="s">
        <v>4978</v>
      </c>
      <c r="G129" s="254" t="s">
        <v>4839</v>
      </c>
      <c r="H129" s="442" t="s">
        <v>4979</v>
      </c>
      <c r="I129" s="65" t="s">
        <v>4812</v>
      </c>
      <c r="J129" s="607" t="s">
        <v>4980</v>
      </c>
      <c r="K129" s="65">
        <v>4.0</v>
      </c>
      <c r="L129" s="65">
        <v>3.0</v>
      </c>
      <c r="M129" s="65">
        <v>4.0</v>
      </c>
      <c r="N129" s="5">
        <v>60.0</v>
      </c>
      <c r="O129" s="5">
        <v>20.0</v>
      </c>
      <c r="P129" s="417" t="s">
        <v>764</v>
      </c>
      <c r="Q129" s="3"/>
      <c r="R129" s="3"/>
      <c r="S129" s="3"/>
      <c r="T129" s="3"/>
      <c r="U129" s="3"/>
      <c r="V129" s="3"/>
      <c r="W129" s="3"/>
      <c r="X129" s="3"/>
      <c r="Y129" s="3"/>
      <c r="Z129" s="3"/>
    </row>
    <row r="130" ht="11.25" customHeight="1">
      <c r="A130" s="87" t="s">
        <v>764</v>
      </c>
      <c r="B130" s="65" t="s">
        <v>51</v>
      </c>
      <c r="C130" s="67" t="s">
        <v>4981</v>
      </c>
      <c r="D130" s="254" t="s">
        <v>4982</v>
      </c>
      <c r="E130" s="254" t="s">
        <v>4873</v>
      </c>
      <c r="F130" s="254" t="s">
        <v>4953</v>
      </c>
      <c r="G130" s="254" t="s">
        <v>4983</v>
      </c>
      <c r="H130" s="87"/>
      <c r="I130" s="65" t="s">
        <v>4984</v>
      </c>
      <c r="J130" s="65" t="s">
        <v>4985</v>
      </c>
      <c r="K130" s="65">
        <v>7.0</v>
      </c>
      <c r="L130" s="65">
        <v>7.0</v>
      </c>
      <c r="M130" s="65">
        <v>7.0</v>
      </c>
      <c r="N130" s="5">
        <v>50.0</v>
      </c>
      <c r="O130" s="5">
        <v>50.0</v>
      </c>
      <c r="P130" s="417" t="s">
        <v>764</v>
      </c>
      <c r="Q130" s="3"/>
      <c r="R130" s="3"/>
      <c r="S130" s="3"/>
      <c r="T130" s="3"/>
      <c r="U130" s="3"/>
      <c r="V130" s="3"/>
      <c r="W130" s="3"/>
      <c r="X130" s="3"/>
      <c r="Y130" s="3"/>
      <c r="Z130" s="3"/>
    </row>
    <row r="131" ht="11.25" customHeight="1">
      <c r="A131" s="87" t="s">
        <v>4986</v>
      </c>
      <c r="B131" s="65" t="s">
        <v>51</v>
      </c>
      <c r="C131" s="66" t="s">
        <v>4987</v>
      </c>
      <c r="D131" s="254" t="s">
        <v>4830</v>
      </c>
      <c r="E131" s="254" t="s">
        <v>4901</v>
      </c>
      <c r="F131" s="254" t="s">
        <v>4988</v>
      </c>
      <c r="G131" s="254" t="s">
        <v>4983</v>
      </c>
      <c r="H131" s="441"/>
      <c r="I131" s="65" t="s">
        <v>4812</v>
      </c>
      <c r="J131" s="65" t="s">
        <v>4989</v>
      </c>
      <c r="K131" s="65">
        <v>3.0</v>
      </c>
      <c r="L131" s="65">
        <v>2.0</v>
      </c>
      <c r="M131" s="65">
        <v>3.0</v>
      </c>
      <c r="N131" s="5">
        <v>50.0</v>
      </c>
      <c r="O131" s="5">
        <v>16.67</v>
      </c>
      <c r="P131" s="417" t="s">
        <v>764</v>
      </c>
      <c r="Q131" s="3"/>
      <c r="R131" s="3"/>
      <c r="S131" s="3"/>
      <c r="T131" s="3"/>
      <c r="U131" s="3"/>
      <c r="V131" s="3"/>
      <c r="W131" s="3"/>
      <c r="X131" s="3"/>
      <c r="Y131" s="3"/>
      <c r="Z131" s="3"/>
    </row>
    <row r="132" ht="11.25" customHeight="1">
      <c r="A132" s="87" t="s">
        <v>764</v>
      </c>
      <c r="B132" s="65" t="s">
        <v>51</v>
      </c>
      <c r="C132" s="67" t="s">
        <v>4990</v>
      </c>
      <c r="D132" s="254" t="s">
        <v>4853</v>
      </c>
      <c r="E132" s="254" t="s">
        <v>4901</v>
      </c>
      <c r="F132" s="254" t="s">
        <v>4991</v>
      </c>
      <c r="G132" s="254" t="s">
        <v>4992</v>
      </c>
      <c r="H132" s="87"/>
      <c r="I132" s="65" t="s">
        <v>4901</v>
      </c>
      <c r="J132" s="65" t="s">
        <v>4993</v>
      </c>
      <c r="K132" s="65">
        <v>3.0</v>
      </c>
      <c r="L132" s="65">
        <v>2.0</v>
      </c>
      <c r="M132" s="65">
        <v>3.0</v>
      </c>
      <c r="N132" s="5">
        <v>60.0</v>
      </c>
      <c r="O132" s="5">
        <v>20.0</v>
      </c>
      <c r="P132" s="417" t="s">
        <v>764</v>
      </c>
      <c r="Q132" s="3"/>
      <c r="R132" s="3"/>
      <c r="S132" s="3"/>
      <c r="T132" s="3"/>
      <c r="U132" s="3"/>
      <c r="V132" s="3"/>
      <c r="W132" s="3"/>
      <c r="X132" s="3"/>
      <c r="Y132" s="3"/>
      <c r="Z132" s="3"/>
    </row>
    <row r="133" ht="11.25" customHeight="1">
      <c r="A133" s="87" t="s">
        <v>764</v>
      </c>
      <c r="B133" s="65" t="s">
        <v>51</v>
      </c>
      <c r="C133" s="67" t="s">
        <v>4994</v>
      </c>
      <c r="D133" s="68" t="s">
        <v>4982</v>
      </c>
      <c r="E133" s="68" t="s">
        <v>4873</v>
      </c>
      <c r="F133" s="68" t="s">
        <v>4953</v>
      </c>
      <c r="G133" s="68" t="s">
        <v>4995</v>
      </c>
      <c r="H133" s="87"/>
      <c r="I133" s="69" t="s">
        <v>4873</v>
      </c>
      <c r="J133" s="254" t="s">
        <v>4269</v>
      </c>
      <c r="K133" s="254">
        <v>4.0</v>
      </c>
      <c r="L133" s="254">
        <v>3.0</v>
      </c>
      <c r="M133" s="254">
        <v>4.0</v>
      </c>
      <c r="N133" s="5">
        <v>50.0</v>
      </c>
      <c r="O133" s="5">
        <v>50.0</v>
      </c>
      <c r="P133" s="417" t="s">
        <v>764</v>
      </c>
      <c r="Q133" s="3"/>
      <c r="R133" s="3"/>
      <c r="S133" s="3"/>
      <c r="T133" s="3"/>
      <c r="U133" s="3"/>
      <c r="V133" s="3"/>
      <c r="W133" s="3"/>
      <c r="X133" s="3"/>
      <c r="Y133" s="3"/>
      <c r="Z133" s="3"/>
    </row>
    <row r="134" ht="11.25" customHeight="1">
      <c r="A134" s="87" t="s">
        <v>764</v>
      </c>
      <c r="B134" s="65" t="s">
        <v>51</v>
      </c>
      <c r="C134" s="67" t="s">
        <v>4841</v>
      </c>
      <c r="D134" s="254" t="s">
        <v>4836</v>
      </c>
      <c r="E134" s="254"/>
      <c r="F134" s="254" t="s">
        <v>4838</v>
      </c>
      <c r="G134" s="254" t="s">
        <v>4954</v>
      </c>
      <c r="H134" s="442" t="s">
        <v>4833</v>
      </c>
      <c r="I134" s="65" t="s">
        <v>4747</v>
      </c>
      <c r="J134" s="607" t="s">
        <v>4887</v>
      </c>
      <c r="K134" s="65"/>
      <c r="L134" s="65"/>
      <c r="M134" s="65"/>
      <c r="N134" s="5">
        <v>20.0</v>
      </c>
      <c r="O134" s="5">
        <v>20.0</v>
      </c>
      <c r="P134" s="417" t="s">
        <v>764</v>
      </c>
      <c r="Q134" s="3"/>
      <c r="R134" s="3"/>
      <c r="S134" s="3"/>
      <c r="T134" s="3"/>
      <c r="U134" s="3"/>
      <c r="V134" s="3"/>
      <c r="W134" s="3"/>
      <c r="X134" s="3"/>
      <c r="Y134" s="3"/>
      <c r="Z134" s="3"/>
    </row>
    <row r="135" ht="11.25" customHeight="1">
      <c r="A135" s="87" t="s">
        <v>764</v>
      </c>
      <c r="B135" s="65" t="s">
        <v>51</v>
      </c>
      <c r="C135" s="67" t="s">
        <v>4996</v>
      </c>
      <c r="D135" s="68" t="s">
        <v>4982</v>
      </c>
      <c r="E135" s="68" t="s">
        <v>4873</v>
      </c>
      <c r="F135" s="68" t="s">
        <v>4997</v>
      </c>
      <c r="G135" s="254" t="s">
        <v>4992</v>
      </c>
      <c r="H135" s="441" t="s">
        <v>4998</v>
      </c>
      <c r="I135" s="69" t="s">
        <v>4873</v>
      </c>
      <c r="J135" s="254" t="s">
        <v>4999</v>
      </c>
      <c r="K135" s="254">
        <v>4.0</v>
      </c>
      <c r="L135" s="254">
        <v>3.0</v>
      </c>
      <c r="M135" s="254">
        <v>4.0</v>
      </c>
      <c r="N135" s="5">
        <v>50.0</v>
      </c>
      <c r="O135" s="5">
        <v>50.0</v>
      </c>
      <c r="P135" s="417" t="s">
        <v>764</v>
      </c>
      <c r="Q135" s="3"/>
      <c r="R135" s="3"/>
      <c r="S135" s="3"/>
      <c r="T135" s="3"/>
      <c r="U135" s="3"/>
      <c r="V135" s="3"/>
      <c r="W135" s="3"/>
      <c r="X135" s="3"/>
      <c r="Y135" s="3"/>
      <c r="Z135" s="3"/>
    </row>
    <row r="136" ht="11.25" customHeight="1">
      <c r="A136" s="87"/>
      <c r="B136" s="65"/>
      <c r="C136" s="66"/>
      <c r="D136" s="254"/>
      <c r="E136" s="254"/>
      <c r="F136" s="254"/>
      <c r="G136" s="254"/>
      <c r="H136" s="230"/>
      <c r="I136" s="611"/>
      <c r="J136" s="65"/>
      <c r="K136" s="67"/>
      <c r="L136" s="67"/>
      <c r="M136" s="67"/>
      <c r="N136" s="439"/>
      <c r="O136" s="417"/>
      <c r="P136" s="417"/>
      <c r="Q136" s="3"/>
      <c r="R136" s="3"/>
      <c r="S136" s="3"/>
      <c r="T136" s="3"/>
      <c r="U136" s="3"/>
      <c r="V136" s="3"/>
      <c r="W136" s="3"/>
      <c r="X136" s="3"/>
      <c r="Y136" s="3"/>
      <c r="Z136" s="3"/>
    </row>
    <row r="137" ht="11.25" customHeight="1">
      <c r="A137" s="87"/>
      <c r="B137" s="65"/>
      <c r="C137" s="66"/>
      <c r="D137" s="254"/>
      <c r="E137" s="611"/>
      <c r="F137" s="614"/>
      <c r="G137" s="254"/>
      <c r="H137" s="230"/>
      <c r="I137" s="611"/>
      <c r="J137" s="67"/>
      <c r="K137" s="67"/>
      <c r="L137" s="67"/>
      <c r="M137" s="67"/>
      <c r="N137" s="439"/>
      <c r="O137" s="417"/>
      <c r="P137" s="417"/>
      <c r="Q137" s="3"/>
      <c r="R137" s="3"/>
      <c r="S137" s="3"/>
      <c r="T137" s="3"/>
      <c r="U137" s="3"/>
      <c r="V137" s="3"/>
      <c r="W137" s="3"/>
      <c r="X137" s="3"/>
      <c r="Y137" s="3"/>
      <c r="Z137" s="3"/>
    </row>
    <row r="138" ht="11.25" customHeight="1">
      <c r="A138" s="87"/>
      <c r="B138" s="67"/>
      <c r="C138" s="66"/>
      <c r="D138" s="254"/>
      <c r="E138" s="611"/>
      <c r="F138" s="614"/>
      <c r="G138" s="611"/>
      <c r="H138" s="230"/>
      <c r="I138" s="611"/>
      <c r="J138" s="67"/>
      <c r="K138" s="67"/>
      <c r="L138" s="67"/>
      <c r="M138" s="67"/>
      <c r="N138" s="439"/>
      <c r="O138" s="417"/>
      <c r="P138" s="417"/>
      <c r="Q138" s="3"/>
      <c r="R138" s="3"/>
      <c r="S138" s="3"/>
      <c r="T138" s="3"/>
      <c r="U138" s="3"/>
      <c r="V138" s="3"/>
      <c r="W138" s="3"/>
      <c r="X138" s="3"/>
      <c r="Y138" s="3"/>
      <c r="Z138" s="3"/>
    </row>
    <row r="139" ht="11.25" customHeight="1">
      <c r="A139" s="87"/>
      <c r="B139" s="67"/>
      <c r="C139" s="66"/>
      <c r="D139" s="254"/>
      <c r="E139" s="611"/>
      <c r="F139" s="614"/>
      <c r="G139" s="611"/>
      <c r="H139" s="230"/>
      <c r="I139" s="611"/>
      <c r="J139" s="67"/>
      <c r="K139" s="67"/>
      <c r="L139" s="67"/>
      <c r="M139" s="67"/>
      <c r="N139" s="439"/>
      <c r="O139" s="417"/>
      <c r="P139" s="417"/>
      <c r="Q139" s="3"/>
      <c r="R139" s="3"/>
      <c r="S139" s="3"/>
      <c r="T139" s="3"/>
      <c r="U139" s="3"/>
      <c r="V139" s="3"/>
      <c r="W139" s="3"/>
      <c r="X139" s="3"/>
      <c r="Y139" s="3"/>
      <c r="Z139" s="3"/>
    </row>
    <row r="140" ht="11.25" customHeight="1">
      <c r="A140" s="87"/>
      <c r="B140" s="67"/>
      <c r="C140" s="66"/>
      <c r="D140" s="611"/>
      <c r="E140" s="611"/>
      <c r="F140" s="614"/>
      <c r="G140" s="611"/>
      <c r="H140" s="230"/>
      <c r="I140" s="611"/>
      <c r="J140" s="67"/>
      <c r="K140" s="67"/>
      <c r="L140" s="67"/>
      <c r="M140" s="67"/>
      <c r="N140" s="439"/>
      <c r="O140" s="417"/>
      <c r="P140" s="417"/>
      <c r="Q140" s="3"/>
      <c r="R140" s="3"/>
      <c r="S140" s="3"/>
      <c r="T140" s="3"/>
      <c r="U140" s="3"/>
      <c r="V140" s="3"/>
      <c r="W140" s="3"/>
      <c r="X140" s="3"/>
      <c r="Y140" s="3"/>
      <c r="Z140" s="3"/>
    </row>
    <row r="141" ht="11.25" customHeight="1">
      <c r="A141" s="87"/>
      <c r="B141" s="67"/>
      <c r="C141" s="66"/>
      <c r="D141" s="611"/>
      <c r="E141" s="611"/>
      <c r="F141" s="614"/>
      <c r="G141" s="611"/>
      <c r="H141" s="230"/>
      <c r="I141" s="611"/>
      <c r="J141" s="67"/>
      <c r="K141" s="67"/>
      <c r="L141" s="67"/>
      <c r="M141" s="67"/>
      <c r="N141" s="439"/>
      <c r="O141" s="417"/>
      <c r="P141" s="417"/>
      <c r="Q141" s="3"/>
      <c r="R141" s="3"/>
      <c r="S141" s="3"/>
      <c r="T141" s="3"/>
      <c r="U141" s="3"/>
      <c r="V141" s="3"/>
      <c r="W141" s="3"/>
      <c r="X141" s="3"/>
      <c r="Y141" s="3"/>
      <c r="Z141" s="3"/>
    </row>
    <row r="142" ht="11.25" customHeight="1">
      <c r="A142" s="87"/>
      <c r="B142" s="67"/>
      <c r="C142" s="66"/>
      <c r="D142" s="611"/>
      <c r="E142" s="611"/>
      <c r="F142" s="614"/>
      <c r="G142" s="611"/>
      <c r="H142" s="230"/>
      <c r="I142" s="611"/>
      <c r="J142" s="67"/>
      <c r="K142" s="67"/>
      <c r="L142" s="67"/>
      <c r="M142" s="67"/>
      <c r="N142" s="439"/>
      <c r="O142" s="417"/>
      <c r="P142" s="417"/>
      <c r="Q142" s="3"/>
      <c r="R142" s="3"/>
      <c r="S142" s="3"/>
      <c r="T142" s="3"/>
      <c r="U142" s="3"/>
      <c r="V142" s="3"/>
      <c r="W142" s="3"/>
      <c r="X142" s="3"/>
      <c r="Y142" s="3"/>
      <c r="Z142" s="3"/>
    </row>
    <row r="143" ht="11.25" customHeight="1">
      <c r="A143" s="87"/>
      <c r="B143" s="67"/>
      <c r="C143" s="66"/>
      <c r="D143" s="611"/>
      <c r="E143" s="611"/>
      <c r="F143" s="614"/>
      <c r="G143" s="611"/>
      <c r="H143" s="230"/>
      <c r="I143" s="611"/>
      <c r="J143" s="67"/>
      <c r="K143" s="67"/>
      <c r="L143" s="67"/>
      <c r="M143" s="67"/>
      <c r="N143" s="439"/>
      <c r="O143" s="417"/>
      <c r="P143" s="417"/>
      <c r="Q143" s="3"/>
      <c r="R143" s="3"/>
      <c r="S143" s="3"/>
      <c r="T143" s="3"/>
      <c r="U143" s="3"/>
      <c r="V143" s="3"/>
      <c r="W143" s="3"/>
      <c r="X143" s="3"/>
      <c r="Y143" s="3"/>
      <c r="Z143" s="3"/>
    </row>
    <row r="144" ht="11.25" customHeight="1">
      <c r="A144" s="87"/>
      <c r="B144" s="67"/>
      <c r="C144" s="66"/>
      <c r="D144" s="611"/>
      <c r="E144" s="611"/>
      <c r="F144" s="614"/>
      <c r="G144" s="611"/>
      <c r="H144" s="230"/>
      <c r="I144" s="611"/>
      <c r="J144" s="67"/>
      <c r="K144" s="67"/>
      <c r="L144" s="67"/>
      <c r="M144" s="67"/>
      <c r="N144" s="439"/>
      <c r="O144" s="417"/>
      <c r="P144" s="417"/>
      <c r="Q144" s="3"/>
      <c r="R144" s="3"/>
      <c r="S144" s="3"/>
      <c r="T144" s="3"/>
      <c r="U144" s="3"/>
      <c r="V144" s="3"/>
      <c r="W144" s="3"/>
      <c r="X144" s="3"/>
      <c r="Y144" s="3"/>
      <c r="Z144" s="3"/>
    </row>
    <row r="145" ht="11.25" customHeight="1">
      <c r="A145" s="87"/>
      <c r="B145" s="67"/>
      <c r="C145" s="66"/>
      <c r="D145" s="611"/>
      <c r="E145" s="611"/>
      <c r="F145" s="614"/>
      <c r="G145" s="611"/>
      <c r="H145" s="230"/>
      <c r="I145" s="611"/>
      <c r="J145" s="67"/>
      <c r="K145" s="67"/>
      <c r="L145" s="67"/>
      <c r="M145" s="67"/>
      <c r="N145" s="439"/>
      <c r="O145" s="417"/>
      <c r="P145" s="417"/>
      <c r="Q145" s="3"/>
      <c r="R145" s="3"/>
      <c r="S145" s="3"/>
      <c r="T145" s="3"/>
      <c r="U145" s="3"/>
      <c r="V145" s="3"/>
      <c r="W145" s="3"/>
      <c r="X145" s="3"/>
      <c r="Y145" s="3"/>
      <c r="Z145" s="3"/>
    </row>
    <row r="146" ht="11.25" customHeight="1">
      <c r="A146" s="87"/>
      <c r="B146" s="67"/>
      <c r="C146" s="66"/>
      <c r="D146" s="611"/>
      <c r="E146" s="611"/>
      <c r="F146" s="614"/>
      <c r="G146" s="611"/>
      <c r="H146" s="230"/>
      <c r="I146" s="611"/>
      <c r="J146" s="67"/>
      <c r="K146" s="67"/>
      <c r="L146" s="67"/>
      <c r="M146" s="67"/>
      <c r="N146" s="439"/>
      <c r="O146" s="417"/>
      <c r="P146" s="417"/>
      <c r="Q146" s="3"/>
      <c r="R146" s="3"/>
      <c r="S146" s="3"/>
      <c r="T146" s="3"/>
      <c r="U146" s="3"/>
      <c r="V146" s="3"/>
      <c r="W146" s="3"/>
      <c r="X146" s="3"/>
      <c r="Y146" s="3"/>
      <c r="Z146" s="3"/>
    </row>
    <row r="147" ht="11.25" customHeight="1">
      <c r="A147" s="87"/>
      <c r="B147" s="67"/>
      <c r="C147" s="66"/>
      <c r="D147" s="611"/>
      <c r="E147" s="611"/>
      <c r="F147" s="614"/>
      <c r="G147" s="611"/>
      <c r="H147" s="230"/>
      <c r="I147" s="611"/>
      <c r="J147" s="67"/>
      <c r="K147" s="67"/>
      <c r="L147" s="67"/>
      <c r="M147" s="67"/>
      <c r="N147" s="439"/>
      <c r="O147" s="417"/>
      <c r="P147" s="417"/>
      <c r="Q147" s="3"/>
      <c r="R147" s="3"/>
      <c r="S147" s="3"/>
      <c r="T147" s="3"/>
      <c r="U147" s="3"/>
      <c r="V147" s="3"/>
      <c r="W147" s="3"/>
      <c r="X147" s="3"/>
      <c r="Y147" s="3"/>
      <c r="Z147" s="3"/>
    </row>
    <row r="148" ht="11.25" customHeight="1">
      <c r="A148" s="87"/>
      <c r="B148" s="67"/>
      <c r="C148" s="66"/>
      <c r="D148" s="611"/>
      <c r="E148" s="611"/>
      <c r="F148" s="614"/>
      <c r="G148" s="611"/>
      <c r="H148" s="230"/>
      <c r="I148" s="611"/>
      <c r="J148" s="67"/>
      <c r="K148" s="67"/>
      <c r="L148" s="67"/>
      <c r="M148" s="67"/>
      <c r="N148" s="439"/>
      <c r="O148" s="417"/>
      <c r="P148" s="417"/>
      <c r="Q148" s="3"/>
      <c r="R148" s="3"/>
      <c r="S148" s="3"/>
      <c r="T148" s="3"/>
      <c r="U148" s="3"/>
      <c r="V148" s="3"/>
      <c r="W148" s="3"/>
      <c r="X148" s="3"/>
      <c r="Y148" s="3"/>
      <c r="Z148" s="3"/>
    </row>
    <row r="149" ht="11.25" customHeight="1">
      <c r="A149" s="87"/>
      <c r="B149" s="67"/>
      <c r="C149" s="66"/>
      <c r="D149" s="611"/>
      <c r="E149" s="611"/>
      <c r="F149" s="614"/>
      <c r="G149" s="611"/>
      <c r="H149" s="230"/>
      <c r="I149" s="611"/>
      <c r="J149" s="67"/>
      <c r="K149" s="67"/>
      <c r="L149" s="67"/>
      <c r="M149" s="67"/>
      <c r="N149" s="439"/>
      <c r="O149" s="417"/>
      <c r="P149" s="417"/>
      <c r="Q149" s="3"/>
      <c r="R149" s="3"/>
      <c r="S149" s="3"/>
      <c r="T149" s="3"/>
      <c r="U149" s="3"/>
      <c r="V149" s="3"/>
      <c r="W149" s="3"/>
      <c r="X149" s="3"/>
      <c r="Y149" s="3"/>
      <c r="Z149" s="3"/>
    </row>
    <row r="150" ht="11.25" customHeight="1">
      <c r="A150" s="87"/>
      <c r="B150" s="67"/>
      <c r="C150" s="66"/>
      <c r="D150" s="611"/>
      <c r="E150" s="611"/>
      <c r="F150" s="614"/>
      <c r="G150" s="611"/>
      <c r="H150" s="230"/>
      <c r="I150" s="611"/>
      <c r="J150" s="67"/>
      <c r="K150" s="67"/>
      <c r="L150" s="67"/>
      <c r="M150" s="67"/>
      <c r="N150" s="439"/>
      <c r="O150" s="417"/>
      <c r="P150" s="417"/>
      <c r="Q150" s="3"/>
      <c r="R150" s="3"/>
      <c r="S150" s="3"/>
      <c r="T150" s="3"/>
      <c r="U150" s="3"/>
      <c r="V150" s="3"/>
      <c r="W150" s="3"/>
      <c r="X150" s="3"/>
      <c r="Y150" s="3"/>
      <c r="Z150" s="3"/>
    </row>
    <row r="151" ht="11.25" customHeight="1">
      <c r="A151" s="87"/>
      <c r="B151" s="67"/>
      <c r="C151" s="66"/>
      <c r="D151" s="611"/>
      <c r="E151" s="611"/>
      <c r="F151" s="614"/>
      <c r="G151" s="611"/>
      <c r="H151" s="230"/>
      <c r="I151" s="611"/>
      <c r="J151" s="67"/>
      <c r="K151" s="67"/>
      <c r="L151" s="67"/>
      <c r="M151" s="67"/>
      <c r="N151" s="439"/>
      <c r="O151" s="417"/>
      <c r="P151" s="417"/>
      <c r="Q151" s="3"/>
      <c r="R151" s="3"/>
      <c r="S151" s="3"/>
      <c r="T151" s="3"/>
      <c r="U151" s="3"/>
      <c r="V151" s="3"/>
      <c r="W151" s="3"/>
      <c r="X151" s="3"/>
      <c r="Y151" s="3"/>
      <c r="Z151" s="3"/>
    </row>
    <row r="152" ht="11.25" customHeight="1">
      <c r="A152" s="87"/>
      <c r="B152" s="67"/>
      <c r="C152" s="66"/>
      <c r="D152" s="611"/>
      <c r="E152" s="611"/>
      <c r="F152" s="614"/>
      <c r="G152" s="611"/>
      <c r="H152" s="230"/>
      <c r="I152" s="611"/>
      <c r="J152" s="67"/>
      <c r="K152" s="67"/>
      <c r="L152" s="67"/>
      <c r="M152" s="67"/>
      <c r="N152" s="439"/>
      <c r="O152" s="417"/>
      <c r="P152" s="417"/>
      <c r="Q152" s="3"/>
      <c r="R152" s="3"/>
      <c r="S152" s="3"/>
      <c r="T152" s="3"/>
      <c r="U152" s="3"/>
      <c r="V152" s="3"/>
      <c r="W152" s="3"/>
      <c r="X152" s="3"/>
      <c r="Y152" s="3"/>
      <c r="Z152" s="3"/>
    </row>
    <row r="153" ht="11.25" customHeight="1">
      <c r="A153" s="87"/>
      <c r="B153" s="67"/>
      <c r="C153" s="66"/>
      <c r="D153" s="611"/>
      <c r="E153" s="611"/>
      <c r="F153" s="614"/>
      <c r="G153" s="611"/>
      <c r="H153" s="230"/>
      <c r="I153" s="611"/>
      <c r="J153" s="67"/>
      <c r="K153" s="67"/>
      <c r="L153" s="67"/>
      <c r="M153" s="67"/>
      <c r="N153" s="439"/>
      <c r="O153" s="417"/>
      <c r="P153" s="417"/>
      <c r="Q153" s="3"/>
      <c r="R153" s="3"/>
      <c r="S153" s="3"/>
      <c r="T153" s="3"/>
      <c r="U153" s="3"/>
      <c r="V153" s="3"/>
      <c r="W153" s="3"/>
      <c r="X153" s="3"/>
      <c r="Y153" s="3"/>
      <c r="Z153" s="3"/>
    </row>
    <row r="154" ht="11.25" customHeight="1">
      <c r="A154" s="87"/>
      <c r="B154" s="67"/>
      <c r="C154" s="66"/>
      <c r="D154" s="611"/>
      <c r="E154" s="611"/>
      <c r="F154" s="614"/>
      <c r="G154" s="611"/>
      <c r="H154" s="230"/>
      <c r="I154" s="611"/>
      <c r="J154" s="67"/>
      <c r="K154" s="67"/>
      <c r="L154" s="67"/>
      <c r="M154" s="67"/>
      <c r="N154" s="439"/>
      <c r="O154" s="417"/>
      <c r="P154" s="417"/>
      <c r="Q154" s="3"/>
      <c r="R154" s="3"/>
      <c r="S154" s="3"/>
      <c r="T154" s="3"/>
      <c r="U154" s="3"/>
      <c r="V154" s="3"/>
      <c r="W154" s="3"/>
      <c r="X154" s="3"/>
      <c r="Y154" s="3"/>
      <c r="Z154" s="3"/>
    </row>
    <row r="155" ht="11.25" customHeight="1">
      <c r="A155" s="87"/>
      <c r="B155" s="67"/>
      <c r="C155" s="66"/>
      <c r="D155" s="611"/>
      <c r="E155" s="611"/>
      <c r="F155" s="614"/>
      <c r="G155" s="611"/>
      <c r="H155" s="230"/>
      <c r="I155" s="611"/>
      <c r="J155" s="67"/>
      <c r="K155" s="67"/>
      <c r="L155" s="67"/>
      <c r="M155" s="67"/>
      <c r="N155" s="439"/>
      <c r="O155" s="417"/>
      <c r="P155" s="417"/>
      <c r="Q155" s="3"/>
      <c r="R155" s="3"/>
      <c r="S155" s="3"/>
      <c r="T155" s="3"/>
      <c r="U155" s="3"/>
      <c r="V155" s="3"/>
      <c r="W155" s="3"/>
      <c r="X155" s="3"/>
      <c r="Y155" s="3"/>
      <c r="Z155" s="3"/>
    </row>
    <row r="156" ht="11.25" customHeight="1">
      <c r="A156" s="87"/>
      <c r="B156" s="67"/>
      <c r="C156" s="66"/>
      <c r="D156" s="611"/>
      <c r="E156" s="611"/>
      <c r="F156" s="614"/>
      <c r="G156" s="611"/>
      <c r="H156" s="230"/>
      <c r="I156" s="611"/>
      <c r="J156" s="67"/>
      <c r="K156" s="67"/>
      <c r="L156" s="67"/>
      <c r="M156" s="67"/>
      <c r="N156" s="439"/>
      <c r="O156" s="417"/>
      <c r="P156" s="417"/>
      <c r="Q156" s="3"/>
      <c r="R156" s="3"/>
      <c r="S156" s="3"/>
      <c r="T156" s="3"/>
      <c r="U156" s="3"/>
      <c r="V156" s="3"/>
      <c r="W156" s="3"/>
      <c r="X156" s="3"/>
      <c r="Y156" s="3"/>
      <c r="Z156" s="3"/>
    </row>
    <row r="157" ht="11.25" customHeight="1">
      <c r="A157" s="87"/>
      <c r="B157" s="67"/>
      <c r="C157" s="66"/>
      <c r="D157" s="611"/>
      <c r="E157" s="611"/>
      <c r="F157" s="614"/>
      <c r="G157" s="611"/>
      <c r="H157" s="230"/>
      <c r="I157" s="611"/>
      <c r="J157" s="67"/>
      <c r="K157" s="67"/>
      <c r="L157" s="67"/>
      <c r="M157" s="67"/>
      <c r="N157" s="439"/>
      <c r="O157" s="417"/>
      <c r="P157" s="417"/>
      <c r="Q157" s="3"/>
      <c r="R157" s="3"/>
      <c r="S157" s="3"/>
      <c r="T157" s="3"/>
      <c r="U157" s="3"/>
      <c r="V157" s="3"/>
      <c r="W157" s="3"/>
      <c r="X157" s="3"/>
      <c r="Y157" s="3"/>
      <c r="Z157" s="3"/>
    </row>
    <row r="158" ht="11.25" customHeight="1">
      <c r="A158" s="87"/>
      <c r="B158" s="67"/>
      <c r="C158" s="66"/>
      <c r="D158" s="611"/>
      <c r="E158" s="611"/>
      <c r="F158" s="614"/>
      <c r="G158" s="611"/>
      <c r="H158" s="230"/>
      <c r="I158" s="611"/>
      <c r="J158" s="67"/>
      <c r="K158" s="67"/>
      <c r="L158" s="67"/>
      <c r="M158" s="67"/>
      <c r="N158" s="439"/>
      <c r="O158" s="417"/>
      <c r="P158" s="417"/>
      <c r="Q158" s="3"/>
      <c r="R158" s="3"/>
      <c r="S158" s="3"/>
      <c r="T158" s="3"/>
      <c r="U158" s="3"/>
      <c r="V158" s="3"/>
      <c r="W158" s="3"/>
      <c r="X158" s="3"/>
      <c r="Y158" s="3"/>
      <c r="Z158" s="3"/>
    </row>
    <row r="159" ht="11.25" customHeight="1">
      <c r="A159" s="87"/>
      <c r="B159" s="67"/>
      <c r="C159" s="66"/>
      <c r="D159" s="611"/>
      <c r="E159" s="611"/>
      <c r="F159" s="614"/>
      <c r="G159" s="611"/>
      <c r="H159" s="230"/>
      <c r="I159" s="611"/>
      <c r="J159" s="67"/>
      <c r="K159" s="67"/>
      <c r="L159" s="67"/>
      <c r="M159" s="67"/>
      <c r="N159" s="439"/>
      <c r="O159" s="417"/>
      <c r="P159" s="417"/>
      <c r="Q159" s="3"/>
      <c r="R159" s="3"/>
      <c r="S159" s="3"/>
      <c r="T159" s="3"/>
      <c r="U159" s="3"/>
      <c r="V159" s="3"/>
      <c r="W159" s="3"/>
      <c r="X159" s="3"/>
      <c r="Y159" s="3"/>
      <c r="Z159" s="3"/>
    </row>
    <row r="160" ht="11.25" customHeight="1">
      <c r="A160" s="87"/>
      <c r="B160" s="67"/>
      <c r="C160" s="66"/>
      <c r="D160" s="611"/>
      <c r="E160" s="611"/>
      <c r="F160" s="614"/>
      <c r="G160" s="611"/>
      <c r="H160" s="230"/>
      <c r="I160" s="611"/>
      <c r="J160" s="67"/>
      <c r="K160" s="67"/>
      <c r="L160" s="67"/>
      <c r="M160" s="67"/>
      <c r="N160" s="439"/>
      <c r="O160" s="417"/>
      <c r="P160" s="417"/>
      <c r="Q160" s="3"/>
      <c r="R160" s="3"/>
      <c r="S160" s="3"/>
      <c r="T160" s="3"/>
      <c r="U160" s="3"/>
      <c r="V160" s="3"/>
      <c r="W160" s="3"/>
      <c r="X160" s="3"/>
      <c r="Y160" s="3"/>
      <c r="Z160" s="3"/>
    </row>
    <row r="161" ht="11.25" customHeight="1">
      <c r="A161" s="87"/>
      <c r="B161" s="67"/>
      <c r="C161" s="66"/>
      <c r="D161" s="611"/>
      <c r="E161" s="611"/>
      <c r="F161" s="614"/>
      <c r="G161" s="611"/>
      <c r="H161" s="230"/>
      <c r="I161" s="611"/>
      <c r="J161" s="67"/>
      <c r="K161" s="67"/>
      <c r="L161" s="67"/>
      <c r="M161" s="67"/>
      <c r="N161" s="439"/>
      <c r="O161" s="417"/>
      <c r="P161" s="417"/>
      <c r="Q161" s="3"/>
      <c r="R161" s="3"/>
      <c r="S161" s="3"/>
      <c r="T161" s="3"/>
      <c r="U161" s="3"/>
      <c r="V161" s="3"/>
      <c r="W161" s="3"/>
      <c r="X161" s="3"/>
      <c r="Y161" s="3"/>
      <c r="Z161" s="3"/>
    </row>
    <row r="162" ht="11.25" customHeight="1">
      <c r="A162" s="87"/>
      <c r="B162" s="67"/>
      <c r="C162" s="66"/>
      <c r="D162" s="611"/>
      <c r="E162" s="611"/>
      <c r="F162" s="614"/>
      <c r="G162" s="611"/>
      <c r="H162" s="230"/>
      <c r="I162" s="611"/>
      <c r="J162" s="67"/>
      <c r="K162" s="67"/>
      <c r="L162" s="67"/>
      <c r="M162" s="67"/>
      <c r="N162" s="439"/>
      <c r="O162" s="417"/>
      <c r="P162" s="417"/>
      <c r="Q162" s="3"/>
      <c r="R162" s="3"/>
      <c r="S162" s="3"/>
      <c r="T162" s="3"/>
      <c r="U162" s="3"/>
      <c r="V162" s="3"/>
      <c r="W162" s="3"/>
      <c r="X162" s="3"/>
      <c r="Y162" s="3"/>
      <c r="Z162" s="3"/>
    </row>
    <row r="163" ht="11.25" customHeight="1">
      <c r="A163" s="87"/>
      <c r="B163" s="67"/>
      <c r="C163" s="66"/>
      <c r="D163" s="611"/>
      <c r="E163" s="611"/>
      <c r="F163" s="614"/>
      <c r="G163" s="611"/>
      <c r="H163" s="230"/>
      <c r="I163" s="611"/>
      <c r="J163" s="67"/>
      <c r="K163" s="67"/>
      <c r="L163" s="67"/>
      <c r="M163" s="67"/>
      <c r="N163" s="439"/>
      <c r="O163" s="417"/>
      <c r="P163" s="417"/>
      <c r="Q163" s="3"/>
      <c r="R163" s="3"/>
      <c r="S163" s="3"/>
      <c r="T163" s="3"/>
      <c r="U163" s="3"/>
      <c r="V163" s="3"/>
      <c r="W163" s="3"/>
      <c r="X163" s="3"/>
      <c r="Y163" s="3"/>
      <c r="Z163" s="3"/>
    </row>
    <row r="164" ht="11.25" customHeight="1">
      <c r="A164" s="87"/>
      <c r="B164" s="67"/>
      <c r="C164" s="66"/>
      <c r="D164" s="611"/>
      <c r="E164" s="611"/>
      <c r="F164" s="614"/>
      <c r="G164" s="611"/>
      <c r="H164" s="230"/>
      <c r="I164" s="611"/>
      <c r="J164" s="67"/>
      <c r="K164" s="67"/>
      <c r="L164" s="67"/>
      <c r="M164" s="67"/>
      <c r="N164" s="439"/>
      <c r="O164" s="417"/>
      <c r="P164" s="417"/>
      <c r="Q164" s="3"/>
      <c r="R164" s="3"/>
      <c r="S164" s="3"/>
      <c r="T164" s="3"/>
      <c r="U164" s="3"/>
      <c r="V164" s="3"/>
      <c r="W164" s="3"/>
      <c r="X164" s="3"/>
      <c r="Y164" s="3"/>
      <c r="Z164" s="3"/>
    </row>
    <row r="165" ht="11.25" customHeight="1">
      <c r="A165" s="87"/>
      <c r="B165" s="67"/>
      <c r="C165" s="66"/>
      <c r="D165" s="611"/>
      <c r="E165" s="611"/>
      <c r="F165" s="614"/>
      <c r="G165" s="611"/>
      <c r="H165" s="230"/>
      <c r="I165" s="611"/>
      <c r="J165" s="67"/>
      <c r="K165" s="67"/>
      <c r="L165" s="67"/>
      <c r="M165" s="67"/>
      <c r="N165" s="439"/>
      <c r="O165" s="417"/>
      <c r="P165" s="417"/>
      <c r="Q165" s="3"/>
      <c r="R165" s="3"/>
      <c r="S165" s="3"/>
      <c r="T165" s="3"/>
      <c r="U165" s="3"/>
      <c r="V165" s="3"/>
      <c r="W165" s="3"/>
      <c r="X165" s="3"/>
      <c r="Y165" s="3"/>
      <c r="Z165" s="3"/>
    </row>
    <row r="166" ht="11.25" customHeight="1">
      <c r="A166" s="87"/>
      <c r="B166" s="67"/>
      <c r="C166" s="66"/>
      <c r="D166" s="611"/>
      <c r="E166" s="611"/>
      <c r="F166" s="614"/>
      <c r="G166" s="611"/>
      <c r="H166" s="230"/>
      <c r="I166" s="611"/>
      <c r="J166" s="67"/>
      <c r="K166" s="67"/>
      <c r="L166" s="67"/>
      <c r="M166" s="67"/>
      <c r="N166" s="439"/>
      <c r="O166" s="417"/>
      <c r="P166" s="417"/>
      <c r="Q166" s="3"/>
      <c r="R166" s="3"/>
      <c r="S166" s="3"/>
      <c r="T166" s="3"/>
      <c r="U166" s="3"/>
      <c r="V166" s="3"/>
      <c r="W166" s="3"/>
      <c r="X166" s="3"/>
      <c r="Y166" s="3"/>
      <c r="Z166" s="3"/>
    </row>
    <row r="167" ht="11.25" customHeight="1">
      <c r="A167" s="67"/>
      <c r="B167" s="67"/>
      <c r="C167" s="66"/>
      <c r="D167" s="611"/>
      <c r="E167" s="611"/>
      <c r="F167" s="614"/>
      <c r="G167" s="611"/>
      <c r="H167" s="230"/>
      <c r="I167" s="611"/>
      <c r="J167" s="67"/>
      <c r="K167" s="67"/>
      <c r="L167" s="67"/>
      <c r="M167" s="67"/>
      <c r="N167" s="439"/>
      <c r="O167" s="417"/>
      <c r="P167" s="417"/>
      <c r="Q167" s="3"/>
      <c r="R167" s="3"/>
      <c r="S167" s="3"/>
      <c r="T167" s="3"/>
      <c r="U167" s="3"/>
      <c r="V167" s="3"/>
      <c r="W167" s="3"/>
      <c r="X167" s="3"/>
      <c r="Y167" s="3"/>
      <c r="Z167" s="3"/>
    </row>
    <row r="168" ht="11.25" customHeight="1">
      <c r="A168" s="67"/>
      <c r="B168" s="67"/>
      <c r="C168" s="66"/>
      <c r="D168" s="611"/>
      <c r="E168" s="611"/>
      <c r="F168" s="614"/>
      <c r="G168" s="611"/>
      <c r="H168" s="230"/>
      <c r="I168" s="611"/>
      <c r="J168" s="67"/>
      <c r="K168" s="67"/>
      <c r="L168" s="67"/>
      <c r="M168" s="67"/>
      <c r="N168" s="439"/>
      <c r="O168" s="417"/>
      <c r="P168" s="417"/>
      <c r="Q168" s="3"/>
      <c r="R168" s="3"/>
      <c r="S168" s="3"/>
      <c r="T168" s="3"/>
      <c r="U168" s="3"/>
      <c r="V168" s="3"/>
      <c r="W168" s="3"/>
      <c r="X168" s="3"/>
      <c r="Y168" s="3"/>
      <c r="Z168" s="3"/>
    </row>
    <row r="169" ht="11.25" customHeight="1">
      <c r="A169" s="67"/>
      <c r="B169" s="67"/>
      <c r="C169" s="66"/>
      <c r="D169" s="611"/>
      <c r="E169" s="611"/>
      <c r="F169" s="614"/>
      <c r="G169" s="611"/>
      <c r="H169" s="230"/>
      <c r="I169" s="611"/>
      <c r="J169" s="67"/>
      <c r="K169" s="67"/>
      <c r="L169" s="67"/>
      <c r="M169" s="67"/>
      <c r="N169" s="439"/>
      <c r="O169" s="417"/>
      <c r="P169" s="417"/>
      <c r="Q169" s="3"/>
      <c r="R169" s="3"/>
      <c r="S169" s="3"/>
      <c r="T169" s="3"/>
      <c r="U169" s="3"/>
      <c r="V169" s="3"/>
      <c r="W169" s="3"/>
      <c r="X169" s="3"/>
      <c r="Y169" s="3"/>
      <c r="Z169" s="3"/>
    </row>
    <row r="170" ht="11.25" customHeight="1">
      <c r="A170" s="67"/>
      <c r="B170" s="67"/>
      <c r="C170" s="66"/>
      <c r="D170" s="611"/>
      <c r="E170" s="611"/>
      <c r="F170" s="614"/>
      <c r="G170" s="611"/>
      <c r="H170" s="230"/>
      <c r="I170" s="611"/>
      <c r="J170" s="67"/>
      <c r="K170" s="67"/>
      <c r="L170" s="67"/>
      <c r="M170" s="67"/>
      <c r="N170" s="439"/>
      <c r="O170" s="417"/>
      <c r="P170" s="417"/>
      <c r="Q170" s="3"/>
      <c r="R170" s="3"/>
      <c r="S170" s="3"/>
      <c r="T170" s="3"/>
      <c r="U170" s="3"/>
      <c r="V170" s="3"/>
      <c r="W170" s="3"/>
      <c r="X170" s="3"/>
      <c r="Y170" s="3"/>
      <c r="Z170" s="3"/>
    </row>
    <row r="171" ht="11.25" customHeight="1">
      <c r="A171" s="67"/>
      <c r="B171" s="67"/>
      <c r="C171" s="66"/>
      <c r="D171" s="611"/>
      <c r="E171" s="611"/>
      <c r="F171" s="614"/>
      <c r="G171" s="611"/>
      <c r="H171" s="230"/>
      <c r="I171" s="611"/>
      <c r="J171" s="67"/>
      <c r="K171" s="67"/>
      <c r="L171" s="67"/>
      <c r="M171" s="67"/>
      <c r="N171" s="439"/>
      <c r="O171" s="417"/>
      <c r="P171" s="417"/>
      <c r="Q171" s="3"/>
      <c r="R171" s="3"/>
      <c r="S171" s="3"/>
      <c r="T171" s="3"/>
      <c r="U171" s="3"/>
      <c r="V171" s="3"/>
      <c r="W171" s="3"/>
      <c r="X171" s="3"/>
      <c r="Y171" s="3"/>
      <c r="Z171" s="3"/>
    </row>
    <row r="172" ht="11.25" customHeight="1">
      <c r="A172" s="67"/>
      <c r="B172" s="67"/>
      <c r="C172" s="66"/>
      <c r="D172" s="611"/>
      <c r="E172" s="611"/>
      <c r="F172" s="614"/>
      <c r="G172" s="611"/>
      <c r="H172" s="230"/>
      <c r="I172" s="611"/>
      <c r="J172" s="67"/>
      <c r="K172" s="67"/>
      <c r="L172" s="67"/>
      <c r="M172" s="67"/>
      <c r="N172" s="439"/>
      <c r="O172" s="417"/>
      <c r="P172" s="417"/>
      <c r="Q172" s="3"/>
      <c r="R172" s="3"/>
      <c r="S172" s="3"/>
      <c r="T172" s="3"/>
      <c r="U172" s="3"/>
      <c r="V172" s="3"/>
      <c r="W172" s="3"/>
      <c r="X172" s="3"/>
      <c r="Y172" s="3"/>
      <c r="Z172" s="3"/>
    </row>
    <row r="173" ht="11.25" customHeight="1">
      <c r="A173" s="67"/>
      <c r="B173" s="67"/>
      <c r="C173" s="66"/>
      <c r="D173" s="611"/>
      <c r="E173" s="611"/>
      <c r="F173" s="614"/>
      <c r="G173" s="611"/>
      <c r="H173" s="230"/>
      <c r="I173" s="611"/>
      <c r="J173" s="67"/>
      <c r="K173" s="67"/>
      <c r="L173" s="67"/>
      <c r="M173" s="67"/>
      <c r="N173" s="439"/>
      <c r="O173" s="417"/>
      <c r="P173" s="417"/>
      <c r="Q173" s="3"/>
      <c r="R173" s="3"/>
      <c r="S173" s="3"/>
      <c r="T173" s="3"/>
      <c r="U173" s="3"/>
      <c r="V173" s="3"/>
      <c r="W173" s="3"/>
      <c r="X173" s="3"/>
      <c r="Y173" s="3"/>
      <c r="Z173" s="3"/>
    </row>
    <row r="174" ht="11.25" customHeight="1">
      <c r="A174" s="67"/>
      <c r="B174" s="67"/>
      <c r="C174" s="66"/>
      <c r="D174" s="611"/>
      <c r="E174" s="611"/>
      <c r="F174" s="614"/>
      <c r="G174" s="611"/>
      <c r="H174" s="230"/>
      <c r="I174" s="611"/>
      <c r="J174" s="67"/>
      <c r="K174" s="67"/>
      <c r="L174" s="67"/>
      <c r="M174" s="67"/>
      <c r="N174" s="439"/>
      <c r="O174" s="417"/>
      <c r="P174" s="417"/>
      <c r="Q174" s="3"/>
      <c r="R174" s="3"/>
      <c r="S174" s="3"/>
      <c r="T174" s="3"/>
      <c r="U174" s="3"/>
      <c r="V174" s="3"/>
      <c r="W174" s="3"/>
      <c r="X174" s="3"/>
      <c r="Y174" s="3"/>
      <c r="Z174" s="3"/>
    </row>
    <row r="175" ht="11.25" customHeight="1">
      <c r="A175" s="67"/>
      <c r="B175" s="67"/>
      <c r="C175" s="66"/>
      <c r="D175" s="611"/>
      <c r="E175" s="611"/>
      <c r="F175" s="614"/>
      <c r="G175" s="611"/>
      <c r="H175" s="230"/>
      <c r="I175" s="611"/>
      <c r="J175" s="67"/>
      <c r="K175" s="67"/>
      <c r="L175" s="67"/>
      <c r="M175" s="67"/>
      <c r="N175" s="439"/>
      <c r="O175" s="417"/>
      <c r="P175" s="417"/>
      <c r="Q175" s="3"/>
      <c r="R175" s="3"/>
      <c r="S175" s="3"/>
      <c r="T175" s="3"/>
      <c r="U175" s="3"/>
      <c r="V175" s="3"/>
      <c r="W175" s="3"/>
      <c r="X175" s="3"/>
      <c r="Y175" s="3"/>
      <c r="Z175" s="3"/>
    </row>
    <row r="176" ht="11.25" customHeight="1">
      <c r="A176" s="67"/>
      <c r="B176" s="67"/>
      <c r="C176" s="66"/>
      <c r="D176" s="611"/>
      <c r="E176" s="611"/>
      <c r="F176" s="614"/>
      <c r="G176" s="611"/>
      <c r="H176" s="230"/>
      <c r="I176" s="611"/>
      <c r="J176" s="67"/>
      <c r="K176" s="67"/>
      <c r="L176" s="67"/>
      <c r="M176" s="67"/>
      <c r="N176" s="439"/>
      <c r="O176" s="417"/>
      <c r="P176" s="417"/>
      <c r="Q176" s="3"/>
      <c r="R176" s="3"/>
      <c r="S176" s="3"/>
      <c r="T176" s="3"/>
      <c r="U176" s="3"/>
      <c r="V176" s="3"/>
      <c r="W176" s="3"/>
      <c r="X176" s="3"/>
      <c r="Y176" s="3"/>
      <c r="Z176" s="3"/>
    </row>
    <row r="177" ht="11.25" customHeight="1">
      <c r="A177" s="67"/>
      <c r="B177" s="67"/>
      <c r="C177" s="66"/>
      <c r="D177" s="611"/>
      <c r="E177" s="611"/>
      <c r="F177" s="614"/>
      <c r="G177" s="611"/>
      <c r="H177" s="230"/>
      <c r="I177" s="611"/>
      <c r="J177" s="67"/>
      <c r="K177" s="67"/>
      <c r="L177" s="67"/>
      <c r="M177" s="67"/>
      <c r="N177" s="439"/>
      <c r="O177" s="417"/>
      <c r="P177" s="417"/>
      <c r="Q177" s="3"/>
      <c r="R177" s="3"/>
      <c r="S177" s="3"/>
      <c r="T177" s="3"/>
      <c r="U177" s="3"/>
      <c r="V177" s="3"/>
      <c r="W177" s="3"/>
      <c r="X177" s="3"/>
      <c r="Y177" s="3"/>
      <c r="Z177" s="3"/>
    </row>
    <row r="178" ht="11.25" customHeight="1">
      <c r="A178" s="67"/>
      <c r="B178" s="67"/>
      <c r="C178" s="66"/>
      <c r="D178" s="611"/>
      <c r="E178" s="611"/>
      <c r="F178" s="614"/>
      <c r="G178" s="611"/>
      <c r="H178" s="230"/>
      <c r="I178" s="611"/>
      <c r="J178" s="67"/>
      <c r="K178" s="67"/>
      <c r="L178" s="67"/>
      <c r="M178" s="67"/>
      <c r="N178" s="439"/>
      <c r="O178" s="417"/>
      <c r="P178" s="417"/>
      <c r="Q178" s="3"/>
      <c r="R178" s="3"/>
      <c r="S178" s="3"/>
      <c r="T178" s="3"/>
      <c r="U178" s="3"/>
      <c r="V178" s="3"/>
      <c r="W178" s="3"/>
      <c r="X178" s="3"/>
      <c r="Y178" s="3"/>
      <c r="Z178" s="3"/>
    </row>
    <row r="179" ht="11.25" customHeight="1">
      <c r="A179" s="67"/>
      <c r="B179" s="67"/>
      <c r="C179" s="66"/>
      <c r="D179" s="611"/>
      <c r="E179" s="611"/>
      <c r="F179" s="614"/>
      <c r="G179" s="611"/>
      <c r="H179" s="230"/>
      <c r="I179" s="611"/>
      <c r="J179" s="67"/>
      <c r="K179" s="67"/>
      <c r="L179" s="67"/>
      <c r="M179" s="67"/>
      <c r="N179" s="439"/>
      <c r="O179" s="417"/>
      <c r="P179" s="417"/>
      <c r="Q179" s="3"/>
      <c r="R179" s="3"/>
      <c r="S179" s="3"/>
      <c r="T179" s="3"/>
      <c r="U179" s="3"/>
      <c r="V179" s="3"/>
      <c r="W179" s="3"/>
      <c r="X179" s="3"/>
      <c r="Y179" s="3"/>
      <c r="Z179" s="3"/>
    </row>
    <row r="180" ht="11.25" customHeight="1">
      <c r="A180" s="67"/>
      <c r="B180" s="67"/>
      <c r="C180" s="66"/>
      <c r="D180" s="611"/>
      <c r="E180" s="611"/>
      <c r="F180" s="614"/>
      <c r="G180" s="611"/>
      <c r="H180" s="230"/>
      <c r="I180" s="611"/>
      <c r="J180" s="67"/>
      <c r="K180" s="67"/>
      <c r="L180" s="67"/>
      <c r="M180" s="67"/>
      <c r="N180" s="439"/>
      <c r="O180" s="417"/>
      <c r="P180" s="417"/>
      <c r="Q180" s="3"/>
      <c r="R180" s="3"/>
      <c r="S180" s="3"/>
      <c r="T180" s="3"/>
      <c r="U180" s="3"/>
      <c r="V180" s="3"/>
      <c r="W180" s="3"/>
      <c r="X180" s="3"/>
      <c r="Y180" s="3"/>
      <c r="Z180" s="3"/>
    </row>
    <row r="181" ht="11.25" customHeight="1">
      <c r="A181" s="67"/>
      <c r="B181" s="67"/>
      <c r="C181" s="66"/>
      <c r="D181" s="611"/>
      <c r="E181" s="611"/>
      <c r="F181" s="614"/>
      <c r="G181" s="611"/>
      <c r="H181" s="230"/>
      <c r="I181" s="611"/>
      <c r="J181" s="67"/>
      <c r="K181" s="67"/>
      <c r="L181" s="67"/>
      <c r="M181" s="67"/>
      <c r="N181" s="439"/>
      <c r="O181" s="417"/>
      <c r="P181" s="417"/>
      <c r="Q181" s="3"/>
      <c r="R181" s="3"/>
      <c r="S181" s="3"/>
      <c r="T181" s="3"/>
      <c r="U181" s="3"/>
      <c r="V181" s="3"/>
      <c r="W181" s="3"/>
      <c r="X181" s="3"/>
      <c r="Y181" s="3"/>
      <c r="Z181" s="3"/>
    </row>
    <row r="182" ht="11.25" customHeight="1">
      <c r="A182" s="67"/>
      <c r="B182" s="67"/>
      <c r="C182" s="66"/>
      <c r="D182" s="611"/>
      <c r="E182" s="611"/>
      <c r="F182" s="614"/>
      <c r="G182" s="611"/>
      <c r="H182" s="230"/>
      <c r="I182" s="611"/>
      <c r="J182" s="67"/>
      <c r="K182" s="67"/>
      <c r="L182" s="67"/>
      <c r="M182" s="67"/>
      <c r="N182" s="439"/>
      <c r="O182" s="417"/>
      <c r="P182" s="417"/>
      <c r="Q182" s="3"/>
      <c r="R182" s="3"/>
      <c r="S182" s="3"/>
      <c r="T182" s="3"/>
      <c r="U182" s="3"/>
      <c r="V182" s="3"/>
      <c r="W182" s="3"/>
      <c r="X182" s="3"/>
      <c r="Y182" s="3"/>
      <c r="Z182" s="3"/>
    </row>
    <row r="183" ht="11.25" customHeight="1">
      <c r="A183" s="67"/>
      <c r="B183" s="67"/>
      <c r="C183" s="66"/>
      <c r="D183" s="611"/>
      <c r="E183" s="611"/>
      <c r="F183" s="614"/>
      <c r="G183" s="611"/>
      <c r="H183" s="230"/>
      <c r="I183" s="611"/>
      <c r="J183" s="67"/>
      <c r="K183" s="67"/>
      <c r="L183" s="67"/>
      <c r="M183" s="67"/>
      <c r="N183" s="439"/>
      <c r="O183" s="417"/>
      <c r="P183" s="417"/>
      <c r="Q183" s="3"/>
      <c r="R183" s="3"/>
      <c r="S183" s="3"/>
      <c r="T183" s="3"/>
      <c r="U183" s="3"/>
      <c r="V183" s="3"/>
      <c r="W183" s="3"/>
      <c r="X183" s="3"/>
      <c r="Y183" s="3"/>
      <c r="Z183" s="3"/>
    </row>
    <row r="184" ht="11.25" customHeight="1">
      <c r="A184" s="67"/>
      <c r="B184" s="67"/>
      <c r="C184" s="66"/>
      <c r="D184" s="611"/>
      <c r="E184" s="611"/>
      <c r="F184" s="614"/>
      <c r="G184" s="611"/>
      <c r="H184" s="230"/>
      <c r="I184" s="611"/>
      <c r="J184" s="67"/>
      <c r="K184" s="67"/>
      <c r="L184" s="67"/>
      <c r="M184" s="67"/>
      <c r="N184" s="439"/>
      <c r="O184" s="417"/>
      <c r="P184" s="417"/>
      <c r="Q184" s="3"/>
      <c r="R184" s="3"/>
      <c r="S184" s="3"/>
      <c r="T184" s="3"/>
      <c r="U184" s="3"/>
      <c r="V184" s="3"/>
      <c r="W184" s="3"/>
      <c r="X184" s="3"/>
      <c r="Y184" s="3"/>
      <c r="Z184" s="3"/>
    </row>
    <row r="185" ht="11.25" customHeight="1">
      <c r="A185" s="67"/>
      <c r="B185" s="67"/>
      <c r="C185" s="454"/>
      <c r="D185" s="279"/>
      <c r="E185" s="279"/>
      <c r="F185" s="279"/>
      <c r="G185" s="279"/>
      <c r="H185" s="615"/>
      <c r="I185" s="110"/>
      <c r="J185" s="110"/>
      <c r="K185" s="110"/>
      <c r="L185" s="110"/>
      <c r="M185" s="110"/>
      <c r="N185" s="247"/>
      <c r="O185" s="247"/>
      <c r="P185" s="417"/>
      <c r="Q185" s="3"/>
      <c r="R185" s="3"/>
      <c r="S185" s="3"/>
      <c r="T185" s="3"/>
      <c r="U185" s="3"/>
      <c r="V185" s="3"/>
      <c r="W185" s="3"/>
      <c r="X185" s="3"/>
      <c r="Y185" s="3"/>
      <c r="Z185" s="3"/>
    </row>
    <row r="186" ht="11.25" customHeight="1">
      <c r="A186" s="67"/>
      <c r="B186" s="67"/>
      <c r="C186" s="113"/>
      <c r="D186" s="279"/>
      <c r="E186" s="68"/>
      <c r="F186" s="68"/>
      <c r="G186" s="279"/>
      <c r="H186" s="65"/>
      <c r="I186" s="67"/>
      <c r="J186" s="423"/>
      <c r="K186" s="185"/>
      <c r="L186" s="185"/>
      <c r="M186" s="185"/>
      <c r="N186" s="247"/>
      <c r="O186" s="247"/>
      <c r="P186" s="417"/>
      <c r="Q186" s="3"/>
      <c r="R186" s="3"/>
      <c r="S186" s="3"/>
      <c r="T186" s="3"/>
      <c r="U186" s="3"/>
      <c r="V186" s="3"/>
      <c r="W186" s="3"/>
      <c r="X186" s="3"/>
      <c r="Y186" s="3"/>
      <c r="Z186" s="3"/>
    </row>
    <row r="187" ht="11.25" customHeight="1">
      <c r="A187" s="67"/>
      <c r="B187" s="67"/>
      <c r="C187" s="113"/>
      <c r="D187" s="279"/>
      <c r="E187" s="68"/>
      <c r="F187" s="68"/>
      <c r="G187" s="279"/>
      <c r="H187" s="65"/>
      <c r="I187" s="67"/>
      <c r="J187" s="423"/>
      <c r="K187" s="185"/>
      <c r="L187" s="185"/>
      <c r="M187" s="185"/>
      <c r="N187" s="247"/>
      <c r="O187" s="247"/>
      <c r="P187" s="417"/>
      <c r="Q187" s="3"/>
      <c r="R187" s="3"/>
      <c r="S187" s="3"/>
      <c r="T187" s="3"/>
      <c r="U187" s="3"/>
      <c r="V187" s="3"/>
      <c r="W187" s="3"/>
      <c r="X187" s="3"/>
      <c r="Y187" s="3"/>
      <c r="Z187" s="3"/>
    </row>
    <row r="188" ht="11.25" customHeight="1">
      <c r="A188" s="67"/>
      <c r="B188" s="67"/>
      <c r="C188" s="110"/>
      <c r="D188" s="279"/>
      <c r="E188" s="68"/>
      <c r="F188" s="110"/>
      <c r="G188" s="279"/>
      <c r="H188" s="230"/>
      <c r="I188" s="67"/>
      <c r="J188" s="185"/>
      <c r="K188" s="185"/>
      <c r="L188" s="185"/>
      <c r="M188" s="185"/>
      <c r="N188" s="247"/>
      <c r="O188" s="247"/>
      <c r="P188" s="417"/>
      <c r="Q188" s="3"/>
      <c r="R188" s="3"/>
      <c r="S188" s="3"/>
      <c r="T188" s="3"/>
      <c r="U188" s="3"/>
      <c r="V188" s="3"/>
      <c r="W188" s="3"/>
      <c r="X188" s="3"/>
      <c r="Y188" s="3"/>
      <c r="Z188" s="3"/>
    </row>
    <row r="189" ht="11.25" customHeight="1">
      <c r="A189" s="67"/>
      <c r="B189" s="67"/>
      <c r="C189" s="113"/>
      <c r="D189" s="279"/>
      <c r="E189" s="68"/>
      <c r="F189" s="68"/>
      <c r="G189" s="279"/>
      <c r="H189" s="65"/>
      <c r="I189" s="110"/>
      <c r="J189" s="423"/>
      <c r="K189" s="185"/>
      <c r="L189" s="185"/>
      <c r="M189" s="185"/>
      <c r="N189" s="247"/>
      <c r="O189" s="247"/>
      <c r="P189" s="417"/>
      <c r="Q189" s="3"/>
      <c r="R189" s="3"/>
      <c r="S189" s="3"/>
      <c r="T189" s="3"/>
      <c r="U189" s="3"/>
      <c r="V189" s="3"/>
      <c r="W189" s="3"/>
      <c r="X189" s="3"/>
      <c r="Y189" s="3"/>
      <c r="Z189" s="3"/>
    </row>
    <row r="190" ht="11.25" customHeight="1">
      <c r="A190" s="67"/>
      <c r="B190" s="67"/>
      <c r="C190" s="110"/>
      <c r="D190" s="279"/>
      <c r="E190" s="68"/>
      <c r="F190" s="110"/>
      <c r="G190" s="279"/>
      <c r="H190" s="230"/>
      <c r="I190" s="67"/>
      <c r="J190" s="185"/>
      <c r="K190" s="185"/>
      <c r="L190" s="185"/>
      <c r="M190" s="185"/>
      <c r="N190" s="247"/>
      <c r="O190" s="247"/>
      <c r="P190" s="417"/>
      <c r="Q190" s="3"/>
      <c r="R190" s="3"/>
      <c r="S190" s="3"/>
      <c r="T190" s="3"/>
      <c r="U190" s="3"/>
      <c r="V190" s="3"/>
      <c r="W190" s="3"/>
      <c r="X190" s="3"/>
      <c r="Y190" s="3"/>
      <c r="Z190" s="3"/>
    </row>
    <row r="191" ht="11.25" customHeight="1">
      <c r="A191" s="67"/>
      <c r="B191" s="67"/>
      <c r="C191" s="65"/>
      <c r="D191" s="279"/>
      <c r="E191" s="68"/>
      <c r="F191" s="68"/>
      <c r="G191" s="279"/>
      <c r="H191" s="65"/>
      <c r="I191" s="110"/>
      <c r="J191" s="185"/>
      <c r="K191" s="185"/>
      <c r="L191" s="185"/>
      <c r="M191" s="185"/>
      <c r="N191" s="247"/>
      <c r="O191" s="247"/>
      <c r="P191" s="417"/>
      <c r="Q191" s="3"/>
      <c r="R191" s="3"/>
      <c r="S191" s="3"/>
      <c r="T191" s="3"/>
      <c r="U191" s="3"/>
      <c r="V191" s="3"/>
      <c r="W191" s="3"/>
      <c r="X191" s="3"/>
      <c r="Y191" s="3"/>
      <c r="Z191" s="3"/>
    </row>
    <row r="192" ht="11.25" customHeight="1">
      <c r="A192" s="67"/>
      <c r="B192" s="67"/>
      <c r="C192" s="65"/>
      <c r="D192" s="279"/>
      <c r="E192" s="68"/>
      <c r="F192" s="68"/>
      <c r="G192" s="279"/>
      <c r="H192" s="65"/>
      <c r="I192" s="110"/>
      <c r="J192" s="185"/>
      <c r="K192" s="185"/>
      <c r="L192" s="185"/>
      <c r="M192" s="185"/>
      <c r="N192" s="247"/>
      <c r="O192" s="247"/>
      <c r="P192" s="417"/>
      <c r="Q192" s="3"/>
      <c r="R192" s="3"/>
      <c r="S192" s="3"/>
      <c r="T192" s="3"/>
      <c r="U192" s="3"/>
      <c r="V192" s="3"/>
      <c r="W192" s="3"/>
      <c r="X192" s="3"/>
      <c r="Y192" s="3"/>
      <c r="Z192" s="3"/>
    </row>
    <row r="193" ht="11.25" customHeight="1">
      <c r="A193" s="67"/>
      <c r="B193" s="65"/>
      <c r="C193" s="65"/>
      <c r="D193" s="279"/>
      <c r="E193" s="68"/>
      <c r="F193" s="68"/>
      <c r="G193" s="279"/>
      <c r="H193" s="65"/>
      <c r="I193" s="183"/>
      <c r="J193" s="185"/>
      <c r="K193" s="185"/>
      <c r="L193" s="185"/>
      <c r="M193" s="185"/>
      <c r="N193" s="247"/>
      <c r="O193" s="247"/>
      <c r="P193" s="417"/>
      <c r="Q193" s="3"/>
      <c r="R193" s="3"/>
      <c r="S193" s="3"/>
      <c r="T193" s="3"/>
      <c r="U193" s="3"/>
      <c r="V193" s="3"/>
      <c r="W193" s="3"/>
      <c r="X193" s="3"/>
      <c r="Y193" s="3"/>
      <c r="Z193" s="3"/>
    </row>
    <row r="194" ht="11.25" customHeight="1">
      <c r="A194" s="67"/>
      <c r="B194" s="67"/>
      <c r="C194" s="67"/>
      <c r="D194" s="611"/>
      <c r="E194" s="611"/>
      <c r="F194" s="611"/>
      <c r="G194" s="611"/>
      <c r="H194" s="616"/>
      <c r="I194" s="361"/>
      <c r="J194" s="617"/>
      <c r="K194" s="67"/>
      <c r="L194" s="67"/>
      <c r="M194" s="67"/>
      <c r="N194" s="417"/>
      <c r="O194" s="417"/>
      <c r="P194" s="417"/>
      <c r="Q194" s="3"/>
      <c r="R194" s="3"/>
      <c r="S194" s="3"/>
      <c r="T194" s="3"/>
      <c r="U194" s="3"/>
      <c r="V194" s="3"/>
      <c r="W194" s="3"/>
      <c r="X194" s="3"/>
      <c r="Y194" s="3"/>
      <c r="Z194" s="3"/>
    </row>
    <row r="195" ht="11.25" customHeight="1">
      <c r="A195" s="67"/>
      <c r="B195" s="67"/>
      <c r="C195" s="67"/>
      <c r="D195" s="611"/>
      <c r="E195" s="611"/>
      <c r="F195" s="611"/>
      <c r="G195" s="611"/>
      <c r="H195" s="616"/>
      <c r="I195" s="361"/>
      <c r="J195" s="67"/>
      <c r="K195" s="67"/>
      <c r="L195" s="67"/>
      <c r="M195" s="67"/>
      <c r="N195" s="417"/>
      <c r="O195" s="417"/>
      <c r="P195" s="417"/>
      <c r="Q195" s="3"/>
      <c r="R195" s="3"/>
      <c r="S195" s="3"/>
      <c r="T195" s="3"/>
      <c r="U195" s="3"/>
      <c r="V195" s="3"/>
      <c r="W195" s="3"/>
      <c r="X195" s="3"/>
      <c r="Y195" s="3"/>
      <c r="Z195" s="3"/>
    </row>
    <row r="196" ht="11.25" customHeight="1">
      <c r="A196" s="67"/>
      <c r="B196" s="67"/>
      <c r="C196" s="67"/>
      <c r="D196" s="611"/>
      <c r="E196" s="611"/>
      <c r="F196" s="611"/>
      <c r="G196" s="611"/>
      <c r="H196" s="616"/>
      <c r="I196" s="361"/>
      <c r="J196" s="67"/>
      <c r="K196" s="67"/>
      <c r="L196" s="67"/>
      <c r="M196" s="67"/>
      <c r="N196" s="417"/>
      <c r="O196" s="417"/>
      <c r="P196" s="417"/>
      <c r="Q196" s="3"/>
      <c r="R196" s="3"/>
      <c r="S196" s="3"/>
      <c r="T196" s="3"/>
      <c r="U196" s="3"/>
      <c r="V196" s="3"/>
      <c r="W196" s="3"/>
      <c r="X196" s="3"/>
      <c r="Y196" s="3"/>
      <c r="Z196" s="3"/>
    </row>
    <row r="197" ht="11.25" customHeight="1">
      <c r="A197" s="67"/>
      <c r="B197" s="67"/>
      <c r="C197" s="67"/>
      <c r="D197" s="611"/>
      <c r="E197" s="611"/>
      <c r="F197" s="611"/>
      <c r="G197" s="611"/>
      <c r="H197" s="616"/>
      <c r="I197" s="361"/>
      <c r="J197" s="67"/>
      <c r="K197" s="67"/>
      <c r="L197" s="67"/>
      <c r="M197" s="67"/>
      <c r="N197" s="417"/>
      <c r="O197" s="417"/>
      <c r="P197" s="417"/>
      <c r="Q197" s="3"/>
      <c r="R197" s="3"/>
      <c r="S197" s="3"/>
      <c r="T197" s="3"/>
      <c r="U197" s="3"/>
      <c r="V197" s="3"/>
      <c r="W197" s="3"/>
      <c r="X197" s="3"/>
      <c r="Y197" s="3"/>
      <c r="Z197" s="3"/>
    </row>
    <row r="198" ht="11.25" customHeight="1">
      <c r="A198" s="67"/>
      <c r="B198" s="65"/>
      <c r="C198" s="67"/>
      <c r="D198" s="68"/>
      <c r="E198" s="68"/>
      <c r="F198" s="68"/>
      <c r="G198" s="68"/>
      <c r="H198" s="65"/>
      <c r="I198" s="183"/>
      <c r="J198" s="185"/>
      <c r="K198" s="185"/>
      <c r="L198" s="185"/>
      <c r="M198" s="185"/>
      <c r="N198" s="417"/>
      <c r="O198" s="417"/>
      <c r="P198" s="417"/>
      <c r="Q198" s="3"/>
      <c r="R198" s="3"/>
      <c r="S198" s="3"/>
      <c r="T198" s="3"/>
      <c r="U198" s="3"/>
      <c r="V198" s="3"/>
      <c r="W198" s="3"/>
      <c r="X198" s="3"/>
      <c r="Y198" s="3"/>
      <c r="Z198" s="3"/>
    </row>
    <row r="199" ht="15.75" customHeight="1">
      <c r="A199" s="46" t="s">
        <v>98</v>
      </c>
      <c r="B199" s="41"/>
      <c r="C199" s="41"/>
      <c r="D199" s="41"/>
      <c r="E199" s="41"/>
      <c r="F199" s="41"/>
      <c r="G199" s="41"/>
      <c r="H199" s="41"/>
      <c r="I199" s="54"/>
      <c r="J199" s="3"/>
      <c r="K199" s="3"/>
      <c r="L199" s="3"/>
      <c r="M199" s="3"/>
      <c r="N199" s="3"/>
      <c r="O199" s="427">
        <f>SUM(O14:O198)</f>
        <v>3103.17</v>
      </c>
      <c r="P199" s="3"/>
      <c r="Q199" s="3"/>
      <c r="R199" s="3"/>
      <c r="S199" s="3"/>
      <c r="T199" s="3"/>
      <c r="U199" s="3"/>
      <c r="V199" s="3"/>
      <c r="W199" s="3"/>
      <c r="X199" s="3"/>
      <c r="Y199" s="3"/>
      <c r="Z199" s="3"/>
    </row>
    <row r="200" ht="15.75" customHeight="1">
      <c r="A200" s="40"/>
      <c r="B200" s="41"/>
      <c r="C200" s="41"/>
      <c r="D200" s="41"/>
      <c r="E200" s="41"/>
      <c r="F200" s="41"/>
      <c r="G200" s="41"/>
      <c r="H200" s="41"/>
      <c r="I200" s="41"/>
      <c r="J200" s="1"/>
      <c r="K200" s="1"/>
      <c r="L200" s="1"/>
      <c r="M200" s="1"/>
      <c r="N200" s="3"/>
      <c r="O200" s="3"/>
      <c r="P200" s="3"/>
      <c r="Q200" s="3"/>
      <c r="R200" s="3"/>
      <c r="S200" s="3"/>
      <c r="T200" s="3"/>
      <c r="U200" s="3"/>
      <c r="V200" s="3"/>
      <c r="W200" s="3"/>
      <c r="X200" s="3"/>
      <c r="Y200" s="3"/>
      <c r="Z200" s="3"/>
    </row>
    <row r="201" ht="15.75" customHeight="1">
      <c r="A201" s="428" t="s">
        <v>819</v>
      </c>
      <c r="B201" s="173"/>
      <c r="C201" s="173"/>
      <c r="D201" s="173"/>
      <c r="E201" s="173"/>
      <c r="F201" s="173"/>
      <c r="G201" s="173"/>
      <c r="H201" s="173"/>
      <c r="I201" s="173"/>
      <c r="J201" s="173"/>
      <c r="K201" s="3"/>
      <c r="L201" s="3"/>
      <c r="M201" s="3"/>
      <c r="N201" s="3"/>
      <c r="O201" s="3"/>
      <c r="P201" s="3"/>
      <c r="Q201" s="3"/>
      <c r="R201" s="3"/>
      <c r="S201" s="3"/>
      <c r="T201" s="3"/>
      <c r="U201" s="3"/>
      <c r="V201" s="3"/>
      <c r="W201" s="3"/>
      <c r="X201" s="3"/>
      <c r="Y201" s="3"/>
      <c r="Z201" s="3"/>
    </row>
    <row r="202" ht="15.75" customHeight="1">
      <c r="A202" s="40"/>
      <c r="B202" s="41"/>
      <c r="C202" s="41"/>
      <c r="D202" s="41"/>
      <c r="E202" s="41"/>
      <c r="F202" s="41"/>
      <c r="G202" s="41"/>
      <c r="H202" s="1"/>
      <c r="I202" s="3"/>
      <c r="J202" s="3"/>
      <c r="K202" s="3"/>
      <c r="L202" s="3"/>
      <c r="M202" s="3"/>
      <c r="N202" s="3"/>
      <c r="O202" s="3"/>
      <c r="P202" s="3"/>
      <c r="Q202" s="3"/>
      <c r="R202" s="3"/>
      <c r="S202" s="3"/>
      <c r="T202" s="3"/>
      <c r="U202" s="3"/>
      <c r="V202" s="3"/>
      <c r="W202" s="3"/>
      <c r="X202" s="3"/>
      <c r="Y202" s="3"/>
      <c r="Z202" s="3"/>
    </row>
    <row r="203" ht="15.75" customHeight="1">
      <c r="A203" s="40"/>
      <c r="B203" s="41"/>
      <c r="C203" s="41"/>
      <c r="D203" s="41"/>
      <c r="E203" s="41"/>
      <c r="F203" s="41"/>
      <c r="G203" s="41"/>
      <c r="H203" s="1"/>
      <c r="I203" s="3"/>
      <c r="J203" s="3"/>
      <c r="K203" s="3"/>
      <c r="L203" s="3"/>
      <c r="M203" s="3"/>
      <c r="N203" s="3"/>
      <c r="O203" s="3"/>
      <c r="P203" s="3"/>
      <c r="Q203" s="3"/>
      <c r="R203" s="3"/>
      <c r="S203" s="3"/>
      <c r="T203" s="3"/>
      <c r="U203" s="3"/>
      <c r="V203" s="3"/>
      <c r="W203" s="3"/>
      <c r="X203" s="3"/>
      <c r="Y203" s="3"/>
      <c r="Z203" s="3"/>
    </row>
    <row r="204" ht="15.75" customHeight="1">
      <c r="A204" s="40"/>
      <c r="B204" s="41"/>
      <c r="C204" s="41"/>
      <c r="D204" s="41"/>
      <c r="E204" s="41"/>
      <c r="F204" s="41"/>
      <c r="G204" s="41"/>
      <c r="H204" s="1"/>
      <c r="I204" s="3"/>
      <c r="J204" s="3"/>
      <c r="K204" s="3"/>
      <c r="L204" s="3"/>
      <c r="M204" s="3"/>
      <c r="N204" s="3"/>
      <c r="O204" s="3"/>
      <c r="P204" s="3"/>
      <c r="Q204" s="3"/>
      <c r="R204" s="3"/>
      <c r="S204" s="3"/>
      <c r="T204" s="3"/>
      <c r="U204" s="3"/>
      <c r="V204" s="3"/>
      <c r="W204" s="3"/>
      <c r="X204" s="3"/>
      <c r="Y204" s="3"/>
      <c r="Z204" s="3"/>
    </row>
    <row r="205" ht="15.75" customHeight="1">
      <c r="A205" s="40"/>
      <c r="B205" s="41"/>
      <c r="C205" s="41"/>
      <c r="D205" s="41"/>
      <c r="E205" s="41"/>
      <c r="F205" s="41"/>
      <c r="G205" s="41"/>
      <c r="H205" s="1"/>
      <c r="I205" s="3"/>
      <c r="J205" s="3"/>
      <c r="K205" s="3"/>
      <c r="L205" s="3"/>
      <c r="M205" s="3"/>
      <c r="N205" s="3"/>
      <c r="O205" s="3"/>
      <c r="P205" s="3"/>
      <c r="Q205" s="3"/>
      <c r="R205" s="3"/>
      <c r="S205" s="3"/>
      <c r="T205" s="3"/>
      <c r="U205" s="3"/>
      <c r="V205" s="3"/>
      <c r="W205" s="3"/>
      <c r="X205" s="3"/>
      <c r="Y205" s="3"/>
      <c r="Z205" s="3"/>
    </row>
    <row r="206" ht="15.75" customHeight="1">
      <c r="A206" s="40"/>
      <c r="B206" s="41"/>
      <c r="C206" s="41"/>
      <c r="D206" s="41"/>
      <c r="E206" s="41"/>
      <c r="F206" s="41"/>
      <c r="G206" s="41"/>
      <c r="H206" s="1"/>
      <c r="I206" s="3"/>
      <c r="J206" s="3"/>
      <c r="K206" s="3"/>
      <c r="L206" s="3"/>
      <c r="M206" s="3"/>
      <c r="N206" s="3"/>
      <c r="O206" s="3"/>
      <c r="P206" s="3"/>
      <c r="Q206" s="3"/>
      <c r="R206" s="3"/>
      <c r="S206" s="3"/>
      <c r="T206" s="3"/>
      <c r="U206" s="3"/>
      <c r="V206" s="3"/>
      <c r="W206" s="3"/>
      <c r="X206" s="3"/>
      <c r="Y206" s="3"/>
      <c r="Z206" s="3"/>
    </row>
    <row r="207" ht="15.75" customHeight="1">
      <c r="A207" s="40"/>
      <c r="B207" s="41"/>
      <c r="C207" s="41"/>
      <c r="D207" s="41"/>
      <c r="E207" s="41"/>
      <c r="F207" s="41"/>
      <c r="G207" s="41"/>
      <c r="H207" s="1"/>
      <c r="I207" s="3"/>
      <c r="J207" s="3"/>
      <c r="K207" s="3"/>
      <c r="L207" s="3"/>
      <c r="M207" s="3"/>
      <c r="N207" s="3"/>
      <c r="O207" s="3"/>
      <c r="P207" s="3"/>
      <c r="Q207" s="3"/>
      <c r="R207" s="3"/>
      <c r="S207" s="3"/>
      <c r="T207" s="3"/>
      <c r="U207" s="3"/>
      <c r="V207" s="3"/>
      <c r="W207" s="3"/>
      <c r="X207" s="3"/>
      <c r="Y207" s="3"/>
      <c r="Z207" s="3"/>
    </row>
    <row r="208" ht="15.75" customHeight="1">
      <c r="A208" s="40"/>
      <c r="B208" s="41"/>
      <c r="C208" s="41"/>
      <c r="D208" s="41"/>
      <c r="E208" s="41"/>
      <c r="F208" s="41"/>
      <c r="G208" s="41"/>
      <c r="H208" s="1"/>
      <c r="I208" s="3"/>
      <c r="J208" s="3"/>
      <c r="K208" s="3"/>
      <c r="L208" s="3"/>
      <c r="M208" s="3"/>
      <c r="N208" s="3"/>
      <c r="O208" s="3"/>
      <c r="P208" s="3"/>
      <c r="Q208" s="3"/>
      <c r="R208" s="3"/>
      <c r="S208" s="3"/>
      <c r="T208" s="3"/>
      <c r="U208" s="3"/>
      <c r="V208" s="3"/>
      <c r="W208" s="3"/>
      <c r="X208" s="3"/>
      <c r="Y208" s="3"/>
      <c r="Z208" s="3"/>
    </row>
    <row r="209" ht="15.75" customHeight="1">
      <c r="A209" s="40"/>
      <c r="B209" s="41"/>
      <c r="C209" s="41"/>
      <c r="D209" s="41"/>
      <c r="E209" s="41"/>
      <c r="F209" s="41"/>
      <c r="G209" s="41"/>
      <c r="H209" s="1"/>
      <c r="I209" s="3"/>
      <c r="J209" s="3"/>
      <c r="K209" s="3"/>
      <c r="L209" s="3"/>
      <c r="M209" s="3"/>
      <c r="N209" s="3"/>
      <c r="O209" s="3"/>
      <c r="P209" s="3"/>
      <c r="Q209" s="3"/>
      <c r="R209" s="3"/>
      <c r="S209" s="3"/>
      <c r="T209" s="3"/>
      <c r="U209" s="3"/>
      <c r="V209" s="3"/>
      <c r="W209" s="3"/>
      <c r="X209" s="3"/>
      <c r="Y209" s="3"/>
      <c r="Z209" s="3"/>
    </row>
    <row r="210" ht="15.75" customHeight="1">
      <c r="A210" s="40"/>
      <c r="B210" s="41"/>
      <c r="C210" s="41"/>
      <c r="D210" s="41"/>
      <c r="E210" s="41"/>
      <c r="F210" s="41"/>
      <c r="G210" s="41"/>
      <c r="H210" s="1"/>
      <c r="I210" s="3"/>
      <c r="J210" s="3"/>
      <c r="K210" s="3"/>
      <c r="L210" s="3"/>
      <c r="M210" s="3"/>
      <c r="N210" s="3"/>
      <c r="O210" s="3"/>
      <c r="P210" s="3"/>
      <c r="Q210" s="3"/>
      <c r="R210" s="3"/>
      <c r="S210" s="3"/>
      <c r="T210" s="3"/>
      <c r="U210" s="3"/>
      <c r="V210" s="3"/>
      <c r="W210" s="3"/>
      <c r="X210" s="3"/>
      <c r="Y210" s="3"/>
      <c r="Z210" s="3"/>
    </row>
    <row r="211" ht="15.75" customHeight="1">
      <c r="A211" s="40"/>
      <c r="B211" s="41"/>
      <c r="C211" s="41"/>
      <c r="D211" s="41"/>
      <c r="E211" s="41"/>
      <c r="F211" s="41"/>
      <c r="G211" s="41"/>
      <c r="H211" s="1"/>
      <c r="I211" s="3"/>
      <c r="J211" s="3"/>
      <c r="K211" s="3"/>
      <c r="L211" s="3"/>
      <c r="M211" s="3"/>
      <c r="N211" s="3"/>
      <c r="O211" s="3"/>
      <c r="P211" s="3"/>
      <c r="Q211" s="3"/>
      <c r="R211" s="3"/>
      <c r="S211" s="3"/>
      <c r="T211" s="3"/>
      <c r="U211" s="3"/>
      <c r="V211" s="3"/>
      <c r="W211" s="3"/>
      <c r="X211" s="3"/>
      <c r="Y211" s="3"/>
      <c r="Z211" s="3"/>
    </row>
    <row r="212" ht="15.75" customHeight="1">
      <c r="A212" s="40"/>
      <c r="B212" s="41"/>
      <c r="C212" s="41"/>
      <c r="D212" s="41"/>
      <c r="E212" s="41"/>
      <c r="F212" s="41"/>
      <c r="G212" s="41"/>
      <c r="H212" s="1"/>
      <c r="I212" s="3"/>
      <c r="J212" s="3"/>
      <c r="K212" s="3"/>
      <c r="L212" s="3"/>
      <c r="M212" s="3"/>
      <c r="N212" s="3"/>
      <c r="O212" s="3"/>
      <c r="P212" s="3"/>
      <c r="Q212" s="3"/>
      <c r="R212" s="3"/>
      <c r="S212" s="3"/>
      <c r="T212" s="3"/>
      <c r="U212" s="3"/>
      <c r="V212" s="3"/>
      <c r="W212" s="3"/>
      <c r="X212" s="3"/>
      <c r="Y212" s="3"/>
      <c r="Z212" s="3"/>
    </row>
    <row r="213" ht="15.75" customHeight="1">
      <c r="A213" s="40"/>
      <c r="B213" s="41"/>
      <c r="C213" s="41"/>
      <c r="D213" s="41"/>
      <c r="E213" s="41"/>
      <c r="F213" s="41"/>
      <c r="G213" s="41"/>
      <c r="H213" s="1"/>
      <c r="I213" s="3"/>
      <c r="J213" s="3"/>
      <c r="K213" s="3"/>
      <c r="L213" s="3"/>
      <c r="M213" s="3"/>
      <c r="N213" s="3"/>
      <c r="O213" s="3"/>
      <c r="P213" s="3"/>
      <c r="Q213" s="3"/>
      <c r="R213" s="3"/>
      <c r="S213" s="3"/>
      <c r="T213" s="3"/>
      <c r="U213" s="3"/>
      <c r="V213" s="3"/>
      <c r="W213" s="3"/>
      <c r="X213" s="3"/>
      <c r="Y213" s="3"/>
      <c r="Z213" s="3"/>
    </row>
    <row r="214" ht="15.75" customHeight="1">
      <c r="A214" s="40"/>
      <c r="B214" s="41"/>
      <c r="C214" s="41"/>
      <c r="D214" s="41"/>
      <c r="E214" s="41"/>
      <c r="F214" s="41"/>
      <c r="G214" s="41"/>
      <c r="H214" s="1"/>
      <c r="I214" s="3"/>
      <c r="J214" s="3"/>
      <c r="K214" s="3"/>
      <c r="L214" s="3"/>
      <c r="M214" s="3"/>
      <c r="N214" s="3"/>
      <c r="O214" s="3"/>
      <c r="P214" s="3"/>
      <c r="Q214" s="3"/>
      <c r="R214" s="3"/>
      <c r="S214" s="3"/>
      <c r="T214" s="3"/>
      <c r="U214" s="3"/>
      <c r="V214" s="3"/>
      <c r="W214" s="3"/>
      <c r="X214" s="3"/>
      <c r="Y214" s="3"/>
      <c r="Z214" s="3"/>
    </row>
    <row r="215" ht="15.75" customHeight="1">
      <c r="A215" s="40"/>
      <c r="B215" s="41"/>
      <c r="C215" s="41"/>
      <c r="D215" s="41"/>
      <c r="E215" s="41"/>
      <c r="F215" s="41"/>
      <c r="G215" s="41"/>
      <c r="H215" s="1"/>
      <c r="I215" s="3"/>
      <c r="J215" s="3"/>
      <c r="K215" s="3"/>
      <c r="L215" s="3"/>
      <c r="M215" s="3"/>
      <c r="N215" s="3"/>
      <c r="O215" s="3"/>
      <c r="P215" s="3"/>
      <c r="Q215" s="3"/>
      <c r="R215" s="3"/>
      <c r="S215" s="3"/>
      <c r="T215" s="3"/>
      <c r="U215" s="3"/>
      <c r="V215" s="3"/>
      <c r="W215" s="3"/>
      <c r="X215" s="3"/>
      <c r="Y215" s="3"/>
      <c r="Z215" s="3"/>
    </row>
    <row r="216" ht="15.75" customHeight="1">
      <c r="A216" s="40"/>
      <c r="B216" s="41"/>
      <c r="C216" s="41"/>
      <c r="D216" s="41"/>
      <c r="E216" s="41"/>
      <c r="F216" s="41"/>
      <c r="G216" s="41"/>
      <c r="H216" s="1"/>
      <c r="I216" s="3"/>
      <c r="J216" s="3"/>
      <c r="K216" s="3"/>
      <c r="L216" s="3"/>
      <c r="M216" s="3"/>
      <c r="N216" s="3"/>
      <c r="O216" s="3"/>
      <c r="P216" s="3"/>
      <c r="Q216" s="3"/>
      <c r="R216" s="3"/>
      <c r="S216" s="3"/>
      <c r="T216" s="3"/>
      <c r="U216" s="3"/>
      <c r="V216" s="3"/>
      <c r="W216" s="3"/>
      <c r="X216" s="3"/>
      <c r="Y216" s="3"/>
      <c r="Z216" s="3"/>
    </row>
    <row r="217" ht="15.75" customHeight="1">
      <c r="A217" s="40"/>
      <c r="B217" s="41"/>
      <c r="C217" s="41"/>
      <c r="D217" s="41"/>
      <c r="E217" s="41"/>
      <c r="F217" s="41"/>
      <c r="G217" s="41"/>
      <c r="H217" s="1"/>
      <c r="I217" s="3"/>
      <c r="J217" s="3"/>
      <c r="K217" s="3"/>
      <c r="L217" s="3"/>
      <c r="M217" s="3"/>
      <c r="N217" s="3"/>
      <c r="O217" s="3"/>
      <c r="P217" s="3"/>
      <c r="Q217" s="3"/>
      <c r="R217" s="3"/>
      <c r="S217" s="3"/>
      <c r="T217" s="3"/>
      <c r="U217" s="3"/>
      <c r="V217" s="3"/>
      <c r="W217" s="3"/>
      <c r="X217" s="3"/>
      <c r="Y217" s="3"/>
      <c r="Z217" s="3"/>
    </row>
    <row r="218" ht="15.75" customHeight="1">
      <c r="A218" s="40"/>
      <c r="B218" s="41"/>
      <c r="C218" s="41"/>
      <c r="D218" s="41"/>
      <c r="E218" s="41"/>
      <c r="F218" s="41"/>
      <c r="G218" s="41"/>
      <c r="H218" s="1"/>
      <c r="I218" s="3"/>
      <c r="J218" s="3"/>
      <c r="K218" s="3"/>
      <c r="L218" s="3"/>
      <c r="M218" s="3"/>
      <c r="N218" s="3"/>
      <c r="O218" s="3"/>
      <c r="P218" s="3"/>
      <c r="Q218" s="3"/>
      <c r="R218" s="3"/>
      <c r="S218" s="3"/>
      <c r="T218" s="3"/>
      <c r="U218" s="3"/>
      <c r="V218" s="3"/>
      <c r="W218" s="3"/>
      <c r="X218" s="3"/>
      <c r="Y218" s="3"/>
      <c r="Z218" s="3"/>
    </row>
    <row r="219" ht="15.75" customHeight="1">
      <c r="A219" s="40"/>
      <c r="B219" s="41"/>
      <c r="C219" s="41"/>
      <c r="D219" s="41"/>
      <c r="E219" s="41"/>
      <c r="F219" s="41"/>
      <c r="G219" s="41"/>
      <c r="H219" s="1"/>
      <c r="I219" s="3"/>
      <c r="J219" s="3"/>
      <c r="K219" s="3"/>
      <c r="L219" s="3"/>
      <c r="M219" s="3"/>
      <c r="N219" s="3"/>
      <c r="O219" s="3"/>
      <c r="P219" s="3"/>
      <c r="Q219" s="3"/>
      <c r="R219" s="3"/>
      <c r="S219" s="3"/>
      <c r="T219" s="3"/>
      <c r="U219" s="3"/>
      <c r="V219" s="3"/>
      <c r="W219" s="3"/>
      <c r="X219" s="3"/>
      <c r="Y219" s="3"/>
      <c r="Z219" s="3"/>
    </row>
    <row r="220" ht="15.75" customHeight="1">
      <c r="A220" s="40"/>
      <c r="B220" s="41"/>
      <c r="C220" s="41"/>
      <c r="D220" s="41"/>
      <c r="E220" s="41"/>
      <c r="F220" s="41"/>
      <c r="G220" s="41"/>
      <c r="H220" s="1"/>
      <c r="I220" s="3"/>
      <c r="J220" s="3"/>
      <c r="K220" s="3"/>
      <c r="L220" s="3"/>
      <c r="M220" s="3"/>
      <c r="N220" s="3"/>
      <c r="O220" s="3"/>
      <c r="P220" s="3"/>
      <c r="Q220" s="3"/>
      <c r="R220" s="3"/>
      <c r="S220" s="3"/>
      <c r="T220" s="3"/>
      <c r="U220" s="3"/>
      <c r="V220" s="3"/>
      <c r="W220" s="3"/>
      <c r="X220" s="3"/>
      <c r="Y220" s="3"/>
      <c r="Z220" s="3"/>
    </row>
    <row r="221" ht="15.75" customHeight="1">
      <c r="A221" s="40"/>
      <c r="B221" s="41"/>
      <c r="C221" s="41"/>
      <c r="D221" s="41"/>
      <c r="E221" s="41"/>
      <c r="F221" s="41"/>
      <c r="G221" s="41"/>
      <c r="H221" s="1"/>
      <c r="I221" s="3"/>
      <c r="J221" s="3"/>
      <c r="K221" s="3"/>
      <c r="L221" s="3"/>
      <c r="M221" s="3"/>
      <c r="N221" s="3"/>
      <c r="O221" s="3"/>
      <c r="P221" s="3"/>
      <c r="Q221" s="3"/>
      <c r="R221" s="3"/>
      <c r="S221" s="3"/>
      <c r="T221" s="3"/>
      <c r="U221" s="3"/>
      <c r="V221" s="3"/>
      <c r="W221" s="3"/>
      <c r="X221" s="3"/>
      <c r="Y221" s="3"/>
      <c r="Z221" s="3"/>
    </row>
    <row r="222" ht="15.75" customHeight="1">
      <c r="A222" s="40"/>
      <c r="B222" s="41"/>
      <c r="C222" s="41"/>
      <c r="D222" s="41"/>
      <c r="E222" s="41"/>
      <c r="F222" s="41"/>
      <c r="G222" s="41"/>
      <c r="H222" s="1"/>
      <c r="I222" s="3"/>
      <c r="J222" s="3"/>
      <c r="K222" s="3"/>
      <c r="L222" s="3"/>
      <c r="M222" s="3"/>
      <c r="N222" s="3"/>
      <c r="O222" s="3"/>
      <c r="P222" s="3"/>
      <c r="Q222" s="3"/>
      <c r="R222" s="3"/>
      <c r="S222" s="3"/>
      <c r="T222" s="3"/>
      <c r="U222" s="3"/>
      <c r="V222" s="3"/>
      <c r="W222" s="3"/>
      <c r="X222" s="3"/>
      <c r="Y222" s="3"/>
      <c r="Z222" s="3"/>
    </row>
    <row r="223" ht="15.75" customHeight="1">
      <c r="A223" s="40"/>
      <c r="B223" s="41"/>
      <c r="C223" s="41"/>
      <c r="D223" s="41"/>
      <c r="E223" s="41"/>
      <c r="F223" s="41"/>
      <c r="G223" s="41"/>
      <c r="H223" s="1"/>
      <c r="I223" s="3"/>
      <c r="J223" s="3"/>
      <c r="K223" s="3"/>
      <c r="L223" s="3"/>
      <c r="M223" s="3"/>
      <c r="N223" s="3"/>
      <c r="O223" s="3"/>
      <c r="P223" s="3"/>
      <c r="Q223" s="3"/>
      <c r="R223" s="3"/>
      <c r="S223" s="3"/>
      <c r="T223" s="3"/>
      <c r="U223" s="3"/>
      <c r="V223" s="3"/>
      <c r="W223" s="3"/>
      <c r="X223" s="3"/>
      <c r="Y223" s="3"/>
      <c r="Z223" s="3"/>
    </row>
    <row r="224" ht="15.75" customHeight="1">
      <c r="A224" s="40"/>
      <c r="B224" s="41"/>
      <c r="C224" s="41"/>
      <c r="D224" s="41"/>
      <c r="E224" s="41"/>
      <c r="F224" s="41"/>
      <c r="G224" s="41"/>
      <c r="H224" s="1"/>
      <c r="I224" s="3"/>
      <c r="J224" s="3"/>
      <c r="K224" s="3"/>
      <c r="L224" s="3"/>
      <c r="M224" s="3"/>
      <c r="N224" s="3"/>
      <c r="O224" s="3"/>
      <c r="P224" s="3"/>
      <c r="Q224" s="3"/>
      <c r="R224" s="3"/>
      <c r="S224" s="3"/>
      <c r="T224" s="3"/>
      <c r="U224" s="3"/>
      <c r="V224" s="3"/>
      <c r="W224" s="3"/>
      <c r="X224" s="3"/>
      <c r="Y224" s="3"/>
      <c r="Z224" s="3"/>
    </row>
    <row r="225" ht="15.75" customHeight="1">
      <c r="A225" s="40"/>
      <c r="B225" s="41"/>
      <c r="C225" s="41"/>
      <c r="D225" s="41"/>
      <c r="E225" s="41"/>
      <c r="F225" s="41"/>
      <c r="G225" s="41"/>
      <c r="H225" s="1"/>
      <c r="I225" s="3"/>
      <c r="J225" s="3"/>
      <c r="K225" s="3"/>
      <c r="L225" s="3"/>
      <c r="M225" s="3"/>
      <c r="N225" s="3"/>
      <c r="O225" s="3"/>
      <c r="P225" s="3"/>
      <c r="Q225" s="3"/>
      <c r="R225" s="3"/>
      <c r="S225" s="3"/>
      <c r="T225" s="3"/>
      <c r="U225" s="3"/>
      <c r="V225" s="3"/>
      <c r="W225" s="3"/>
      <c r="X225" s="3"/>
      <c r="Y225" s="3"/>
      <c r="Z225" s="3"/>
    </row>
    <row r="226" ht="15.75" customHeight="1">
      <c r="A226" s="40"/>
      <c r="B226" s="41"/>
      <c r="C226" s="41"/>
      <c r="D226" s="41"/>
      <c r="E226" s="41"/>
      <c r="F226" s="41"/>
      <c r="G226" s="41"/>
      <c r="H226" s="1"/>
      <c r="I226" s="3"/>
      <c r="J226" s="3"/>
      <c r="K226" s="3"/>
      <c r="L226" s="3"/>
      <c r="M226" s="3"/>
      <c r="N226" s="3"/>
      <c r="O226" s="3"/>
      <c r="P226" s="3"/>
      <c r="Q226" s="3"/>
      <c r="R226" s="3"/>
      <c r="S226" s="3"/>
      <c r="T226" s="3"/>
      <c r="U226" s="3"/>
      <c r="V226" s="3"/>
      <c r="W226" s="3"/>
      <c r="X226" s="3"/>
      <c r="Y226" s="3"/>
      <c r="Z226" s="3"/>
    </row>
    <row r="227" ht="15.75" customHeight="1">
      <c r="A227" s="40"/>
      <c r="B227" s="41"/>
      <c r="C227" s="41"/>
      <c r="D227" s="41"/>
      <c r="E227" s="41"/>
      <c r="F227" s="41"/>
      <c r="G227" s="41"/>
      <c r="H227" s="1"/>
      <c r="I227" s="3"/>
      <c r="J227" s="3"/>
      <c r="K227" s="3"/>
      <c r="L227" s="3"/>
      <c r="M227" s="3"/>
      <c r="N227" s="3"/>
      <c r="O227" s="3"/>
      <c r="P227" s="3"/>
      <c r="Q227" s="3"/>
      <c r="R227" s="3"/>
      <c r="S227" s="3"/>
      <c r="T227" s="3"/>
      <c r="U227" s="3"/>
      <c r="V227" s="3"/>
      <c r="W227" s="3"/>
      <c r="X227" s="3"/>
      <c r="Y227" s="3"/>
      <c r="Z227" s="3"/>
    </row>
    <row r="228" ht="15.75" customHeight="1">
      <c r="A228" s="40"/>
      <c r="B228" s="41"/>
      <c r="C228" s="41"/>
      <c r="D228" s="41"/>
      <c r="E228" s="41"/>
      <c r="F228" s="41"/>
      <c r="G228" s="41"/>
      <c r="H228" s="1"/>
      <c r="I228" s="3"/>
      <c r="J228" s="3"/>
      <c r="K228" s="3"/>
      <c r="L228" s="3"/>
      <c r="M228" s="3"/>
      <c r="N228" s="3"/>
      <c r="O228" s="3"/>
      <c r="P228" s="3"/>
      <c r="Q228" s="3"/>
      <c r="R228" s="3"/>
      <c r="S228" s="3"/>
      <c r="T228" s="3"/>
      <c r="U228" s="3"/>
      <c r="V228" s="3"/>
      <c r="W228" s="3"/>
      <c r="X228" s="3"/>
      <c r="Y228" s="3"/>
      <c r="Z228" s="3"/>
    </row>
    <row r="229" ht="15.75" customHeight="1">
      <c r="A229" s="40"/>
      <c r="B229" s="41"/>
      <c r="C229" s="41"/>
      <c r="D229" s="41"/>
      <c r="E229" s="41"/>
      <c r="F229" s="41"/>
      <c r="G229" s="41"/>
      <c r="H229" s="1"/>
      <c r="I229" s="3"/>
      <c r="J229" s="3"/>
      <c r="K229" s="3"/>
      <c r="L229" s="3"/>
      <c r="M229" s="3"/>
      <c r="N229" s="3"/>
      <c r="O229" s="3"/>
      <c r="P229" s="3"/>
      <c r="Q229" s="3"/>
      <c r="R229" s="3"/>
      <c r="S229" s="3"/>
      <c r="T229" s="3"/>
      <c r="U229" s="3"/>
      <c r="V229" s="3"/>
      <c r="W229" s="3"/>
      <c r="X229" s="3"/>
      <c r="Y229" s="3"/>
      <c r="Z229" s="3"/>
    </row>
    <row r="230" ht="15.75" customHeight="1">
      <c r="A230" s="40"/>
      <c r="B230" s="41"/>
      <c r="C230" s="41"/>
      <c r="D230" s="41"/>
      <c r="E230" s="41"/>
      <c r="F230" s="41"/>
      <c r="G230" s="41"/>
      <c r="H230" s="1"/>
      <c r="I230" s="3"/>
      <c r="J230" s="3"/>
      <c r="K230" s="3"/>
      <c r="L230" s="3"/>
      <c r="M230" s="3"/>
      <c r="N230" s="3"/>
      <c r="O230" s="3"/>
      <c r="P230" s="3"/>
      <c r="Q230" s="3"/>
      <c r="R230" s="3"/>
      <c r="S230" s="3"/>
      <c r="T230" s="3"/>
      <c r="U230" s="3"/>
      <c r="V230" s="3"/>
      <c r="W230" s="3"/>
      <c r="X230" s="3"/>
      <c r="Y230" s="3"/>
      <c r="Z230" s="3"/>
    </row>
    <row r="231" ht="15.75" customHeight="1">
      <c r="A231" s="40"/>
      <c r="B231" s="41"/>
      <c r="C231" s="41"/>
      <c r="D231" s="41"/>
      <c r="E231" s="41"/>
      <c r="F231" s="41"/>
      <c r="G231" s="41"/>
      <c r="H231" s="1"/>
      <c r="I231" s="3"/>
      <c r="J231" s="3"/>
      <c r="K231" s="3"/>
      <c r="L231" s="3"/>
      <c r="M231" s="3"/>
      <c r="N231" s="3"/>
      <c r="O231" s="3"/>
      <c r="P231" s="3"/>
      <c r="Q231" s="3"/>
      <c r="R231" s="3"/>
      <c r="S231" s="3"/>
      <c r="T231" s="3"/>
      <c r="U231" s="3"/>
      <c r="V231" s="3"/>
      <c r="W231" s="3"/>
      <c r="X231" s="3"/>
      <c r="Y231" s="3"/>
      <c r="Z231" s="3"/>
    </row>
    <row r="232" ht="15.75" customHeight="1">
      <c r="A232" s="40"/>
      <c r="B232" s="41"/>
      <c r="C232" s="41"/>
      <c r="D232" s="41"/>
      <c r="E232" s="41"/>
      <c r="F232" s="41"/>
      <c r="G232" s="41"/>
      <c r="H232" s="1"/>
      <c r="I232" s="3"/>
      <c r="J232" s="3"/>
      <c r="K232" s="3"/>
      <c r="L232" s="3"/>
      <c r="M232" s="3"/>
      <c r="N232" s="3"/>
      <c r="O232" s="3"/>
      <c r="P232" s="3"/>
      <c r="Q232" s="3"/>
      <c r="R232" s="3"/>
      <c r="S232" s="3"/>
      <c r="T232" s="3"/>
      <c r="U232" s="3"/>
      <c r="V232" s="3"/>
      <c r="W232" s="3"/>
      <c r="X232" s="3"/>
      <c r="Y232" s="3"/>
      <c r="Z232" s="3"/>
    </row>
    <row r="233" ht="15.75" customHeight="1">
      <c r="A233" s="40"/>
      <c r="B233" s="41"/>
      <c r="C233" s="41"/>
      <c r="D233" s="41"/>
      <c r="E233" s="41"/>
      <c r="F233" s="41"/>
      <c r="G233" s="41"/>
      <c r="H233" s="1"/>
      <c r="I233" s="3"/>
      <c r="J233" s="3"/>
      <c r="K233" s="3"/>
      <c r="L233" s="3"/>
      <c r="M233" s="3"/>
      <c r="N233" s="3"/>
      <c r="O233" s="3"/>
      <c r="P233" s="3"/>
      <c r="Q233" s="3"/>
      <c r="R233" s="3"/>
      <c r="S233" s="3"/>
      <c r="T233" s="3"/>
      <c r="U233" s="3"/>
      <c r="V233" s="3"/>
      <c r="W233" s="3"/>
      <c r="X233" s="3"/>
      <c r="Y233" s="3"/>
      <c r="Z233" s="3"/>
    </row>
    <row r="234" ht="15.75" customHeight="1">
      <c r="A234" s="40"/>
      <c r="B234" s="41"/>
      <c r="C234" s="41"/>
      <c r="D234" s="41"/>
      <c r="E234" s="41"/>
      <c r="F234" s="41"/>
      <c r="G234" s="41"/>
      <c r="H234" s="1"/>
      <c r="I234" s="3"/>
      <c r="J234" s="3"/>
      <c r="K234" s="3"/>
      <c r="L234" s="3"/>
      <c r="M234" s="3"/>
      <c r="N234" s="3"/>
      <c r="O234" s="3"/>
      <c r="P234" s="3"/>
      <c r="Q234" s="3"/>
      <c r="R234" s="3"/>
      <c r="S234" s="3"/>
      <c r="T234" s="3"/>
      <c r="U234" s="3"/>
      <c r="V234" s="3"/>
      <c r="W234" s="3"/>
      <c r="X234" s="3"/>
      <c r="Y234" s="3"/>
      <c r="Z234" s="3"/>
    </row>
    <row r="235" ht="15.75" customHeight="1">
      <c r="A235" s="40"/>
      <c r="B235" s="41"/>
      <c r="C235" s="41"/>
      <c r="D235" s="41"/>
      <c r="E235" s="41"/>
      <c r="F235" s="41"/>
      <c r="G235" s="41"/>
      <c r="H235" s="1"/>
      <c r="I235" s="3"/>
      <c r="J235" s="3"/>
      <c r="K235" s="3"/>
      <c r="L235" s="3"/>
      <c r="M235" s="3"/>
      <c r="N235" s="3"/>
      <c r="O235" s="3"/>
      <c r="P235" s="3"/>
      <c r="Q235" s="3"/>
      <c r="R235" s="3"/>
      <c r="S235" s="3"/>
      <c r="T235" s="3"/>
      <c r="U235" s="3"/>
      <c r="V235" s="3"/>
      <c r="W235" s="3"/>
      <c r="X235" s="3"/>
      <c r="Y235" s="3"/>
      <c r="Z235" s="3"/>
    </row>
    <row r="236" ht="15.75" customHeight="1">
      <c r="A236" s="40"/>
      <c r="B236" s="41"/>
      <c r="C236" s="41"/>
      <c r="D236" s="41"/>
      <c r="E236" s="41"/>
      <c r="F236" s="41"/>
      <c r="G236" s="41"/>
      <c r="H236" s="1"/>
      <c r="I236" s="3"/>
      <c r="J236" s="3"/>
      <c r="K236" s="3"/>
      <c r="L236" s="3"/>
      <c r="M236" s="3"/>
      <c r="N236" s="3"/>
      <c r="O236" s="3"/>
      <c r="P236" s="3"/>
      <c r="Q236" s="3"/>
      <c r="R236" s="3"/>
      <c r="S236" s="3"/>
      <c r="T236" s="3"/>
      <c r="U236" s="3"/>
      <c r="V236" s="3"/>
      <c r="W236" s="3"/>
      <c r="X236" s="3"/>
      <c r="Y236" s="3"/>
      <c r="Z236" s="3"/>
    </row>
    <row r="237" ht="15.75" customHeight="1">
      <c r="A237" s="40"/>
      <c r="B237" s="41"/>
      <c r="C237" s="41"/>
      <c r="D237" s="41"/>
      <c r="E237" s="41"/>
      <c r="F237" s="41"/>
      <c r="G237" s="41"/>
      <c r="H237" s="1"/>
      <c r="I237" s="3"/>
      <c r="J237" s="3"/>
      <c r="K237" s="3"/>
      <c r="L237" s="3"/>
      <c r="M237" s="3"/>
      <c r="N237" s="3"/>
      <c r="O237" s="3"/>
      <c r="P237" s="3"/>
      <c r="Q237" s="3"/>
      <c r="R237" s="3"/>
      <c r="S237" s="3"/>
      <c r="T237" s="3"/>
      <c r="U237" s="3"/>
      <c r="V237" s="3"/>
      <c r="W237" s="3"/>
      <c r="X237" s="3"/>
      <c r="Y237" s="3"/>
      <c r="Z237" s="3"/>
    </row>
    <row r="238" ht="15.75" customHeight="1">
      <c r="A238" s="40"/>
      <c r="B238" s="41"/>
      <c r="C238" s="41"/>
      <c r="D238" s="41"/>
      <c r="E238" s="41"/>
      <c r="F238" s="41"/>
      <c r="G238" s="41"/>
      <c r="H238" s="1"/>
      <c r="I238" s="3"/>
      <c r="J238" s="3"/>
      <c r="K238" s="3"/>
      <c r="L238" s="3"/>
      <c r="M238" s="3"/>
      <c r="N238" s="3"/>
      <c r="O238" s="3"/>
      <c r="P238" s="3"/>
      <c r="Q238" s="3"/>
      <c r="R238" s="3"/>
      <c r="S238" s="3"/>
      <c r="T238" s="3"/>
      <c r="U238" s="3"/>
      <c r="V238" s="3"/>
      <c r="W238" s="3"/>
      <c r="X238" s="3"/>
      <c r="Y238" s="3"/>
      <c r="Z238" s="3"/>
    </row>
    <row r="239" ht="15.75" customHeight="1">
      <c r="A239" s="40"/>
      <c r="B239" s="41"/>
      <c r="C239" s="41"/>
      <c r="D239" s="41"/>
      <c r="E239" s="41"/>
      <c r="F239" s="41"/>
      <c r="G239" s="41"/>
      <c r="H239" s="1"/>
      <c r="I239" s="3"/>
      <c r="J239" s="3"/>
      <c r="K239" s="3"/>
      <c r="L239" s="3"/>
      <c r="M239" s="3"/>
      <c r="N239" s="3"/>
      <c r="O239" s="3"/>
      <c r="P239" s="3"/>
      <c r="Q239" s="3"/>
      <c r="R239" s="3"/>
      <c r="S239" s="3"/>
      <c r="T239" s="3"/>
      <c r="U239" s="3"/>
      <c r="V239" s="3"/>
      <c r="W239" s="3"/>
      <c r="X239" s="3"/>
      <c r="Y239" s="3"/>
      <c r="Z239" s="3"/>
    </row>
    <row r="240" ht="15.75" customHeight="1">
      <c r="A240" s="40"/>
      <c r="B240" s="41"/>
      <c r="C240" s="41"/>
      <c r="D240" s="41"/>
      <c r="E240" s="41"/>
      <c r="F240" s="41"/>
      <c r="G240" s="41"/>
      <c r="H240" s="1"/>
      <c r="I240" s="3"/>
      <c r="J240" s="3"/>
      <c r="K240" s="3"/>
      <c r="L240" s="3"/>
      <c r="M240" s="3"/>
      <c r="N240" s="3"/>
      <c r="O240" s="3"/>
      <c r="P240" s="3"/>
      <c r="Q240" s="3"/>
      <c r="R240" s="3"/>
      <c r="S240" s="3"/>
      <c r="T240" s="3"/>
      <c r="U240" s="3"/>
      <c r="V240" s="3"/>
      <c r="W240" s="3"/>
      <c r="X240" s="3"/>
      <c r="Y240" s="3"/>
      <c r="Z240" s="3"/>
    </row>
    <row r="241" ht="15.75" customHeight="1">
      <c r="A241" s="40"/>
      <c r="B241" s="41"/>
      <c r="C241" s="41"/>
      <c r="D241" s="41"/>
      <c r="E241" s="41"/>
      <c r="F241" s="41"/>
      <c r="G241" s="41"/>
      <c r="H241" s="1"/>
      <c r="I241" s="3"/>
      <c r="J241" s="3"/>
      <c r="K241" s="3"/>
      <c r="L241" s="3"/>
      <c r="M241" s="3"/>
      <c r="N241" s="3"/>
      <c r="O241" s="3"/>
      <c r="P241" s="3"/>
      <c r="Q241" s="3"/>
      <c r="R241" s="3"/>
      <c r="S241" s="3"/>
      <c r="T241" s="3"/>
      <c r="U241" s="3"/>
      <c r="V241" s="3"/>
      <c r="W241" s="3"/>
      <c r="X241" s="3"/>
      <c r="Y241" s="3"/>
      <c r="Z241" s="3"/>
    </row>
    <row r="242" ht="15.75" customHeight="1">
      <c r="A242" s="40"/>
      <c r="B242" s="41"/>
      <c r="C242" s="41"/>
      <c r="D242" s="41"/>
      <c r="E242" s="41"/>
      <c r="F242" s="41"/>
      <c r="G242" s="41"/>
      <c r="H242" s="1"/>
      <c r="I242" s="3"/>
      <c r="J242" s="3"/>
      <c r="K242" s="3"/>
      <c r="L242" s="3"/>
      <c r="M242" s="3"/>
      <c r="N242" s="3"/>
      <c r="O242" s="3"/>
      <c r="P242" s="3"/>
      <c r="Q242" s="3"/>
      <c r="R242" s="3"/>
      <c r="S242" s="3"/>
      <c r="T242" s="3"/>
      <c r="U242" s="3"/>
      <c r="V242" s="3"/>
      <c r="W242" s="3"/>
      <c r="X242" s="3"/>
      <c r="Y242" s="3"/>
      <c r="Z242" s="3"/>
    </row>
    <row r="243" ht="15.75" customHeight="1">
      <c r="A243" s="40"/>
      <c r="B243" s="41"/>
      <c r="C243" s="41"/>
      <c r="D243" s="41"/>
      <c r="E243" s="41"/>
      <c r="F243" s="41"/>
      <c r="G243" s="41"/>
      <c r="H243" s="1"/>
      <c r="I243" s="3"/>
      <c r="J243" s="3"/>
      <c r="K243" s="3"/>
      <c r="L243" s="3"/>
      <c r="M243" s="3"/>
      <c r="N243" s="3"/>
      <c r="O243" s="3"/>
      <c r="P243" s="3"/>
      <c r="Q243" s="3"/>
      <c r="R243" s="3"/>
      <c r="S243" s="3"/>
      <c r="T243" s="3"/>
      <c r="U243" s="3"/>
      <c r="V243" s="3"/>
      <c r="W243" s="3"/>
      <c r="X243" s="3"/>
      <c r="Y243" s="3"/>
      <c r="Z243" s="3"/>
    </row>
    <row r="244" ht="15.75" customHeight="1">
      <c r="A244" s="40"/>
      <c r="B244" s="41"/>
      <c r="C244" s="41"/>
      <c r="D244" s="41"/>
      <c r="E244" s="41"/>
      <c r="F244" s="41"/>
      <c r="G244" s="41"/>
      <c r="H244" s="1"/>
      <c r="I244" s="3"/>
      <c r="J244" s="3"/>
      <c r="K244" s="3"/>
      <c r="L244" s="3"/>
      <c r="M244" s="3"/>
      <c r="N244" s="3"/>
      <c r="O244" s="3"/>
      <c r="P244" s="3"/>
      <c r="Q244" s="3"/>
      <c r="R244" s="3"/>
      <c r="S244" s="3"/>
      <c r="T244" s="3"/>
      <c r="U244" s="3"/>
      <c r="V244" s="3"/>
      <c r="W244" s="3"/>
      <c r="X244" s="3"/>
      <c r="Y244" s="3"/>
      <c r="Z244" s="3"/>
    </row>
    <row r="245" ht="15.75" customHeight="1">
      <c r="A245" s="40"/>
      <c r="B245" s="41"/>
      <c r="C245" s="41"/>
      <c r="D245" s="41"/>
      <c r="E245" s="41"/>
      <c r="F245" s="41"/>
      <c r="G245" s="41"/>
      <c r="H245" s="1"/>
      <c r="I245" s="3"/>
      <c r="J245" s="3"/>
      <c r="K245" s="3"/>
      <c r="L245" s="3"/>
      <c r="M245" s="3"/>
      <c r="N245" s="3"/>
      <c r="O245" s="3"/>
      <c r="P245" s="3"/>
      <c r="Q245" s="3"/>
      <c r="R245" s="3"/>
      <c r="S245" s="3"/>
      <c r="T245" s="3"/>
      <c r="U245" s="3"/>
      <c r="V245" s="3"/>
      <c r="W245" s="3"/>
      <c r="X245" s="3"/>
      <c r="Y245" s="3"/>
      <c r="Z245" s="3"/>
    </row>
    <row r="246" ht="15.75" customHeight="1">
      <c r="A246" s="40"/>
      <c r="B246" s="41"/>
      <c r="C246" s="41"/>
      <c r="D246" s="41"/>
      <c r="E246" s="41"/>
      <c r="F246" s="41"/>
      <c r="G246" s="41"/>
      <c r="H246" s="1"/>
      <c r="I246" s="3"/>
      <c r="J246" s="3"/>
      <c r="K246" s="3"/>
      <c r="L246" s="3"/>
      <c r="M246" s="3"/>
      <c r="N246" s="3"/>
      <c r="O246" s="3"/>
      <c r="P246" s="3"/>
      <c r="Q246" s="3"/>
      <c r="R246" s="3"/>
      <c r="S246" s="3"/>
      <c r="T246" s="3"/>
      <c r="U246" s="3"/>
      <c r="V246" s="3"/>
      <c r="W246" s="3"/>
      <c r="X246" s="3"/>
      <c r="Y246" s="3"/>
      <c r="Z246" s="3"/>
    </row>
    <row r="247" ht="15.75" customHeight="1">
      <c r="A247" s="40"/>
      <c r="B247" s="41"/>
      <c r="C247" s="41"/>
      <c r="D247" s="41"/>
      <c r="E247" s="41"/>
      <c r="F247" s="41"/>
      <c r="G247" s="41"/>
      <c r="H247" s="1"/>
      <c r="I247" s="3"/>
      <c r="J247" s="3"/>
      <c r="K247" s="3"/>
      <c r="L247" s="3"/>
      <c r="M247" s="3"/>
      <c r="N247" s="3"/>
      <c r="O247" s="3"/>
      <c r="P247" s="3"/>
      <c r="Q247" s="3"/>
      <c r="R247" s="3"/>
      <c r="S247" s="3"/>
      <c r="T247" s="3"/>
      <c r="U247" s="3"/>
      <c r="V247" s="3"/>
      <c r="W247" s="3"/>
      <c r="X247" s="3"/>
      <c r="Y247" s="3"/>
      <c r="Z247" s="3"/>
    </row>
    <row r="248" ht="15.75" customHeight="1">
      <c r="A248" s="40"/>
      <c r="B248" s="41"/>
      <c r="C248" s="41"/>
      <c r="D248" s="41"/>
      <c r="E248" s="41"/>
      <c r="F248" s="41"/>
      <c r="G248" s="41"/>
      <c r="H248" s="1"/>
      <c r="I248" s="3"/>
      <c r="J248" s="3"/>
      <c r="K248" s="3"/>
      <c r="L248" s="3"/>
      <c r="M248" s="3"/>
      <c r="N248" s="3"/>
      <c r="O248" s="3"/>
      <c r="P248" s="3"/>
      <c r="Q248" s="3"/>
      <c r="R248" s="3"/>
      <c r="S248" s="3"/>
      <c r="T248" s="3"/>
      <c r="U248" s="3"/>
      <c r="V248" s="3"/>
      <c r="W248" s="3"/>
      <c r="X248" s="3"/>
      <c r="Y248" s="3"/>
      <c r="Z248" s="3"/>
    </row>
    <row r="249" ht="15.75" customHeight="1">
      <c r="A249" s="40"/>
      <c r="B249" s="41"/>
      <c r="C249" s="41"/>
      <c r="D249" s="41"/>
      <c r="E249" s="41"/>
      <c r="F249" s="41"/>
      <c r="G249" s="41"/>
      <c r="H249" s="1"/>
      <c r="I249" s="3"/>
      <c r="J249" s="3"/>
      <c r="K249" s="3"/>
      <c r="L249" s="3"/>
      <c r="M249" s="3"/>
      <c r="N249" s="3"/>
      <c r="O249" s="3"/>
      <c r="P249" s="3"/>
      <c r="Q249" s="3"/>
      <c r="R249" s="3"/>
      <c r="S249" s="3"/>
      <c r="T249" s="3"/>
      <c r="U249" s="3"/>
      <c r="V249" s="3"/>
      <c r="W249" s="3"/>
      <c r="X249" s="3"/>
      <c r="Y249" s="3"/>
      <c r="Z249" s="3"/>
    </row>
    <row r="250" ht="15.75" customHeight="1">
      <c r="A250" s="40"/>
      <c r="B250" s="41"/>
      <c r="C250" s="41"/>
      <c r="D250" s="41"/>
      <c r="E250" s="41"/>
      <c r="F250" s="41"/>
      <c r="G250" s="41"/>
      <c r="H250" s="1"/>
      <c r="I250" s="3"/>
      <c r="J250" s="3"/>
      <c r="K250" s="3"/>
      <c r="L250" s="3"/>
      <c r="M250" s="3"/>
      <c r="N250" s="3"/>
      <c r="O250" s="3"/>
      <c r="P250" s="3"/>
      <c r="Q250" s="3"/>
      <c r="R250" s="3"/>
      <c r="S250" s="3"/>
      <c r="T250" s="3"/>
      <c r="U250" s="3"/>
      <c r="V250" s="3"/>
      <c r="W250" s="3"/>
      <c r="X250" s="3"/>
      <c r="Y250" s="3"/>
      <c r="Z250" s="3"/>
    </row>
    <row r="251" ht="15.75" customHeight="1">
      <c r="A251" s="40"/>
      <c r="B251" s="41"/>
      <c r="C251" s="41"/>
      <c r="D251" s="41"/>
      <c r="E251" s="41"/>
      <c r="F251" s="41"/>
      <c r="G251" s="41"/>
      <c r="H251" s="1"/>
      <c r="I251" s="3"/>
      <c r="J251" s="3"/>
      <c r="K251" s="3"/>
      <c r="L251" s="3"/>
      <c r="M251" s="3"/>
      <c r="N251" s="3"/>
      <c r="O251" s="3"/>
      <c r="P251" s="3"/>
      <c r="Q251" s="3"/>
      <c r="R251" s="3"/>
      <c r="S251" s="3"/>
      <c r="T251" s="3"/>
      <c r="U251" s="3"/>
      <c r="V251" s="3"/>
      <c r="W251" s="3"/>
      <c r="X251" s="3"/>
      <c r="Y251" s="3"/>
      <c r="Z251" s="3"/>
    </row>
    <row r="252" ht="15.75" customHeight="1">
      <c r="A252" s="40"/>
      <c r="B252" s="41"/>
      <c r="C252" s="41"/>
      <c r="D252" s="41"/>
      <c r="E252" s="41"/>
      <c r="F252" s="41"/>
      <c r="G252" s="41"/>
      <c r="H252" s="1"/>
      <c r="I252" s="3"/>
      <c r="J252" s="3"/>
      <c r="K252" s="3"/>
      <c r="L252" s="3"/>
      <c r="M252" s="3"/>
      <c r="N252" s="3"/>
      <c r="O252" s="3"/>
      <c r="P252" s="3"/>
      <c r="Q252" s="3"/>
      <c r="R252" s="3"/>
      <c r="S252" s="3"/>
      <c r="T252" s="3"/>
      <c r="U252" s="3"/>
      <c r="V252" s="3"/>
      <c r="W252" s="3"/>
      <c r="X252" s="3"/>
      <c r="Y252" s="3"/>
      <c r="Z252" s="3"/>
    </row>
    <row r="253" ht="15.75" customHeight="1">
      <c r="A253" s="40"/>
      <c r="B253" s="41"/>
      <c r="C253" s="41"/>
      <c r="D253" s="41"/>
      <c r="E253" s="41"/>
      <c r="F253" s="41"/>
      <c r="G253" s="41"/>
      <c r="H253" s="1"/>
      <c r="I253" s="3"/>
      <c r="J253" s="3"/>
      <c r="K253" s="3"/>
      <c r="L253" s="3"/>
      <c r="M253" s="3"/>
      <c r="N253" s="3"/>
      <c r="O253" s="3"/>
      <c r="P253" s="3"/>
      <c r="Q253" s="3"/>
      <c r="R253" s="3"/>
      <c r="S253" s="3"/>
      <c r="T253" s="3"/>
      <c r="U253" s="3"/>
      <c r="V253" s="3"/>
      <c r="W253" s="3"/>
      <c r="X253" s="3"/>
      <c r="Y253" s="3"/>
      <c r="Z253" s="3"/>
    </row>
    <row r="254" ht="15.75" customHeight="1">
      <c r="A254" s="40"/>
      <c r="B254" s="41"/>
      <c r="C254" s="41"/>
      <c r="D254" s="41"/>
      <c r="E254" s="41"/>
      <c r="F254" s="41"/>
      <c r="G254" s="41"/>
      <c r="H254" s="1"/>
      <c r="I254" s="3"/>
      <c r="J254" s="3"/>
      <c r="K254" s="3"/>
      <c r="L254" s="3"/>
      <c r="M254" s="3"/>
      <c r="N254" s="3"/>
      <c r="O254" s="3"/>
      <c r="P254" s="3"/>
      <c r="Q254" s="3"/>
      <c r="R254" s="3"/>
      <c r="S254" s="3"/>
      <c r="T254" s="3"/>
      <c r="U254" s="3"/>
      <c r="V254" s="3"/>
      <c r="W254" s="3"/>
      <c r="X254" s="3"/>
      <c r="Y254" s="3"/>
      <c r="Z254" s="3"/>
    </row>
    <row r="255" ht="15.75" customHeight="1">
      <c r="A255" s="40"/>
      <c r="B255" s="41"/>
      <c r="C255" s="41"/>
      <c r="D255" s="41"/>
      <c r="E255" s="41"/>
      <c r="F255" s="41"/>
      <c r="G255" s="41"/>
      <c r="H255" s="1"/>
      <c r="I255" s="3"/>
      <c r="J255" s="3"/>
      <c r="K255" s="3"/>
      <c r="L255" s="3"/>
      <c r="M255" s="3"/>
      <c r="N255" s="3"/>
      <c r="O255" s="3"/>
      <c r="P255" s="3"/>
      <c r="Q255" s="3"/>
      <c r="R255" s="3"/>
      <c r="S255" s="3"/>
      <c r="T255" s="3"/>
      <c r="U255" s="3"/>
      <c r="V255" s="3"/>
      <c r="W255" s="3"/>
      <c r="X255" s="3"/>
      <c r="Y255" s="3"/>
      <c r="Z255" s="3"/>
    </row>
    <row r="256" ht="15.75" customHeight="1">
      <c r="A256" s="40"/>
      <c r="B256" s="41"/>
      <c r="C256" s="41"/>
      <c r="D256" s="41"/>
      <c r="E256" s="41"/>
      <c r="F256" s="41"/>
      <c r="G256" s="41"/>
      <c r="H256" s="1"/>
      <c r="I256" s="3"/>
      <c r="J256" s="3"/>
      <c r="K256" s="3"/>
      <c r="L256" s="3"/>
      <c r="M256" s="3"/>
      <c r="N256" s="3"/>
      <c r="O256" s="3"/>
      <c r="P256" s="3"/>
      <c r="Q256" s="3"/>
      <c r="R256" s="3"/>
      <c r="S256" s="3"/>
      <c r="T256" s="3"/>
      <c r="U256" s="3"/>
      <c r="V256" s="3"/>
      <c r="W256" s="3"/>
      <c r="X256" s="3"/>
      <c r="Y256" s="3"/>
      <c r="Z256" s="3"/>
    </row>
    <row r="257" ht="15.75" customHeight="1">
      <c r="A257" s="40"/>
      <c r="B257" s="41"/>
      <c r="C257" s="41"/>
      <c r="D257" s="41"/>
      <c r="E257" s="41"/>
      <c r="F257" s="41"/>
      <c r="G257" s="41"/>
      <c r="H257" s="1"/>
      <c r="I257" s="3"/>
      <c r="J257" s="3"/>
      <c r="K257" s="3"/>
      <c r="L257" s="3"/>
      <c r="M257" s="3"/>
      <c r="N257" s="3"/>
      <c r="O257" s="3"/>
      <c r="P257" s="3"/>
      <c r="Q257" s="3"/>
      <c r="R257" s="3"/>
      <c r="S257" s="3"/>
      <c r="T257" s="3"/>
      <c r="U257" s="3"/>
      <c r="V257" s="3"/>
      <c r="W257" s="3"/>
      <c r="X257" s="3"/>
      <c r="Y257" s="3"/>
      <c r="Z257" s="3"/>
    </row>
    <row r="258" ht="15.75" customHeight="1">
      <c r="A258" s="40"/>
      <c r="B258" s="41"/>
      <c r="C258" s="41"/>
      <c r="D258" s="41"/>
      <c r="E258" s="41"/>
      <c r="F258" s="41"/>
      <c r="G258" s="41"/>
      <c r="H258" s="1"/>
      <c r="I258" s="3"/>
      <c r="J258" s="3"/>
      <c r="K258" s="3"/>
      <c r="L258" s="3"/>
      <c r="M258" s="3"/>
      <c r="N258" s="3"/>
      <c r="O258" s="3"/>
      <c r="P258" s="3"/>
      <c r="Q258" s="3"/>
      <c r="R258" s="3"/>
      <c r="S258" s="3"/>
      <c r="T258" s="3"/>
      <c r="U258" s="3"/>
      <c r="V258" s="3"/>
      <c r="W258" s="3"/>
      <c r="X258" s="3"/>
      <c r="Y258" s="3"/>
      <c r="Z258" s="3"/>
    </row>
    <row r="259" ht="15.75" customHeight="1">
      <c r="A259" s="40"/>
      <c r="B259" s="41"/>
      <c r="C259" s="41"/>
      <c r="D259" s="41"/>
      <c r="E259" s="41"/>
      <c r="F259" s="41"/>
      <c r="G259" s="41"/>
      <c r="H259" s="1"/>
      <c r="I259" s="3"/>
      <c r="J259" s="3"/>
      <c r="K259" s="3"/>
      <c r="L259" s="3"/>
      <c r="M259" s="3"/>
      <c r="N259" s="3"/>
      <c r="O259" s="3"/>
      <c r="P259" s="3"/>
      <c r="Q259" s="3"/>
      <c r="R259" s="3"/>
      <c r="S259" s="3"/>
      <c r="T259" s="3"/>
      <c r="U259" s="3"/>
      <c r="V259" s="3"/>
      <c r="W259" s="3"/>
      <c r="X259" s="3"/>
      <c r="Y259" s="3"/>
      <c r="Z259" s="3"/>
    </row>
    <row r="260" ht="15.75" customHeight="1">
      <c r="A260" s="40"/>
      <c r="B260" s="41"/>
      <c r="C260" s="41"/>
      <c r="D260" s="41"/>
      <c r="E260" s="41"/>
      <c r="F260" s="41"/>
      <c r="G260" s="41"/>
      <c r="H260" s="1"/>
      <c r="I260" s="3"/>
      <c r="J260" s="3"/>
      <c r="K260" s="3"/>
      <c r="L260" s="3"/>
      <c r="M260" s="3"/>
      <c r="N260" s="3"/>
      <c r="O260" s="3"/>
      <c r="P260" s="3"/>
      <c r="Q260" s="3"/>
      <c r="R260" s="3"/>
      <c r="S260" s="3"/>
      <c r="T260" s="3"/>
      <c r="U260" s="3"/>
      <c r="V260" s="3"/>
      <c r="W260" s="3"/>
      <c r="X260" s="3"/>
      <c r="Y260" s="3"/>
      <c r="Z260" s="3"/>
    </row>
    <row r="261" ht="15.75" customHeight="1">
      <c r="A261" s="40"/>
      <c r="B261" s="41"/>
      <c r="C261" s="41"/>
      <c r="D261" s="41"/>
      <c r="E261" s="41"/>
      <c r="F261" s="41"/>
      <c r="G261" s="41"/>
      <c r="H261" s="1"/>
      <c r="I261" s="3"/>
      <c r="J261" s="3"/>
      <c r="K261" s="3"/>
      <c r="L261" s="3"/>
      <c r="M261" s="3"/>
      <c r="N261" s="3"/>
      <c r="O261" s="3"/>
      <c r="P261" s="3"/>
      <c r="Q261" s="3"/>
      <c r="R261" s="3"/>
      <c r="S261" s="3"/>
      <c r="T261" s="3"/>
      <c r="U261" s="3"/>
      <c r="V261" s="3"/>
      <c r="W261" s="3"/>
      <c r="X261" s="3"/>
      <c r="Y261" s="3"/>
      <c r="Z261" s="3"/>
    </row>
    <row r="262" ht="15.75" customHeight="1">
      <c r="A262" s="40"/>
      <c r="B262" s="41"/>
      <c r="C262" s="41"/>
      <c r="D262" s="41"/>
      <c r="E262" s="41"/>
      <c r="F262" s="41"/>
      <c r="G262" s="41"/>
      <c r="H262" s="1"/>
      <c r="I262" s="3"/>
      <c r="J262" s="3"/>
      <c r="K262" s="3"/>
      <c r="L262" s="3"/>
      <c r="M262" s="3"/>
      <c r="N262" s="3"/>
      <c r="O262" s="3"/>
      <c r="P262" s="3"/>
      <c r="Q262" s="3"/>
      <c r="R262" s="3"/>
      <c r="S262" s="3"/>
      <c r="T262" s="3"/>
      <c r="U262" s="3"/>
      <c r="V262" s="3"/>
      <c r="W262" s="3"/>
      <c r="X262" s="3"/>
      <c r="Y262" s="3"/>
      <c r="Z262" s="3"/>
    </row>
    <row r="263" ht="15.75" customHeight="1">
      <c r="A263" s="40"/>
      <c r="B263" s="41"/>
      <c r="C263" s="41"/>
      <c r="D263" s="41"/>
      <c r="E263" s="41"/>
      <c r="F263" s="41"/>
      <c r="G263" s="41"/>
      <c r="H263" s="1"/>
      <c r="I263" s="3"/>
      <c r="J263" s="3"/>
      <c r="K263" s="3"/>
      <c r="L263" s="3"/>
      <c r="M263" s="3"/>
      <c r="N263" s="3"/>
      <c r="O263" s="3"/>
      <c r="P263" s="3"/>
      <c r="Q263" s="3"/>
      <c r="R263" s="3"/>
      <c r="S263" s="3"/>
      <c r="T263" s="3"/>
      <c r="U263" s="3"/>
      <c r="V263" s="3"/>
      <c r="W263" s="3"/>
      <c r="X263" s="3"/>
      <c r="Y263" s="3"/>
      <c r="Z263" s="3"/>
    </row>
    <row r="264" ht="15.75" customHeight="1">
      <c r="A264" s="40"/>
      <c r="B264" s="41"/>
      <c r="C264" s="41"/>
      <c r="D264" s="41"/>
      <c r="E264" s="41"/>
      <c r="F264" s="41"/>
      <c r="G264" s="41"/>
      <c r="H264" s="1"/>
      <c r="I264" s="3"/>
      <c r="J264" s="3"/>
      <c r="K264" s="3"/>
      <c r="L264" s="3"/>
      <c r="M264" s="3"/>
      <c r="N264" s="3"/>
      <c r="O264" s="3"/>
      <c r="P264" s="3"/>
      <c r="Q264" s="3"/>
      <c r="R264" s="3"/>
      <c r="S264" s="3"/>
      <c r="T264" s="3"/>
      <c r="U264" s="3"/>
      <c r="V264" s="3"/>
      <c r="W264" s="3"/>
      <c r="X264" s="3"/>
      <c r="Y264" s="3"/>
      <c r="Z264" s="3"/>
    </row>
    <row r="265" ht="15.75" customHeight="1">
      <c r="A265" s="40"/>
      <c r="B265" s="41"/>
      <c r="C265" s="41"/>
      <c r="D265" s="41"/>
      <c r="E265" s="41"/>
      <c r="F265" s="41"/>
      <c r="G265" s="41"/>
      <c r="H265" s="1"/>
      <c r="I265" s="3"/>
      <c r="J265" s="3"/>
      <c r="K265" s="3"/>
      <c r="L265" s="3"/>
      <c r="M265" s="3"/>
      <c r="N265" s="3"/>
      <c r="O265" s="3"/>
      <c r="P265" s="3"/>
      <c r="Q265" s="3"/>
      <c r="R265" s="3"/>
      <c r="S265" s="3"/>
      <c r="T265" s="3"/>
      <c r="U265" s="3"/>
      <c r="V265" s="3"/>
      <c r="W265" s="3"/>
      <c r="X265" s="3"/>
      <c r="Y265" s="3"/>
      <c r="Z265" s="3"/>
    </row>
    <row r="266" ht="15.75" customHeight="1">
      <c r="A266" s="40"/>
      <c r="B266" s="41"/>
      <c r="C266" s="41"/>
      <c r="D266" s="41"/>
      <c r="E266" s="41"/>
      <c r="F266" s="41"/>
      <c r="G266" s="41"/>
      <c r="H266" s="1"/>
      <c r="I266" s="3"/>
      <c r="J266" s="3"/>
      <c r="K266" s="3"/>
      <c r="L266" s="3"/>
      <c r="M266" s="3"/>
      <c r="N266" s="3"/>
      <c r="O266" s="3"/>
      <c r="P266" s="3"/>
      <c r="Q266" s="3"/>
      <c r="R266" s="3"/>
      <c r="S266" s="3"/>
      <c r="T266" s="3"/>
      <c r="U266" s="3"/>
      <c r="V266" s="3"/>
      <c r="W266" s="3"/>
      <c r="X266" s="3"/>
      <c r="Y266" s="3"/>
      <c r="Z266" s="3"/>
    </row>
    <row r="267" ht="15.75" customHeight="1">
      <c r="A267" s="40"/>
      <c r="B267" s="41"/>
      <c r="C267" s="41"/>
      <c r="D267" s="41"/>
      <c r="E267" s="41"/>
      <c r="F267" s="41"/>
      <c r="G267" s="41"/>
      <c r="H267" s="1"/>
      <c r="I267" s="3"/>
      <c r="J267" s="3"/>
      <c r="K267" s="3"/>
      <c r="L267" s="3"/>
      <c r="M267" s="3"/>
      <c r="N267" s="3"/>
      <c r="O267" s="3"/>
      <c r="P267" s="3"/>
      <c r="Q267" s="3"/>
      <c r="R267" s="3"/>
      <c r="S267" s="3"/>
      <c r="T267" s="3"/>
      <c r="U267" s="3"/>
      <c r="V267" s="3"/>
      <c r="W267" s="3"/>
      <c r="X267" s="3"/>
      <c r="Y267" s="3"/>
      <c r="Z267" s="3"/>
    </row>
    <row r="268" ht="15.75" customHeight="1">
      <c r="A268" s="40"/>
      <c r="B268" s="41"/>
      <c r="C268" s="41"/>
      <c r="D268" s="41"/>
      <c r="E268" s="41"/>
      <c r="F268" s="41"/>
      <c r="G268" s="41"/>
      <c r="H268" s="1"/>
      <c r="I268" s="3"/>
      <c r="J268" s="3"/>
      <c r="K268" s="3"/>
      <c r="L268" s="3"/>
      <c r="M268" s="3"/>
      <c r="N268" s="3"/>
      <c r="O268" s="3"/>
      <c r="P268" s="3"/>
      <c r="Q268" s="3"/>
      <c r="R268" s="3"/>
      <c r="S268" s="3"/>
      <c r="T268" s="3"/>
      <c r="U268" s="3"/>
      <c r="V268" s="3"/>
      <c r="W268" s="3"/>
      <c r="X268" s="3"/>
      <c r="Y268" s="3"/>
      <c r="Z268" s="3"/>
    </row>
    <row r="269" ht="15.75" customHeight="1">
      <c r="A269" s="40"/>
      <c r="B269" s="41"/>
      <c r="C269" s="41"/>
      <c r="D269" s="41"/>
      <c r="E269" s="41"/>
      <c r="F269" s="41"/>
      <c r="G269" s="41"/>
      <c r="H269" s="1"/>
      <c r="I269" s="3"/>
      <c r="J269" s="3"/>
      <c r="K269" s="3"/>
      <c r="L269" s="3"/>
      <c r="M269" s="3"/>
      <c r="N269" s="3"/>
      <c r="O269" s="3"/>
      <c r="P269" s="3"/>
      <c r="Q269" s="3"/>
      <c r="R269" s="3"/>
      <c r="S269" s="3"/>
      <c r="T269" s="3"/>
      <c r="U269" s="3"/>
      <c r="V269" s="3"/>
      <c r="W269" s="3"/>
      <c r="X269" s="3"/>
      <c r="Y269" s="3"/>
      <c r="Z269" s="3"/>
    </row>
    <row r="270" ht="15.75" customHeight="1">
      <c r="A270" s="40"/>
      <c r="B270" s="41"/>
      <c r="C270" s="41"/>
      <c r="D270" s="41"/>
      <c r="E270" s="41"/>
      <c r="F270" s="41"/>
      <c r="G270" s="41"/>
      <c r="H270" s="1"/>
      <c r="I270" s="3"/>
      <c r="J270" s="3"/>
      <c r="K270" s="3"/>
      <c r="L270" s="3"/>
      <c r="M270" s="3"/>
      <c r="N270" s="3"/>
      <c r="O270" s="3"/>
      <c r="P270" s="3"/>
      <c r="Q270" s="3"/>
      <c r="R270" s="3"/>
      <c r="S270" s="3"/>
      <c r="T270" s="3"/>
      <c r="U270" s="3"/>
      <c r="V270" s="3"/>
      <c r="W270" s="3"/>
      <c r="X270" s="3"/>
      <c r="Y270" s="3"/>
      <c r="Z270" s="3"/>
    </row>
    <row r="271" ht="15.75" customHeight="1">
      <c r="A271" s="40"/>
      <c r="B271" s="41"/>
      <c r="C271" s="41"/>
      <c r="D271" s="41"/>
      <c r="E271" s="41"/>
      <c r="F271" s="41"/>
      <c r="G271" s="41"/>
      <c r="H271" s="1"/>
      <c r="I271" s="3"/>
      <c r="J271" s="3"/>
      <c r="K271" s="3"/>
      <c r="L271" s="3"/>
      <c r="M271" s="3"/>
      <c r="N271" s="3"/>
      <c r="O271" s="3"/>
      <c r="P271" s="3"/>
      <c r="Q271" s="3"/>
      <c r="R271" s="3"/>
      <c r="S271" s="3"/>
      <c r="T271" s="3"/>
      <c r="U271" s="3"/>
      <c r="V271" s="3"/>
      <c r="W271" s="3"/>
      <c r="X271" s="3"/>
      <c r="Y271" s="3"/>
      <c r="Z271" s="3"/>
    </row>
    <row r="272" ht="15.75" customHeight="1">
      <c r="A272" s="40"/>
      <c r="B272" s="41"/>
      <c r="C272" s="41"/>
      <c r="D272" s="41"/>
      <c r="E272" s="41"/>
      <c r="F272" s="41"/>
      <c r="G272" s="41"/>
      <c r="H272" s="1"/>
      <c r="I272" s="3"/>
      <c r="J272" s="3"/>
      <c r="K272" s="3"/>
      <c r="L272" s="3"/>
      <c r="M272" s="3"/>
      <c r="N272" s="3"/>
      <c r="O272" s="3"/>
      <c r="P272" s="3"/>
      <c r="Q272" s="3"/>
      <c r="R272" s="3"/>
      <c r="S272" s="3"/>
      <c r="T272" s="3"/>
      <c r="U272" s="3"/>
      <c r="V272" s="3"/>
      <c r="W272" s="3"/>
      <c r="X272" s="3"/>
      <c r="Y272" s="3"/>
      <c r="Z272" s="3"/>
    </row>
    <row r="273" ht="15.75" customHeight="1">
      <c r="A273" s="40"/>
      <c r="B273" s="41"/>
      <c r="C273" s="41"/>
      <c r="D273" s="41"/>
      <c r="E273" s="41"/>
      <c r="F273" s="41"/>
      <c r="G273" s="41"/>
      <c r="H273" s="1"/>
      <c r="I273" s="3"/>
      <c r="J273" s="3"/>
      <c r="K273" s="3"/>
      <c r="L273" s="3"/>
      <c r="M273" s="3"/>
      <c r="N273" s="3"/>
      <c r="O273" s="3"/>
      <c r="P273" s="3"/>
      <c r="Q273" s="3"/>
      <c r="R273" s="3"/>
      <c r="S273" s="3"/>
      <c r="T273" s="3"/>
      <c r="U273" s="3"/>
      <c r="V273" s="3"/>
      <c r="W273" s="3"/>
      <c r="X273" s="3"/>
      <c r="Y273" s="3"/>
      <c r="Z273" s="3"/>
    </row>
    <row r="274" ht="15.75" customHeight="1">
      <c r="A274" s="40"/>
      <c r="B274" s="41"/>
      <c r="C274" s="41"/>
      <c r="D274" s="41"/>
      <c r="E274" s="41"/>
      <c r="F274" s="41"/>
      <c r="G274" s="41"/>
      <c r="H274" s="1"/>
      <c r="I274" s="3"/>
      <c r="J274" s="3"/>
      <c r="K274" s="3"/>
      <c r="L274" s="3"/>
      <c r="M274" s="3"/>
      <c r="N274" s="3"/>
      <c r="O274" s="3"/>
      <c r="P274" s="3"/>
      <c r="Q274" s="3"/>
      <c r="R274" s="3"/>
      <c r="S274" s="3"/>
      <c r="T274" s="3"/>
      <c r="U274" s="3"/>
      <c r="V274" s="3"/>
      <c r="W274" s="3"/>
      <c r="X274" s="3"/>
      <c r="Y274" s="3"/>
      <c r="Z274" s="3"/>
    </row>
    <row r="275" ht="15.75" customHeight="1">
      <c r="A275" s="40"/>
      <c r="B275" s="41"/>
      <c r="C275" s="41"/>
      <c r="D275" s="41"/>
      <c r="E275" s="41"/>
      <c r="F275" s="41"/>
      <c r="G275" s="41"/>
      <c r="H275" s="1"/>
      <c r="I275" s="3"/>
      <c r="J275" s="3"/>
      <c r="K275" s="3"/>
      <c r="L275" s="3"/>
      <c r="M275" s="3"/>
      <c r="N275" s="3"/>
      <c r="O275" s="3"/>
      <c r="P275" s="3"/>
      <c r="Q275" s="3"/>
      <c r="R275" s="3"/>
      <c r="S275" s="3"/>
      <c r="T275" s="3"/>
      <c r="U275" s="3"/>
      <c r="V275" s="3"/>
      <c r="W275" s="3"/>
      <c r="X275" s="3"/>
      <c r="Y275" s="3"/>
      <c r="Z275" s="3"/>
    </row>
    <row r="276" ht="15.75" customHeight="1">
      <c r="A276" s="40"/>
      <c r="B276" s="41"/>
      <c r="C276" s="41"/>
      <c r="D276" s="41"/>
      <c r="E276" s="41"/>
      <c r="F276" s="41"/>
      <c r="G276" s="41"/>
      <c r="H276" s="1"/>
      <c r="I276" s="3"/>
      <c r="J276" s="3"/>
      <c r="K276" s="3"/>
      <c r="L276" s="3"/>
      <c r="M276" s="3"/>
      <c r="N276" s="3"/>
      <c r="O276" s="3"/>
      <c r="P276" s="3"/>
      <c r="Q276" s="3"/>
      <c r="R276" s="3"/>
      <c r="S276" s="3"/>
      <c r="T276" s="3"/>
      <c r="U276" s="3"/>
      <c r="V276" s="3"/>
      <c r="W276" s="3"/>
      <c r="X276" s="3"/>
      <c r="Y276" s="3"/>
      <c r="Z276" s="3"/>
    </row>
    <row r="277" ht="15.75" customHeight="1">
      <c r="A277" s="40"/>
      <c r="B277" s="41"/>
      <c r="C277" s="41"/>
      <c r="D277" s="41"/>
      <c r="E277" s="41"/>
      <c r="F277" s="41"/>
      <c r="G277" s="41"/>
      <c r="H277" s="1"/>
      <c r="I277" s="3"/>
      <c r="J277" s="3"/>
      <c r="K277" s="3"/>
      <c r="L277" s="3"/>
      <c r="M277" s="3"/>
      <c r="N277" s="3"/>
      <c r="O277" s="3"/>
      <c r="P277" s="3"/>
      <c r="Q277" s="3"/>
      <c r="R277" s="3"/>
      <c r="S277" s="3"/>
      <c r="T277" s="3"/>
      <c r="U277" s="3"/>
      <c r="V277" s="3"/>
      <c r="W277" s="3"/>
      <c r="X277" s="3"/>
      <c r="Y277" s="3"/>
      <c r="Z277" s="3"/>
    </row>
    <row r="278" ht="15.75" customHeight="1">
      <c r="A278" s="40"/>
      <c r="B278" s="41"/>
      <c r="C278" s="41"/>
      <c r="D278" s="41"/>
      <c r="E278" s="41"/>
      <c r="F278" s="41"/>
      <c r="G278" s="41"/>
      <c r="H278" s="1"/>
      <c r="I278" s="3"/>
      <c r="J278" s="3"/>
      <c r="K278" s="3"/>
      <c r="L278" s="3"/>
      <c r="M278" s="3"/>
      <c r="N278" s="3"/>
      <c r="O278" s="3"/>
      <c r="P278" s="3"/>
      <c r="Q278" s="3"/>
      <c r="R278" s="3"/>
      <c r="S278" s="3"/>
      <c r="T278" s="3"/>
      <c r="U278" s="3"/>
      <c r="V278" s="3"/>
      <c r="W278" s="3"/>
      <c r="X278" s="3"/>
      <c r="Y278" s="3"/>
      <c r="Z278" s="3"/>
    </row>
    <row r="279" ht="15.75" customHeight="1">
      <c r="A279" s="40"/>
      <c r="B279" s="41"/>
      <c r="C279" s="41"/>
      <c r="D279" s="41"/>
      <c r="E279" s="41"/>
      <c r="F279" s="41"/>
      <c r="G279" s="41"/>
      <c r="H279" s="1"/>
      <c r="I279" s="3"/>
      <c r="J279" s="3"/>
      <c r="K279" s="3"/>
      <c r="L279" s="3"/>
      <c r="M279" s="3"/>
      <c r="N279" s="3"/>
      <c r="O279" s="3"/>
      <c r="P279" s="3"/>
      <c r="Q279" s="3"/>
      <c r="R279" s="3"/>
      <c r="S279" s="3"/>
      <c r="T279" s="3"/>
      <c r="U279" s="3"/>
      <c r="V279" s="3"/>
      <c r="W279" s="3"/>
      <c r="X279" s="3"/>
      <c r="Y279" s="3"/>
      <c r="Z279" s="3"/>
    </row>
    <row r="280" ht="15.75" customHeight="1">
      <c r="A280" s="40"/>
      <c r="B280" s="41"/>
      <c r="C280" s="41"/>
      <c r="D280" s="41"/>
      <c r="E280" s="41"/>
      <c r="F280" s="41"/>
      <c r="G280" s="41"/>
      <c r="H280" s="1"/>
      <c r="I280" s="3"/>
      <c r="J280" s="3"/>
      <c r="K280" s="3"/>
      <c r="L280" s="3"/>
      <c r="M280" s="3"/>
      <c r="N280" s="3"/>
      <c r="O280" s="3"/>
      <c r="P280" s="3"/>
      <c r="Q280" s="3"/>
      <c r="R280" s="3"/>
      <c r="S280" s="3"/>
      <c r="T280" s="3"/>
      <c r="U280" s="3"/>
      <c r="V280" s="3"/>
      <c r="W280" s="3"/>
      <c r="X280" s="3"/>
      <c r="Y280" s="3"/>
      <c r="Z280" s="3"/>
    </row>
    <row r="281" ht="15.75" customHeight="1">
      <c r="A281" s="40"/>
      <c r="B281" s="41"/>
      <c r="C281" s="41"/>
      <c r="D281" s="41"/>
      <c r="E281" s="41"/>
      <c r="F281" s="41"/>
      <c r="G281" s="41"/>
      <c r="H281" s="1"/>
      <c r="I281" s="3"/>
      <c r="J281" s="3"/>
      <c r="K281" s="3"/>
      <c r="L281" s="3"/>
      <c r="M281" s="3"/>
      <c r="N281" s="3"/>
      <c r="O281" s="3"/>
      <c r="P281" s="3"/>
      <c r="Q281" s="3"/>
      <c r="R281" s="3"/>
      <c r="S281" s="3"/>
      <c r="T281" s="3"/>
      <c r="U281" s="3"/>
      <c r="V281" s="3"/>
      <c r="W281" s="3"/>
      <c r="X281" s="3"/>
      <c r="Y281" s="3"/>
      <c r="Z281" s="3"/>
    </row>
    <row r="282" ht="15.75" customHeight="1">
      <c r="A282" s="40"/>
      <c r="B282" s="41"/>
      <c r="C282" s="41"/>
      <c r="D282" s="41"/>
      <c r="E282" s="41"/>
      <c r="F282" s="41"/>
      <c r="G282" s="41"/>
      <c r="H282" s="1"/>
      <c r="I282" s="3"/>
      <c r="J282" s="3"/>
      <c r="K282" s="3"/>
      <c r="L282" s="3"/>
      <c r="M282" s="3"/>
      <c r="N282" s="3"/>
      <c r="O282" s="3"/>
      <c r="P282" s="3"/>
      <c r="Q282" s="3"/>
      <c r="R282" s="3"/>
      <c r="S282" s="3"/>
      <c r="T282" s="3"/>
      <c r="U282" s="3"/>
      <c r="V282" s="3"/>
      <c r="W282" s="3"/>
      <c r="X282" s="3"/>
      <c r="Y282" s="3"/>
      <c r="Z282" s="3"/>
    </row>
    <row r="283" ht="15.75" customHeight="1">
      <c r="A283" s="40"/>
      <c r="B283" s="41"/>
      <c r="C283" s="41"/>
      <c r="D283" s="41"/>
      <c r="E283" s="41"/>
      <c r="F283" s="41"/>
      <c r="G283" s="41"/>
      <c r="H283" s="1"/>
      <c r="I283" s="3"/>
      <c r="J283" s="3"/>
      <c r="K283" s="3"/>
      <c r="L283" s="3"/>
      <c r="M283" s="3"/>
      <c r="N283" s="3"/>
      <c r="O283" s="3"/>
      <c r="P283" s="3"/>
      <c r="Q283" s="3"/>
      <c r="R283" s="3"/>
      <c r="S283" s="3"/>
      <c r="T283" s="3"/>
      <c r="U283" s="3"/>
      <c r="V283" s="3"/>
      <c r="W283" s="3"/>
      <c r="X283" s="3"/>
      <c r="Y283" s="3"/>
      <c r="Z283" s="3"/>
    </row>
    <row r="284" ht="15.75" customHeight="1">
      <c r="A284" s="40"/>
      <c r="B284" s="41"/>
      <c r="C284" s="41"/>
      <c r="D284" s="41"/>
      <c r="E284" s="41"/>
      <c r="F284" s="41"/>
      <c r="G284" s="41"/>
      <c r="H284" s="1"/>
      <c r="I284" s="3"/>
      <c r="J284" s="3"/>
      <c r="K284" s="3"/>
      <c r="L284" s="3"/>
      <c r="M284" s="3"/>
      <c r="N284" s="3"/>
      <c r="O284" s="3"/>
      <c r="P284" s="3"/>
      <c r="Q284" s="3"/>
      <c r="R284" s="3"/>
      <c r="S284" s="3"/>
      <c r="T284" s="3"/>
      <c r="U284" s="3"/>
      <c r="V284" s="3"/>
      <c r="W284" s="3"/>
      <c r="X284" s="3"/>
      <c r="Y284" s="3"/>
      <c r="Z284" s="3"/>
    </row>
    <row r="285" ht="15.75" customHeight="1">
      <c r="A285" s="40"/>
      <c r="B285" s="41"/>
      <c r="C285" s="41"/>
      <c r="D285" s="41"/>
      <c r="E285" s="41"/>
      <c r="F285" s="41"/>
      <c r="G285" s="41"/>
      <c r="H285" s="1"/>
      <c r="I285" s="3"/>
      <c r="J285" s="3"/>
      <c r="K285" s="3"/>
      <c r="L285" s="3"/>
      <c r="M285" s="3"/>
      <c r="N285" s="3"/>
      <c r="O285" s="3"/>
      <c r="P285" s="3"/>
      <c r="Q285" s="3"/>
      <c r="R285" s="3"/>
      <c r="S285" s="3"/>
      <c r="T285" s="3"/>
      <c r="U285" s="3"/>
      <c r="V285" s="3"/>
      <c r="W285" s="3"/>
      <c r="X285" s="3"/>
      <c r="Y285" s="3"/>
      <c r="Z285" s="3"/>
    </row>
    <row r="286" ht="15.75" customHeight="1">
      <c r="A286" s="40"/>
      <c r="B286" s="41"/>
      <c r="C286" s="41"/>
      <c r="D286" s="41"/>
      <c r="E286" s="41"/>
      <c r="F286" s="41"/>
      <c r="G286" s="41"/>
      <c r="H286" s="1"/>
      <c r="I286" s="3"/>
      <c r="J286" s="3"/>
      <c r="K286" s="3"/>
      <c r="L286" s="3"/>
      <c r="M286" s="3"/>
      <c r="N286" s="3"/>
      <c r="O286" s="3"/>
      <c r="P286" s="3"/>
      <c r="Q286" s="3"/>
      <c r="R286" s="3"/>
      <c r="S286" s="3"/>
      <c r="T286" s="3"/>
      <c r="U286" s="3"/>
      <c r="V286" s="3"/>
      <c r="W286" s="3"/>
      <c r="X286" s="3"/>
      <c r="Y286" s="3"/>
      <c r="Z286" s="3"/>
    </row>
    <row r="287" ht="15.75" customHeight="1">
      <c r="A287" s="40"/>
      <c r="B287" s="41"/>
      <c r="C287" s="41"/>
      <c r="D287" s="41"/>
      <c r="E287" s="41"/>
      <c r="F287" s="41"/>
      <c r="G287" s="41"/>
      <c r="H287" s="1"/>
      <c r="I287" s="3"/>
      <c r="J287" s="3"/>
      <c r="K287" s="3"/>
      <c r="L287" s="3"/>
      <c r="M287" s="3"/>
      <c r="N287" s="3"/>
      <c r="O287" s="3"/>
      <c r="P287" s="3"/>
      <c r="Q287" s="3"/>
      <c r="R287" s="3"/>
      <c r="S287" s="3"/>
      <c r="T287" s="3"/>
      <c r="U287" s="3"/>
      <c r="V287" s="3"/>
      <c r="W287" s="3"/>
      <c r="X287" s="3"/>
      <c r="Y287" s="3"/>
      <c r="Z287" s="3"/>
    </row>
    <row r="288" ht="15.75" customHeight="1">
      <c r="A288" s="40"/>
      <c r="B288" s="41"/>
      <c r="C288" s="41"/>
      <c r="D288" s="41"/>
      <c r="E288" s="41"/>
      <c r="F288" s="41"/>
      <c r="G288" s="41"/>
      <c r="H288" s="1"/>
      <c r="I288" s="3"/>
      <c r="J288" s="3"/>
      <c r="K288" s="3"/>
      <c r="L288" s="3"/>
      <c r="M288" s="3"/>
      <c r="N288" s="3"/>
      <c r="O288" s="3"/>
      <c r="P288" s="3"/>
      <c r="Q288" s="3"/>
      <c r="R288" s="3"/>
      <c r="S288" s="3"/>
      <c r="T288" s="3"/>
      <c r="U288" s="3"/>
      <c r="V288" s="3"/>
      <c r="W288" s="3"/>
      <c r="X288" s="3"/>
      <c r="Y288" s="3"/>
      <c r="Z288" s="3"/>
    </row>
    <row r="289" ht="15.75" customHeight="1">
      <c r="A289" s="40"/>
      <c r="B289" s="41"/>
      <c r="C289" s="41"/>
      <c r="D289" s="41"/>
      <c r="E289" s="41"/>
      <c r="F289" s="41"/>
      <c r="G289" s="41"/>
      <c r="H289" s="1"/>
      <c r="I289" s="3"/>
      <c r="J289" s="3"/>
      <c r="K289" s="3"/>
      <c r="L289" s="3"/>
      <c r="M289" s="3"/>
      <c r="N289" s="3"/>
      <c r="O289" s="3"/>
      <c r="P289" s="3"/>
      <c r="Q289" s="3"/>
      <c r="R289" s="3"/>
      <c r="S289" s="3"/>
      <c r="T289" s="3"/>
      <c r="U289" s="3"/>
      <c r="V289" s="3"/>
      <c r="W289" s="3"/>
      <c r="X289" s="3"/>
      <c r="Y289" s="3"/>
      <c r="Z289" s="3"/>
    </row>
    <row r="290" ht="15.75" customHeight="1">
      <c r="A290" s="40"/>
      <c r="B290" s="41"/>
      <c r="C290" s="41"/>
      <c r="D290" s="41"/>
      <c r="E290" s="41"/>
      <c r="F290" s="41"/>
      <c r="G290" s="41"/>
      <c r="H290" s="1"/>
      <c r="I290" s="3"/>
      <c r="J290" s="3"/>
      <c r="K290" s="3"/>
      <c r="L290" s="3"/>
      <c r="M290" s="3"/>
      <c r="N290" s="3"/>
      <c r="O290" s="3"/>
      <c r="P290" s="3"/>
      <c r="Q290" s="3"/>
      <c r="R290" s="3"/>
      <c r="S290" s="3"/>
      <c r="T290" s="3"/>
      <c r="U290" s="3"/>
      <c r="V290" s="3"/>
      <c r="W290" s="3"/>
      <c r="X290" s="3"/>
      <c r="Y290" s="3"/>
      <c r="Z290" s="3"/>
    </row>
    <row r="291" ht="15.75" customHeight="1">
      <c r="A291" s="40"/>
      <c r="B291" s="41"/>
      <c r="C291" s="41"/>
      <c r="D291" s="41"/>
      <c r="E291" s="41"/>
      <c r="F291" s="41"/>
      <c r="G291" s="41"/>
      <c r="H291" s="1"/>
      <c r="I291" s="3"/>
      <c r="J291" s="3"/>
      <c r="K291" s="3"/>
      <c r="L291" s="3"/>
      <c r="M291" s="3"/>
      <c r="N291" s="3"/>
      <c r="O291" s="3"/>
      <c r="P291" s="3"/>
      <c r="Q291" s="3"/>
      <c r="R291" s="3"/>
      <c r="S291" s="3"/>
      <c r="T291" s="3"/>
      <c r="U291" s="3"/>
      <c r="V291" s="3"/>
      <c r="W291" s="3"/>
      <c r="X291" s="3"/>
      <c r="Y291" s="3"/>
      <c r="Z291" s="3"/>
    </row>
    <row r="292" ht="15.75" customHeight="1">
      <c r="A292" s="40"/>
      <c r="B292" s="41"/>
      <c r="C292" s="41"/>
      <c r="D292" s="41"/>
      <c r="E292" s="41"/>
      <c r="F292" s="41"/>
      <c r="G292" s="41"/>
      <c r="H292" s="1"/>
      <c r="I292" s="3"/>
      <c r="J292" s="3"/>
      <c r="K292" s="3"/>
      <c r="L292" s="3"/>
      <c r="M292" s="3"/>
      <c r="N292" s="3"/>
      <c r="O292" s="3"/>
      <c r="P292" s="3"/>
      <c r="Q292" s="3"/>
      <c r="R292" s="3"/>
      <c r="S292" s="3"/>
      <c r="T292" s="3"/>
      <c r="U292" s="3"/>
      <c r="V292" s="3"/>
      <c r="W292" s="3"/>
      <c r="X292" s="3"/>
      <c r="Y292" s="3"/>
      <c r="Z292" s="3"/>
    </row>
    <row r="293" ht="15.75" customHeight="1">
      <c r="A293" s="40"/>
      <c r="B293" s="41"/>
      <c r="C293" s="41"/>
      <c r="D293" s="41"/>
      <c r="E293" s="41"/>
      <c r="F293" s="41"/>
      <c r="G293" s="41"/>
      <c r="H293" s="1"/>
      <c r="I293" s="3"/>
      <c r="J293" s="3"/>
      <c r="K293" s="3"/>
      <c r="L293" s="3"/>
      <c r="M293" s="3"/>
      <c r="N293" s="3"/>
      <c r="O293" s="3"/>
      <c r="P293" s="3"/>
      <c r="Q293" s="3"/>
      <c r="R293" s="3"/>
      <c r="S293" s="3"/>
      <c r="T293" s="3"/>
      <c r="U293" s="3"/>
      <c r="V293" s="3"/>
      <c r="W293" s="3"/>
      <c r="X293" s="3"/>
      <c r="Y293" s="3"/>
      <c r="Z293" s="3"/>
    </row>
    <row r="294" ht="15.75" customHeight="1">
      <c r="A294" s="40"/>
      <c r="B294" s="41"/>
      <c r="C294" s="41"/>
      <c r="D294" s="41"/>
      <c r="E294" s="41"/>
      <c r="F294" s="41"/>
      <c r="G294" s="41"/>
      <c r="H294" s="1"/>
      <c r="I294" s="3"/>
      <c r="J294" s="3"/>
      <c r="K294" s="3"/>
      <c r="L294" s="3"/>
      <c r="M294" s="3"/>
      <c r="N294" s="3"/>
      <c r="O294" s="3"/>
      <c r="P294" s="3"/>
      <c r="Q294" s="3"/>
      <c r="R294" s="3"/>
      <c r="S294" s="3"/>
      <c r="T294" s="3"/>
      <c r="U294" s="3"/>
      <c r="V294" s="3"/>
      <c r="W294" s="3"/>
      <c r="X294" s="3"/>
      <c r="Y294" s="3"/>
      <c r="Z294" s="3"/>
    </row>
    <row r="295" ht="15.75" customHeight="1">
      <c r="A295" s="40"/>
      <c r="B295" s="41"/>
      <c r="C295" s="41"/>
      <c r="D295" s="41"/>
      <c r="E295" s="41"/>
      <c r="F295" s="41"/>
      <c r="G295" s="41"/>
      <c r="H295" s="1"/>
      <c r="I295" s="3"/>
      <c r="J295" s="3"/>
      <c r="K295" s="3"/>
      <c r="L295" s="3"/>
      <c r="M295" s="3"/>
      <c r="N295" s="3"/>
      <c r="O295" s="3"/>
      <c r="P295" s="3"/>
      <c r="Q295" s="3"/>
      <c r="R295" s="3"/>
      <c r="S295" s="3"/>
      <c r="T295" s="3"/>
      <c r="U295" s="3"/>
      <c r="V295" s="3"/>
      <c r="W295" s="3"/>
      <c r="X295" s="3"/>
      <c r="Y295" s="3"/>
      <c r="Z295" s="3"/>
    </row>
    <row r="296" ht="15.75" customHeight="1">
      <c r="A296" s="40"/>
      <c r="B296" s="41"/>
      <c r="C296" s="41"/>
      <c r="D296" s="41"/>
      <c r="E296" s="41"/>
      <c r="F296" s="41"/>
      <c r="G296" s="41"/>
      <c r="H296" s="1"/>
      <c r="I296" s="3"/>
      <c r="J296" s="3"/>
      <c r="K296" s="3"/>
      <c r="L296" s="3"/>
      <c r="M296" s="3"/>
      <c r="N296" s="3"/>
      <c r="O296" s="3"/>
      <c r="P296" s="3"/>
      <c r="Q296" s="3"/>
      <c r="R296" s="3"/>
      <c r="S296" s="3"/>
      <c r="T296" s="3"/>
      <c r="U296" s="3"/>
      <c r="V296" s="3"/>
      <c r="W296" s="3"/>
      <c r="X296" s="3"/>
      <c r="Y296" s="3"/>
      <c r="Z296" s="3"/>
    </row>
    <row r="297" ht="15.75" customHeight="1">
      <c r="A297" s="40"/>
      <c r="B297" s="41"/>
      <c r="C297" s="41"/>
      <c r="D297" s="41"/>
      <c r="E297" s="41"/>
      <c r="F297" s="41"/>
      <c r="G297" s="41"/>
      <c r="H297" s="1"/>
      <c r="I297" s="3"/>
      <c r="J297" s="3"/>
      <c r="K297" s="3"/>
      <c r="L297" s="3"/>
      <c r="M297" s="3"/>
      <c r="N297" s="3"/>
      <c r="O297" s="3"/>
      <c r="P297" s="3"/>
      <c r="Q297" s="3"/>
      <c r="R297" s="3"/>
      <c r="S297" s="3"/>
      <c r="T297" s="3"/>
      <c r="U297" s="3"/>
      <c r="V297" s="3"/>
      <c r="W297" s="3"/>
      <c r="X297" s="3"/>
      <c r="Y297" s="3"/>
      <c r="Z297" s="3"/>
    </row>
    <row r="298" ht="15.75" customHeight="1">
      <c r="A298" s="40"/>
      <c r="B298" s="41"/>
      <c r="C298" s="41"/>
      <c r="D298" s="41"/>
      <c r="E298" s="41"/>
      <c r="F298" s="41"/>
      <c r="G298" s="41"/>
      <c r="H298" s="1"/>
      <c r="I298" s="3"/>
      <c r="J298" s="3"/>
      <c r="K298" s="3"/>
      <c r="L298" s="3"/>
      <c r="M298" s="3"/>
      <c r="N298" s="3"/>
      <c r="O298" s="3"/>
      <c r="P298" s="3"/>
      <c r="Q298" s="3"/>
      <c r="R298" s="3"/>
      <c r="S298" s="3"/>
      <c r="T298" s="3"/>
      <c r="U298" s="3"/>
      <c r="V298" s="3"/>
      <c r="W298" s="3"/>
      <c r="X298" s="3"/>
      <c r="Y298" s="3"/>
      <c r="Z298" s="3"/>
    </row>
    <row r="299" ht="15.75" customHeight="1">
      <c r="A299" s="40"/>
      <c r="B299" s="41"/>
      <c r="C299" s="41"/>
      <c r="D299" s="41"/>
      <c r="E299" s="41"/>
      <c r="F299" s="41"/>
      <c r="G299" s="41"/>
      <c r="H299" s="1"/>
      <c r="I299" s="3"/>
      <c r="J299" s="3"/>
      <c r="K299" s="3"/>
      <c r="L299" s="3"/>
      <c r="M299" s="3"/>
      <c r="N299" s="3"/>
      <c r="O299" s="3"/>
      <c r="P299" s="3"/>
      <c r="Q299" s="3"/>
      <c r="R299" s="3"/>
      <c r="S299" s="3"/>
      <c r="T299" s="3"/>
      <c r="U299" s="3"/>
      <c r="V299" s="3"/>
      <c r="W299" s="3"/>
      <c r="X299" s="3"/>
      <c r="Y299" s="3"/>
      <c r="Z299" s="3"/>
    </row>
    <row r="300" ht="15.75" customHeight="1">
      <c r="A300" s="40"/>
      <c r="B300" s="41"/>
      <c r="C300" s="41"/>
      <c r="D300" s="41"/>
      <c r="E300" s="41"/>
      <c r="F300" s="41"/>
      <c r="G300" s="41"/>
      <c r="H300" s="1"/>
      <c r="I300" s="3"/>
      <c r="J300" s="3"/>
      <c r="K300" s="3"/>
      <c r="L300" s="3"/>
      <c r="M300" s="3"/>
      <c r="N300" s="3"/>
      <c r="O300" s="3"/>
      <c r="P300" s="3"/>
      <c r="Q300" s="3"/>
      <c r="R300" s="3"/>
      <c r="S300" s="3"/>
      <c r="T300" s="3"/>
      <c r="U300" s="3"/>
      <c r="V300" s="3"/>
      <c r="W300" s="3"/>
      <c r="X300" s="3"/>
      <c r="Y300" s="3"/>
      <c r="Z300" s="3"/>
    </row>
    <row r="301" ht="15.75" customHeight="1">
      <c r="A301" s="40"/>
      <c r="B301" s="41"/>
      <c r="C301" s="41"/>
      <c r="D301" s="41"/>
      <c r="E301" s="41"/>
      <c r="F301" s="41"/>
      <c r="G301" s="41"/>
      <c r="H301" s="1"/>
      <c r="I301" s="3"/>
      <c r="J301" s="3"/>
      <c r="K301" s="3"/>
      <c r="L301" s="3"/>
      <c r="M301" s="3"/>
      <c r="N301" s="3"/>
      <c r="O301" s="3"/>
      <c r="P301" s="3"/>
      <c r="Q301" s="3"/>
      <c r="R301" s="3"/>
      <c r="S301" s="3"/>
      <c r="T301" s="3"/>
      <c r="U301" s="3"/>
      <c r="V301" s="3"/>
      <c r="W301" s="3"/>
      <c r="X301" s="3"/>
      <c r="Y301" s="3"/>
      <c r="Z301" s="3"/>
    </row>
    <row r="302" ht="15.75" customHeight="1">
      <c r="A302" s="40"/>
      <c r="B302" s="41"/>
      <c r="C302" s="41"/>
      <c r="D302" s="41"/>
      <c r="E302" s="41"/>
      <c r="F302" s="41"/>
      <c r="G302" s="41"/>
      <c r="H302" s="1"/>
      <c r="I302" s="3"/>
      <c r="J302" s="3"/>
      <c r="K302" s="3"/>
      <c r="L302" s="3"/>
      <c r="M302" s="3"/>
      <c r="N302" s="3"/>
      <c r="O302" s="3"/>
      <c r="P302" s="3"/>
      <c r="Q302" s="3"/>
      <c r="R302" s="3"/>
      <c r="S302" s="3"/>
      <c r="T302" s="3"/>
      <c r="U302" s="3"/>
      <c r="V302" s="3"/>
      <c r="W302" s="3"/>
      <c r="X302" s="3"/>
      <c r="Y302" s="3"/>
      <c r="Z302" s="3"/>
    </row>
    <row r="303" ht="15.75" customHeight="1">
      <c r="A303" s="40"/>
      <c r="B303" s="41"/>
      <c r="C303" s="41"/>
      <c r="D303" s="41"/>
      <c r="E303" s="41"/>
      <c r="F303" s="41"/>
      <c r="G303" s="41"/>
      <c r="H303" s="1"/>
      <c r="I303" s="3"/>
      <c r="J303" s="3"/>
      <c r="K303" s="3"/>
      <c r="L303" s="3"/>
      <c r="M303" s="3"/>
      <c r="N303" s="3"/>
      <c r="O303" s="3"/>
      <c r="P303" s="3"/>
      <c r="Q303" s="3"/>
      <c r="R303" s="3"/>
      <c r="S303" s="3"/>
      <c r="T303" s="3"/>
      <c r="U303" s="3"/>
      <c r="V303" s="3"/>
      <c r="W303" s="3"/>
      <c r="X303" s="3"/>
      <c r="Y303" s="3"/>
      <c r="Z303" s="3"/>
    </row>
    <row r="304" ht="15.75" customHeight="1">
      <c r="A304" s="40"/>
      <c r="B304" s="41"/>
      <c r="C304" s="41"/>
      <c r="D304" s="41"/>
      <c r="E304" s="41"/>
      <c r="F304" s="41"/>
      <c r="G304" s="41"/>
      <c r="H304" s="1"/>
      <c r="I304" s="3"/>
      <c r="J304" s="3"/>
      <c r="K304" s="3"/>
      <c r="L304" s="3"/>
      <c r="M304" s="3"/>
      <c r="N304" s="3"/>
      <c r="O304" s="3"/>
      <c r="P304" s="3"/>
      <c r="Q304" s="3"/>
      <c r="R304" s="3"/>
      <c r="S304" s="3"/>
      <c r="T304" s="3"/>
      <c r="U304" s="3"/>
      <c r="V304" s="3"/>
      <c r="W304" s="3"/>
      <c r="X304" s="3"/>
      <c r="Y304" s="3"/>
      <c r="Z304" s="3"/>
    </row>
    <row r="305" ht="15.75" customHeight="1">
      <c r="A305" s="40"/>
      <c r="B305" s="41"/>
      <c r="C305" s="41"/>
      <c r="D305" s="41"/>
      <c r="E305" s="41"/>
      <c r="F305" s="41"/>
      <c r="G305" s="41"/>
      <c r="H305" s="1"/>
      <c r="I305" s="3"/>
      <c r="J305" s="3"/>
      <c r="K305" s="3"/>
      <c r="L305" s="3"/>
      <c r="M305" s="3"/>
      <c r="N305" s="3"/>
      <c r="O305" s="3"/>
      <c r="P305" s="3"/>
      <c r="Q305" s="3"/>
      <c r="R305" s="3"/>
      <c r="S305" s="3"/>
      <c r="T305" s="3"/>
      <c r="U305" s="3"/>
      <c r="V305" s="3"/>
      <c r="W305" s="3"/>
      <c r="X305" s="3"/>
      <c r="Y305" s="3"/>
      <c r="Z305" s="3"/>
    </row>
    <row r="306" ht="15.75" customHeight="1">
      <c r="A306" s="40"/>
      <c r="B306" s="41"/>
      <c r="C306" s="41"/>
      <c r="D306" s="41"/>
      <c r="E306" s="41"/>
      <c r="F306" s="41"/>
      <c r="G306" s="41"/>
      <c r="H306" s="1"/>
      <c r="I306" s="3"/>
      <c r="J306" s="3"/>
      <c r="K306" s="3"/>
      <c r="L306" s="3"/>
      <c r="M306" s="3"/>
      <c r="N306" s="3"/>
      <c r="O306" s="3"/>
      <c r="P306" s="3"/>
      <c r="Q306" s="3"/>
      <c r="R306" s="3"/>
      <c r="S306" s="3"/>
      <c r="T306" s="3"/>
      <c r="U306" s="3"/>
      <c r="V306" s="3"/>
      <c r="W306" s="3"/>
      <c r="X306" s="3"/>
      <c r="Y306" s="3"/>
      <c r="Z306" s="3"/>
    </row>
    <row r="307" ht="15.75" customHeight="1">
      <c r="A307" s="40"/>
      <c r="B307" s="41"/>
      <c r="C307" s="41"/>
      <c r="D307" s="41"/>
      <c r="E307" s="41"/>
      <c r="F307" s="41"/>
      <c r="G307" s="41"/>
      <c r="H307" s="1"/>
      <c r="I307" s="3"/>
      <c r="J307" s="3"/>
      <c r="K307" s="3"/>
      <c r="L307" s="3"/>
      <c r="M307" s="3"/>
      <c r="N307" s="3"/>
      <c r="O307" s="3"/>
      <c r="P307" s="3"/>
      <c r="Q307" s="3"/>
      <c r="R307" s="3"/>
      <c r="S307" s="3"/>
      <c r="T307" s="3"/>
      <c r="U307" s="3"/>
      <c r="V307" s="3"/>
      <c r="W307" s="3"/>
      <c r="X307" s="3"/>
      <c r="Y307" s="3"/>
      <c r="Z307" s="3"/>
    </row>
    <row r="308" ht="15.75" customHeight="1">
      <c r="A308" s="40"/>
      <c r="B308" s="41"/>
      <c r="C308" s="41"/>
      <c r="D308" s="41"/>
      <c r="E308" s="41"/>
      <c r="F308" s="41"/>
      <c r="G308" s="41"/>
      <c r="H308" s="1"/>
      <c r="I308" s="3"/>
      <c r="J308" s="3"/>
      <c r="K308" s="3"/>
      <c r="L308" s="3"/>
      <c r="M308" s="3"/>
      <c r="N308" s="3"/>
      <c r="O308" s="3"/>
      <c r="P308" s="3"/>
      <c r="Q308" s="3"/>
      <c r="R308" s="3"/>
      <c r="S308" s="3"/>
      <c r="T308" s="3"/>
      <c r="U308" s="3"/>
      <c r="V308" s="3"/>
      <c r="W308" s="3"/>
      <c r="X308" s="3"/>
      <c r="Y308" s="3"/>
      <c r="Z308" s="3"/>
    </row>
    <row r="309" ht="15.75" customHeight="1">
      <c r="A309" s="40"/>
      <c r="B309" s="41"/>
      <c r="C309" s="41"/>
      <c r="D309" s="41"/>
      <c r="E309" s="41"/>
      <c r="F309" s="41"/>
      <c r="G309" s="41"/>
      <c r="H309" s="1"/>
      <c r="I309" s="3"/>
      <c r="J309" s="3"/>
      <c r="K309" s="3"/>
      <c r="L309" s="3"/>
      <c r="M309" s="3"/>
      <c r="N309" s="3"/>
      <c r="O309" s="3"/>
      <c r="P309" s="3"/>
      <c r="Q309" s="3"/>
      <c r="R309" s="3"/>
      <c r="S309" s="3"/>
      <c r="T309" s="3"/>
      <c r="U309" s="3"/>
      <c r="V309" s="3"/>
      <c r="W309" s="3"/>
      <c r="X309" s="3"/>
      <c r="Y309" s="3"/>
      <c r="Z309" s="3"/>
    </row>
    <row r="310" ht="15.75" customHeight="1">
      <c r="A310" s="40"/>
      <c r="B310" s="41"/>
      <c r="C310" s="41"/>
      <c r="D310" s="41"/>
      <c r="E310" s="41"/>
      <c r="F310" s="41"/>
      <c r="G310" s="41"/>
      <c r="H310" s="1"/>
      <c r="I310" s="3"/>
      <c r="J310" s="3"/>
      <c r="K310" s="3"/>
      <c r="L310" s="3"/>
      <c r="M310" s="3"/>
      <c r="N310" s="3"/>
      <c r="O310" s="3"/>
      <c r="P310" s="3"/>
      <c r="Q310" s="3"/>
      <c r="R310" s="3"/>
      <c r="S310" s="3"/>
      <c r="T310" s="3"/>
      <c r="U310" s="3"/>
      <c r="V310" s="3"/>
      <c r="W310" s="3"/>
      <c r="X310" s="3"/>
      <c r="Y310" s="3"/>
      <c r="Z310" s="3"/>
    </row>
    <row r="311" ht="15.75" customHeight="1">
      <c r="A311" s="40"/>
      <c r="B311" s="41"/>
      <c r="C311" s="41"/>
      <c r="D311" s="41"/>
      <c r="E311" s="41"/>
      <c r="F311" s="41"/>
      <c r="G311" s="41"/>
      <c r="H311" s="1"/>
      <c r="I311" s="3"/>
      <c r="J311" s="3"/>
      <c r="K311" s="3"/>
      <c r="L311" s="3"/>
      <c r="M311" s="3"/>
      <c r="N311" s="3"/>
      <c r="O311" s="3"/>
      <c r="P311" s="3"/>
      <c r="Q311" s="3"/>
      <c r="R311" s="3"/>
      <c r="S311" s="3"/>
      <c r="T311" s="3"/>
      <c r="U311" s="3"/>
      <c r="V311" s="3"/>
      <c r="W311" s="3"/>
      <c r="X311" s="3"/>
      <c r="Y311" s="3"/>
      <c r="Z311" s="3"/>
    </row>
    <row r="312" ht="15.75" customHeight="1">
      <c r="A312" s="40"/>
      <c r="B312" s="41"/>
      <c r="C312" s="41"/>
      <c r="D312" s="41"/>
      <c r="E312" s="41"/>
      <c r="F312" s="41"/>
      <c r="G312" s="41"/>
      <c r="H312" s="1"/>
      <c r="I312" s="3"/>
      <c r="J312" s="3"/>
      <c r="K312" s="3"/>
      <c r="L312" s="3"/>
      <c r="M312" s="3"/>
      <c r="N312" s="3"/>
      <c r="O312" s="3"/>
      <c r="P312" s="3"/>
      <c r="Q312" s="3"/>
      <c r="R312" s="3"/>
      <c r="S312" s="3"/>
      <c r="T312" s="3"/>
      <c r="U312" s="3"/>
      <c r="V312" s="3"/>
      <c r="W312" s="3"/>
      <c r="X312" s="3"/>
      <c r="Y312" s="3"/>
      <c r="Z312" s="3"/>
    </row>
    <row r="313" ht="15.75" customHeight="1">
      <c r="A313" s="40"/>
      <c r="B313" s="41"/>
      <c r="C313" s="41"/>
      <c r="D313" s="41"/>
      <c r="E313" s="41"/>
      <c r="F313" s="41"/>
      <c r="G313" s="41"/>
      <c r="H313" s="1"/>
      <c r="I313" s="3"/>
      <c r="J313" s="3"/>
      <c r="K313" s="3"/>
      <c r="L313" s="3"/>
      <c r="M313" s="3"/>
      <c r="N313" s="3"/>
      <c r="O313" s="3"/>
      <c r="P313" s="3"/>
      <c r="Q313" s="3"/>
      <c r="R313" s="3"/>
      <c r="S313" s="3"/>
      <c r="T313" s="3"/>
      <c r="U313" s="3"/>
      <c r="V313" s="3"/>
      <c r="W313" s="3"/>
      <c r="X313" s="3"/>
      <c r="Y313" s="3"/>
      <c r="Z313" s="3"/>
    </row>
    <row r="314" ht="15.75" customHeight="1">
      <c r="A314" s="40"/>
      <c r="B314" s="41"/>
      <c r="C314" s="41"/>
      <c r="D314" s="41"/>
      <c r="E314" s="41"/>
      <c r="F314" s="41"/>
      <c r="G314" s="41"/>
      <c r="H314" s="1"/>
      <c r="I314" s="3"/>
      <c r="J314" s="3"/>
      <c r="K314" s="3"/>
      <c r="L314" s="3"/>
      <c r="M314" s="3"/>
      <c r="N314" s="3"/>
      <c r="O314" s="3"/>
      <c r="P314" s="3"/>
      <c r="Q314" s="3"/>
      <c r="R314" s="3"/>
      <c r="S314" s="3"/>
      <c r="T314" s="3"/>
      <c r="U314" s="3"/>
      <c r="V314" s="3"/>
      <c r="W314" s="3"/>
      <c r="X314" s="3"/>
      <c r="Y314" s="3"/>
      <c r="Z314" s="3"/>
    </row>
    <row r="315" ht="15.75" customHeight="1">
      <c r="A315" s="40"/>
      <c r="B315" s="41"/>
      <c r="C315" s="41"/>
      <c r="D315" s="41"/>
      <c r="E315" s="41"/>
      <c r="F315" s="41"/>
      <c r="G315" s="41"/>
      <c r="H315" s="1"/>
      <c r="I315" s="3"/>
      <c r="J315" s="3"/>
      <c r="K315" s="3"/>
      <c r="L315" s="3"/>
      <c r="M315" s="3"/>
      <c r="N315" s="3"/>
      <c r="O315" s="3"/>
      <c r="P315" s="3"/>
      <c r="Q315" s="3"/>
      <c r="R315" s="3"/>
      <c r="S315" s="3"/>
      <c r="T315" s="3"/>
      <c r="U315" s="3"/>
      <c r="V315" s="3"/>
      <c r="W315" s="3"/>
      <c r="X315" s="3"/>
      <c r="Y315" s="3"/>
      <c r="Z315" s="3"/>
    </row>
    <row r="316" ht="15.75" customHeight="1">
      <c r="A316" s="40"/>
      <c r="B316" s="41"/>
      <c r="C316" s="41"/>
      <c r="D316" s="41"/>
      <c r="E316" s="41"/>
      <c r="F316" s="41"/>
      <c r="G316" s="41"/>
      <c r="H316" s="1"/>
      <c r="I316" s="3"/>
      <c r="J316" s="3"/>
      <c r="K316" s="3"/>
      <c r="L316" s="3"/>
      <c r="M316" s="3"/>
      <c r="N316" s="3"/>
      <c r="O316" s="3"/>
      <c r="P316" s="3"/>
      <c r="Q316" s="3"/>
      <c r="R316" s="3"/>
      <c r="S316" s="3"/>
      <c r="T316" s="3"/>
      <c r="U316" s="3"/>
      <c r="V316" s="3"/>
      <c r="W316" s="3"/>
      <c r="X316" s="3"/>
      <c r="Y316" s="3"/>
      <c r="Z316" s="3"/>
    </row>
    <row r="317" ht="15.75" customHeight="1">
      <c r="A317" s="40"/>
      <c r="B317" s="41"/>
      <c r="C317" s="41"/>
      <c r="D317" s="41"/>
      <c r="E317" s="41"/>
      <c r="F317" s="41"/>
      <c r="G317" s="41"/>
      <c r="H317" s="1"/>
      <c r="I317" s="3"/>
      <c r="J317" s="3"/>
      <c r="K317" s="3"/>
      <c r="L317" s="3"/>
      <c r="M317" s="3"/>
      <c r="N317" s="3"/>
      <c r="O317" s="3"/>
      <c r="P317" s="3"/>
      <c r="Q317" s="3"/>
      <c r="R317" s="3"/>
      <c r="S317" s="3"/>
      <c r="T317" s="3"/>
      <c r="U317" s="3"/>
      <c r="V317" s="3"/>
      <c r="W317" s="3"/>
      <c r="X317" s="3"/>
      <c r="Y317" s="3"/>
      <c r="Z317" s="3"/>
    </row>
    <row r="318" ht="15.75" customHeight="1">
      <c r="A318" s="40"/>
      <c r="B318" s="41"/>
      <c r="C318" s="41"/>
      <c r="D318" s="41"/>
      <c r="E318" s="41"/>
      <c r="F318" s="41"/>
      <c r="G318" s="41"/>
      <c r="H318" s="1"/>
      <c r="I318" s="3"/>
      <c r="J318" s="3"/>
      <c r="K318" s="3"/>
      <c r="L318" s="3"/>
      <c r="M318" s="3"/>
      <c r="N318" s="3"/>
      <c r="O318" s="3"/>
      <c r="P318" s="3"/>
      <c r="Q318" s="3"/>
      <c r="R318" s="3"/>
      <c r="S318" s="3"/>
      <c r="T318" s="3"/>
      <c r="U318" s="3"/>
      <c r="V318" s="3"/>
      <c r="W318" s="3"/>
      <c r="X318" s="3"/>
      <c r="Y318" s="3"/>
      <c r="Z318" s="3"/>
    </row>
    <row r="319" ht="15.75" customHeight="1">
      <c r="A319" s="40"/>
      <c r="B319" s="41"/>
      <c r="C319" s="41"/>
      <c r="D319" s="41"/>
      <c r="E319" s="41"/>
      <c r="F319" s="41"/>
      <c r="G319" s="41"/>
      <c r="H319" s="1"/>
      <c r="I319" s="3"/>
      <c r="J319" s="3"/>
      <c r="K319" s="3"/>
      <c r="L319" s="3"/>
      <c r="M319" s="3"/>
      <c r="N319" s="3"/>
      <c r="O319" s="3"/>
      <c r="P319" s="3"/>
      <c r="Q319" s="3"/>
      <c r="R319" s="3"/>
      <c r="S319" s="3"/>
      <c r="T319" s="3"/>
      <c r="U319" s="3"/>
      <c r="V319" s="3"/>
      <c r="W319" s="3"/>
      <c r="X319" s="3"/>
      <c r="Y319" s="3"/>
      <c r="Z319" s="3"/>
    </row>
    <row r="320" ht="15.75" customHeight="1">
      <c r="A320" s="40"/>
      <c r="B320" s="41"/>
      <c r="C320" s="41"/>
      <c r="D320" s="41"/>
      <c r="E320" s="41"/>
      <c r="F320" s="41"/>
      <c r="G320" s="41"/>
      <c r="H320" s="1"/>
      <c r="I320" s="3"/>
      <c r="J320" s="3"/>
      <c r="K320" s="3"/>
      <c r="L320" s="3"/>
      <c r="M320" s="3"/>
      <c r="N320" s="3"/>
      <c r="O320" s="3"/>
      <c r="P320" s="3"/>
      <c r="Q320" s="3"/>
      <c r="R320" s="3"/>
      <c r="S320" s="3"/>
      <c r="T320" s="3"/>
      <c r="U320" s="3"/>
      <c r="V320" s="3"/>
      <c r="W320" s="3"/>
      <c r="X320" s="3"/>
      <c r="Y320" s="3"/>
      <c r="Z320" s="3"/>
    </row>
    <row r="321" ht="15.75" customHeight="1">
      <c r="A321" s="40"/>
      <c r="B321" s="41"/>
      <c r="C321" s="41"/>
      <c r="D321" s="41"/>
      <c r="E321" s="41"/>
      <c r="F321" s="41"/>
      <c r="G321" s="41"/>
      <c r="H321" s="1"/>
      <c r="I321" s="3"/>
      <c r="J321" s="3"/>
      <c r="K321" s="3"/>
      <c r="L321" s="3"/>
      <c r="M321" s="3"/>
      <c r="N321" s="3"/>
      <c r="O321" s="3"/>
      <c r="P321" s="3"/>
      <c r="Q321" s="3"/>
      <c r="R321" s="3"/>
      <c r="S321" s="3"/>
      <c r="T321" s="3"/>
      <c r="U321" s="3"/>
      <c r="V321" s="3"/>
      <c r="W321" s="3"/>
      <c r="X321" s="3"/>
      <c r="Y321" s="3"/>
      <c r="Z321" s="3"/>
    </row>
    <row r="322" ht="15.75" customHeight="1">
      <c r="A322" s="40"/>
      <c r="B322" s="41"/>
      <c r="C322" s="41"/>
      <c r="D322" s="41"/>
      <c r="E322" s="41"/>
      <c r="F322" s="41"/>
      <c r="G322" s="41"/>
      <c r="H322" s="1"/>
      <c r="I322" s="3"/>
      <c r="J322" s="3"/>
      <c r="K322" s="3"/>
      <c r="L322" s="3"/>
      <c r="M322" s="3"/>
      <c r="N322" s="3"/>
      <c r="O322" s="3"/>
      <c r="P322" s="3"/>
      <c r="Q322" s="3"/>
      <c r="R322" s="3"/>
      <c r="S322" s="3"/>
      <c r="T322" s="3"/>
      <c r="U322" s="3"/>
      <c r="V322" s="3"/>
      <c r="W322" s="3"/>
      <c r="X322" s="3"/>
      <c r="Y322" s="3"/>
      <c r="Z322" s="3"/>
    </row>
    <row r="323" ht="15.75" customHeight="1">
      <c r="A323" s="40"/>
      <c r="B323" s="41"/>
      <c r="C323" s="41"/>
      <c r="D323" s="41"/>
      <c r="E323" s="41"/>
      <c r="F323" s="41"/>
      <c r="G323" s="41"/>
      <c r="H323" s="1"/>
      <c r="I323" s="3"/>
      <c r="J323" s="3"/>
      <c r="K323" s="3"/>
      <c r="L323" s="3"/>
      <c r="M323" s="3"/>
      <c r="N323" s="3"/>
      <c r="O323" s="3"/>
      <c r="P323" s="3"/>
      <c r="Q323" s="3"/>
      <c r="R323" s="3"/>
      <c r="S323" s="3"/>
      <c r="T323" s="3"/>
      <c r="U323" s="3"/>
      <c r="V323" s="3"/>
      <c r="W323" s="3"/>
      <c r="X323" s="3"/>
      <c r="Y323" s="3"/>
      <c r="Z323" s="3"/>
    </row>
    <row r="324" ht="15.75" customHeight="1">
      <c r="A324" s="40"/>
      <c r="B324" s="41"/>
      <c r="C324" s="41"/>
      <c r="D324" s="41"/>
      <c r="E324" s="41"/>
      <c r="F324" s="41"/>
      <c r="G324" s="41"/>
      <c r="H324" s="1"/>
      <c r="I324" s="3"/>
      <c r="J324" s="3"/>
      <c r="K324" s="3"/>
      <c r="L324" s="3"/>
      <c r="M324" s="3"/>
      <c r="N324" s="3"/>
      <c r="O324" s="3"/>
      <c r="P324" s="3"/>
      <c r="Q324" s="3"/>
      <c r="R324" s="3"/>
      <c r="S324" s="3"/>
      <c r="T324" s="3"/>
      <c r="U324" s="3"/>
      <c r="V324" s="3"/>
      <c r="W324" s="3"/>
      <c r="X324" s="3"/>
      <c r="Y324" s="3"/>
      <c r="Z324" s="3"/>
    </row>
    <row r="325" ht="15.75" customHeight="1">
      <c r="A325" s="40"/>
      <c r="B325" s="41"/>
      <c r="C325" s="41"/>
      <c r="D325" s="41"/>
      <c r="E325" s="41"/>
      <c r="F325" s="41"/>
      <c r="G325" s="41"/>
      <c r="H325" s="1"/>
      <c r="I325" s="3"/>
      <c r="J325" s="3"/>
      <c r="K325" s="3"/>
      <c r="L325" s="3"/>
      <c r="M325" s="3"/>
      <c r="N325" s="3"/>
      <c r="O325" s="3"/>
      <c r="P325" s="3"/>
      <c r="Q325" s="3"/>
      <c r="R325" s="3"/>
      <c r="S325" s="3"/>
      <c r="T325" s="3"/>
      <c r="U325" s="3"/>
      <c r="V325" s="3"/>
      <c r="W325" s="3"/>
      <c r="X325" s="3"/>
      <c r="Y325" s="3"/>
      <c r="Z325" s="3"/>
    </row>
    <row r="326" ht="15.75" customHeight="1">
      <c r="A326" s="40"/>
      <c r="B326" s="41"/>
      <c r="C326" s="41"/>
      <c r="D326" s="41"/>
      <c r="E326" s="41"/>
      <c r="F326" s="41"/>
      <c r="G326" s="41"/>
      <c r="H326" s="1"/>
      <c r="I326" s="3"/>
      <c r="J326" s="3"/>
      <c r="K326" s="3"/>
      <c r="L326" s="3"/>
      <c r="M326" s="3"/>
      <c r="N326" s="3"/>
      <c r="O326" s="3"/>
      <c r="P326" s="3"/>
      <c r="Q326" s="3"/>
      <c r="R326" s="3"/>
      <c r="S326" s="3"/>
      <c r="T326" s="3"/>
      <c r="U326" s="3"/>
      <c r="V326" s="3"/>
      <c r="W326" s="3"/>
      <c r="X326" s="3"/>
      <c r="Y326" s="3"/>
      <c r="Z326" s="3"/>
    </row>
    <row r="327" ht="15.75" customHeight="1">
      <c r="A327" s="40"/>
      <c r="B327" s="41"/>
      <c r="C327" s="41"/>
      <c r="D327" s="41"/>
      <c r="E327" s="41"/>
      <c r="F327" s="41"/>
      <c r="G327" s="41"/>
      <c r="H327" s="1"/>
      <c r="I327" s="3"/>
      <c r="J327" s="3"/>
      <c r="K327" s="3"/>
      <c r="L327" s="3"/>
      <c r="M327" s="3"/>
      <c r="N327" s="3"/>
      <c r="O327" s="3"/>
      <c r="P327" s="3"/>
      <c r="Q327" s="3"/>
      <c r="R327" s="3"/>
      <c r="S327" s="3"/>
      <c r="T327" s="3"/>
      <c r="U327" s="3"/>
      <c r="V327" s="3"/>
      <c r="W327" s="3"/>
      <c r="X327" s="3"/>
      <c r="Y327" s="3"/>
      <c r="Z327" s="3"/>
    </row>
    <row r="328" ht="15.75" customHeight="1">
      <c r="A328" s="40"/>
      <c r="B328" s="41"/>
      <c r="C328" s="41"/>
      <c r="D328" s="41"/>
      <c r="E328" s="41"/>
      <c r="F328" s="41"/>
      <c r="G328" s="41"/>
      <c r="H328" s="1"/>
      <c r="I328" s="3"/>
      <c r="J328" s="3"/>
      <c r="K328" s="3"/>
      <c r="L328" s="3"/>
      <c r="M328" s="3"/>
      <c r="N328" s="3"/>
      <c r="O328" s="3"/>
      <c r="P328" s="3"/>
      <c r="Q328" s="3"/>
      <c r="R328" s="3"/>
      <c r="S328" s="3"/>
      <c r="T328" s="3"/>
      <c r="U328" s="3"/>
      <c r="V328" s="3"/>
      <c r="W328" s="3"/>
      <c r="X328" s="3"/>
      <c r="Y328" s="3"/>
      <c r="Z328" s="3"/>
    </row>
    <row r="329" ht="15.75" customHeight="1">
      <c r="A329" s="40"/>
      <c r="B329" s="41"/>
      <c r="C329" s="41"/>
      <c r="D329" s="41"/>
      <c r="E329" s="41"/>
      <c r="F329" s="41"/>
      <c r="G329" s="41"/>
      <c r="H329" s="1"/>
      <c r="I329" s="3"/>
      <c r="J329" s="3"/>
      <c r="K329" s="3"/>
      <c r="L329" s="3"/>
      <c r="M329" s="3"/>
      <c r="N329" s="3"/>
      <c r="O329" s="3"/>
      <c r="P329" s="3"/>
      <c r="Q329" s="3"/>
      <c r="R329" s="3"/>
      <c r="S329" s="3"/>
      <c r="T329" s="3"/>
      <c r="U329" s="3"/>
      <c r="V329" s="3"/>
      <c r="W329" s="3"/>
      <c r="X329" s="3"/>
      <c r="Y329" s="3"/>
      <c r="Z329" s="3"/>
    </row>
    <row r="330" ht="15.75" customHeight="1">
      <c r="A330" s="40"/>
      <c r="B330" s="41"/>
      <c r="C330" s="41"/>
      <c r="D330" s="41"/>
      <c r="E330" s="41"/>
      <c r="F330" s="41"/>
      <c r="G330" s="41"/>
      <c r="H330" s="1"/>
      <c r="I330" s="3"/>
      <c r="J330" s="3"/>
      <c r="K330" s="3"/>
      <c r="L330" s="3"/>
      <c r="M330" s="3"/>
      <c r="N330" s="3"/>
      <c r="O330" s="3"/>
      <c r="P330" s="3"/>
      <c r="Q330" s="3"/>
      <c r="R330" s="3"/>
      <c r="S330" s="3"/>
      <c r="T330" s="3"/>
      <c r="U330" s="3"/>
      <c r="V330" s="3"/>
      <c r="W330" s="3"/>
      <c r="X330" s="3"/>
      <c r="Y330" s="3"/>
      <c r="Z330" s="3"/>
    </row>
    <row r="331" ht="15.75" customHeight="1">
      <c r="A331" s="40"/>
      <c r="B331" s="41"/>
      <c r="C331" s="41"/>
      <c r="D331" s="41"/>
      <c r="E331" s="41"/>
      <c r="F331" s="41"/>
      <c r="G331" s="41"/>
      <c r="H331" s="1"/>
      <c r="I331" s="3"/>
      <c r="J331" s="3"/>
      <c r="K331" s="3"/>
      <c r="L331" s="3"/>
      <c r="M331" s="3"/>
      <c r="N331" s="3"/>
      <c r="O331" s="3"/>
      <c r="P331" s="3"/>
      <c r="Q331" s="3"/>
      <c r="R331" s="3"/>
      <c r="S331" s="3"/>
      <c r="T331" s="3"/>
      <c r="U331" s="3"/>
      <c r="V331" s="3"/>
      <c r="W331" s="3"/>
      <c r="X331" s="3"/>
      <c r="Y331" s="3"/>
      <c r="Z331" s="3"/>
    </row>
    <row r="332" ht="15.75" customHeight="1">
      <c r="A332" s="40"/>
      <c r="B332" s="41"/>
      <c r="C332" s="41"/>
      <c r="D332" s="41"/>
      <c r="E332" s="41"/>
      <c r="F332" s="41"/>
      <c r="G332" s="41"/>
      <c r="H332" s="1"/>
      <c r="I332" s="3"/>
      <c r="J332" s="3"/>
      <c r="K332" s="3"/>
      <c r="L332" s="3"/>
      <c r="M332" s="3"/>
      <c r="N332" s="3"/>
      <c r="O332" s="3"/>
      <c r="P332" s="3"/>
      <c r="Q332" s="3"/>
      <c r="R332" s="3"/>
      <c r="S332" s="3"/>
      <c r="T332" s="3"/>
      <c r="U332" s="3"/>
      <c r="V332" s="3"/>
      <c r="W332" s="3"/>
      <c r="X332" s="3"/>
      <c r="Y332" s="3"/>
      <c r="Z332" s="3"/>
    </row>
    <row r="333" ht="15.75" customHeight="1">
      <c r="A333" s="40"/>
      <c r="B333" s="41"/>
      <c r="C333" s="41"/>
      <c r="D333" s="41"/>
      <c r="E333" s="41"/>
      <c r="F333" s="41"/>
      <c r="G333" s="41"/>
      <c r="H333" s="1"/>
      <c r="I333" s="3"/>
      <c r="J333" s="3"/>
      <c r="K333" s="3"/>
      <c r="L333" s="3"/>
      <c r="M333" s="3"/>
      <c r="N333" s="3"/>
      <c r="O333" s="3"/>
      <c r="P333" s="3"/>
      <c r="Q333" s="3"/>
      <c r="R333" s="3"/>
      <c r="S333" s="3"/>
      <c r="T333" s="3"/>
      <c r="U333" s="3"/>
      <c r="V333" s="3"/>
      <c r="W333" s="3"/>
      <c r="X333" s="3"/>
      <c r="Y333" s="3"/>
      <c r="Z333" s="3"/>
    </row>
    <row r="334" ht="15.75" customHeight="1">
      <c r="A334" s="40"/>
      <c r="B334" s="41"/>
      <c r="C334" s="41"/>
      <c r="D334" s="41"/>
      <c r="E334" s="41"/>
      <c r="F334" s="41"/>
      <c r="G334" s="41"/>
      <c r="H334" s="1"/>
      <c r="I334" s="3"/>
      <c r="J334" s="3"/>
      <c r="K334" s="3"/>
      <c r="L334" s="3"/>
      <c r="M334" s="3"/>
      <c r="N334" s="3"/>
      <c r="O334" s="3"/>
      <c r="P334" s="3"/>
      <c r="Q334" s="3"/>
      <c r="R334" s="3"/>
      <c r="S334" s="3"/>
      <c r="T334" s="3"/>
      <c r="U334" s="3"/>
      <c r="V334" s="3"/>
      <c r="W334" s="3"/>
      <c r="X334" s="3"/>
      <c r="Y334" s="3"/>
      <c r="Z334" s="3"/>
    </row>
    <row r="335" ht="15.75" customHeight="1">
      <c r="A335" s="40"/>
      <c r="B335" s="41"/>
      <c r="C335" s="41"/>
      <c r="D335" s="41"/>
      <c r="E335" s="41"/>
      <c r="F335" s="41"/>
      <c r="G335" s="41"/>
      <c r="H335" s="1"/>
      <c r="I335" s="3"/>
      <c r="J335" s="3"/>
      <c r="K335" s="3"/>
      <c r="L335" s="3"/>
      <c r="M335" s="3"/>
      <c r="N335" s="3"/>
      <c r="O335" s="3"/>
      <c r="P335" s="3"/>
      <c r="Q335" s="3"/>
      <c r="R335" s="3"/>
      <c r="S335" s="3"/>
      <c r="T335" s="3"/>
      <c r="U335" s="3"/>
      <c r="V335" s="3"/>
      <c r="W335" s="3"/>
      <c r="X335" s="3"/>
      <c r="Y335" s="3"/>
      <c r="Z335" s="3"/>
    </row>
    <row r="336" ht="15.75" customHeight="1">
      <c r="A336" s="40"/>
      <c r="B336" s="41"/>
      <c r="C336" s="41"/>
      <c r="D336" s="41"/>
      <c r="E336" s="41"/>
      <c r="F336" s="41"/>
      <c r="G336" s="41"/>
      <c r="H336" s="1"/>
      <c r="I336" s="3"/>
      <c r="J336" s="3"/>
      <c r="K336" s="3"/>
      <c r="L336" s="3"/>
      <c r="M336" s="3"/>
      <c r="N336" s="3"/>
      <c r="O336" s="3"/>
      <c r="P336" s="3"/>
      <c r="Q336" s="3"/>
      <c r="R336" s="3"/>
      <c r="S336" s="3"/>
      <c r="T336" s="3"/>
      <c r="U336" s="3"/>
      <c r="V336" s="3"/>
      <c r="W336" s="3"/>
      <c r="X336" s="3"/>
      <c r="Y336" s="3"/>
      <c r="Z336" s="3"/>
    </row>
    <row r="337" ht="15.75" customHeight="1">
      <c r="A337" s="40"/>
      <c r="B337" s="41"/>
      <c r="C337" s="41"/>
      <c r="D337" s="41"/>
      <c r="E337" s="41"/>
      <c r="F337" s="41"/>
      <c r="G337" s="41"/>
      <c r="H337" s="1"/>
      <c r="I337" s="3"/>
      <c r="J337" s="3"/>
      <c r="K337" s="3"/>
      <c r="L337" s="3"/>
      <c r="M337" s="3"/>
      <c r="N337" s="3"/>
      <c r="O337" s="3"/>
      <c r="P337" s="3"/>
      <c r="Q337" s="3"/>
      <c r="R337" s="3"/>
      <c r="S337" s="3"/>
      <c r="T337" s="3"/>
      <c r="U337" s="3"/>
      <c r="V337" s="3"/>
      <c r="W337" s="3"/>
      <c r="X337" s="3"/>
      <c r="Y337" s="3"/>
      <c r="Z337" s="3"/>
    </row>
    <row r="338" ht="15.75" customHeight="1">
      <c r="A338" s="40"/>
      <c r="B338" s="41"/>
      <c r="C338" s="41"/>
      <c r="D338" s="41"/>
      <c r="E338" s="41"/>
      <c r="F338" s="41"/>
      <c r="G338" s="41"/>
      <c r="H338" s="1"/>
      <c r="I338" s="3"/>
      <c r="J338" s="3"/>
      <c r="K338" s="3"/>
      <c r="L338" s="3"/>
      <c r="M338" s="3"/>
      <c r="N338" s="3"/>
      <c r="O338" s="3"/>
      <c r="P338" s="3"/>
      <c r="Q338" s="3"/>
      <c r="R338" s="3"/>
      <c r="S338" s="3"/>
      <c r="T338" s="3"/>
      <c r="U338" s="3"/>
      <c r="V338" s="3"/>
      <c r="W338" s="3"/>
      <c r="X338" s="3"/>
      <c r="Y338" s="3"/>
      <c r="Z338" s="3"/>
    </row>
    <row r="339" ht="15.75" customHeight="1">
      <c r="A339" s="40"/>
      <c r="B339" s="41"/>
      <c r="C339" s="41"/>
      <c r="D339" s="41"/>
      <c r="E339" s="41"/>
      <c r="F339" s="41"/>
      <c r="G339" s="41"/>
      <c r="H339" s="1"/>
      <c r="I339" s="3"/>
      <c r="J339" s="3"/>
      <c r="K339" s="3"/>
      <c r="L339" s="3"/>
      <c r="M339" s="3"/>
      <c r="N339" s="3"/>
      <c r="O339" s="3"/>
      <c r="P339" s="3"/>
      <c r="Q339" s="3"/>
      <c r="R339" s="3"/>
      <c r="S339" s="3"/>
      <c r="T339" s="3"/>
      <c r="U339" s="3"/>
      <c r="V339" s="3"/>
      <c r="W339" s="3"/>
      <c r="X339" s="3"/>
      <c r="Y339" s="3"/>
      <c r="Z339" s="3"/>
    </row>
    <row r="340" ht="15.75" customHeight="1">
      <c r="A340" s="40"/>
      <c r="B340" s="41"/>
      <c r="C340" s="41"/>
      <c r="D340" s="41"/>
      <c r="E340" s="41"/>
      <c r="F340" s="41"/>
      <c r="G340" s="41"/>
      <c r="H340" s="1"/>
      <c r="I340" s="3"/>
      <c r="J340" s="3"/>
      <c r="K340" s="3"/>
      <c r="L340" s="3"/>
      <c r="M340" s="3"/>
      <c r="N340" s="3"/>
      <c r="O340" s="3"/>
      <c r="P340" s="3"/>
      <c r="Q340" s="3"/>
      <c r="R340" s="3"/>
      <c r="S340" s="3"/>
      <c r="T340" s="3"/>
      <c r="U340" s="3"/>
      <c r="V340" s="3"/>
      <c r="W340" s="3"/>
      <c r="X340" s="3"/>
      <c r="Y340" s="3"/>
      <c r="Z340" s="3"/>
    </row>
    <row r="341" ht="15.75" customHeight="1">
      <c r="A341" s="40"/>
      <c r="B341" s="41"/>
      <c r="C341" s="41"/>
      <c r="D341" s="41"/>
      <c r="E341" s="41"/>
      <c r="F341" s="41"/>
      <c r="G341" s="41"/>
      <c r="H341" s="1"/>
      <c r="I341" s="3"/>
      <c r="J341" s="3"/>
      <c r="K341" s="3"/>
      <c r="L341" s="3"/>
      <c r="M341" s="3"/>
      <c r="N341" s="3"/>
      <c r="O341" s="3"/>
      <c r="P341" s="3"/>
      <c r="Q341" s="3"/>
      <c r="R341" s="3"/>
      <c r="S341" s="3"/>
      <c r="T341" s="3"/>
      <c r="U341" s="3"/>
      <c r="V341" s="3"/>
      <c r="W341" s="3"/>
      <c r="X341" s="3"/>
      <c r="Y341" s="3"/>
      <c r="Z341" s="3"/>
    </row>
    <row r="342" ht="15.75" customHeight="1">
      <c r="A342" s="40"/>
      <c r="B342" s="41"/>
      <c r="C342" s="41"/>
      <c r="D342" s="41"/>
      <c r="E342" s="41"/>
      <c r="F342" s="41"/>
      <c r="G342" s="41"/>
      <c r="H342" s="1"/>
      <c r="I342" s="3"/>
      <c r="J342" s="3"/>
      <c r="K342" s="3"/>
      <c r="L342" s="3"/>
      <c r="M342" s="3"/>
      <c r="N342" s="3"/>
      <c r="O342" s="3"/>
      <c r="P342" s="3"/>
      <c r="Q342" s="3"/>
      <c r="R342" s="3"/>
      <c r="S342" s="3"/>
      <c r="T342" s="3"/>
      <c r="U342" s="3"/>
      <c r="V342" s="3"/>
      <c r="W342" s="3"/>
      <c r="X342" s="3"/>
      <c r="Y342" s="3"/>
      <c r="Z342" s="3"/>
    </row>
    <row r="343" ht="15.75" customHeight="1">
      <c r="A343" s="40"/>
      <c r="B343" s="41"/>
      <c r="C343" s="41"/>
      <c r="D343" s="41"/>
      <c r="E343" s="41"/>
      <c r="F343" s="41"/>
      <c r="G343" s="41"/>
      <c r="H343" s="1"/>
      <c r="I343" s="3"/>
      <c r="J343" s="3"/>
      <c r="K343" s="3"/>
      <c r="L343" s="3"/>
      <c r="M343" s="3"/>
      <c r="N343" s="3"/>
      <c r="O343" s="3"/>
      <c r="P343" s="3"/>
      <c r="Q343" s="3"/>
      <c r="R343" s="3"/>
      <c r="S343" s="3"/>
      <c r="T343" s="3"/>
      <c r="U343" s="3"/>
      <c r="V343" s="3"/>
      <c r="W343" s="3"/>
      <c r="X343" s="3"/>
      <c r="Y343" s="3"/>
      <c r="Z343" s="3"/>
    </row>
    <row r="344" ht="15.75" customHeight="1">
      <c r="A344" s="40"/>
      <c r="B344" s="41"/>
      <c r="C344" s="41"/>
      <c r="D344" s="41"/>
      <c r="E344" s="41"/>
      <c r="F344" s="41"/>
      <c r="G344" s="41"/>
      <c r="H344" s="1"/>
      <c r="I344" s="3"/>
      <c r="J344" s="3"/>
      <c r="K344" s="3"/>
      <c r="L344" s="3"/>
      <c r="M344" s="3"/>
      <c r="N344" s="3"/>
      <c r="O344" s="3"/>
      <c r="P344" s="3"/>
      <c r="Q344" s="3"/>
      <c r="R344" s="3"/>
      <c r="S344" s="3"/>
      <c r="T344" s="3"/>
      <c r="U344" s="3"/>
      <c r="V344" s="3"/>
      <c r="W344" s="3"/>
      <c r="X344" s="3"/>
      <c r="Y344" s="3"/>
      <c r="Z344" s="3"/>
    </row>
    <row r="345" ht="15.75" customHeight="1">
      <c r="A345" s="40"/>
      <c r="B345" s="41"/>
      <c r="C345" s="41"/>
      <c r="D345" s="41"/>
      <c r="E345" s="41"/>
      <c r="F345" s="41"/>
      <c r="G345" s="41"/>
      <c r="H345" s="1"/>
      <c r="I345" s="3"/>
      <c r="J345" s="3"/>
      <c r="K345" s="3"/>
      <c r="L345" s="3"/>
      <c r="M345" s="3"/>
      <c r="N345" s="3"/>
      <c r="O345" s="3"/>
      <c r="P345" s="3"/>
      <c r="Q345" s="3"/>
      <c r="R345" s="3"/>
      <c r="S345" s="3"/>
      <c r="T345" s="3"/>
      <c r="U345" s="3"/>
      <c r="V345" s="3"/>
      <c r="W345" s="3"/>
      <c r="X345" s="3"/>
      <c r="Y345" s="3"/>
      <c r="Z345" s="3"/>
    </row>
    <row r="346" ht="15.75" customHeight="1">
      <c r="A346" s="40"/>
      <c r="B346" s="41"/>
      <c r="C346" s="41"/>
      <c r="D346" s="41"/>
      <c r="E346" s="41"/>
      <c r="F346" s="41"/>
      <c r="G346" s="41"/>
      <c r="H346" s="1"/>
      <c r="I346" s="3"/>
      <c r="J346" s="3"/>
      <c r="K346" s="3"/>
      <c r="L346" s="3"/>
      <c r="M346" s="3"/>
      <c r="N346" s="3"/>
      <c r="O346" s="3"/>
      <c r="P346" s="3"/>
      <c r="Q346" s="3"/>
      <c r="R346" s="3"/>
      <c r="S346" s="3"/>
      <c r="T346" s="3"/>
      <c r="U346" s="3"/>
      <c r="V346" s="3"/>
      <c r="W346" s="3"/>
      <c r="X346" s="3"/>
      <c r="Y346" s="3"/>
      <c r="Z346" s="3"/>
    </row>
    <row r="347" ht="15.75" customHeight="1">
      <c r="A347" s="40"/>
      <c r="B347" s="41"/>
      <c r="C347" s="41"/>
      <c r="D347" s="41"/>
      <c r="E347" s="41"/>
      <c r="F347" s="41"/>
      <c r="G347" s="41"/>
      <c r="H347" s="1"/>
      <c r="I347" s="3"/>
      <c r="J347" s="3"/>
      <c r="K347" s="3"/>
      <c r="L347" s="3"/>
      <c r="M347" s="3"/>
      <c r="N347" s="3"/>
      <c r="O347" s="3"/>
      <c r="P347" s="3"/>
      <c r="Q347" s="3"/>
      <c r="R347" s="3"/>
      <c r="S347" s="3"/>
      <c r="T347" s="3"/>
      <c r="U347" s="3"/>
      <c r="V347" s="3"/>
      <c r="W347" s="3"/>
      <c r="X347" s="3"/>
      <c r="Y347" s="3"/>
      <c r="Z347" s="3"/>
    </row>
    <row r="348" ht="15.75" customHeight="1">
      <c r="A348" s="40"/>
      <c r="B348" s="41"/>
      <c r="C348" s="41"/>
      <c r="D348" s="41"/>
      <c r="E348" s="41"/>
      <c r="F348" s="41"/>
      <c r="G348" s="41"/>
      <c r="H348" s="1"/>
      <c r="I348" s="3"/>
      <c r="J348" s="3"/>
      <c r="K348" s="3"/>
      <c r="L348" s="3"/>
      <c r="M348" s="3"/>
      <c r="N348" s="3"/>
      <c r="O348" s="3"/>
      <c r="P348" s="3"/>
      <c r="Q348" s="3"/>
      <c r="R348" s="3"/>
      <c r="S348" s="3"/>
      <c r="T348" s="3"/>
      <c r="U348" s="3"/>
      <c r="V348" s="3"/>
      <c r="W348" s="3"/>
      <c r="X348" s="3"/>
      <c r="Y348" s="3"/>
      <c r="Z348" s="3"/>
    </row>
    <row r="349" ht="15.75" customHeight="1">
      <c r="A349" s="40"/>
      <c r="B349" s="41"/>
      <c r="C349" s="41"/>
      <c r="D349" s="41"/>
      <c r="E349" s="41"/>
      <c r="F349" s="41"/>
      <c r="G349" s="41"/>
      <c r="H349" s="1"/>
      <c r="I349" s="3"/>
      <c r="J349" s="3"/>
      <c r="K349" s="3"/>
      <c r="L349" s="3"/>
      <c r="M349" s="3"/>
      <c r="N349" s="3"/>
      <c r="O349" s="3"/>
      <c r="P349" s="3"/>
      <c r="Q349" s="3"/>
      <c r="R349" s="3"/>
      <c r="S349" s="3"/>
      <c r="T349" s="3"/>
      <c r="U349" s="3"/>
      <c r="V349" s="3"/>
      <c r="W349" s="3"/>
      <c r="X349" s="3"/>
      <c r="Y349" s="3"/>
      <c r="Z349" s="3"/>
    </row>
    <row r="350" ht="15.75" customHeight="1">
      <c r="A350" s="40"/>
      <c r="B350" s="41"/>
      <c r="C350" s="41"/>
      <c r="D350" s="41"/>
      <c r="E350" s="41"/>
      <c r="F350" s="41"/>
      <c r="G350" s="41"/>
      <c r="H350" s="1"/>
      <c r="I350" s="3"/>
      <c r="J350" s="3"/>
      <c r="K350" s="3"/>
      <c r="L350" s="3"/>
      <c r="M350" s="3"/>
      <c r="N350" s="3"/>
      <c r="O350" s="3"/>
      <c r="P350" s="3"/>
      <c r="Q350" s="3"/>
      <c r="R350" s="3"/>
      <c r="S350" s="3"/>
      <c r="T350" s="3"/>
      <c r="U350" s="3"/>
      <c r="V350" s="3"/>
      <c r="W350" s="3"/>
      <c r="X350" s="3"/>
      <c r="Y350" s="3"/>
      <c r="Z350" s="3"/>
    </row>
    <row r="351" ht="15.75" customHeight="1">
      <c r="A351" s="40"/>
      <c r="B351" s="41"/>
      <c r="C351" s="41"/>
      <c r="D351" s="41"/>
      <c r="E351" s="41"/>
      <c r="F351" s="41"/>
      <c r="G351" s="41"/>
      <c r="H351" s="1"/>
      <c r="I351" s="3"/>
      <c r="J351" s="3"/>
      <c r="K351" s="3"/>
      <c r="L351" s="3"/>
      <c r="M351" s="3"/>
      <c r="N351" s="3"/>
      <c r="O351" s="3"/>
      <c r="P351" s="3"/>
      <c r="Q351" s="3"/>
      <c r="R351" s="3"/>
      <c r="S351" s="3"/>
      <c r="T351" s="3"/>
      <c r="U351" s="3"/>
      <c r="V351" s="3"/>
      <c r="W351" s="3"/>
      <c r="X351" s="3"/>
      <c r="Y351" s="3"/>
      <c r="Z351" s="3"/>
    </row>
    <row r="352" ht="15.75" customHeight="1">
      <c r="A352" s="40"/>
      <c r="B352" s="41"/>
      <c r="C352" s="41"/>
      <c r="D352" s="41"/>
      <c r="E352" s="41"/>
      <c r="F352" s="41"/>
      <c r="G352" s="41"/>
      <c r="H352" s="1"/>
      <c r="I352" s="3"/>
      <c r="J352" s="3"/>
      <c r="K352" s="3"/>
      <c r="L352" s="3"/>
      <c r="M352" s="3"/>
      <c r="N352" s="3"/>
      <c r="O352" s="3"/>
      <c r="P352" s="3"/>
      <c r="Q352" s="3"/>
      <c r="R352" s="3"/>
      <c r="S352" s="3"/>
      <c r="T352" s="3"/>
      <c r="U352" s="3"/>
      <c r="V352" s="3"/>
      <c r="W352" s="3"/>
      <c r="X352" s="3"/>
      <c r="Y352" s="3"/>
      <c r="Z352" s="3"/>
    </row>
    <row r="353" ht="15.75" customHeight="1">
      <c r="A353" s="40"/>
      <c r="B353" s="41"/>
      <c r="C353" s="41"/>
      <c r="D353" s="41"/>
      <c r="E353" s="41"/>
      <c r="F353" s="41"/>
      <c r="G353" s="41"/>
      <c r="H353" s="1"/>
      <c r="I353" s="3"/>
      <c r="J353" s="3"/>
      <c r="K353" s="3"/>
      <c r="L353" s="3"/>
      <c r="M353" s="3"/>
      <c r="N353" s="3"/>
      <c r="O353" s="3"/>
      <c r="P353" s="3"/>
      <c r="Q353" s="3"/>
      <c r="R353" s="3"/>
      <c r="S353" s="3"/>
      <c r="T353" s="3"/>
      <c r="U353" s="3"/>
      <c r="V353" s="3"/>
      <c r="W353" s="3"/>
      <c r="X353" s="3"/>
      <c r="Y353" s="3"/>
      <c r="Z353" s="3"/>
    </row>
    <row r="354" ht="15.75" customHeight="1">
      <c r="A354" s="40"/>
      <c r="B354" s="41"/>
      <c r="C354" s="41"/>
      <c r="D354" s="41"/>
      <c r="E354" s="41"/>
      <c r="F354" s="41"/>
      <c r="G354" s="41"/>
      <c r="H354" s="1"/>
      <c r="I354" s="3"/>
      <c r="J354" s="3"/>
      <c r="K354" s="3"/>
      <c r="L354" s="3"/>
      <c r="M354" s="3"/>
      <c r="N354" s="3"/>
      <c r="O354" s="3"/>
      <c r="P354" s="3"/>
      <c r="Q354" s="3"/>
      <c r="R354" s="3"/>
      <c r="S354" s="3"/>
      <c r="T354" s="3"/>
      <c r="U354" s="3"/>
      <c r="V354" s="3"/>
      <c r="W354" s="3"/>
      <c r="X354" s="3"/>
      <c r="Y354" s="3"/>
      <c r="Z354" s="3"/>
    </row>
    <row r="355" ht="15.75" customHeight="1">
      <c r="A355" s="40"/>
      <c r="B355" s="41"/>
      <c r="C355" s="41"/>
      <c r="D355" s="41"/>
      <c r="E355" s="41"/>
      <c r="F355" s="41"/>
      <c r="G355" s="41"/>
      <c r="H355" s="1"/>
      <c r="I355" s="3"/>
      <c r="J355" s="3"/>
      <c r="K355" s="3"/>
      <c r="L355" s="3"/>
      <c r="M355" s="3"/>
      <c r="N355" s="3"/>
      <c r="O355" s="3"/>
      <c r="P355" s="3"/>
      <c r="Q355" s="3"/>
      <c r="R355" s="3"/>
      <c r="S355" s="3"/>
      <c r="T355" s="3"/>
      <c r="U355" s="3"/>
      <c r="V355" s="3"/>
      <c r="W355" s="3"/>
      <c r="X355" s="3"/>
      <c r="Y355" s="3"/>
      <c r="Z355" s="3"/>
    </row>
    <row r="356" ht="15.75" customHeight="1">
      <c r="A356" s="40"/>
      <c r="B356" s="41"/>
      <c r="C356" s="41"/>
      <c r="D356" s="41"/>
      <c r="E356" s="41"/>
      <c r="F356" s="41"/>
      <c r="G356" s="41"/>
      <c r="H356" s="1"/>
      <c r="I356" s="3"/>
      <c r="J356" s="3"/>
      <c r="K356" s="3"/>
      <c r="L356" s="3"/>
      <c r="M356" s="3"/>
      <c r="N356" s="3"/>
      <c r="O356" s="3"/>
      <c r="P356" s="3"/>
      <c r="Q356" s="3"/>
      <c r="R356" s="3"/>
      <c r="S356" s="3"/>
      <c r="T356" s="3"/>
      <c r="U356" s="3"/>
      <c r="V356" s="3"/>
      <c r="W356" s="3"/>
      <c r="X356" s="3"/>
      <c r="Y356" s="3"/>
      <c r="Z356" s="3"/>
    </row>
    <row r="357" ht="15.75" customHeight="1">
      <c r="A357" s="40"/>
      <c r="B357" s="41"/>
      <c r="C357" s="41"/>
      <c r="D357" s="41"/>
      <c r="E357" s="41"/>
      <c r="F357" s="41"/>
      <c r="G357" s="41"/>
      <c r="H357" s="1"/>
      <c r="I357" s="3"/>
      <c r="J357" s="3"/>
      <c r="K357" s="3"/>
      <c r="L357" s="3"/>
      <c r="M357" s="3"/>
      <c r="N357" s="3"/>
      <c r="O357" s="3"/>
      <c r="P357" s="3"/>
      <c r="Q357" s="3"/>
      <c r="R357" s="3"/>
      <c r="S357" s="3"/>
      <c r="T357" s="3"/>
      <c r="U357" s="3"/>
      <c r="V357" s="3"/>
      <c r="W357" s="3"/>
      <c r="X357" s="3"/>
      <c r="Y357" s="3"/>
      <c r="Z357" s="3"/>
    </row>
    <row r="358" ht="15.75" customHeight="1">
      <c r="A358" s="40"/>
      <c r="B358" s="41"/>
      <c r="C358" s="41"/>
      <c r="D358" s="41"/>
      <c r="E358" s="41"/>
      <c r="F358" s="41"/>
      <c r="G358" s="41"/>
      <c r="H358" s="1"/>
      <c r="I358" s="3"/>
      <c r="J358" s="3"/>
      <c r="K358" s="3"/>
      <c r="L358" s="3"/>
      <c r="M358" s="3"/>
      <c r="N358" s="3"/>
      <c r="O358" s="3"/>
      <c r="P358" s="3"/>
      <c r="Q358" s="3"/>
      <c r="R358" s="3"/>
      <c r="S358" s="3"/>
      <c r="T358" s="3"/>
      <c r="U358" s="3"/>
      <c r="V358" s="3"/>
      <c r="W358" s="3"/>
      <c r="X358" s="3"/>
      <c r="Y358" s="3"/>
      <c r="Z358" s="3"/>
    </row>
    <row r="359" ht="15.75" customHeight="1">
      <c r="A359" s="40"/>
      <c r="B359" s="41"/>
      <c r="C359" s="41"/>
      <c r="D359" s="41"/>
      <c r="E359" s="41"/>
      <c r="F359" s="41"/>
      <c r="G359" s="41"/>
      <c r="H359" s="1"/>
      <c r="I359" s="3"/>
      <c r="J359" s="3"/>
      <c r="K359" s="3"/>
      <c r="L359" s="3"/>
      <c r="M359" s="3"/>
      <c r="N359" s="3"/>
      <c r="O359" s="3"/>
      <c r="P359" s="3"/>
      <c r="Q359" s="3"/>
      <c r="R359" s="3"/>
      <c r="S359" s="3"/>
      <c r="T359" s="3"/>
      <c r="U359" s="3"/>
      <c r="V359" s="3"/>
      <c r="W359" s="3"/>
      <c r="X359" s="3"/>
      <c r="Y359" s="3"/>
      <c r="Z359" s="3"/>
    </row>
    <row r="360" ht="15.75" customHeight="1">
      <c r="A360" s="40"/>
      <c r="B360" s="41"/>
      <c r="C360" s="41"/>
      <c r="D360" s="41"/>
      <c r="E360" s="41"/>
      <c r="F360" s="41"/>
      <c r="G360" s="41"/>
      <c r="H360" s="1"/>
      <c r="I360" s="3"/>
      <c r="J360" s="3"/>
      <c r="K360" s="3"/>
      <c r="L360" s="3"/>
      <c r="M360" s="3"/>
      <c r="N360" s="3"/>
      <c r="O360" s="3"/>
      <c r="P360" s="3"/>
      <c r="Q360" s="3"/>
      <c r="R360" s="3"/>
      <c r="S360" s="3"/>
      <c r="T360" s="3"/>
      <c r="U360" s="3"/>
      <c r="V360" s="3"/>
      <c r="W360" s="3"/>
      <c r="X360" s="3"/>
      <c r="Y360" s="3"/>
      <c r="Z360" s="3"/>
    </row>
    <row r="361" ht="15.75" customHeight="1">
      <c r="A361" s="40"/>
      <c r="B361" s="41"/>
      <c r="C361" s="41"/>
      <c r="D361" s="41"/>
      <c r="E361" s="41"/>
      <c r="F361" s="41"/>
      <c r="G361" s="41"/>
      <c r="H361" s="1"/>
      <c r="I361" s="3"/>
      <c r="J361" s="3"/>
      <c r="K361" s="3"/>
      <c r="L361" s="3"/>
      <c r="M361" s="3"/>
      <c r="N361" s="3"/>
      <c r="O361" s="3"/>
      <c r="P361" s="3"/>
      <c r="Q361" s="3"/>
      <c r="R361" s="3"/>
      <c r="S361" s="3"/>
      <c r="T361" s="3"/>
      <c r="U361" s="3"/>
      <c r="V361" s="3"/>
      <c r="W361" s="3"/>
      <c r="X361" s="3"/>
      <c r="Y361" s="3"/>
      <c r="Z361" s="3"/>
    </row>
    <row r="362" ht="15.75" customHeight="1">
      <c r="A362" s="40"/>
      <c r="B362" s="41"/>
      <c r="C362" s="41"/>
      <c r="D362" s="41"/>
      <c r="E362" s="41"/>
      <c r="F362" s="41"/>
      <c r="G362" s="41"/>
      <c r="H362" s="1"/>
      <c r="I362" s="3"/>
      <c r="J362" s="3"/>
      <c r="K362" s="3"/>
      <c r="L362" s="3"/>
      <c r="M362" s="3"/>
      <c r="N362" s="3"/>
      <c r="O362" s="3"/>
      <c r="P362" s="3"/>
      <c r="Q362" s="3"/>
      <c r="R362" s="3"/>
      <c r="S362" s="3"/>
      <c r="T362" s="3"/>
      <c r="U362" s="3"/>
      <c r="V362" s="3"/>
      <c r="W362" s="3"/>
      <c r="X362" s="3"/>
      <c r="Y362" s="3"/>
      <c r="Z362" s="3"/>
    </row>
    <row r="363" ht="15.75" customHeight="1">
      <c r="A363" s="40"/>
      <c r="B363" s="41"/>
      <c r="C363" s="41"/>
      <c r="D363" s="41"/>
      <c r="E363" s="41"/>
      <c r="F363" s="41"/>
      <c r="G363" s="41"/>
      <c r="H363" s="1"/>
      <c r="I363" s="3"/>
      <c r="J363" s="3"/>
      <c r="K363" s="3"/>
      <c r="L363" s="3"/>
      <c r="M363" s="3"/>
      <c r="N363" s="3"/>
      <c r="O363" s="3"/>
      <c r="P363" s="3"/>
      <c r="Q363" s="3"/>
      <c r="R363" s="3"/>
      <c r="S363" s="3"/>
      <c r="T363" s="3"/>
      <c r="U363" s="3"/>
      <c r="V363" s="3"/>
      <c r="W363" s="3"/>
      <c r="X363" s="3"/>
      <c r="Y363" s="3"/>
      <c r="Z363" s="3"/>
    </row>
    <row r="364" ht="15.75" customHeight="1">
      <c r="A364" s="40"/>
      <c r="B364" s="41"/>
      <c r="C364" s="41"/>
      <c r="D364" s="41"/>
      <c r="E364" s="41"/>
      <c r="F364" s="41"/>
      <c r="G364" s="41"/>
      <c r="H364" s="1"/>
      <c r="I364" s="3"/>
      <c r="J364" s="3"/>
      <c r="K364" s="3"/>
      <c r="L364" s="3"/>
      <c r="M364" s="3"/>
      <c r="N364" s="3"/>
      <c r="O364" s="3"/>
      <c r="P364" s="3"/>
      <c r="Q364" s="3"/>
      <c r="R364" s="3"/>
      <c r="S364" s="3"/>
      <c r="T364" s="3"/>
      <c r="U364" s="3"/>
      <c r="V364" s="3"/>
      <c r="W364" s="3"/>
      <c r="X364" s="3"/>
      <c r="Y364" s="3"/>
      <c r="Z364" s="3"/>
    </row>
    <row r="365" ht="15.75" customHeight="1">
      <c r="A365" s="40"/>
      <c r="B365" s="41"/>
      <c r="C365" s="41"/>
      <c r="D365" s="41"/>
      <c r="E365" s="41"/>
      <c r="F365" s="41"/>
      <c r="G365" s="41"/>
      <c r="H365" s="1"/>
      <c r="I365" s="3"/>
      <c r="J365" s="3"/>
      <c r="K365" s="3"/>
      <c r="L365" s="3"/>
      <c r="M365" s="3"/>
      <c r="N365" s="3"/>
      <c r="O365" s="3"/>
      <c r="P365" s="3"/>
      <c r="Q365" s="3"/>
      <c r="R365" s="3"/>
      <c r="S365" s="3"/>
      <c r="T365" s="3"/>
      <c r="U365" s="3"/>
      <c r="V365" s="3"/>
      <c r="W365" s="3"/>
      <c r="X365" s="3"/>
      <c r="Y365" s="3"/>
      <c r="Z365" s="3"/>
    </row>
    <row r="366" ht="15.75" customHeight="1">
      <c r="A366" s="40"/>
      <c r="B366" s="41"/>
      <c r="C366" s="41"/>
      <c r="D366" s="41"/>
      <c r="E366" s="41"/>
      <c r="F366" s="41"/>
      <c r="G366" s="41"/>
      <c r="H366" s="1"/>
      <c r="I366" s="3"/>
      <c r="J366" s="3"/>
      <c r="K366" s="3"/>
      <c r="L366" s="3"/>
      <c r="M366" s="3"/>
      <c r="N366" s="3"/>
      <c r="O366" s="3"/>
      <c r="P366" s="3"/>
      <c r="Q366" s="3"/>
      <c r="R366" s="3"/>
      <c r="S366" s="3"/>
      <c r="T366" s="3"/>
      <c r="U366" s="3"/>
      <c r="V366" s="3"/>
      <c r="W366" s="3"/>
      <c r="X366" s="3"/>
      <c r="Y366" s="3"/>
      <c r="Z366" s="3"/>
    </row>
    <row r="367" ht="15.75" customHeight="1">
      <c r="A367" s="40"/>
      <c r="B367" s="41"/>
      <c r="C367" s="41"/>
      <c r="D367" s="41"/>
      <c r="E367" s="41"/>
      <c r="F367" s="41"/>
      <c r="G367" s="41"/>
      <c r="H367" s="1"/>
      <c r="I367" s="3"/>
      <c r="J367" s="3"/>
      <c r="K367" s="3"/>
      <c r="L367" s="3"/>
      <c r="M367" s="3"/>
      <c r="N367" s="3"/>
      <c r="O367" s="3"/>
      <c r="P367" s="3"/>
      <c r="Q367" s="3"/>
      <c r="R367" s="3"/>
      <c r="S367" s="3"/>
      <c r="T367" s="3"/>
      <c r="U367" s="3"/>
      <c r="V367" s="3"/>
      <c r="W367" s="3"/>
      <c r="X367" s="3"/>
      <c r="Y367" s="3"/>
      <c r="Z367" s="3"/>
    </row>
    <row r="368" ht="15.75" customHeight="1">
      <c r="A368" s="40"/>
      <c r="B368" s="41"/>
      <c r="C368" s="41"/>
      <c r="D368" s="41"/>
      <c r="E368" s="41"/>
      <c r="F368" s="41"/>
      <c r="G368" s="41"/>
      <c r="H368" s="1"/>
      <c r="I368" s="3"/>
      <c r="J368" s="3"/>
      <c r="K368" s="3"/>
      <c r="L368" s="3"/>
      <c r="M368" s="3"/>
      <c r="N368" s="3"/>
      <c r="O368" s="3"/>
      <c r="P368" s="3"/>
      <c r="Q368" s="3"/>
      <c r="R368" s="3"/>
      <c r="S368" s="3"/>
      <c r="T368" s="3"/>
      <c r="U368" s="3"/>
      <c r="V368" s="3"/>
      <c r="W368" s="3"/>
      <c r="X368" s="3"/>
      <c r="Y368" s="3"/>
      <c r="Z368" s="3"/>
    </row>
    <row r="369" ht="15.75" customHeight="1">
      <c r="A369" s="40"/>
      <c r="B369" s="41"/>
      <c r="C369" s="41"/>
      <c r="D369" s="41"/>
      <c r="E369" s="41"/>
      <c r="F369" s="41"/>
      <c r="G369" s="41"/>
      <c r="H369" s="1"/>
      <c r="I369" s="3"/>
      <c r="J369" s="3"/>
      <c r="K369" s="3"/>
      <c r="L369" s="3"/>
      <c r="M369" s="3"/>
      <c r="N369" s="3"/>
      <c r="O369" s="3"/>
      <c r="P369" s="3"/>
      <c r="Q369" s="3"/>
      <c r="R369" s="3"/>
      <c r="S369" s="3"/>
      <c r="T369" s="3"/>
      <c r="U369" s="3"/>
      <c r="V369" s="3"/>
      <c r="W369" s="3"/>
      <c r="X369" s="3"/>
      <c r="Y369" s="3"/>
      <c r="Z369" s="3"/>
    </row>
    <row r="370" ht="15.75" customHeight="1">
      <c r="A370" s="40"/>
      <c r="B370" s="41"/>
      <c r="C370" s="41"/>
      <c r="D370" s="41"/>
      <c r="E370" s="41"/>
      <c r="F370" s="41"/>
      <c r="G370" s="41"/>
      <c r="H370" s="1"/>
      <c r="I370" s="3"/>
      <c r="J370" s="3"/>
      <c r="K370" s="3"/>
      <c r="L370" s="3"/>
      <c r="M370" s="3"/>
      <c r="N370" s="3"/>
      <c r="O370" s="3"/>
      <c r="P370" s="3"/>
      <c r="Q370" s="3"/>
      <c r="R370" s="3"/>
      <c r="S370" s="3"/>
      <c r="T370" s="3"/>
      <c r="U370" s="3"/>
      <c r="V370" s="3"/>
      <c r="W370" s="3"/>
      <c r="X370" s="3"/>
      <c r="Y370" s="3"/>
      <c r="Z370" s="3"/>
    </row>
    <row r="371" ht="15.75" customHeight="1">
      <c r="A371" s="40"/>
      <c r="B371" s="41"/>
      <c r="C371" s="41"/>
      <c r="D371" s="41"/>
      <c r="E371" s="41"/>
      <c r="F371" s="41"/>
      <c r="G371" s="41"/>
      <c r="H371" s="1"/>
      <c r="I371" s="3"/>
      <c r="J371" s="3"/>
      <c r="K371" s="3"/>
      <c r="L371" s="3"/>
      <c r="M371" s="3"/>
      <c r="N371" s="3"/>
      <c r="O371" s="3"/>
      <c r="P371" s="3"/>
      <c r="Q371" s="3"/>
      <c r="R371" s="3"/>
      <c r="S371" s="3"/>
      <c r="T371" s="3"/>
      <c r="U371" s="3"/>
      <c r="V371" s="3"/>
      <c r="W371" s="3"/>
      <c r="X371" s="3"/>
      <c r="Y371" s="3"/>
      <c r="Z371" s="3"/>
    </row>
    <row r="372" ht="15.75" customHeight="1">
      <c r="A372" s="40"/>
      <c r="B372" s="41"/>
      <c r="C372" s="41"/>
      <c r="D372" s="41"/>
      <c r="E372" s="41"/>
      <c r="F372" s="41"/>
      <c r="G372" s="41"/>
      <c r="H372" s="1"/>
      <c r="I372" s="3"/>
      <c r="J372" s="3"/>
      <c r="K372" s="3"/>
      <c r="L372" s="3"/>
      <c r="M372" s="3"/>
      <c r="N372" s="3"/>
      <c r="O372" s="3"/>
      <c r="P372" s="3"/>
      <c r="Q372" s="3"/>
      <c r="R372" s="3"/>
      <c r="S372" s="3"/>
      <c r="T372" s="3"/>
      <c r="U372" s="3"/>
      <c r="V372" s="3"/>
      <c r="W372" s="3"/>
      <c r="X372" s="3"/>
      <c r="Y372" s="3"/>
      <c r="Z372" s="3"/>
    </row>
    <row r="373" ht="15.75" customHeight="1">
      <c r="A373" s="40"/>
      <c r="B373" s="41"/>
      <c r="C373" s="41"/>
      <c r="D373" s="41"/>
      <c r="E373" s="41"/>
      <c r="F373" s="41"/>
      <c r="G373" s="41"/>
      <c r="H373" s="1"/>
      <c r="I373" s="3"/>
      <c r="J373" s="3"/>
      <c r="K373" s="3"/>
      <c r="L373" s="3"/>
      <c r="M373" s="3"/>
      <c r="N373" s="3"/>
      <c r="O373" s="3"/>
      <c r="P373" s="3"/>
      <c r="Q373" s="3"/>
      <c r="R373" s="3"/>
      <c r="S373" s="3"/>
      <c r="T373" s="3"/>
      <c r="U373" s="3"/>
      <c r="V373" s="3"/>
      <c r="W373" s="3"/>
      <c r="X373" s="3"/>
      <c r="Y373" s="3"/>
      <c r="Z373" s="3"/>
    </row>
    <row r="374" ht="15.75" customHeight="1">
      <c r="A374" s="40"/>
      <c r="B374" s="41"/>
      <c r="C374" s="41"/>
      <c r="D374" s="41"/>
      <c r="E374" s="41"/>
      <c r="F374" s="41"/>
      <c r="G374" s="41"/>
      <c r="H374" s="1"/>
      <c r="I374" s="3"/>
      <c r="J374" s="3"/>
      <c r="K374" s="3"/>
      <c r="L374" s="3"/>
      <c r="M374" s="3"/>
      <c r="N374" s="3"/>
      <c r="O374" s="3"/>
      <c r="P374" s="3"/>
      <c r="Q374" s="3"/>
      <c r="R374" s="3"/>
      <c r="S374" s="3"/>
      <c r="T374" s="3"/>
      <c r="U374" s="3"/>
      <c r="V374" s="3"/>
      <c r="W374" s="3"/>
      <c r="X374" s="3"/>
      <c r="Y374" s="3"/>
      <c r="Z374" s="3"/>
    </row>
    <row r="375" ht="15.75" customHeight="1">
      <c r="A375" s="40"/>
      <c r="B375" s="41"/>
      <c r="C375" s="41"/>
      <c r="D375" s="41"/>
      <c r="E375" s="41"/>
      <c r="F375" s="41"/>
      <c r="G375" s="41"/>
      <c r="H375" s="1"/>
      <c r="I375" s="3"/>
      <c r="J375" s="3"/>
      <c r="K375" s="3"/>
      <c r="L375" s="3"/>
      <c r="M375" s="3"/>
      <c r="N375" s="3"/>
      <c r="O375" s="3"/>
      <c r="P375" s="3"/>
      <c r="Q375" s="3"/>
      <c r="R375" s="3"/>
      <c r="S375" s="3"/>
      <c r="T375" s="3"/>
      <c r="U375" s="3"/>
      <c r="V375" s="3"/>
      <c r="W375" s="3"/>
      <c r="X375" s="3"/>
      <c r="Y375" s="3"/>
      <c r="Z375" s="3"/>
    </row>
    <row r="376" ht="15.75" customHeight="1">
      <c r="A376" s="40"/>
      <c r="B376" s="41"/>
      <c r="C376" s="41"/>
      <c r="D376" s="41"/>
      <c r="E376" s="41"/>
      <c r="F376" s="41"/>
      <c r="G376" s="41"/>
      <c r="H376" s="1"/>
      <c r="I376" s="3"/>
      <c r="J376" s="3"/>
      <c r="K376" s="3"/>
      <c r="L376" s="3"/>
      <c r="M376" s="3"/>
      <c r="N376" s="3"/>
      <c r="O376" s="3"/>
      <c r="P376" s="3"/>
      <c r="Q376" s="3"/>
      <c r="R376" s="3"/>
      <c r="S376" s="3"/>
      <c r="T376" s="3"/>
      <c r="U376" s="3"/>
      <c r="V376" s="3"/>
      <c r="W376" s="3"/>
      <c r="X376" s="3"/>
      <c r="Y376" s="3"/>
      <c r="Z376" s="3"/>
    </row>
    <row r="377" ht="15.75" customHeight="1">
      <c r="A377" s="40"/>
      <c r="B377" s="41"/>
      <c r="C377" s="41"/>
      <c r="D377" s="41"/>
      <c r="E377" s="41"/>
      <c r="F377" s="41"/>
      <c r="G377" s="41"/>
      <c r="H377" s="1"/>
      <c r="I377" s="3"/>
      <c r="J377" s="3"/>
      <c r="K377" s="3"/>
      <c r="L377" s="3"/>
      <c r="M377" s="3"/>
      <c r="N377" s="3"/>
      <c r="O377" s="3"/>
      <c r="P377" s="3"/>
      <c r="Q377" s="3"/>
      <c r="R377" s="3"/>
      <c r="S377" s="3"/>
      <c r="T377" s="3"/>
      <c r="U377" s="3"/>
      <c r="V377" s="3"/>
      <c r="W377" s="3"/>
      <c r="X377" s="3"/>
      <c r="Y377" s="3"/>
      <c r="Z377" s="3"/>
    </row>
    <row r="378" ht="15.75" customHeight="1">
      <c r="A378" s="40"/>
      <c r="B378" s="41"/>
      <c r="C378" s="41"/>
      <c r="D378" s="41"/>
      <c r="E378" s="41"/>
      <c r="F378" s="41"/>
      <c r="G378" s="41"/>
      <c r="H378" s="1"/>
      <c r="I378" s="3"/>
      <c r="J378" s="3"/>
      <c r="K378" s="3"/>
      <c r="L378" s="3"/>
      <c r="M378" s="3"/>
      <c r="N378" s="3"/>
      <c r="O378" s="3"/>
      <c r="P378" s="3"/>
      <c r="Q378" s="3"/>
      <c r="R378" s="3"/>
      <c r="S378" s="3"/>
      <c r="T378" s="3"/>
      <c r="U378" s="3"/>
      <c r="V378" s="3"/>
      <c r="W378" s="3"/>
      <c r="X378" s="3"/>
      <c r="Y378" s="3"/>
      <c r="Z378" s="3"/>
    </row>
    <row r="379" ht="15.75" customHeight="1">
      <c r="A379" s="40"/>
      <c r="B379" s="41"/>
      <c r="C379" s="41"/>
      <c r="D379" s="41"/>
      <c r="E379" s="41"/>
      <c r="F379" s="41"/>
      <c r="G379" s="41"/>
      <c r="H379" s="1"/>
      <c r="I379" s="3"/>
      <c r="J379" s="3"/>
      <c r="K379" s="3"/>
      <c r="L379" s="3"/>
      <c r="M379" s="3"/>
      <c r="N379" s="3"/>
      <c r="O379" s="3"/>
      <c r="P379" s="3"/>
      <c r="Q379" s="3"/>
      <c r="R379" s="3"/>
      <c r="S379" s="3"/>
      <c r="T379" s="3"/>
      <c r="U379" s="3"/>
      <c r="V379" s="3"/>
      <c r="W379" s="3"/>
      <c r="X379" s="3"/>
      <c r="Y379" s="3"/>
      <c r="Z379" s="3"/>
    </row>
    <row r="380" ht="15.75" customHeight="1">
      <c r="A380" s="40"/>
      <c r="B380" s="41"/>
      <c r="C380" s="41"/>
      <c r="D380" s="41"/>
      <c r="E380" s="41"/>
      <c r="F380" s="41"/>
      <c r="G380" s="41"/>
      <c r="H380" s="1"/>
      <c r="I380" s="3"/>
      <c r="J380" s="3"/>
      <c r="K380" s="3"/>
      <c r="L380" s="3"/>
      <c r="M380" s="3"/>
      <c r="N380" s="3"/>
      <c r="O380" s="3"/>
      <c r="P380" s="3"/>
      <c r="Q380" s="3"/>
      <c r="R380" s="3"/>
      <c r="S380" s="3"/>
      <c r="T380" s="3"/>
      <c r="U380" s="3"/>
      <c r="V380" s="3"/>
      <c r="W380" s="3"/>
      <c r="X380" s="3"/>
      <c r="Y380" s="3"/>
      <c r="Z380" s="3"/>
    </row>
    <row r="381" ht="15.75" customHeight="1">
      <c r="A381" s="40"/>
      <c r="B381" s="41"/>
      <c r="C381" s="41"/>
      <c r="D381" s="41"/>
      <c r="E381" s="41"/>
      <c r="F381" s="41"/>
      <c r="G381" s="41"/>
      <c r="H381" s="1"/>
      <c r="I381" s="3"/>
      <c r="J381" s="3"/>
      <c r="K381" s="3"/>
      <c r="L381" s="3"/>
      <c r="M381" s="3"/>
      <c r="N381" s="3"/>
      <c r="O381" s="3"/>
      <c r="P381" s="3"/>
      <c r="Q381" s="3"/>
      <c r="R381" s="3"/>
      <c r="S381" s="3"/>
      <c r="T381" s="3"/>
      <c r="U381" s="3"/>
      <c r="V381" s="3"/>
      <c r="W381" s="3"/>
      <c r="X381" s="3"/>
      <c r="Y381" s="3"/>
      <c r="Z381" s="3"/>
    </row>
    <row r="382" ht="15.75" customHeight="1">
      <c r="A382" s="40"/>
      <c r="B382" s="41"/>
      <c r="C382" s="41"/>
      <c r="D382" s="41"/>
      <c r="E382" s="41"/>
      <c r="F382" s="41"/>
      <c r="G382" s="41"/>
      <c r="H382" s="1"/>
      <c r="I382" s="3"/>
      <c r="J382" s="3"/>
      <c r="K382" s="3"/>
      <c r="L382" s="3"/>
      <c r="M382" s="3"/>
      <c r="N382" s="3"/>
      <c r="O382" s="3"/>
      <c r="P382" s="3"/>
      <c r="Q382" s="3"/>
      <c r="R382" s="3"/>
      <c r="S382" s="3"/>
      <c r="T382" s="3"/>
      <c r="U382" s="3"/>
      <c r="V382" s="3"/>
      <c r="W382" s="3"/>
      <c r="X382" s="3"/>
      <c r="Y382" s="3"/>
      <c r="Z382" s="3"/>
    </row>
    <row r="383" ht="15.75" customHeight="1">
      <c r="A383" s="40"/>
      <c r="B383" s="41"/>
      <c r="C383" s="41"/>
      <c r="D383" s="41"/>
      <c r="E383" s="41"/>
      <c r="F383" s="41"/>
      <c r="G383" s="41"/>
      <c r="H383" s="1"/>
      <c r="I383" s="3"/>
      <c r="J383" s="3"/>
      <c r="K383" s="3"/>
      <c r="L383" s="3"/>
      <c r="M383" s="3"/>
      <c r="N383" s="3"/>
      <c r="O383" s="3"/>
      <c r="P383" s="3"/>
      <c r="Q383" s="3"/>
      <c r="R383" s="3"/>
      <c r="S383" s="3"/>
      <c r="T383" s="3"/>
      <c r="U383" s="3"/>
      <c r="V383" s="3"/>
      <c r="W383" s="3"/>
      <c r="X383" s="3"/>
      <c r="Y383" s="3"/>
      <c r="Z383" s="3"/>
    </row>
    <row r="384" ht="15.75" customHeight="1">
      <c r="A384" s="40"/>
      <c r="B384" s="41"/>
      <c r="C384" s="41"/>
      <c r="D384" s="41"/>
      <c r="E384" s="41"/>
      <c r="F384" s="41"/>
      <c r="G384" s="41"/>
      <c r="H384" s="1"/>
      <c r="I384" s="3"/>
      <c r="J384" s="3"/>
      <c r="K384" s="3"/>
      <c r="L384" s="3"/>
      <c r="M384" s="3"/>
      <c r="N384" s="3"/>
      <c r="O384" s="3"/>
      <c r="P384" s="3"/>
      <c r="Q384" s="3"/>
      <c r="R384" s="3"/>
      <c r="S384" s="3"/>
      <c r="T384" s="3"/>
      <c r="U384" s="3"/>
      <c r="V384" s="3"/>
      <c r="W384" s="3"/>
      <c r="X384" s="3"/>
      <c r="Y384" s="3"/>
      <c r="Z384" s="3"/>
    </row>
    <row r="385" ht="15.75" customHeight="1">
      <c r="A385" s="40"/>
      <c r="B385" s="41"/>
      <c r="C385" s="41"/>
      <c r="D385" s="41"/>
      <c r="E385" s="41"/>
      <c r="F385" s="41"/>
      <c r="G385" s="41"/>
      <c r="H385" s="1"/>
      <c r="I385" s="3"/>
      <c r="J385" s="3"/>
      <c r="K385" s="3"/>
      <c r="L385" s="3"/>
      <c r="M385" s="3"/>
      <c r="N385" s="3"/>
      <c r="O385" s="3"/>
      <c r="P385" s="3"/>
      <c r="Q385" s="3"/>
      <c r="R385" s="3"/>
      <c r="S385" s="3"/>
      <c r="T385" s="3"/>
      <c r="U385" s="3"/>
      <c r="V385" s="3"/>
      <c r="W385" s="3"/>
      <c r="X385" s="3"/>
      <c r="Y385" s="3"/>
      <c r="Z385" s="3"/>
    </row>
    <row r="386" ht="15.75" customHeight="1">
      <c r="A386" s="40"/>
      <c r="B386" s="41"/>
      <c r="C386" s="41"/>
      <c r="D386" s="41"/>
      <c r="E386" s="41"/>
      <c r="F386" s="41"/>
      <c r="G386" s="41"/>
      <c r="H386" s="1"/>
      <c r="I386" s="3"/>
      <c r="J386" s="3"/>
      <c r="K386" s="3"/>
      <c r="L386" s="3"/>
      <c r="M386" s="3"/>
      <c r="N386" s="3"/>
      <c r="O386" s="3"/>
      <c r="P386" s="3"/>
      <c r="Q386" s="3"/>
      <c r="R386" s="3"/>
      <c r="S386" s="3"/>
      <c r="T386" s="3"/>
      <c r="U386" s="3"/>
      <c r="V386" s="3"/>
      <c r="W386" s="3"/>
      <c r="X386" s="3"/>
      <c r="Y386" s="3"/>
      <c r="Z386" s="3"/>
    </row>
    <row r="387" ht="15.75" customHeight="1">
      <c r="A387" s="40"/>
      <c r="B387" s="41"/>
      <c r="C387" s="41"/>
      <c r="D387" s="41"/>
      <c r="E387" s="41"/>
      <c r="F387" s="41"/>
      <c r="G387" s="41"/>
      <c r="H387" s="1"/>
      <c r="I387" s="3"/>
      <c r="J387" s="3"/>
      <c r="K387" s="3"/>
      <c r="L387" s="3"/>
      <c r="M387" s="3"/>
      <c r="N387" s="3"/>
      <c r="O387" s="3"/>
      <c r="P387" s="3"/>
      <c r="Q387" s="3"/>
      <c r="R387" s="3"/>
      <c r="S387" s="3"/>
      <c r="T387" s="3"/>
      <c r="U387" s="3"/>
      <c r="V387" s="3"/>
      <c r="W387" s="3"/>
      <c r="X387" s="3"/>
      <c r="Y387" s="3"/>
      <c r="Z387" s="3"/>
    </row>
    <row r="388" ht="15.75" customHeight="1">
      <c r="A388" s="40"/>
      <c r="B388" s="41"/>
      <c r="C388" s="41"/>
      <c r="D388" s="41"/>
      <c r="E388" s="41"/>
      <c r="F388" s="41"/>
      <c r="G388" s="41"/>
      <c r="H388" s="1"/>
      <c r="I388" s="3"/>
      <c r="J388" s="3"/>
      <c r="K388" s="3"/>
      <c r="L388" s="3"/>
      <c r="M388" s="3"/>
      <c r="N388" s="3"/>
      <c r="O388" s="3"/>
      <c r="P388" s="3"/>
      <c r="Q388" s="3"/>
      <c r="R388" s="3"/>
      <c r="S388" s="3"/>
      <c r="T388" s="3"/>
      <c r="U388" s="3"/>
      <c r="V388" s="3"/>
      <c r="W388" s="3"/>
      <c r="X388" s="3"/>
      <c r="Y388" s="3"/>
      <c r="Z388" s="3"/>
    </row>
    <row r="389" ht="15.75" customHeight="1">
      <c r="A389" s="40"/>
      <c r="B389" s="41"/>
      <c r="C389" s="41"/>
      <c r="D389" s="41"/>
      <c r="E389" s="41"/>
      <c r="F389" s="41"/>
      <c r="G389" s="41"/>
      <c r="H389" s="1"/>
      <c r="I389" s="3"/>
      <c r="J389" s="3"/>
      <c r="K389" s="3"/>
      <c r="L389" s="3"/>
      <c r="M389" s="3"/>
      <c r="N389" s="3"/>
      <c r="O389" s="3"/>
      <c r="P389" s="3"/>
      <c r="Q389" s="3"/>
      <c r="R389" s="3"/>
      <c r="S389" s="3"/>
      <c r="T389" s="3"/>
      <c r="U389" s="3"/>
      <c r="V389" s="3"/>
      <c r="W389" s="3"/>
      <c r="X389" s="3"/>
      <c r="Y389" s="3"/>
      <c r="Z389" s="3"/>
    </row>
    <row r="390" ht="15.75" customHeight="1">
      <c r="A390" s="40"/>
      <c r="B390" s="41"/>
      <c r="C390" s="41"/>
      <c r="D390" s="41"/>
      <c r="E390" s="41"/>
      <c r="F390" s="41"/>
      <c r="G390" s="41"/>
      <c r="H390" s="1"/>
      <c r="I390" s="3"/>
      <c r="J390" s="3"/>
      <c r="K390" s="3"/>
      <c r="L390" s="3"/>
      <c r="M390" s="3"/>
      <c r="N390" s="3"/>
      <c r="O390" s="3"/>
      <c r="P390" s="3"/>
      <c r="Q390" s="3"/>
      <c r="R390" s="3"/>
      <c r="S390" s="3"/>
      <c r="T390" s="3"/>
      <c r="U390" s="3"/>
      <c r="V390" s="3"/>
      <c r="W390" s="3"/>
      <c r="X390" s="3"/>
      <c r="Y390" s="3"/>
      <c r="Z390" s="3"/>
    </row>
    <row r="391" ht="15.75" customHeight="1">
      <c r="A391" s="40"/>
      <c r="B391" s="41"/>
      <c r="C391" s="41"/>
      <c r="D391" s="41"/>
      <c r="E391" s="41"/>
      <c r="F391" s="41"/>
      <c r="G391" s="41"/>
      <c r="H391" s="1"/>
      <c r="I391" s="3"/>
      <c r="J391" s="3"/>
      <c r="K391" s="3"/>
      <c r="L391" s="3"/>
      <c r="M391" s="3"/>
      <c r="N391" s="3"/>
      <c r="O391" s="3"/>
      <c r="P391" s="3"/>
      <c r="Q391" s="3"/>
      <c r="R391" s="3"/>
      <c r="S391" s="3"/>
      <c r="T391" s="3"/>
      <c r="U391" s="3"/>
      <c r="V391" s="3"/>
      <c r="W391" s="3"/>
      <c r="X391" s="3"/>
      <c r="Y391" s="3"/>
      <c r="Z391" s="3"/>
    </row>
    <row r="392" ht="15.75" customHeight="1">
      <c r="A392" s="40"/>
      <c r="B392" s="41"/>
      <c r="C392" s="41"/>
      <c r="D392" s="41"/>
      <c r="E392" s="41"/>
      <c r="F392" s="41"/>
      <c r="G392" s="41"/>
      <c r="H392" s="1"/>
      <c r="I392" s="3"/>
      <c r="J392" s="3"/>
      <c r="K392" s="3"/>
      <c r="L392" s="3"/>
      <c r="M392" s="3"/>
      <c r="N392" s="3"/>
      <c r="O392" s="3"/>
      <c r="P392" s="3"/>
      <c r="Q392" s="3"/>
      <c r="R392" s="3"/>
      <c r="S392" s="3"/>
      <c r="T392" s="3"/>
      <c r="U392" s="3"/>
      <c r="V392" s="3"/>
      <c r="W392" s="3"/>
      <c r="X392" s="3"/>
      <c r="Y392" s="3"/>
      <c r="Z392" s="3"/>
    </row>
    <row r="393" ht="15.75" customHeight="1">
      <c r="A393" s="40"/>
      <c r="B393" s="41"/>
      <c r="C393" s="41"/>
      <c r="D393" s="41"/>
      <c r="E393" s="41"/>
      <c r="F393" s="41"/>
      <c r="G393" s="41"/>
      <c r="H393" s="1"/>
      <c r="I393" s="3"/>
      <c r="J393" s="3"/>
      <c r="K393" s="3"/>
      <c r="L393" s="3"/>
      <c r="M393" s="3"/>
      <c r="N393" s="3"/>
      <c r="O393" s="3"/>
      <c r="P393" s="3"/>
      <c r="Q393" s="3"/>
      <c r="R393" s="3"/>
      <c r="S393" s="3"/>
      <c r="T393" s="3"/>
      <c r="U393" s="3"/>
      <c r="V393" s="3"/>
      <c r="W393" s="3"/>
      <c r="X393" s="3"/>
      <c r="Y393" s="3"/>
      <c r="Z393" s="3"/>
    </row>
    <row r="394" ht="15.75" customHeight="1">
      <c r="A394" s="40"/>
      <c r="B394" s="41"/>
      <c r="C394" s="41"/>
      <c r="D394" s="41"/>
      <c r="E394" s="41"/>
      <c r="F394" s="41"/>
      <c r="G394" s="41"/>
      <c r="H394" s="1"/>
      <c r="I394" s="3"/>
      <c r="J394" s="3"/>
      <c r="K394" s="3"/>
      <c r="L394" s="3"/>
      <c r="M394" s="3"/>
      <c r="N394" s="3"/>
      <c r="O394" s="3"/>
      <c r="P394" s="3"/>
      <c r="Q394" s="3"/>
      <c r="R394" s="3"/>
      <c r="S394" s="3"/>
      <c r="T394" s="3"/>
      <c r="U394" s="3"/>
      <c r="V394" s="3"/>
      <c r="W394" s="3"/>
      <c r="X394" s="3"/>
      <c r="Y394" s="3"/>
      <c r="Z394" s="3"/>
    </row>
    <row r="395" ht="15.75" customHeight="1">
      <c r="A395" s="40"/>
      <c r="B395" s="41"/>
      <c r="C395" s="41"/>
      <c r="D395" s="41"/>
      <c r="E395" s="41"/>
      <c r="F395" s="41"/>
      <c r="G395" s="41"/>
      <c r="H395" s="1"/>
      <c r="I395" s="3"/>
      <c r="J395" s="3"/>
      <c r="K395" s="3"/>
      <c r="L395" s="3"/>
      <c r="M395" s="3"/>
      <c r="N395" s="3"/>
      <c r="O395" s="3"/>
      <c r="P395" s="3"/>
      <c r="Q395" s="3"/>
      <c r="R395" s="3"/>
      <c r="S395" s="3"/>
      <c r="T395" s="3"/>
      <c r="U395" s="3"/>
      <c r="V395" s="3"/>
      <c r="W395" s="3"/>
      <c r="X395" s="3"/>
      <c r="Y395" s="3"/>
      <c r="Z395" s="3"/>
    </row>
    <row r="396" ht="15.75" customHeight="1">
      <c r="A396" s="40"/>
      <c r="B396" s="41"/>
      <c r="C396" s="41"/>
      <c r="D396" s="41"/>
      <c r="E396" s="41"/>
      <c r="F396" s="41"/>
      <c r="G396" s="41"/>
      <c r="H396" s="1"/>
      <c r="I396" s="3"/>
      <c r="J396" s="3"/>
      <c r="K396" s="3"/>
      <c r="L396" s="3"/>
      <c r="M396" s="3"/>
      <c r="N396" s="3"/>
      <c r="O396" s="3"/>
      <c r="P396" s="3"/>
      <c r="Q396" s="3"/>
      <c r="R396" s="3"/>
      <c r="S396" s="3"/>
      <c r="T396" s="3"/>
      <c r="U396" s="3"/>
      <c r="V396" s="3"/>
      <c r="W396" s="3"/>
      <c r="X396" s="3"/>
      <c r="Y396" s="3"/>
      <c r="Z396" s="3"/>
    </row>
    <row r="397" ht="15.75" customHeight="1">
      <c r="A397" s="40"/>
      <c r="B397" s="41"/>
      <c r="C397" s="41"/>
      <c r="D397" s="41"/>
      <c r="E397" s="41"/>
      <c r="F397" s="41"/>
      <c r="G397" s="41"/>
      <c r="H397" s="1"/>
      <c r="I397" s="3"/>
      <c r="J397" s="3"/>
      <c r="K397" s="3"/>
      <c r="L397" s="3"/>
      <c r="M397" s="3"/>
      <c r="N397" s="3"/>
      <c r="O397" s="3"/>
      <c r="P397" s="3"/>
      <c r="Q397" s="3"/>
      <c r="R397" s="3"/>
      <c r="S397" s="3"/>
      <c r="T397" s="3"/>
      <c r="U397" s="3"/>
      <c r="V397" s="3"/>
      <c r="W397" s="3"/>
      <c r="X397" s="3"/>
      <c r="Y397" s="3"/>
      <c r="Z397" s="3"/>
    </row>
    <row r="398" ht="15.75" customHeight="1">
      <c r="A398" s="40"/>
      <c r="B398" s="41"/>
      <c r="C398" s="41"/>
      <c r="D398" s="41"/>
      <c r="E398" s="41"/>
      <c r="F398" s="41"/>
      <c r="G398" s="41"/>
      <c r="H398" s="1"/>
      <c r="I398" s="3"/>
      <c r="J398" s="3"/>
      <c r="K398" s="3"/>
      <c r="L398" s="3"/>
      <c r="M398" s="3"/>
      <c r="N398" s="3"/>
      <c r="O398" s="3"/>
      <c r="P398" s="3"/>
      <c r="Q398" s="3"/>
      <c r="R398" s="3"/>
      <c r="S398" s="3"/>
      <c r="T398" s="3"/>
      <c r="U398" s="3"/>
      <c r="V398" s="3"/>
      <c r="W398" s="3"/>
      <c r="X398" s="3"/>
      <c r="Y398" s="3"/>
      <c r="Z398" s="3"/>
    </row>
    <row r="399" ht="15.75" customHeight="1">
      <c r="A399" s="40"/>
      <c r="B399" s="41"/>
      <c r="C399" s="41"/>
      <c r="D399" s="41"/>
      <c r="E399" s="41"/>
      <c r="F399" s="41"/>
      <c r="G399" s="41"/>
      <c r="H399" s="1"/>
      <c r="I399" s="3"/>
      <c r="J399" s="3"/>
      <c r="K399" s="3"/>
      <c r="L399" s="3"/>
      <c r="M399" s="3"/>
      <c r="N399" s="3"/>
      <c r="O399" s="3"/>
      <c r="P399" s="3"/>
      <c r="Q399" s="3"/>
      <c r="R399" s="3"/>
      <c r="S399" s="3"/>
      <c r="T399" s="3"/>
      <c r="U399" s="3"/>
      <c r="V399" s="3"/>
      <c r="W399" s="3"/>
      <c r="X399" s="3"/>
      <c r="Y399" s="3"/>
      <c r="Z399" s="3"/>
    </row>
    <row r="400" ht="15.75" customHeight="1">
      <c r="A400" s="40"/>
      <c r="B400" s="41"/>
      <c r="C400" s="41"/>
      <c r="D400" s="41"/>
      <c r="E400" s="41"/>
      <c r="F400" s="41"/>
      <c r="G400" s="41"/>
      <c r="H400" s="1"/>
      <c r="I400" s="3"/>
      <c r="J400" s="3"/>
      <c r="K400" s="3"/>
      <c r="L400" s="3"/>
      <c r="M400" s="3"/>
      <c r="N400" s="3"/>
      <c r="O400" s="3"/>
      <c r="P400" s="3"/>
      <c r="Q400" s="3"/>
      <c r="R400" s="3"/>
      <c r="S400" s="3"/>
      <c r="T400" s="3"/>
      <c r="U400" s="3"/>
      <c r="V400" s="3"/>
      <c r="W400" s="3"/>
      <c r="X400" s="3"/>
      <c r="Y400" s="3"/>
      <c r="Z400" s="3"/>
    </row>
    <row r="401" ht="15.75" customHeight="1">
      <c r="A401" s="40"/>
      <c r="B401" s="41"/>
      <c r="C401" s="41"/>
      <c r="D401" s="41"/>
      <c r="E401" s="41"/>
      <c r="F401" s="41"/>
      <c r="G401" s="41"/>
      <c r="H401" s="1"/>
      <c r="I401" s="3"/>
      <c r="J401" s="3"/>
      <c r="K401" s="3"/>
      <c r="L401" s="3"/>
      <c r="M401" s="3"/>
      <c r="N401" s="3"/>
      <c r="O401" s="3"/>
      <c r="P401" s="3"/>
      <c r="Q401" s="3"/>
      <c r="R401" s="3"/>
      <c r="S401" s="3"/>
      <c r="T401" s="3"/>
      <c r="U401" s="3"/>
      <c r="V401" s="3"/>
      <c r="W401" s="3"/>
      <c r="X401" s="3"/>
      <c r="Y401" s="3"/>
      <c r="Z401" s="3"/>
    </row>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O10"/>
    <mergeCell ref="A11:O11"/>
    <mergeCell ref="A201:J201"/>
    <mergeCell ref="A2:O2"/>
    <mergeCell ref="A4:O4"/>
    <mergeCell ref="A5:O5"/>
    <mergeCell ref="A6:O6"/>
    <mergeCell ref="A7:O7"/>
    <mergeCell ref="A8:O8"/>
    <mergeCell ref="A9:O9"/>
  </mergeCells>
  <hyperlinks>
    <hyperlink r:id="rId1" ref="H17"/>
    <hyperlink r:id="rId2" ref="H69"/>
    <hyperlink r:id="rId3" ref="H70"/>
    <hyperlink r:id="rId4" ref="H71"/>
    <hyperlink r:id="rId5" ref="H72"/>
    <hyperlink r:id="rId6" ref="H73"/>
    <hyperlink r:id="rId7" ref="H74"/>
    <hyperlink r:id="rId8" ref="H75"/>
    <hyperlink r:id="rId9" ref="H76"/>
    <hyperlink r:id="rId10" ref="H77"/>
    <hyperlink r:id="rId11" ref="H78"/>
    <hyperlink r:id="rId12" ref="H79"/>
    <hyperlink r:id="rId13" ref="H80"/>
    <hyperlink r:id="rId14" ref="H81"/>
    <hyperlink r:id="rId15" ref="H83"/>
    <hyperlink r:id="rId16" ref="H84"/>
    <hyperlink r:id="rId17" ref="H85"/>
    <hyperlink r:id="rId18" ref="H86"/>
    <hyperlink r:id="rId19" ref="H87"/>
    <hyperlink r:id="rId20" ref="H88"/>
    <hyperlink r:id="rId21" ref="H89"/>
    <hyperlink r:id="rId22" ref="H90"/>
    <hyperlink r:id="rId23" ref="H91"/>
    <hyperlink r:id="rId24" ref="H92"/>
    <hyperlink r:id="rId25" ref="H93"/>
    <hyperlink r:id="rId26" ref="H94"/>
    <hyperlink r:id="rId27" ref="H95"/>
    <hyperlink r:id="rId28" ref="H96"/>
    <hyperlink r:id="rId29" ref="H97"/>
    <hyperlink r:id="rId30" ref="H98"/>
    <hyperlink r:id="rId31" ref="H99"/>
    <hyperlink r:id="rId32" ref="H100"/>
    <hyperlink r:id="rId33" ref="H101"/>
    <hyperlink r:id="rId34" ref="H102"/>
    <hyperlink r:id="rId35" ref="H103"/>
    <hyperlink r:id="rId36" ref="H117"/>
    <hyperlink r:id="rId37" ref="H118"/>
    <hyperlink r:id="rId38" ref="H119"/>
    <hyperlink r:id="rId39" ref="H120"/>
    <hyperlink r:id="rId40" ref="H121"/>
    <hyperlink r:id="rId41" ref="H122"/>
    <hyperlink r:id="rId42" ref="H123"/>
    <hyperlink r:id="rId43" ref="H124"/>
    <hyperlink r:id="rId44" ref="H125"/>
    <hyperlink r:id="rId45" ref="H126"/>
    <hyperlink r:id="rId46" ref="H127"/>
    <hyperlink r:id="rId47" ref="H128"/>
    <hyperlink r:id="rId48" ref="H129"/>
    <hyperlink r:id="rId49" ref="H134"/>
    <hyperlink r:id="rId50" ref="H135"/>
  </hyperlinks>
  <printOptions/>
  <pageMargins bottom="1.0" footer="0.0" header="0.0" left="0.75" right="0.75" top="1.0"/>
  <pageSetup orientation="landscape"/>
  <drawing r:id="rId5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22.71"/>
    <col customWidth="1" min="5" max="5" width="17.71"/>
    <col customWidth="1" min="6" max="6" width="26.43"/>
    <col customWidth="1" min="7" max="9" width="13.71"/>
    <col customWidth="1" min="10" max="10" width="9.0"/>
    <col customWidth="1" min="11" max="28" width="8.0"/>
  </cols>
  <sheetData>
    <row r="1">
      <c r="A1" s="40"/>
      <c r="B1" s="40"/>
      <c r="C1" s="41"/>
      <c r="D1" s="41"/>
      <c r="E1" s="41"/>
      <c r="F1" s="41"/>
      <c r="G1" s="1"/>
      <c r="H1" s="1"/>
      <c r="I1" s="1"/>
      <c r="J1" s="3"/>
      <c r="K1" s="3"/>
      <c r="L1" s="3"/>
      <c r="M1" s="3"/>
      <c r="N1" s="3"/>
      <c r="O1" s="3"/>
      <c r="P1" s="3"/>
      <c r="Q1" s="3"/>
      <c r="R1" s="3"/>
      <c r="S1" s="3"/>
      <c r="T1" s="3"/>
      <c r="U1" s="3"/>
      <c r="V1" s="3"/>
      <c r="W1" s="3"/>
      <c r="X1" s="3"/>
      <c r="Y1" s="3"/>
      <c r="Z1" s="3"/>
      <c r="AA1" s="3"/>
      <c r="AB1" s="3"/>
    </row>
    <row r="2" ht="15.75" customHeight="1">
      <c r="A2" s="175" t="s">
        <v>5000</v>
      </c>
      <c r="B2" s="44"/>
      <c r="C2" s="44"/>
      <c r="D2" s="44"/>
      <c r="E2" s="44"/>
      <c r="F2" s="44"/>
      <c r="G2" s="44"/>
      <c r="H2" s="44"/>
      <c r="I2" s="45"/>
      <c r="J2" s="177"/>
      <c r="K2" s="177"/>
      <c r="L2" s="177"/>
      <c r="M2" s="177"/>
      <c r="N2" s="177"/>
      <c r="O2" s="177"/>
      <c r="P2" s="177"/>
      <c r="Q2" s="177"/>
      <c r="R2" s="177"/>
      <c r="S2" s="177"/>
      <c r="T2" s="177"/>
      <c r="U2" s="177"/>
      <c r="V2" s="177"/>
      <c r="W2" s="177"/>
      <c r="X2" s="177"/>
      <c r="Y2" s="177"/>
      <c r="Z2" s="177"/>
      <c r="AA2" s="177"/>
      <c r="AB2" s="177"/>
    </row>
    <row r="3" ht="15.75" customHeight="1">
      <c r="A3" s="220"/>
      <c r="B3" s="220"/>
      <c r="C3" s="220"/>
      <c r="D3" s="220"/>
      <c r="E3" s="220"/>
      <c r="F3" s="220"/>
      <c r="G3" s="220"/>
      <c r="H3" s="220"/>
      <c r="I3" s="220"/>
      <c r="J3" s="177"/>
      <c r="K3" s="177"/>
      <c r="L3" s="177"/>
      <c r="M3" s="177"/>
      <c r="N3" s="177"/>
      <c r="O3" s="177"/>
      <c r="P3" s="177"/>
      <c r="Q3" s="177"/>
      <c r="R3" s="177"/>
      <c r="S3" s="177"/>
      <c r="T3" s="177"/>
      <c r="U3" s="177"/>
      <c r="V3" s="177"/>
      <c r="W3" s="177"/>
      <c r="X3" s="177"/>
      <c r="Y3" s="177"/>
      <c r="Z3" s="177"/>
      <c r="AA3" s="177"/>
      <c r="AB3" s="177"/>
    </row>
    <row r="4">
      <c r="A4" s="194" t="s">
        <v>5001</v>
      </c>
      <c r="B4" s="44"/>
      <c r="C4" s="44"/>
      <c r="D4" s="44"/>
      <c r="E4" s="44"/>
      <c r="F4" s="44"/>
      <c r="G4" s="44"/>
      <c r="H4" s="44"/>
      <c r="I4" s="45"/>
      <c r="J4" s="177"/>
      <c r="K4" s="177"/>
      <c r="L4" s="177"/>
      <c r="M4" s="177"/>
      <c r="N4" s="177"/>
      <c r="O4" s="177"/>
      <c r="P4" s="177"/>
      <c r="Q4" s="177"/>
      <c r="R4" s="177"/>
      <c r="S4" s="177"/>
      <c r="T4" s="177"/>
      <c r="U4" s="177"/>
      <c r="V4" s="177"/>
      <c r="W4" s="177"/>
      <c r="X4" s="177"/>
      <c r="Y4" s="177"/>
      <c r="Z4" s="177"/>
      <c r="AA4" s="177"/>
      <c r="AB4" s="177"/>
    </row>
    <row r="5">
      <c r="A5" s="194" t="s">
        <v>5002</v>
      </c>
      <c r="B5" s="44"/>
      <c r="C5" s="44"/>
      <c r="D5" s="44"/>
      <c r="E5" s="44"/>
      <c r="F5" s="44"/>
      <c r="G5" s="44"/>
      <c r="H5" s="44"/>
      <c r="I5" s="45"/>
      <c r="J5" s="177"/>
      <c r="K5" s="177"/>
      <c r="L5" s="177"/>
      <c r="M5" s="177"/>
      <c r="N5" s="177"/>
      <c r="O5" s="177"/>
      <c r="P5" s="177"/>
      <c r="Q5" s="177"/>
      <c r="R5" s="177"/>
      <c r="S5" s="177"/>
      <c r="T5" s="177"/>
      <c r="U5" s="177"/>
      <c r="V5" s="177"/>
      <c r="W5" s="177"/>
      <c r="X5" s="177"/>
      <c r="Y5" s="177"/>
      <c r="Z5" s="177"/>
      <c r="AA5" s="177"/>
      <c r="AB5" s="177"/>
    </row>
    <row r="6" ht="30.0" customHeight="1">
      <c r="A6" s="358" t="s">
        <v>5003</v>
      </c>
      <c r="B6" s="44"/>
      <c r="C6" s="44"/>
      <c r="D6" s="44"/>
      <c r="E6" s="44"/>
      <c r="F6" s="44"/>
      <c r="G6" s="44"/>
      <c r="H6" s="44"/>
      <c r="I6" s="45"/>
      <c r="J6" s="177"/>
      <c r="K6" s="177"/>
      <c r="L6" s="177"/>
      <c r="M6" s="177"/>
      <c r="N6" s="177"/>
      <c r="O6" s="177"/>
      <c r="P6" s="177"/>
      <c r="Q6" s="177"/>
      <c r="R6" s="177"/>
      <c r="S6" s="177"/>
      <c r="T6" s="177"/>
      <c r="U6" s="177"/>
      <c r="V6" s="177"/>
      <c r="W6" s="177"/>
      <c r="X6" s="177"/>
      <c r="Y6" s="177"/>
      <c r="Z6" s="177"/>
      <c r="AA6" s="177"/>
      <c r="AB6" s="177"/>
    </row>
    <row r="7" ht="30.0" customHeight="1">
      <c r="A7" s="358" t="s">
        <v>5004</v>
      </c>
      <c r="B7" s="44"/>
      <c r="C7" s="44"/>
      <c r="D7" s="44"/>
      <c r="E7" s="44"/>
      <c r="F7" s="44"/>
      <c r="G7" s="44"/>
      <c r="H7" s="44"/>
      <c r="I7" s="45"/>
      <c r="J7" s="177"/>
      <c r="K7" s="177"/>
      <c r="L7" s="177"/>
      <c r="M7" s="177"/>
      <c r="N7" s="177"/>
      <c r="O7" s="177"/>
      <c r="P7" s="177"/>
      <c r="Q7" s="177"/>
      <c r="R7" s="177"/>
      <c r="S7" s="177"/>
      <c r="T7" s="177"/>
      <c r="U7" s="177"/>
      <c r="V7" s="177"/>
      <c r="W7" s="177"/>
      <c r="X7" s="177"/>
      <c r="Y7" s="177"/>
      <c r="Z7" s="177"/>
      <c r="AA7" s="177"/>
      <c r="AB7" s="177"/>
    </row>
    <row r="8" ht="33.75" customHeight="1">
      <c r="A8" s="358" t="s">
        <v>5005</v>
      </c>
      <c r="B8" s="44"/>
      <c r="C8" s="44"/>
      <c r="D8" s="44"/>
      <c r="E8" s="44"/>
      <c r="F8" s="44"/>
      <c r="G8" s="44"/>
      <c r="H8" s="44"/>
      <c r="I8" s="45"/>
      <c r="J8" s="177"/>
      <c r="K8" s="177"/>
      <c r="L8" s="177"/>
      <c r="M8" s="177"/>
      <c r="N8" s="177"/>
      <c r="O8" s="177"/>
      <c r="P8" s="177"/>
      <c r="Q8" s="177"/>
      <c r="R8" s="177"/>
      <c r="S8" s="177"/>
      <c r="T8" s="177"/>
      <c r="U8" s="177"/>
      <c r="V8" s="177"/>
      <c r="W8" s="177"/>
      <c r="X8" s="177"/>
      <c r="Y8" s="177"/>
      <c r="Z8" s="177"/>
      <c r="AA8" s="177"/>
      <c r="AB8" s="177"/>
    </row>
    <row r="9">
      <c r="A9" s="53"/>
      <c r="B9" s="53"/>
      <c r="C9" s="54"/>
      <c r="D9" s="54"/>
      <c r="E9" s="54"/>
      <c r="F9" s="54"/>
      <c r="G9" s="53"/>
      <c r="H9" s="53"/>
      <c r="I9" s="53"/>
      <c r="J9" s="177"/>
      <c r="K9" s="177"/>
      <c r="L9" s="177"/>
      <c r="M9" s="177"/>
      <c r="N9" s="177"/>
      <c r="O9" s="177"/>
      <c r="P9" s="177"/>
      <c r="Q9" s="177"/>
      <c r="R9" s="177"/>
      <c r="S9" s="177"/>
      <c r="T9" s="177"/>
      <c r="U9" s="177"/>
      <c r="V9" s="177"/>
      <c r="W9" s="177"/>
      <c r="X9" s="177"/>
      <c r="Y9" s="177"/>
      <c r="Z9" s="177"/>
      <c r="AA9" s="177"/>
      <c r="AB9" s="177"/>
    </row>
    <row r="10" ht="61.5" customHeight="1">
      <c r="A10" s="197" t="s">
        <v>3305</v>
      </c>
      <c r="B10" s="224" t="s">
        <v>3306</v>
      </c>
      <c r="C10" s="198" t="s">
        <v>7</v>
      </c>
      <c r="D10" s="224" t="s">
        <v>3307</v>
      </c>
      <c r="E10" s="179" t="s">
        <v>132</v>
      </c>
      <c r="F10" s="179" t="s">
        <v>133</v>
      </c>
      <c r="G10" s="179" t="s">
        <v>134</v>
      </c>
      <c r="H10" s="197" t="s">
        <v>135</v>
      </c>
      <c r="I10" s="197" t="s">
        <v>139</v>
      </c>
      <c r="J10" s="180" t="s">
        <v>140</v>
      </c>
      <c r="K10" s="177"/>
      <c r="L10" s="177"/>
      <c r="M10" s="177"/>
      <c r="N10" s="177"/>
      <c r="O10" s="177"/>
      <c r="P10" s="177"/>
      <c r="Q10" s="177"/>
      <c r="R10" s="177"/>
      <c r="S10" s="177"/>
      <c r="T10" s="177"/>
      <c r="U10" s="177"/>
      <c r="V10" s="177"/>
      <c r="W10" s="177"/>
      <c r="X10" s="177"/>
      <c r="Y10" s="177"/>
      <c r="Z10" s="177"/>
      <c r="AA10" s="177"/>
      <c r="AB10" s="177"/>
    </row>
    <row r="11">
      <c r="A11" s="67"/>
      <c r="B11" s="65"/>
      <c r="C11" s="87"/>
      <c r="D11" s="87"/>
      <c r="E11" s="65"/>
      <c r="F11" s="376"/>
      <c r="G11" s="183"/>
      <c r="H11" s="183"/>
      <c r="I11" s="254"/>
      <c r="J11" s="3"/>
      <c r="K11" s="3"/>
      <c r="L11" s="3"/>
      <c r="M11" s="3"/>
      <c r="N11" s="3"/>
      <c r="O11" s="3"/>
      <c r="P11" s="3"/>
      <c r="Q11" s="3"/>
      <c r="R11" s="3"/>
      <c r="S11" s="3"/>
      <c r="T11" s="3"/>
      <c r="U11" s="3"/>
      <c r="V11" s="3"/>
      <c r="W11" s="3"/>
      <c r="X11" s="3"/>
      <c r="Y11" s="3"/>
      <c r="Z11" s="3"/>
      <c r="AA11" s="3"/>
      <c r="AB11" s="3"/>
    </row>
    <row r="12">
      <c r="A12" s="67"/>
      <c r="B12" s="65"/>
      <c r="C12" s="87"/>
      <c r="D12" s="87"/>
      <c r="E12" s="65"/>
      <c r="F12" s="229"/>
      <c r="G12" s="69"/>
      <c r="H12" s="69"/>
      <c r="I12" s="254"/>
      <c r="J12" s="3"/>
      <c r="K12" s="3"/>
      <c r="L12" s="3"/>
      <c r="M12" s="3"/>
      <c r="N12" s="3"/>
      <c r="O12" s="3"/>
      <c r="P12" s="3"/>
      <c r="Q12" s="3"/>
      <c r="R12" s="3"/>
      <c r="S12" s="3"/>
      <c r="T12" s="3"/>
      <c r="U12" s="3"/>
      <c r="V12" s="3"/>
      <c r="W12" s="3"/>
      <c r="X12" s="3"/>
      <c r="Y12" s="3"/>
      <c r="Z12" s="3"/>
      <c r="AA12" s="3"/>
      <c r="AB12" s="3"/>
    </row>
    <row r="13">
      <c r="A13" s="67"/>
      <c r="B13" s="65"/>
      <c r="C13" s="87"/>
      <c r="D13" s="87"/>
      <c r="E13" s="65"/>
      <c r="F13" s="229"/>
      <c r="G13" s="183"/>
      <c r="H13" s="183"/>
      <c r="I13" s="254"/>
      <c r="J13" s="3"/>
      <c r="K13" s="3"/>
      <c r="L13" s="3"/>
      <c r="M13" s="3"/>
      <c r="N13" s="3"/>
      <c r="O13" s="3"/>
      <c r="P13" s="3"/>
      <c r="Q13" s="3"/>
      <c r="R13" s="3"/>
      <c r="S13" s="3"/>
      <c r="T13" s="3"/>
      <c r="U13" s="3"/>
      <c r="V13" s="3"/>
      <c r="W13" s="3"/>
      <c r="X13" s="3"/>
      <c r="Y13" s="3"/>
      <c r="Z13" s="3"/>
      <c r="AA13" s="3"/>
      <c r="AB13" s="3"/>
    </row>
    <row r="14">
      <c r="A14" s="67"/>
      <c r="B14" s="65"/>
      <c r="C14" s="87"/>
      <c r="D14" s="87"/>
      <c r="E14" s="65"/>
      <c r="F14" s="229"/>
      <c r="G14" s="69"/>
      <c r="H14" s="69"/>
      <c r="I14" s="254"/>
      <c r="J14" s="3"/>
      <c r="K14" s="3"/>
      <c r="L14" s="3"/>
      <c r="M14" s="3"/>
      <c r="N14" s="3"/>
      <c r="O14" s="3"/>
      <c r="P14" s="3"/>
      <c r="Q14" s="3"/>
      <c r="R14" s="3"/>
      <c r="S14" s="3"/>
      <c r="T14" s="3"/>
      <c r="U14" s="3"/>
      <c r="V14" s="3"/>
      <c r="W14" s="3"/>
      <c r="X14" s="3"/>
      <c r="Y14" s="3"/>
      <c r="Z14" s="3"/>
      <c r="AA14" s="3"/>
      <c r="AB14" s="3"/>
    </row>
    <row r="15">
      <c r="A15" s="67"/>
      <c r="B15" s="65"/>
      <c r="C15" s="87"/>
      <c r="D15" s="87"/>
      <c r="E15" s="65"/>
      <c r="F15" s="229"/>
      <c r="G15" s="69"/>
      <c r="H15" s="69"/>
      <c r="I15" s="254"/>
      <c r="J15" s="3"/>
      <c r="K15" s="3"/>
      <c r="L15" s="3"/>
      <c r="M15" s="3"/>
      <c r="N15" s="3"/>
      <c r="O15" s="3"/>
      <c r="P15" s="3"/>
      <c r="Q15" s="3"/>
      <c r="R15" s="3"/>
      <c r="S15" s="3"/>
      <c r="T15" s="3"/>
      <c r="U15" s="3"/>
      <c r="V15" s="3"/>
      <c r="W15" s="3"/>
      <c r="X15" s="3"/>
      <c r="Y15" s="3"/>
      <c r="Z15" s="3"/>
      <c r="AA15" s="3"/>
      <c r="AB15" s="3"/>
    </row>
    <row r="16">
      <c r="A16" s="67"/>
      <c r="B16" s="65"/>
      <c r="C16" s="87"/>
      <c r="D16" s="87"/>
      <c r="E16" s="65"/>
      <c r="F16" s="229"/>
      <c r="G16" s="69"/>
      <c r="H16" s="69"/>
      <c r="I16" s="254"/>
      <c r="J16" s="3"/>
      <c r="K16" s="3"/>
      <c r="L16" s="3"/>
      <c r="M16" s="3"/>
      <c r="N16" s="3"/>
      <c r="O16" s="3"/>
      <c r="P16" s="3"/>
      <c r="Q16" s="3"/>
      <c r="R16" s="3"/>
      <c r="S16" s="3"/>
      <c r="T16" s="3"/>
      <c r="U16" s="3"/>
      <c r="V16" s="3"/>
      <c r="W16" s="3"/>
      <c r="X16" s="3"/>
      <c r="Y16" s="3"/>
      <c r="Z16" s="3"/>
      <c r="AA16" s="3"/>
      <c r="AB16" s="3"/>
    </row>
    <row r="17">
      <c r="A17" s="54"/>
      <c r="B17" s="54"/>
      <c r="C17" s="618"/>
      <c r="D17" s="618"/>
      <c r="E17" s="618"/>
      <c r="F17" s="618"/>
      <c r="G17" s="619"/>
      <c r="H17" s="619"/>
      <c r="I17" s="619">
        <f>SUM(I11:I16)</f>
        <v>0</v>
      </c>
      <c r="J17" s="3"/>
      <c r="K17" s="3"/>
      <c r="L17" s="3"/>
      <c r="M17" s="3"/>
      <c r="N17" s="3"/>
      <c r="O17" s="3"/>
      <c r="P17" s="3"/>
      <c r="Q17" s="3"/>
      <c r="R17" s="3"/>
      <c r="S17" s="3"/>
      <c r="T17" s="3"/>
      <c r="U17" s="3"/>
      <c r="V17" s="3"/>
      <c r="W17" s="3"/>
      <c r="X17" s="3"/>
      <c r="Y17" s="3"/>
      <c r="Z17" s="3"/>
      <c r="AA17" s="3"/>
      <c r="AB17" s="3"/>
    </row>
    <row r="18">
      <c r="A18" s="40"/>
      <c r="B18" s="40"/>
      <c r="C18" s="41"/>
      <c r="D18" s="41"/>
      <c r="E18" s="41"/>
      <c r="F18" s="41"/>
      <c r="G18" s="1"/>
      <c r="H18" s="1"/>
      <c r="I18" s="1"/>
      <c r="J18" s="3"/>
      <c r="K18" s="3"/>
      <c r="L18" s="3"/>
      <c r="M18" s="3"/>
      <c r="N18" s="3"/>
      <c r="O18" s="3"/>
      <c r="P18" s="3"/>
      <c r="Q18" s="3"/>
      <c r="R18" s="3"/>
      <c r="S18" s="3"/>
      <c r="T18" s="3"/>
      <c r="U18" s="3"/>
      <c r="V18" s="3"/>
      <c r="W18" s="3"/>
      <c r="X18" s="3"/>
      <c r="Y18" s="3"/>
      <c r="Z18" s="3"/>
      <c r="AA18" s="3"/>
      <c r="AB18" s="3"/>
    </row>
    <row r="19">
      <c r="A19" s="172" t="s">
        <v>819</v>
      </c>
      <c r="B19" s="173"/>
      <c r="C19" s="173"/>
      <c r="D19" s="173"/>
      <c r="E19" s="173"/>
      <c r="F19" s="173"/>
      <c r="G19" s="173"/>
      <c r="H19" s="173"/>
      <c r="I19" s="173"/>
      <c r="J19" s="40"/>
      <c r="K19" s="40"/>
      <c r="L19" s="40"/>
      <c r="M19" s="40"/>
      <c r="N19" s="40"/>
      <c r="O19" s="40"/>
      <c r="P19" s="40"/>
      <c r="Q19" s="40"/>
      <c r="R19" s="40"/>
      <c r="S19" s="40"/>
      <c r="T19" s="40"/>
      <c r="U19" s="40"/>
      <c r="V19" s="40"/>
      <c r="W19" s="40"/>
      <c r="X19" s="40"/>
      <c r="Y19" s="40"/>
      <c r="Z19" s="40"/>
      <c r="AA19" s="40"/>
      <c r="AB19" s="40"/>
    </row>
    <row r="20">
      <c r="A20" s="40"/>
      <c r="B20" s="40"/>
      <c r="C20" s="41"/>
      <c r="D20" s="41"/>
      <c r="E20" s="41"/>
      <c r="F20" s="1"/>
      <c r="G20" s="1"/>
      <c r="H20" s="1"/>
      <c r="I20" s="1"/>
      <c r="J20" s="3"/>
      <c r="K20" s="3"/>
      <c r="L20" s="3"/>
      <c r="M20" s="3"/>
      <c r="N20" s="3"/>
      <c r="O20" s="3"/>
      <c r="P20" s="3"/>
      <c r="Q20" s="3"/>
      <c r="R20" s="3"/>
      <c r="S20" s="3"/>
      <c r="T20" s="3"/>
      <c r="U20" s="3"/>
      <c r="V20" s="3"/>
      <c r="W20" s="3"/>
      <c r="X20" s="3"/>
      <c r="Y20" s="3"/>
      <c r="Z20" s="3"/>
      <c r="AA20" s="3"/>
      <c r="AB20" s="3"/>
    </row>
    <row r="21" ht="15.75" customHeight="1">
      <c r="A21" s="40"/>
      <c r="B21" s="40"/>
      <c r="C21" s="41"/>
      <c r="D21" s="41"/>
      <c r="E21" s="41"/>
      <c r="F21" s="41"/>
      <c r="G21" s="1"/>
      <c r="H21" s="1"/>
      <c r="I21" s="1"/>
      <c r="J21" s="3"/>
      <c r="K21" s="3"/>
      <c r="L21" s="3"/>
      <c r="M21" s="3"/>
      <c r="N21" s="3"/>
      <c r="O21" s="3"/>
      <c r="P21" s="3"/>
      <c r="Q21" s="3"/>
      <c r="R21" s="3"/>
      <c r="S21" s="3"/>
      <c r="T21" s="3"/>
      <c r="U21" s="3"/>
      <c r="V21" s="3"/>
      <c r="W21" s="3"/>
      <c r="X21" s="3"/>
      <c r="Y21" s="3"/>
      <c r="Z21" s="3"/>
      <c r="AA21" s="3"/>
      <c r="AB21" s="3"/>
    </row>
    <row r="22" ht="15.75" customHeight="1">
      <c r="A22" s="40"/>
      <c r="B22" s="40"/>
      <c r="C22" s="41"/>
      <c r="D22" s="41"/>
      <c r="E22" s="41"/>
      <c r="F22" s="1"/>
      <c r="G22" s="1"/>
      <c r="H22" s="1"/>
      <c r="I22" s="1"/>
      <c r="J22" s="3"/>
      <c r="K22" s="3"/>
      <c r="L22" s="3"/>
      <c r="M22" s="3"/>
      <c r="N22" s="3"/>
      <c r="O22" s="3"/>
      <c r="P22" s="3"/>
      <c r="Q22" s="3"/>
      <c r="R22" s="3"/>
      <c r="S22" s="3"/>
      <c r="T22" s="3"/>
      <c r="U22" s="3"/>
      <c r="V22" s="3"/>
      <c r="W22" s="3"/>
      <c r="X22" s="3"/>
      <c r="Y22" s="3"/>
      <c r="Z22" s="3"/>
      <c r="AA22" s="3"/>
      <c r="AB22" s="3"/>
    </row>
    <row r="23" ht="15.75" customHeight="1">
      <c r="A23" s="40"/>
      <c r="B23" s="40"/>
      <c r="C23" s="41"/>
      <c r="D23" s="41"/>
      <c r="E23" s="41"/>
      <c r="F23" s="41"/>
      <c r="G23" s="1"/>
      <c r="H23" s="1"/>
      <c r="I23" s="1"/>
      <c r="J23" s="3"/>
      <c r="K23" s="3"/>
      <c r="L23" s="3"/>
      <c r="M23" s="3"/>
      <c r="N23" s="3"/>
      <c r="O23" s="3"/>
      <c r="P23" s="3"/>
      <c r="Q23" s="3"/>
      <c r="R23" s="3"/>
      <c r="S23" s="3"/>
      <c r="T23" s="3"/>
      <c r="U23" s="3"/>
      <c r="V23" s="3"/>
      <c r="W23" s="3"/>
      <c r="X23" s="3"/>
      <c r="Y23" s="3"/>
      <c r="Z23" s="3"/>
      <c r="AA23" s="3"/>
      <c r="AB23" s="3"/>
    </row>
    <row r="24" ht="15.75" customHeight="1">
      <c r="A24" s="40"/>
      <c r="B24" s="40"/>
      <c r="C24" s="41"/>
      <c r="D24" s="41"/>
      <c r="E24" s="41"/>
      <c r="F24" s="41"/>
      <c r="G24" s="1"/>
      <c r="H24" s="1"/>
      <c r="I24" s="1"/>
      <c r="J24" s="3"/>
      <c r="K24" s="3"/>
      <c r="L24" s="3"/>
      <c r="M24" s="3"/>
      <c r="N24" s="3"/>
      <c r="O24" s="3"/>
      <c r="P24" s="3"/>
      <c r="Q24" s="3"/>
      <c r="R24" s="3"/>
      <c r="S24" s="3"/>
      <c r="T24" s="3"/>
      <c r="U24" s="3"/>
      <c r="V24" s="3"/>
      <c r="W24" s="3"/>
      <c r="X24" s="3"/>
      <c r="Y24" s="3"/>
      <c r="Z24" s="3"/>
      <c r="AA24" s="3"/>
      <c r="AB24" s="3"/>
    </row>
    <row r="25" ht="15.75" customHeight="1">
      <c r="A25" s="40"/>
      <c r="B25" s="40"/>
      <c r="C25" s="41"/>
      <c r="D25" s="41"/>
      <c r="E25" s="41"/>
      <c r="F25" s="41"/>
      <c r="G25" s="1"/>
      <c r="H25" s="1"/>
      <c r="I25" s="1"/>
      <c r="J25" s="3"/>
      <c r="K25" s="3"/>
      <c r="L25" s="3"/>
      <c r="M25" s="3"/>
      <c r="N25" s="3"/>
      <c r="O25" s="3"/>
      <c r="P25" s="3"/>
      <c r="Q25" s="3"/>
      <c r="R25" s="3"/>
      <c r="S25" s="3"/>
      <c r="T25" s="3"/>
      <c r="U25" s="3"/>
      <c r="V25" s="3"/>
      <c r="W25" s="3"/>
      <c r="X25" s="3"/>
      <c r="Y25" s="3"/>
      <c r="Z25" s="3"/>
      <c r="AA25" s="3"/>
      <c r="AB25" s="3"/>
    </row>
    <row r="26" ht="15.75" customHeight="1">
      <c r="A26" s="40"/>
      <c r="B26" s="40"/>
      <c r="C26" s="41"/>
      <c r="D26" s="41"/>
      <c r="E26" s="41"/>
      <c r="F26" s="41"/>
      <c r="G26" s="1"/>
      <c r="H26" s="1"/>
      <c r="I26" s="1"/>
      <c r="J26" s="3"/>
      <c r="K26" s="3"/>
      <c r="L26" s="3"/>
      <c r="M26" s="3"/>
      <c r="N26" s="3"/>
      <c r="O26" s="3"/>
      <c r="P26" s="3"/>
      <c r="Q26" s="3"/>
      <c r="R26" s="3"/>
      <c r="S26" s="3"/>
      <c r="T26" s="3"/>
      <c r="U26" s="3"/>
      <c r="V26" s="3"/>
      <c r="W26" s="3"/>
      <c r="X26" s="3"/>
      <c r="Y26" s="3"/>
      <c r="Z26" s="3"/>
      <c r="AA26" s="3"/>
      <c r="AB26" s="3"/>
    </row>
    <row r="27" ht="15.75" customHeight="1">
      <c r="A27" s="40"/>
      <c r="B27" s="40"/>
      <c r="C27" s="41"/>
      <c r="D27" s="41"/>
      <c r="E27" s="41"/>
      <c r="F27" s="41"/>
      <c r="G27" s="1"/>
      <c r="H27" s="1"/>
      <c r="I27" s="1"/>
      <c r="J27" s="3"/>
      <c r="K27" s="3"/>
      <c r="L27" s="3"/>
      <c r="M27" s="3"/>
      <c r="N27" s="3"/>
      <c r="O27" s="3"/>
      <c r="P27" s="3"/>
      <c r="Q27" s="3"/>
      <c r="R27" s="3"/>
      <c r="S27" s="3"/>
      <c r="T27" s="3"/>
      <c r="U27" s="3"/>
      <c r="V27" s="3"/>
      <c r="W27" s="3"/>
      <c r="X27" s="3"/>
      <c r="Y27" s="3"/>
      <c r="Z27" s="3"/>
      <c r="AA27" s="3"/>
      <c r="AB27" s="3"/>
    </row>
    <row r="28" ht="15.75" customHeight="1">
      <c r="A28" s="40"/>
      <c r="B28" s="40"/>
      <c r="C28" s="41"/>
      <c r="D28" s="41"/>
      <c r="E28" s="41"/>
      <c r="F28" s="41"/>
      <c r="G28" s="1"/>
      <c r="H28" s="1"/>
      <c r="I28" s="1"/>
      <c r="J28" s="3"/>
      <c r="K28" s="3"/>
      <c r="L28" s="3"/>
      <c r="M28" s="3"/>
      <c r="N28" s="3"/>
      <c r="O28" s="3"/>
      <c r="P28" s="3"/>
      <c r="Q28" s="3"/>
      <c r="R28" s="3"/>
      <c r="S28" s="3"/>
      <c r="T28" s="3"/>
      <c r="U28" s="3"/>
      <c r="V28" s="3"/>
      <c r="W28" s="3"/>
      <c r="X28" s="3"/>
      <c r="Y28" s="3"/>
      <c r="Z28" s="3"/>
      <c r="AA28" s="3"/>
      <c r="AB28" s="3"/>
    </row>
    <row r="29" ht="15.75" customHeight="1">
      <c r="A29" s="40"/>
      <c r="B29" s="40"/>
      <c r="C29" s="41"/>
      <c r="D29" s="41"/>
      <c r="E29" s="41"/>
      <c r="F29" s="41"/>
      <c r="G29" s="1"/>
      <c r="H29" s="1"/>
      <c r="I29" s="1"/>
      <c r="J29" s="3"/>
      <c r="K29" s="3"/>
      <c r="L29" s="3"/>
      <c r="M29" s="3"/>
      <c r="N29" s="3"/>
      <c r="O29" s="3"/>
      <c r="P29" s="3"/>
      <c r="Q29" s="3"/>
      <c r="R29" s="3"/>
      <c r="S29" s="3"/>
      <c r="T29" s="3"/>
      <c r="U29" s="3"/>
      <c r="V29" s="3"/>
      <c r="W29" s="3"/>
      <c r="X29" s="3"/>
      <c r="Y29" s="3"/>
      <c r="Z29" s="3"/>
      <c r="AA29" s="3"/>
      <c r="AB29" s="3"/>
    </row>
    <row r="30" ht="15.75" customHeight="1">
      <c r="A30" s="40"/>
      <c r="B30" s="40"/>
      <c r="C30" s="41"/>
      <c r="D30" s="41"/>
      <c r="E30" s="41"/>
      <c r="F30" s="41"/>
      <c r="G30" s="1"/>
      <c r="H30" s="1"/>
      <c r="I30" s="1"/>
      <c r="J30" s="3"/>
      <c r="K30" s="3"/>
      <c r="L30" s="3"/>
      <c r="M30" s="3"/>
      <c r="N30" s="3"/>
      <c r="O30" s="3"/>
      <c r="P30" s="3"/>
      <c r="Q30" s="3"/>
      <c r="R30" s="3"/>
      <c r="S30" s="3"/>
      <c r="T30" s="3"/>
      <c r="U30" s="3"/>
      <c r="V30" s="3"/>
      <c r="W30" s="3"/>
      <c r="X30" s="3"/>
      <c r="Y30" s="3"/>
      <c r="Z30" s="3"/>
      <c r="AA30" s="3"/>
      <c r="AB30" s="3"/>
    </row>
    <row r="31" ht="15.75" customHeight="1">
      <c r="A31" s="40"/>
      <c r="B31" s="40"/>
      <c r="C31" s="41"/>
      <c r="D31" s="41"/>
      <c r="E31" s="41"/>
      <c r="F31" s="41"/>
      <c r="G31" s="1"/>
      <c r="H31" s="1"/>
      <c r="I31" s="1"/>
      <c r="J31" s="3"/>
      <c r="K31" s="3"/>
      <c r="L31" s="3"/>
      <c r="M31" s="3"/>
      <c r="N31" s="3"/>
      <c r="O31" s="3"/>
      <c r="P31" s="3"/>
      <c r="Q31" s="3"/>
      <c r="R31" s="3"/>
      <c r="S31" s="3"/>
      <c r="T31" s="3"/>
      <c r="U31" s="3"/>
      <c r="V31" s="3"/>
      <c r="W31" s="3"/>
      <c r="X31" s="3"/>
      <c r="Y31" s="3"/>
      <c r="Z31" s="3"/>
      <c r="AA31" s="3"/>
      <c r="AB31" s="3"/>
    </row>
    <row r="32" ht="15.75" customHeight="1">
      <c r="A32" s="40"/>
      <c r="B32" s="40"/>
      <c r="C32" s="41"/>
      <c r="D32" s="41"/>
      <c r="E32" s="41"/>
      <c r="F32" s="41"/>
      <c r="G32" s="1"/>
      <c r="H32" s="1"/>
      <c r="I32" s="1"/>
      <c r="J32" s="3"/>
      <c r="K32" s="3"/>
      <c r="L32" s="3"/>
      <c r="M32" s="3"/>
      <c r="N32" s="3"/>
      <c r="O32" s="3"/>
      <c r="P32" s="3"/>
      <c r="Q32" s="3"/>
      <c r="R32" s="3"/>
      <c r="S32" s="3"/>
      <c r="T32" s="3"/>
      <c r="U32" s="3"/>
      <c r="V32" s="3"/>
      <c r="W32" s="3"/>
      <c r="X32" s="3"/>
      <c r="Y32" s="3"/>
      <c r="Z32" s="3"/>
      <c r="AA32" s="3"/>
      <c r="AB32" s="3"/>
    </row>
    <row r="33" ht="15.75" customHeight="1">
      <c r="A33" s="40"/>
      <c r="B33" s="40"/>
      <c r="C33" s="41"/>
      <c r="D33" s="41"/>
      <c r="E33" s="41"/>
      <c r="F33" s="41"/>
      <c r="G33" s="1"/>
      <c r="H33" s="1"/>
      <c r="I33" s="1"/>
      <c r="J33" s="3"/>
      <c r="K33" s="3"/>
      <c r="L33" s="3"/>
      <c r="M33" s="3"/>
      <c r="N33" s="3"/>
      <c r="O33" s="3"/>
      <c r="P33" s="3"/>
      <c r="Q33" s="3"/>
      <c r="R33" s="3"/>
      <c r="S33" s="3"/>
      <c r="T33" s="3"/>
      <c r="U33" s="3"/>
      <c r="V33" s="3"/>
      <c r="W33" s="3"/>
      <c r="X33" s="3"/>
      <c r="Y33" s="3"/>
      <c r="Z33" s="3"/>
      <c r="AA33" s="3"/>
      <c r="AB33" s="3"/>
    </row>
    <row r="34" ht="15.75" customHeight="1">
      <c r="A34" s="40"/>
      <c r="B34" s="40"/>
      <c r="C34" s="41"/>
      <c r="D34" s="41"/>
      <c r="E34" s="41"/>
      <c r="F34" s="41"/>
      <c r="G34" s="1"/>
      <c r="H34" s="1"/>
      <c r="I34" s="1"/>
      <c r="J34" s="3"/>
      <c r="K34" s="3"/>
      <c r="L34" s="3"/>
      <c r="M34" s="3"/>
      <c r="N34" s="3"/>
      <c r="O34" s="3"/>
      <c r="P34" s="3"/>
      <c r="Q34" s="3"/>
      <c r="R34" s="3"/>
      <c r="S34" s="3"/>
      <c r="T34" s="3"/>
      <c r="U34" s="3"/>
      <c r="V34" s="3"/>
      <c r="W34" s="3"/>
      <c r="X34" s="3"/>
      <c r="Y34" s="3"/>
      <c r="Z34" s="3"/>
      <c r="AA34" s="3"/>
      <c r="AB34" s="3"/>
    </row>
    <row r="35" ht="15.75" customHeight="1">
      <c r="A35" s="40"/>
      <c r="B35" s="40"/>
      <c r="C35" s="41"/>
      <c r="D35" s="41"/>
      <c r="E35" s="41"/>
      <c r="F35" s="41"/>
      <c r="G35" s="1"/>
      <c r="H35" s="1"/>
      <c r="I35" s="1"/>
      <c r="J35" s="3"/>
      <c r="K35" s="3"/>
      <c r="L35" s="3"/>
      <c r="M35" s="3"/>
      <c r="N35" s="3"/>
      <c r="O35" s="3"/>
      <c r="P35" s="3"/>
      <c r="Q35" s="3"/>
      <c r="R35" s="3"/>
      <c r="S35" s="3"/>
      <c r="T35" s="3"/>
      <c r="U35" s="3"/>
      <c r="V35" s="3"/>
      <c r="W35" s="3"/>
      <c r="X35" s="3"/>
      <c r="Y35" s="3"/>
      <c r="Z35" s="3"/>
      <c r="AA35" s="3"/>
      <c r="AB35" s="3"/>
    </row>
    <row r="36" ht="15.75" customHeight="1">
      <c r="A36" s="40"/>
      <c r="B36" s="40"/>
      <c r="C36" s="41"/>
      <c r="D36" s="41"/>
      <c r="E36" s="41"/>
      <c r="F36" s="41"/>
      <c r="G36" s="1"/>
      <c r="H36" s="1"/>
      <c r="I36" s="1"/>
      <c r="J36" s="3"/>
      <c r="K36" s="3"/>
      <c r="L36" s="3"/>
      <c r="M36" s="3"/>
      <c r="N36" s="3"/>
      <c r="O36" s="3"/>
      <c r="P36" s="3"/>
      <c r="Q36" s="3"/>
      <c r="R36" s="3"/>
      <c r="S36" s="3"/>
      <c r="T36" s="3"/>
      <c r="U36" s="3"/>
      <c r="V36" s="3"/>
      <c r="W36" s="3"/>
      <c r="X36" s="3"/>
      <c r="Y36" s="3"/>
      <c r="Z36" s="3"/>
      <c r="AA36" s="3"/>
      <c r="AB36" s="3"/>
    </row>
    <row r="37" ht="15.75" customHeight="1">
      <c r="A37" s="40"/>
      <c r="B37" s="40"/>
      <c r="C37" s="41"/>
      <c r="D37" s="41"/>
      <c r="E37" s="41"/>
      <c r="F37" s="41"/>
      <c r="G37" s="1"/>
      <c r="H37" s="1"/>
      <c r="I37" s="1"/>
      <c r="J37" s="3"/>
      <c r="K37" s="3"/>
      <c r="L37" s="3"/>
      <c r="M37" s="3"/>
      <c r="N37" s="3"/>
      <c r="O37" s="3"/>
      <c r="P37" s="3"/>
      <c r="Q37" s="3"/>
      <c r="R37" s="3"/>
      <c r="S37" s="3"/>
      <c r="T37" s="3"/>
      <c r="U37" s="3"/>
      <c r="V37" s="3"/>
      <c r="W37" s="3"/>
      <c r="X37" s="3"/>
      <c r="Y37" s="3"/>
      <c r="Z37" s="3"/>
      <c r="AA37" s="3"/>
      <c r="AB37" s="3"/>
    </row>
    <row r="38" ht="15.75" customHeight="1">
      <c r="A38" s="40"/>
      <c r="B38" s="40"/>
      <c r="C38" s="41"/>
      <c r="D38" s="41"/>
      <c r="E38" s="41"/>
      <c r="F38" s="41"/>
      <c r="G38" s="1"/>
      <c r="H38" s="1"/>
      <c r="I38" s="1"/>
      <c r="J38" s="3"/>
      <c r="K38" s="3"/>
      <c r="L38" s="3"/>
      <c r="M38" s="3"/>
      <c r="N38" s="3"/>
      <c r="O38" s="3"/>
      <c r="P38" s="3"/>
      <c r="Q38" s="3"/>
      <c r="R38" s="3"/>
      <c r="S38" s="3"/>
      <c r="T38" s="3"/>
      <c r="U38" s="3"/>
      <c r="V38" s="3"/>
      <c r="W38" s="3"/>
      <c r="X38" s="3"/>
      <c r="Y38" s="3"/>
      <c r="Z38" s="3"/>
      <c r="AA38" s="3"/>
      <c r="AB38" s="3"/>
    </row>
    <row r="39" ht="15.75" customHeight="1">
      <c r="A39" s="40"/>
      <c r="B39" s="40"/>
      <c r="C39" s="41"/>
      <c r="D39" s="41"/>
      <c r="E39" s="41"/>
      <c r="F39" s="41"/>
      <c r="G39" s="1"/>
      <c r="H39" s="1"/>
      <c r="I39" s="1"/>
      <c r="J39" s="3"/>
      <c r="K39" s="3"/>
      <c r="L39" s="3"/>
      <c r="M39" s="3"/>
      <c r="N39" s="3"/>
      <c r="O39" s="3"/>
      <c r="P39" s="3"/>
      <c r="Q39" s="3"/>
      <c r="R39" s="3"/>
      <c r="S39" s="3"/>
      <c r="T39" s="3"/>
      <c r="U39" s="3"/>
      <c r="V39" s="3"/>
      <c r="W39" s="3"/>
      <c r="X39" s="3"/>
      <c r="Y39" s="3"/>
      <c r="Z39" s="3"/>
      <c r="AA39" s="3"/>
      <c r="AB39" s="3"/>
    </row>
    <row r="40" ht="15.75" customHeight="1">
      <c r="A40" s="40"/>
      <c r="B40" s="40"/>
      <c r="C40" s="41"/>
      <c r="D40" s="41"/>
      <c r="E40" s="41"/>
      <c r="F40" s="41"/>
      <c r="G40" s="1"/>
      <c r="H40" s="1"/>
      <c r="I40" s="1"/>
      <c r="J40" s="3"/>
      <c r="K40" s="3"/>
      <c r="L40" s="3"/>
      <c r="M40" s="3"/>
      <c r="N40" s="3"/>
      <c r="O40" s="3"/>
      <c r="P40" s="3"/>
      <c r="Q40" s="3"/>
      <c r="R40" s="3"/>
      <c r="S40" s="3"/>
      <c r="T40" s="3"/>
      <c r="U40" s="3"/>
      <c r="V40" s="3"/>
      <c r="W40" s="3"/>
      <c r="X40" s="3"/>
      <c r="Y40" s="3"/>
      <c r="Z40" s="3"/>
      <c r="AA40" s="3"/>
      <c r="AB40" s="3"/>
    </row>
    <row r="41" ht="15.75" customHeight="1">
      <c r="A41" s="40"/>
      <c r="B41" s="40"/>
      <c r="C41" s="41"/>
      <c r="D41" s="41"/>
      <c r="E41" s="41"/>
      <c r="F41" s="41"/>
      <c r="G41" s="1"/>
      <c r="H41" s="1"/>
      <c r="I41" s="1"/>
      <c r="J41" s="3"/>
      <c r="K41" s="3"/>
      <c r="L41" s="3"/>
      <c r="M41" s="3"/>
      <c r="N41" s="3"/>
      <c r="O41" s="3"/>
      <c r="P41" s="3"/>
      <c r="Q41" s="3"/>
      <c r="R41" s="3"/>
      <c r="S41" s="3"/>
      <c r="T41" s="3"/>
      <c r="U41" s="3"/>
      <c r="V41" s="3"/>
      <c r="W41" s="3"/>
      <c r="X41" s="3"/>
      <c r="Y41" s="3"/>
      <c r="Z41" s="3"/>
      <c r="AA41" s="3"/>
      <c r="AB41" s="3"/>
    </row>
    <row r="42" ht="15.75" customHeight="1">
      <c r="A42" s="40"/>
      <c r="B42" s="40"/>
      <c r="C42" s="41"/>
      <c r="D42" s="41"/>
      <c r="E42" s="41"/>
      <c r="F42" s="41"/>
      <c r="G42" s="1"/>
      <c r="H42" s="1"/>
      <c r="I42" s="1"/>
      <c r="J42" s="3"/>
      <c r="K42" s="3"/>
      <c r="L42" s="3"/>
      <c r="M42" s="3"/>
      <c r="N42" s="3"/>
      <c r="O42" s="3"/>
      <c r="P42" s="3"/>
      <c r="Q42" s="3"/>
      <c r="R42" s="3"/>
      <c r="S42" s="3"/>
      <c r="T42" s="3"/>
      <c r="U42" s="3"/>
      <c r="V42" s="3"/>
      <c r="W42" s="3"/>
      <c r="X42" s="3"/>
      <c r="Y42" s="3"/>
      <c r="Z42" s="3"/>
      <c r="AA42" s="3"/>
      <c r="AB42" s="3"/>
    </row>
    <row r="43" ht="15.75" customHeight="1">
      <c r="A43" s="40"/>
      <c r="B43" s="40"/>
      <c r="C43" s="41"/>
      <c r="D43" s="41"/>
      <c r="E43" s="41"/>
      <c r="F43" s="41"/>
      <c r="G43" s="1"/>
      <c r="H43" s="1"/>
      <c r="I43" s="1"/>
      <c r="J43" s="3"/>
      <c r="K43" s="3"/>
      <c r="L43" s="3"/>
      <c r="M43" s="3"/>
      <c r="N43" s="3"/>
      <c r="O43" s="3"/>
      <c r="P43" s="3"/>
      <c r="Q43" s="3"/>
      <c r="R43" s="3"/>
      <c r="S43" s="3"/>
      <c r="T43" s="3"/>
      <c r="U43" s="3"/>
      <c r="V43" s="3"/>
      <c r="W43" s="3"/>
      <c r="X43" s="3"/>
      <c r="Y43" s="3"/>
      <c r="Z43" s="3"/>
      <c r="AA43" s="3"/>
      <c r="AB43" s="3"/>
    </row>
    <row r="44" ht="15.75" customHeight="1">
      <c r="A44" s="40"/>
      <c r="B44" s="40"/>
      <c r="C44" s="41"/>
      <c r="D44" s="41"/>
      <c r="E44" s="41"/>
      <c r="F44" s="41"/>
      <c r="G44" s="1"/>
      <c r="H44" s="1"/>
      <c r="I44" s="1"/>
      <c r="J44" s="3"/>
      <c r="K44" s="3"/>
      <c r="L44" s="3"/>
      <c r="M44" s="3"/>
      <c r="N44" s="3"/>
      <c r="O44" s="3"/>
      <c r="P44" s="3"/>
      <c r="Q44" s="3"/>
      <c r="R44" s="3"/>
      <c r="S44" s="3"/>
      <c r="T44" s="3"/>
      <c r="U44" s="3"/>
      <c r="V44" s="3"/>
      <c r="W44" s="3"/>
      <c r="X44" s="3"/>
      <c r="Y44" s="3"/>
      <c r="Z44" s="3"/>
      <c r="AA44" s="3"/>
      <c r="AB44" s="3"/>
    </row>
    <row r="45" ht="15.75" customHeight="1">
      <c r="A45" s="40"/>
      <c r="B45" s="40"/>
      <c r="C45" s="41"/>
      <c r="D45" s="41"/>
      <c r="E45" s="41"/>
      <c r="F45" s="41"/>
      <c r="G45" s="1"/>
      <c r="H45" s="1"/>
      <c r="I45" s="1"/>
      <c r="J45" s="3"/>
      <c r="K45" s="3"/>
      <c r="L45" s="3"/>
      <c r="M45" s="3"/>
      <c r="N45" s="3"/>
      <c r="O45" s="3"/>
      <c r="P45" s="3"/>
      <c r="Q45" s="3"/>
      <c r="R45" s="3"/>
      <c r="S45" s="3"/>
      <c r="T45" s="3"/>
      <c r="U45" s="3"/>
      <c r="V45" s="3"/>
      <c r="W45" s="3"/>
      <c r="X45" s="3"/>
      <c r="Y45" s="3"/>
      <c r="Z45" s="3"/>
      <c r="AA45" s="3"/>
      <c r="AB45" s="3"/>
    </row>
    <row r="46" ht="15.75" customHeight="1">
      <c r="A46" s="40"/>
      <c r="B46" s="40"/>
      <c r="C46" s="41"/>
      <c r="D46" s="41"/>
      <c r="E46" s="41"/>
      <c r="F46" s="41"/>
      <c r="G46" s="1"/>
      <c r="H46" s="1"/>
      <c r="I46" s="1"/>
      <c r="J46" s="3"/>
      <c r="K46" s="3"/>
      <c r="L46" s="3"/>
      <c r="M46" s="3"/>
      <c r="N46" s="3"/>
      <c r="O46" s="3"/>
      <c r="P46" s="3"/>
      <c r="Q46" s="3"/>
      <c r="R46" s="3"/>
      <c r="S46" s="3"/>
      <c r="T46" s="3"/>
      <c r="U46" s="3"/>
      <c r="V46" s="3"/>
      <c r="W46" s="3"/>
      <c r="X46" s="3"/>
      <c r="Y46" s="3"/>
      <c r="Z46" s="3"/>
      <c r="AA46" s="3"/>
      <c r="AB46" s="3"/>
    </row>
    <row r="47" ht="15.75" customHeight="1">
      <c r="A47" s="40"/>
      <c r="B47" s="40"/>
      <c r="C47" s="41"/>
      <c r="D47" s="41"/>
      <c r="E47" s="41"/>
      <c r="F47" s="41"/>
      <c r="G47" s="1"/>
      <c r="H47" s="1"/>
      <c r="I47" s="1"/>
      <c r="J47" s="3"/>
      <c r="K47" s="3"/>
      <c r="L47" s="3"/>
      <c r="M47" s="3"/>
      <c r="N47" s="3"/>
      <c r="O47" s="3"/>
      <c r="P47" s="3"/>
      <c r="Q47" s="3"/>
      <c r="R47" s="3"/>
      <c r="S47" s="3"/>
      <c r="T47" s="3"/>
      <c r="U47" s="3"/>
      <c r="V47" s="3"/>
      <c r="W47" s="3"/>
      <c r="X47" s="3"/>
      <c r="Y47" s="3"/>
      <c r="Z47" s="3"/>
      <c r="AA47" s="3"/>
      <c r="AB47" s="3"/>
    </row>
    <row r="48" ht="15.75" customHeight="1">
      <c r="A48" s="40"/>
      <c r="B48" s="40"/>
      <c r="C48" s="41"/>
      <c r="D48" s="41"/>
      <c r="E48" s="41"/>
      <c r="F48" s="41"/>
      <c r="G48" s="1"/>
      <c r="H48" s="1"/>
      <c r="I48" s="1"/>
      <c r="J48" s="3"/>
      <c r="K48" s="3"/>
      <c r="L48" s="3"/>
      <c r="M48" s="3"/>
      <c r="N48" s="3"/>
      <c r="O48" s="3"/>
      <c r="P48" s="3"/>
      <c r="Q48" s="3"/>
      <c r="R48" s="3"/>
      <c r="S48" s="3"/>
      <c r="T48" s="3"/>
      <c r="U48" s="3"/>
      <c r="V48" s="3"/>
      <c r="W48" s="3"/>
      <c r="X48" s="3"/>
      <c r="Y48" s="3"/>
      <c r="Z48" s="3"/>
      <c r="AA48" s="3"/>
      <c r="AB48" s="3"/>
    </row>
    <row r="49" ht="15.75" customHeight="1">
      <c r="A49" s="40"/>
      <c r="B49" s="40"/>
      <c r="C49" s="41"/>
      <c r="D49" s="41"/>
      <c r="E49" s="41"/>
      <c r="F49" s="41"/>
      <c r="G49" s="1"/>
      <c r="H49" s="1"/>
      <c r="I49" s="1"/>
      <c r="J49" s="3"/>
      <c r="K49" s="3"/>
      <c r="L49" s="3"/>
      <c r="M49" s="3"/>
      <c r="N49" s="3"/>
      <c r="O49" s="3"/>
      <c r="P49" s="3"/>
      <c r="Q49" s="3"/>
      <c r="R49" s="3"/>
      <c r="S49" s="3"/>
      <c r="T49" s="3"/>
      <c r="U49" s="3"/>
      <c r="V49" s="3"/>
      <c r="W49" s="3"/>
      <c r="X49" s="3"/>
      <c r="Y49" s="3"/>
      <c r="Z49" s="3"/>
      <c r="AA49" s="3"/>
      <c r="AB49" s="3"/>
    </row>
    <row r="50" ht="15.75" customHeight="1">
      <c r="A50" s="40"/>
      <c r="B50" s="40"/>
      <c r="C50" s="41"/>
      <c r="D50" s="41"/>
      <c r="E50" s="41"/>
      <c r="F50" s="41"/>
      <c r="G50" s="1"/>
      <c r="H50" s="1"/>
      <c r="I50" s="1"/>
      <c r="J50" s="3"/>
      <c r="K50" s="3"/>
      <c r="L50" s="3"/>
      <c r="M50" s="3"/>
      <c r="N50" s="3"/>
      <c r="O50" s="3"/>
      <c r="P50" s="3"/>
      <c r="Q50" s="3"/>
      <c r="R50" s="3"/>
      <c r="S50" s="3"/>
      <c r="T50" s="3"/>
      <c r="U50" s="3"/>
      <c r="V50" s="3"/>
      <c r="W50" s="3"/>
      <c r="X50" s="3"/>
      <c r="Y50" s="3"/>
      <c r="Z50" s="3"/>
      <c r="AA50" s="3"/>
      <c r="AB50" s="3"/>
    </row>
    <row r="51" ht="15.75" customHeight="1">
      <c r="A51" s="40"/>
      <c r="B51" s="40"/>
      <c r="C51" s="41"/>
      <c r="D51" s="41"/>
      <c r="E51" s="41"/>
      <c r="F51" s="41"/>
      <c r="G51" s="1"/>
      <c r="H51" s="1"/>
      <c r="I51" s="1"/>
      <c r="J51" s="3"/>
      <c r="K51" s="3"/>
      <c r="L51" s="3"/>
      <c r="M51" s="3"/>
      <c r="N51" s="3"/>
      <c r="O51" s="3"/>
      <c r="P51" s="3"/>
      <c r="Q51" s="3"/>
      <c r="R51" s="3"/>
      <c r="S51" s="3"/>
      <c r="T51" s="3"/>
      <c r="U51" s="3"/>
      <c r="V51" s="3"/>
      <c r="W51" s="3"/>
      <c r="X51" s="3"/>
      <c r="Y51" s="3"/>
      <c r="Z51" s="3"/>
      <c r="AA51" s="3"/>
      <c r="AB51" s="3"/>
    </row>
    <row r="52" ht="15.75" customHeight="1">
      <c r="A52" s="40"/>
      <c r="B52" s="40"/>
      <c r="C52" s="41"/>
      <c r="D52" s="41"/>
      <c r="E52" s="41"/>
      <c r="F52" s="41"/>
      <c r="G52" s="1"/>
      <c r="H52" s="1"/>
      <c r="I52" s="1"/>
      <c r="J52" s="3"/>
      <c r="K52" s="3"/>
      <c r="L52" s="3"/>
      <c r="M52" s="3"/>
      <c r="N52" s="3"/>
      <c r="O52" s="3"/>
      <c r="P52" s="3"/>
      <c r="Q52" s="3"/>
      <c r="R52" s="3"/>
      <c r="S52" s="3"/>
      <c r="T52" s="3"/>
      <c r="U52" s="3"/>
      <c r="V52" s="3"/>
      <c r="W52" s="3"/>
      <c r="X52" s="3"/>
      <c r="Y52" s="3"/>
      <c r="Z52" s="3"/>
      <c r="AA52" s="3"/>
      <c r="AB52" s="3"/>
    </row>
    <row r="53" ht="15.75" customHeight="1">
      <c r="A53" s="40"/>
      <c r="B53" s="40"/>
      <c r="C53" s="41"/>
      <c r="D53" s="41"/>
      <c r="E53" s="41"/>
      <c r="F53" s="41"/>
      <c r="G53" s="1"/>
      <c r="H53" s="1"/>
      <c r="I53" s="1"/>
      <c r="J53" s="3"/>
      <c r="K53" s="3"/>
      <c r="L53" s="3"/>
      <c r="M53" s="3"/>
      <c r="N53" s="3"/>
      <c r="O53" s="3"/>
      <c r="P53" s="3"/>
      <c r="Q53" s="3"/>
      <c r="R53" s="3"/>
      <c r="S53" s="3"/>
      <c r="T53" s="3"/>
      <c r="U53" s="3"/>
      <c r="V53" s="3"/>
      <c r="W53" s="3"/>
      <c r="X53" s="3"/>
      <c r="Y53" s="3"/>
      <c r="Z53" s="3"/>
      <c r="AA53" s="3"/>
      <c r="AB53" s="3"/>
    </row>
    <row r="54" ht="15.75" customHeight="1">
      <c r="A54" s="40"/>
      <c r="B54" s="40"/>
      <c r="C54" s="41"/>
      <c r="D54" s="41"/>
      <c r="E54" s="41"/>
      <c r="F54" s="41"/>
      <c r="G54" s="1"/>
      <c r="H54" s="1"/>
      <c r="I54" s="1"/>
      <c r="J54" s="3"/>
      <c r="K54" s="3"/>
      <c r="L54" s="3"/>
      <c r="M54" s="3"/>
      <c r="N54" s="3"/>
      <c r="O54" s="3"/>
      <c r="P54" s="3"/>
      <c r="Q54" s="3"/>
      <c r="R54" s="3"/>
      <c r="S54" s="3"/>
      <c r="T54" s="3"/>
      <c r="U54" s="3"/>
      <c r="V54" s="3"/>
      <c r="W54" s="3"/>
      <c r="X54" s="3"/>
      <c r="Y54" s="3"/>
      <c r="Z54" s="3"/>
      <c r="AA54" s="3"/>
      <c r="AB54" s="3"/>
    </row>
    <row r="55" ht="15.75" customHeight="1">
      <c r="A55" s="40"/>
      <c r="B55" s="40"/>
      <c r="C55" s="41"/>
      <c r="D55" s="41"/>
      <c r="E55" s="41"/>
      <c r="F55" s="41"/>
      <c r="G55" s="1"/>
      <c r="H55" s="1"/>
      <c r="I55" s="1"/>
      <c r="J55" s="3"/>
      <c r="K55" s="3"/>
      <c r="L55" s="3"/>
      <c r="M55" s="3"/>
      <c r="N55" s="3"/>
      <c r="O55" s="3"/>
      <c r="P55" s="3"/>
      <c r="Q55" s="3"/>
      <c r="R55" s="3"/>
      <c r="S55" s="3"/>
      <c r="T55" s="3"/>
      <c r="U55" s="3"/>
      <c r="V55" s="3"/>
      <c r="W55" s="3"/>
      <c r="X55" s="3"/>
      <c r="Y55" s="3"/>
      <c r="Z55" s="3"/>
      <c r="AA55" s="3"/>
      <c r="AB55" s="3"/>
    </row>
    <row r="56" ht="15.75" customHeight="1">
      <c r="A56" s="40"/>
      <c r="B56" s="40"/>
      <c r="C56" s="41"/>
      <c r="D56" s="41"/>
      <c r="E56" s="41"/>
      <c r="F56" s="41"/>
      <c r="G56" s="1"/>
      <c r="H56" s="1"/>
      <c r="I56" s="1"/>
      <c r="J56" s="3"/>
      <c r="K56" s="3"/>
      <c r="L56" s="3"/>
      <c r="M56" s="3"/>
      <c r="N56" s="3"/>
      <c r="O56" s="3"/>
      <c r="P56" s="3"/>
      <c r="Q56" s="3"/>
      <c r="R56" s="3"/>
      <c r="S56" s="3"/>
      <c r="T56" s="3"/>
      <c r="U56" s="3"/>
      <c r="V56" s="3"/>
      <c r="W56" s="3"/>
      <c r="X56" s="3"/>
      <c r="Y56" s="3"/>
      <c r="Z56" s="3"/>
      <c r="AA56" s="3"/>
      <c r="AB56" s="3"/>
    </row>
    <row r="57" ht="15.75" customHeight="1">
      <c r="A57" s="40"/>
      <c r="B57" s="40"/>
      <c r="C57" s="41"/>
      <c r="D57" s="41"/>
      <c r="E57" s="41"/>
      <c r="F57" s="41"/>
      <c r="G57" s="1"/>
      <c r="H57" s="1"/>
      <c r="I57" s="1"/>
      <c r="J57" s="3"/>
      <c r="K57" s="3"/>
      <c r="L57" s="3"/>
      <c r="M57" s="3"/>
      <c r="N57" s="3"/>
      <c r="O57" s="3"/>
      <c r="P57" s="3"/>
      <c r="Q57" s="3"/>
      <c r="R57" s="3"/>
      <c r="S57" s="3"/>
      <c r="T57" s="3"/>
      <c r="U57" s="3"/>
      <c r="V57" s="3"/>
      <c r="W57" s="3"/>
      <c r="X57" s="3"/>
      <c r="Y57" s="3"/>
      <c r="Z57" s="3"/>
      <c r="AA57" s="3"/>
      <c r="AB57" s="3"/>
    </row>
    <row r="58" ht="15.75" customHeight="1">
      <c r="A58" s="40"/>
      <c r="B58" s="40"/>
      <c r="C58" s="41"/>
      <c r="D58" s="41"/>
      <c r="E58" s="41"/>
      <c r="F58" s="41"/>
      <c r="G58" s="1"/>
      <c r="H58" s="1"/>
      <c r="I58" s="1"/>
      <c r="J58" s="3"/>
      <c r="K58" s="3"/>
      <c r="L58" s="3"/>
      <c r="M58" s="3"/>
      <c r="N58" s="3"/>
      <c r="O58" s="3"/>
      <c r="P58" s="3"/>
      <c r="Q58" s="3"/>
      <c r="R58" s="3"/>
      <c r="S58" s="3"/>
      <c r="T58" s="3"/>
      <c r="U58" s="3"/>
      <c r="V58" s="3"/>
      <c r="W58" s="3"/>
      <c r="X58" s="3"/>
      <c r="Y58" s="3"/>
      <c r="Z58" s="3"/>
      <c r="AA58" s="3"/>
      <c r="AB58" s="3"/>
    </row>
    <row r="59" ht="15.75" customHeight="1">
      <c r="A59" s="40"/>
      <c r="B59" s="40"/>
      <c r="C59" s="41"/>
      <c r="D59" s="41"/>
      <c r="E59" s="41"/>
      <c r="F59" s="41"/>
      <c r="G59" s="1"/>
      <c r="H59" s="1"/>
      <c r="I59" s="1"/>
      <c r="J59" s="3"/>
      <c r="K59" s="3"/>
      <c r="L59" s="3"/>
      <c r="M59" s="3"/>
      <c r="N59" s="3"/>
      <c r="O59" s="3"/>
      <c r="P59" s="3"/>
      <c r="Q59" s="3"/>
      <c r="R59" s="3"/>
      <c r="S59" s="3"/>
      <c r="T59" s="3"/>
      <c r="U59" s="3"/>
      <c r="V59" s="3"/>
      <c r="W59" s="3"/>
      <c r="X59" s="3"/>
      <c r="Y59" s="3"/>
      <c r="Z59" s="3"/>
      <c r="AA59" s="3"/>
      <c r="AB59" s="3"/>
    </row>
    <row r="60" ht="15.75" customHeight="1">
      <c r="A60" s="40"/>
      <c r="B60" s="40"/>
      <c r="C60" s="41"/>
      <c r="D60" s="41"/>
      <c r="E60" s="41"/>
      <c r="F60" s="41"/>
      <c r="G60" s="1"/>
      <c r="H60" s="1"/>
      <c r="I60" s="1"/>
      <c r="J60" s="3"/>
      <c r="K60" s="3"/>
      <c r="L60" s="3"/>
      <c r="M60" s="3"/>
      <c r="N60" s="3"/>
      <c r="O60" s="3"/>
      <c r="P60" s="3"/>
      <c r="Q60" s="3"/>
      <c r="R60" s="3"/>
      <c r="S60" s="3"/>
      <c r="T60" s="3"/>
      <c r="U60" s="3"/>
      <c r="V60" s="3"/>
      <c r="W60" s="3"/>
      <c r="X60" s="3"/>
      <c r="Y60" s="3"/>
      <c r="Z60" s="3"/>
      <c r="AA60" s="3"/>
      <c r="AB60" s="3"/>
    </row>
    <row r="61" ht="15.75" customHeight="1">
      <c r="A61" s="40"/>
      <c r="B61" s="40"/>
      <c r="C61" s="41"/>
      <c r="D61" s="41"/>
      <c r="E61" s="41"/>
      <c r="F61" s="41"/>
      <c r="G61" s="1"/>
      <c r="H61" s="1"/>
      <c r="I61" s="1"/>
      <c r="J61" s="3"/>
      <c r="K61" s="3"/>
      <c r="L61" s="3"/>
      <c r="M61" s="3"/>
      <c r="N61" s="3"/>
      <c r="O61" s="3"/>
      <c r="P61" s="3"/>
      <c r="Q61" s="3"/>
      <c r="R61" s="3"/>
      <c r="S61" s="3"/>
      <c r="T61" s="3"/>
      <c r="U61" s="3"/>
      <c r="V61" s="3"/>
      <c r="W61" s="3"/>
      <c r="X61" s="3"/>
      <c r="Y61" s="3"/>
      <c r="Z61" s="3"/>
      <c r="AA61" s="3"/>
      <c r="AB61" s="3"/>
    </row>
    <row r="62" ht="15.75" customHeight="1">
      <c r="A62" s="40"/>
      <c r="B62" s="40"/>
      <c r="C62" s="41"/>
      <c r="D62" s="41"/>
      <c r="E62" s="41"/>
      <c r="F62" s="41"/>
      <c r="G62" s="1"/>
      <c r="H62" s="1"/>
      <c r="I62" s="1"/>
      <c r="J62" s="3"/>
      <c r="K62" s="3"/>
      <c r="L62" s="3"/>
      <c r="M62" s="3"/>
      <c r="N62" s="3"/>
      <c r="O62" s="3"/>
      <c r="P62" s="3"/>
      <c r="Q62" s="3"/>
      <c r="R62" s="3"/>
      <c r="S62" s="3"/>
      <c r="T62" s="3"/>
      <c r="U62" s="3"/>
      <c r="V62" s="3"/>
      <c r="W62" s="3"/>
      <c r="X62" s="3"/>
      <c r="Y62" s="3"/>
      <c r="Z62" s="3"/>
      <c r="AA62" s="3"/>
      <c r="AB62" s="3"/>
    </row>
    <row r="63" ht="15.75" customHeight="1">
      <c r="A63" s="40"/>
      <c r="B63" s="40"/>
      <c r="C63" s="41"/>
      <c r="D63" s="41"/>
      <c r="E63" s="41"/>
      <c r="F63" s="41"/>
      <c r="G63" s="1"/>
      <c r="H63" s="1"/>
      <c r="I63" s="1"/>
      <c r="J63" s="3"/>
      <c r="K63" s="3"/>
      <c r="L63" s="3"/>
      <c r="M63" s="3"/>
      <c r="N63" s="3"/>
      <c r="O63" s="3"/>
      <c r="P63" s="3"/>
      <c r="Q63" s="3"/>
      <c r="R63" s="3"/>
      <c r="S63" s="3"/>
      <c r="T63" s="3"/>
      <c r="U63" s="3"/>
      <c r="V63" s="3"/>
      <c r="W63" s="3"/>
      <c r="X63" s="3"/>
      <c r="Y63" s="3"/>
      <c r="Z63" s="3"/>
      <c r="AA63" s="3"/>
      <c r="AB63" s="3"/>
    </row>
    <row r="64" ht="15.75" customHeight="1">
      <c r="A64" s="40"/>
      <c r="B64" s="40"/>
      <c r="C64" s="41"/>
      <c r="D64" s="41"/>
      <c r="E64" s="41"/>
      <c r="F64" s="41"/>
      <c r="G64" s="1"/>
      <c r="H64" s="1"/>
      <c r="I64" s="1"/>
      <c r="J64" s="3"/>
      <c r="K64" s="3"/>
      <c r="L64" s="3"/>
      <c r="M64" s="3"/>
      <c r="N64" s="3"/>
      <c r="O64" s="3"/>
      <c r="P64" s="3"/>
      <c r="Q64" s="3"/>
      <c r="R64" s="3"/>
      <c r="S64" s="3"/>
      <c r="T64" s="3"/>
      <c r="U64" s="3"/>
      <c r="V64" s="3"/>
      <c r="W64" s="3"/>
      <c r="X64" s="3"/>
      <c r="Y64" s="3"/>
      <c r="Z64" s="3"/>
      <c r="AA64" s="3"/>
      <c r="AB64" s="3"/>
    </row>
    <row r="65" ht="15.75" customHeight="1">
      <c r="A65" s="40"/>
      <c r="B65" s="40"/>
      <c r="C65" s="41"/>
      <c r="D65" s="41"/>
      <c r="E65" s="41"/>
      <c r="F65" s="41"/>
      <c r="G65" s="1"/>
      <c r="H65" s="1"/>
      <c r="I65" s="1"/>
      <c r="J65" s="3"/>
      <c r="K65" s="3"/>
      <c r="L65" s="3"/>
      <c r="M65" s="3"/>
      <c r="N65" s="3"/>
      <c r="O65" s="3"/>
      <c r="P65" s="3"/>
      <c r="Q65" s="3"/>
      <c r="R65" s="3"/>
      <c r="S65" s="3"/>
      <c r="T65" s="3"/>
      <c r="U65" s="3"/>
      <c r="V65" s="3"/>
      <c r="W65" s="3"/>
      <c r="X65" s="3"/>
      <c r="Y65" s="3"/>
      <c r="Z65" s="3"/>
      <c r="AA65" s="3"/>
      <c r="AB65" s="3"/>
    </row>
    <row r="66" ht="15.75" customHeight="1">
      <c r="A66" s="40"/>
      <c r="B66" s="40"/>
      <c r="C66" s="41"/>
      <c r="D66" s="41"/>
      <c r="E66" s="41"/>
      <c r="F66" s="41"/>
      <c r="G66" s="1"/>
      <c r="H66" s="1"/>
      <c r="I66" s="1"/>
      <c r="J66" s="3"/>
      <c r="K66" s="3"/>
      <c r="L66" s="3"/>
      <c r="M66" s="3"/>
      <c r="N66" s="3"/>
      <c r="O66" s="3"/>
      <c r="P66" s="3"/>
      <c r="Q66" s="3"/>
      <c r="R66" s="3"/>
      <c r="S66" s="3"/>
      <c r="T66" s="3"/>
      <c r="U66" s="3"/>
      <c r="V66" s="3"/>
      <c r="W66" s="3"/>
      <c r="X66" s="3"/>
      <c r="Y66" s="3"/>
      <c r="Z66" s="3"/>
      <c r="AA66" s="3"/>
      <c r="AB66" s="3"/>
    </row>
    <row r="67" ht="15.75" customHeight="1">
      <c r="A67" s="40"/>
      <c r="B67" s="40"/>
      <c r="C67" s="41"/>
      <c r="D67" s="41"/>
      <c r="E67" s="41"/>
      <c r="F67" s="41"/>
      <c r="G67" s="1"/>
      <c r="H67" s="1"/>
      <c r="I67" s="1"/>
      <c r="J67" s="3"/>
      <c r="K67" s="3"/>
      <c r="L67" s="3"/>
      <c r="M67" s="3"/>
      <c r="N67" s="3"/>
      <c r="O67" s="3"/>
      <c r="P67" s="3"/>
      <c r="Q67" s="3"/>
      <c r="R67" s="3"/>
      <c r="S67" s="3"/>
      <c r="T67" s="3"/>
      <c r="U67" s="3"/>
      <c r="V67" s="3"/>
      <c r="W67" s="3"/>
      <c r="X67" s="3"/>
      <c r="Y67" s="3"/>
      <c r="Z67" s="3"/>
      <c r="AA67" s="3"/>
      <c r="AB67" s="3"/>
    </row>
    <row r="68" ht="15.75" customHeight="1">
      <c r="A68" s="40"/>
      <c r="B68" s="40"/>
      <c r="C68" s="41"/>
      <c r="D68" s="41"/>
      <c r="E68" s="41"/>
      <c r="F68" s="41"/>
      <c r="G68" s="1"/>
      <c r="H68" s="1"/>
      <c r="I68" s="1"/>
      <c r="J68" s="3"/>
      <c r="K68" s="3"/>
      <c r="L68" s="3"/>
      <c r="M68" s="3"/>
      <c r="N68" s="3"/>
      <c r="O68" s="3"/>
      <c r="P68" s="3"/>
      <c r="Q68" s="3"/>
      <c r="R68" s="3"/>
      <c r="S68" s="3"/>
      <c r="T68" s="3"/>
      <c r="U68" s="3"/>
      <c r="V68" s="3"/>
      <c r="W68" s="3"/>
      <c r="X68" s="3"/>
      <c r="Y68" s="3"/>
      <c r="Z68" s="3"/>
      <c r="AA68" s="3"/>
      <c r="AB68" s="3"/>
    </row>
    <row r="69" ht="15.75" customHeight="1">
      <c r="A69" s="40"/>
      <c r="B69" s="40"/>
      <c r="C69" s="41"/>
      <c r="D69" s="41"/>
      <c r="E69" s="41"/>
      <c r="F69" s="41"/>
      <c r="G69" s="1"/>
      <c r="H69" s="1"/>
      <c r="I69" s="1"/>
      <c r="J69" s="3"/>
      <c r="K69" s="3"/>
      <c r="L69" s="3"/>
      <c r="M69" s="3"/>
      <c r="N69" s="3"/>
      <c r="O69" s="3"/>
      <c r="P69" s="3"/>
      <c r="Q69" s="3"/>
      <c r="R69" s="3"/>
      <c r="S69" s="3"/>
      <c r="T69" s="3"/>
      <c r="U69" s="3"/>
      <c r="V69" s="3"/>
      <c r="W69" s="3"/>
      <c r="X69" s="3"/>
      <c r="Y69" s="3"/>
      <c r="Z69" s="3"/>
      <c r="AA69" s="3"/>
      <c r="AB69" s="3"/>
    </row>
    <row r="70" ht="15.75" customHeight="1">
      <c r="A70" s="40"/>
      <c r="B70" s="40"/>
      <c r="C70" s="41"/>
      <c r="D70" s="41"/>
      <c r="E70" s="41"/>
      <c r="F70" s="41"/>
      <c r="G70" s="1"/>
      <c r="H70" s="1"/>
      <c r="I70" s="1"/>
      <c r="J70" s="3"/>
      <c r="K70" s="3"/>
      <c r="L70" s="3"/>
      <c r="M70" s="3"/>
      <c r="N70" s="3"/>
      <c r="O70" s="3"/>
      <c r="P70" s="3"/>
      <c r="Q70" s="3"/>
      <c r="R70" s="3"/>
      <c r="S70" s="3"/>
      <c r="T70" s="3"/>
      <c r="U70" s="3"/>
      <c r="V70" s="3"/>
      <c r="W70" s="3"/>
      <c r="X70" s="3"/>
      <c r="Y70" s="3"/>
      <c r="Z70" s="3"/>
      <c r="AA70" s="3"/>
      <c r="AB70" s="3"/>
    </row>
    <row r="71" ht="15.75" customHeight="1">
      <c r="A71" s="40"/>
      <c r="B71" s="40"/>
      <c r="C71" s="41"/>
      <c r="D71" s="41"/>
      <c r="E71" s="41"/>
      <c r="F71" s="41"/>
      <c r="G71" s="1"/>
      <c r="H71" s="1"/>
      <c r="I71" s="1"/>
      <c r="J71" s="3"/>
      <c r="K71" s="3"/>
      <c r="L71" s="3"/>
      <c r="M71" s="3"/>
      <c r="N71" s="3"/>
      <c r="O71" s="3"/>
      <c r="P71" s="3"/>
      <c r="Q71" s="3"/>
      <c r="R71" s="3"/>
      <c r="S71" s="3"/>
      <c r="T71" s="3"/>
      <c r="U71" s="3"/>
      <c r="V71" s="3"/>
      <c r="W71" s="3"/>
      <c r="X71" s="3"/>
      <c r="Y71" s="3"/>
      <c r="Z71" s="3"/>
      <c r="AA71" s="3"/>
      <c r="AB71" s="3"/>
    </row>
    <row r="72" ht="15.75" customHeight="1">
      <c r="A72" s="40"/>
      <c r="B72" s="40"/>
      <c r="C72" s="41"/>
      <c r="D72" s="41"/>
      <c r="E72" s="41"/>
      <c r="F72" s="41"/>
      <c r="G72" s="1"/>
      <c r="H72" s="1"/>
      <c r="I72" s="1"/>
      <c r="J72" s="3"/>
      <c r="K72" s="3"/>
      <c r="L72" s="3"/>
      <c r="M72" s="3"/>
      <c r="N72" s="3"/>
      <c r="O72" s="3"/>
      <c r="P72" s="3"/>
      <c r="Q72" s="3"/>
      <c r="R72" s="3"/>
      <c r="S72" s="3"/>
      <c r="T72" s="3"/>
      <c r="U72" s="3"/>
      <c r="V72" s="3"/>
      <c r="W72" s="3"/>
      <c r="X72" s="3"/>
      <c r="Y72" s="3"/>
      <c r="Z72" s="3"/>
      <c r="AA72" s="3"/>
      <c r="AB72" s="3"/>
    </row>
    <row r="73" ht="15.75" customHeight="1">
      <c r="A73" s="40"/>
      <c r="B73" s="40"/>
      <c r="C73" s="41"/>
      <c r="D73" s="41"/>
      <c r="E73" s="41"/>
      <c r="F73" s="41"/>
      <c r="G73" s="1"/>
      <c r="H73" s="1"/>
      <c r="I73" s="1"/>
      <c r="J73" s="3"/>
      <c r="K73" s="3"/>
      <c r="L73" s="3"/>
      <c r="M73" s="3"/>
      <c r="N73" s="3"/>
      <c r="O73" s="3"/>
      <c r="P73" s="3"/>
      <c r="Q73" s="3"/>
      <c r="R73" s="3"/>
      <c r="S73" s="3"/>
      <c r="T73" s="3"/>
      <c r="U73" s="3"/>
      <c r="V73" s="3"/>
      <c r="W73" s="3"/>
      <c r="X73" s="3"/>
      <c r="Y73" s="3"/>
      <c r="Z73" s="3"/>
      <c r="AA73" s="3"/>
      <c r="AB73" s="3"/>
    </row>
    <row r="74" ht="15.75" customHeight="1">
      <c r="A74" s="40"/>
      <c r="B74" s="40"/>
      <c r="C74" s="41"/>
      <c r="D74" s="41"/>
      <c r="E74" s="41"/>
      <c r="F74" s="41"/>
      <c r="G74" s="1"/>
      <c r="H74" s="1"/>
      <c r="I74" s="1"/>
      <c r="J74" s="3"/>
      <c r="K74" s="3"/>
      <c r="L74" s="3"/>
      <c r="M74" s="3"/>
      <c r="N74" s="3"/>
      <c r="O74" s="3"/>
      <c r="P74" s="3"/>
      <c r="Q74" s="3"/>
      <c r="R74" s="3"/>
      <c r="S74" s="3"/>
      <c r="T74" s="3"/>
      <c r="U74" s="3"/>
      <c r="V74" s="3"/>
      <c r="W74" s="3"/>
      <c r="X74" s="3"/>
      <c r="Y74" s="3"/>
      <c r="Z74" s="3"/>
      <c r="AA74" s="3"/>
      <c r="AB74" s="3"/>
    </row>
    <row r="75" ht="15.75" customHeight="1">
      <c r="A75" s="40"/>
      <c r="B75" s="40"/>
      <c r="C75" s="41"/>
      <c r="D75" s="41"/>
      <c r="E75" s="41"/>
      <c r="F75" s="41"/>
      <c r="G75" s="1"/>
      <c r="H75" s="1"/>
      <c r="I75" s="1"/>
      <c r="J75" s="3"/>
      <c r="K75" s="3"/>
      <c r="L75" s="3"/>
      <c r="M75" s="3"/>
      <c r="N75" s="3"/>
      <c r="O75" s="3"/>
      <c r="P75" s="3"/>
      <c r="Q75" s="3"/>
      <c r="R75" s="3"/>
      <c r="S75" s="3"/>
      <c r="T75" s="3"/>
      <c r="U75" s="3"/>
      <c r="V75" s="3"/>
      <c r="W75" s="3"/>
      <c r="X75" s="3"/>
      <c r="Y75" s="3"/>
      <c r="Z75" s="3"/>
      <c r="AA75" s="3"/>
      <c r="AB75" s="3"/>
    </row>
    <row r="76" ht="15.75" customHeight="1">
      <c r="A76" s="40"/>
      <c r="B76" s="40"/>
      <c r="C76" s="41"/>
      <c r="D76" s="41"/>
      <c r="E76" s="41"/>
      <c r="F76" s="41"/>
      <c r="G76" s="1"/>
      <c r="H76" s="1"/>
      <c r="I76" s="1"/>
      <c r="J76" s="3"/>
      <c r="K76" s="3"/>
      <c r="L76" s="3"/>
      <c r="M76" s="3"/>
      <c r="N76" s="3"/>
      <c r="O76" s="3"/>
      <c r="P76" s="3"/>
      <c r="Q76" s="3"/>
      <c r="R76" s="3"/>
      <c r="S76" s="3"/>
      <c r="T76" s="3"/>
      <c r="U76" s="3"/>
      <c r="V76" s="3"/>
      <c r="W76" s="3"/>
      <c r="X76" s="3"/>
      <c r="Y76" s="3"/>
      <c r="Z76" s="3"/>
      <c r="AA76" s="3"/>
      <c r="AB76" s="3"/>
    </row>
    <row r="77" ht="15.75" customHeight="1">
      <c r="A77" s="40"/>
      <c r="B77" s="40"/>
      <c r="C77" s="41"/>
      <c r="D77" s="41"/>
      <c r="E77" s="41"/>
      <c r="F77" s="41"/>
      <c r="G77" s="1"/>
      <c r="H77" s="1"/>
      <c r="I77" s="1"/>
      <c r="J77" s="3"/>
      <c r="K77" s="3"/>
      <c r="L77" s="3"/>
      <c r="M77" s="3"/>
      <c r="N77" s="3"/>
      <c r="O77" s="3"/>
      <c r="P77" s="3"/>
      <c r="Q77" s="3"/>
      <c r="R77" s="3"/>
      <c r="S77" s="3"/>
      <c r="T77" s="3"/>
      <c r="U77" s="3"/>
      <c r="V77" s="3"/>
      <c r="W77" s="3"/>
      <c r="X77" s="3"/>
      <c r="Y77" s="3"/>
      <c r="Z77" s="3"/>
      <c r="AA77" s="3"/>
      <c r="AB77" s="3"/>
    </row>
    <row r="78" ht="15.75" customHeight="1">
      <c r="A78" s="40"/>
      <c r="B78" s="40"/>
      <c r="C78" s="41"/>
      <c r="D78" s="41"/>
      <c r="E78" s="41"/>
      <c r="F78" s="41"/>
      <c r="G78" s="1"/>
      <c r="H78" s="1"/>
      <c r="I78" s="1"/>
      <c r="J78" s="3"/>
      <c r="K78" s="3"/>
      <c r="L78" s="3"/>
      <c r="M78" s="3"/>
      <c r="N78" s="3"/>
      <c r="O78" s="3"/>
      <c r="P78" s="3"/>
      <c r="Q78" s="3"/>
      <c r="R78" s="3"/>
      <c r="S78" s="3"/>
      <c r="T78" s="3"/>
      <c r="U78" s="3"/>
      <c r="V78" s="3"/>
      <c r="W78" s="3"/>
      <c r="X78" s="3"/>
      <c r="Y78" s="3"/>
      <c r="Z78" s="3"/>
      <c r="AA78" s="3"/>
      <c r="AB78" s="3"/>
    </row>
    <row r="79" ht="15.75" customHeight="1">
      <c r="A79" s="40"/>
      <c r="B79" s="40"/>
      <c r="C79" s="41"/>
      <c r="D79" s="41"/>
      <c r="E79" s="41"/>
      <c r="F79" s="41"/>
      <c r="G79" s="1"/>
      <c r="H79" s="1"/>
      <c r="I79" s="1"/>
      <c r="J79" s="3"/>
      <c r="K79" s="3"/>
      <c r="L79" s="3"/>
      <c r="M79" s="3"/>
      <c r="N79" s="3"/>
      <c r="O79" s="3"/>
      <c r="P79" s="3"/>
      <c r="Q79" s="3"/>
      <c r="R79" s="3"/>
      <c r="S79" s="3"/>
      <c r="T79" s="3"/>
      <c r="U79" s="3"/>
      <c r="V79" s="3"/>
      <c r="W79" s="3"/>
      <c r="X79" s="3"/>
      <c r="Y79" s="3"/>
      <c r="Z79" s="3"/>
      <c r="AA79" s="3"/>
      <c r="AB79" s="3"/>
    </row>
    <row r="80" ht="15.75" customHeight="1">
      <c r="A80" s="40"/>
      <c r="B80" s="40"/>
      <c r="C80" s="41"/>
      <c r="D80" s="41"/>
      <c r="E80" s="41"/>
      <c r="F80" s="41"/>
      <c r="G80" s="1"/>
      <c r="H80" s="1"/>
      <c r="I80" s="1"/>
      <c r="J80" s="3"/>
      <c r="K80" s="3"/>
      <c r="L80" s="3"/>
      <c r="M80" s="3"/>
      <c r="N80" s="3"/>
      <c r="O80" s="3"/>
      <c r="P80" s="3"/>
      <c r="Q80" s="3"/>
      <c r="R80" s="3"/>
      <c r="S80" s="3"/>
      <c r="T80" s="3"/>
      <c r="U80" s="3"/>
      <c r="V80" s="3"/>
      <c r="W80" s="3"/>
      <c r="X80" s="3"/>
      <c r="Y80" s="3"/>
      <c r="Z80" s="3"/>
      <c r="AA80" s="3"/>
      <c r="AB80" s="3"/>
    </row>
    <row r="81" ht="15.75" customHeight="1">
      <c r="A81" s="40"/>
      <c r="B81" s="40"/>
      <c r="C81" s="41"/>
      <c r="D81" s="41"/>
      <c r="E81" s="41"/>
      <c r="F81" s="41"/>
      <c r="G81" s="1"/>
      <c r="H81" s="1"/>
      <c r="I81" s="1"/>
      <c r="J81" s="3"/>
      <c r="K81" s="3"/>
      <c r="L81" s="3"/>
      <c r="M81" s="3"/>
      <c r="N81" s="3"/>
      <c r="O81" s="3"/>
      <c r="P81" s="3"/>
      <c r="Q81" s="3"/>
      <c r="R81" s="3"/>
      <c r="S81" s="3"/>
      <c r="T81" s="3"/>
      <c r="U81" s="3"/>
      <c r="V81" s="3"/>
      <c r="W81" s="3"/>
      <c r="X81" s="3"/>
      <c r="Y81" s="3"/>
      <c r="Z81" s="3"/>
      <c r="AA81" s="3"/>
      <c r="AB81" s="3"/>
    </row>
    <row r="82" ht="15.75" customHeight="1">
      <c r="A82" s="40"/>
      <c r="B82" s="40"/>
      <c r="C82" s="41"/>
      <c r="D82" s="41"/>
      <c r="E82" s="41"/>
      <c r="F82" s="41"/>
      <c r="G82" s="1"/>
      <c r="H82" s="1"/>
      <c r="I82" s="1"/>
      <c r="J82" s="3"/>
      <c r="K82" s="3"/>
      <c r="L82" s="3"/>
      <c r="M82" s="3"/>
      <c r="N82" s="3"/>
      <c r="O82" s="3"/>
      <c r="P82" s="3"/>
      <c r="Q82" s="3"/>
      <c r="R82" s="3"/>
      <c r="S82" s="3"/>
      <c r="T82" s="3"/>
      <c r="U82" s="3"/>
      <c r="V82" s="3"/>
      <c r="W82" s="3"/>
      <c r="X82" s="3"/>
      <c r="Y82" s="3"/>
      <c r="Z82" s="3"/>
      <c r="AA82" s="3"/>
      <c r="AB82" s="3"/>
    </row>
    <row r="83" ht="15.75" customHeight="1">
      <c r="A83" s="40"/>
      <c r="B83" s="40"/>
      <c r="C83" s="41"/>
      <c r="D83" s="41"/>
      <c r="E83" s="41"/>
      <c r="F83" s="41"/>
      <c r="G83" s="1"/>
      <c r="H83" s="1"/>
      <c r="I83" s="1"/>
      <c r="J83" s="3"/>
      <c r="K83" s="3"/>
      <c r="L83" s="3"/>
      <c r="M83" s="3"/>
      <c r="N83" s="3"/>
      <c r="O83" s="3"/>
      <c r="P83" s="3"/>
      <c r="Q83" s="3"/>
      <c r="R83" s="3"/>
      <c r="S83" s="3"/>
      <c r="T83" s="3"/>
      <c r="U83" s="3"/>
      <c r="V83" s="3"/>
      <c r="W83" s="3"/>
      <c r="X83" s="3"/>
      <c r="Y83" s="3"/>
      <c r="Z83" s="3"/>
      <c r="AA83" s="3"/>
      <c r="AB83" s="3"/>
    </row>
    <row r="84" ht="15.75" customHeight="1">
      <c r="A84" s="40"/>
      <c r="B84" s="40"/>
      <c r="C84" s="41"/>
      <c r="D84" s="41"/>
      <c r="E84" s="41"/>
      <c r="F84" s="41"/>
      <c r="G84" s="1"/>
      <c r="H84" s="1"/>
      <c r="I84" s="1"/>
      <c r="J84" s="3"/>
      <c r="K84" s="3"/>
      <c r="L84" s="3"/>
      <c r="M84" s="3"/>
      <c r="N84" s="3"/>
      <c r="O84" s="3"/>
      <c r="P84" s="3"/>
      <c r="Q84" s="3"/>
      <c r="R84" s="3"/>
      <c r="S84" s="3"/>
      <c r="T84" s="3"/>
      <c r="U84" s="3"/>
      <c r="V84" s="3"/>
      <c r="W84" s="3"/>
      <c r="X84" s="3"/>
      <c r="Y84" s="3"/>
      <c r="Z84" s="3"/>
      <c r="AA84" s="3"/>
      <c r="AB84" s="3"/>
    </row>
    <row r="85" ht="15.75" customHeight="1">
      <c r="A85" s="40"/>
      <c r="B85" s="40"/>
      <c r="C85" s="41"/>
      <c r="D85" s="41"/>
      <c r="E85" s="41"/>
      <c r="F85" s="41"/>
      <c r="G85" s="1"/>
      <c r="H85" s="1"/>
      <c r="I85" s="1"/>
      <c r="J85" s="3"/>
      <c r="K85" s="3"/>
      <c r="L85" s="3"/>
      <c r="M85" s="3"/>
      <c r="N85" s="3"/>
      <c r="O85" s="3"/>
      <c r="P85" s="3"/>
      <c r="Q85" s="3"/>
      <c r="R85" s="3"/>
      <c r="S85" s="3"/>
      <c r="T85" s="3"/>
      <c r="U85" s="3"/>
      <c r="V85" s="3"/>
      <c r="W85" s="3"/>
      <c r="X85" s="3"/>
      <c r="Y85" s="3"/>
      <c r="Z85" s="3"/>
      <c r="AA85" s="3"/>
      <c r="AB85" s="3"/>
    </row>
    <row r="86" ht="15.75" customHeight="1">
      <c r="A86" s="40"/>
      <c r="B86" s="40"/>
      <c r="C86" s="41"/>
      <c r="D86" s="41"/>
      <c r="E86" s="41"/>
      <c r="F86" s="41"/>
      <c r="G86" s="1"/>
      <c r="H86" s="1"/>
      <c r="I86" s="1"/>
      <c r="J86" s="3"/>
      <c r="K86" s="3"/>
      <c r="L86" s="3"/>
      <c r="M86" s="3"/>
      <c r="N86" s="3"/>
      <c r="O86" s="3"/>
      <c r="P86" s="3"/>
      <c r="Q86" s="3"/>
      <c r="R86" s="3"/>
      <c r="S86" s="3"/>
      <c r="T86" s="3"/>
      <c r="U86" s="3"/>
      <c r="V86" s="3"/>
      <c r="W86" s="3"/>
      <c r="X86" s="3"/>
      <c r="Y86" s="3"/>
      <c r="Z86" s="3"/>
      <c r="AA86" s="3"/>
      <c r="AB86" s="3"/>
    </row>
    <row r="87" ht="15.75" customHeight="1">
      <c r="A87" s="40"/>
      <c r="B87" s="40"/>
      <c r="C87" s="41"/>
      <c r="D87" s="41"/>
      <c r="E87" s="41"/>
      <c r="F87" s="41"/>
      <c r="G87" s="1"/>
      <c r="H87" s="1"/>
      <c r="I87" s="1"/>
      <c r="J87" s="3"/>
      <c r="K87" s="3"/>
      <c r="L87" s="3"/>
      <c r="M87" s="3"/>
      <c r="N87" s="3"/>
      <c r="O87" s="3"/>
      <c r="P87" s="3"/>
      <c r="Q87" s="3"/>
      <c r="R87" s="3"/>
      <c r="S87" s="3"/>
      <c r="T87" s="3"/>
      <c r="U87" s="3"/>
      <c r="V87" s="3"/>
      <c r="W87" s="3"/>
      <c r="X87" s="3"/>
      <c r="Y87" s="3"/>
      <c r="Z87" s="3"/>
      <c r="AA87" s="3"/>
      <c r="AB87" s="3"/>
    </row>
    <row r="88" ht="15.75" customHeight="1">
      <c r="A88" s="40"/>
      <c r="B88" s="40"/>
      <c r="C88" s="41"/>
      <c r="D88" s="41"/>
      <c r="E88" s="41"/>
      <c r="F88" s="41"/>
      <c r="G88" s="1"/>
      <c r="H88" s="1"/>
      <c r="I88" s="1"/>
      <c r="J88" s="3"/>
      <c r="K88" s="3"/>
      <c r="L88" s="3"/>
      <c r="M88" s="3"/>
      <c r="N88" s="3"/>
      <c r="O88" s="3"/>
      <c r="P88" s="3"/>
      <c r="Q88" s="3"/>
      <c r="R88" s="3"/>
      <c r="S88" s="3"/>
      <c r="T88" s="3"/>
      <c r="U88" s="3"/>
      <c r="V88" s="3"/>
      <c r="W88" s="3"/>
      <c r="X88" s="3"/>
      <c r="Y88" s="3"/>
      <c r="Z88" s="3"/>
      <c r="AA88" s="3"/>
      <c r="AB88" s="3"/>
    </row>
    <row r="89" ht="15.75" customHeight="1">
      <c r="A89" s="40"/>
      <c r="B89" s="40"/>
      <c r="C89" s="41"/>
      <c r="D89" s="41"/>
      <c r="E89" s="41"/>
      <c r="F89" s="41"/>
      <c r="G89" s="1"/>
      <c r="H89" s="1"/>
      <c r="I89" s="1"/>
      <c r="J89" s="3"/>
      <c r="K89" s="3"/>
      <c r="L89" s="3"/>
      <c r="M89" s="3"/>
      <c r="N89" s="3"/>
      <c r="O89" s="3"/>
      <c r="P89" s="3"/>
      <c r="Q89" s="3"/>
      <c r="R89" s="3"/>
      <c r="S89" s="3"/>
      <c r="T89" s="3"/>
      <c r="U89" s="3"/>
      <c r="V89" s="3"/>
      <c r="W89" s="3"/>
      <c r="X89" s="3"/>
      <c r="Y89" s="3"/>
      <c r="Z89" s="3"/>
      <c r="AA89" s="3"/>
      <c r="AB89" s="3"/>
    </row>
    <row r="90" ht="15.75" customHeight="1">
      <c r="A90" s="40"/>
      <c r="B90" s="40"/>
      <c r="C90" s="41"/>
      <c r="D90" s="41"/>
      <c r="E90" s="41"/>
      <c r="F90" s="41"/>
      <c r="G90" s="1"/>
      <c r="H90" s="1"/>
      <c r="I90" s="1"/>
      <c r="J90" s="3"/>
      <c r="K90" s="3"/>
      <c r="L90" s="3"/>
      <c r="M90" s="3"/>
      <c r="N90" s="3"/>
      <c r="O90" s="3"/>
      <c r="P90" s="3"/>
      <c r="Q90" s="3"/>
      <c r="R90" s="3"/>
      <c r="S90" s="3"/>
      <c r="T90" s="3"/>
      <c r="U90" s="3"/>
      <c r="V90" s="3"/>
      <c r="W90" s="3"/>
      <c r="X90" s="3"/>
      <c r="Y90" s="3"/>
      <c r="Z90" s="3"/>
      <c r="AA90" s="3"/>
      <c r="AB90" s="3"/>
    </row>
    <row r="91" ht="15.75" customHeight="1">
      <c r="A91" s="40"/>
      <c r="B91" s="40"/>
      <c r="C91" s="41"/>
      <c r="D91" s="41"/>
      <c r="E91" s="41"/>
      <c r="F91" s="41"/>
      <c r="G91" s="1"/>
      <c r="H91" s="1"/>
      <c r="I91" s="1"/>
      <c r="J91" s="3"/>
      <c r="K91" s="3"/>
      <c r="L91" s="3"/>
      <c r="M91" s="3"/>
      <c r="N91" s="3"/>
      <c r="O91" s="3"/>
      <c r="P91" s="3"/>
      <c r="Q91" s="3"/>
      <c r="R91" s="3"/>
      <c r="S91" s="3"/>
      <c r="T91" s="3"/>
      <c r="U91" s="3"/>
      <c r="V91" s="3"/>
      <c r="W91" s="3"/>
      <c r="X91" s="3"/>
      <c r="Y91" s="3"/>
      <c r="Z91" s="3"/>
      <c r="AA91" s="3"/>
      <c r="AB91" s="3"/>
    </row>
    <row r="92" ht="15.75" customHeight="1">
      <c r="A92" s="40"/>
      <c r="B92" s="40"/>
      <c r="C92" s="41"/>
      <c r="D92" s="41"/>
      <c r="E92" s="41"/>
      <c r="F92" s="41"/>
      <c r="G92" s="1"/>
      <c r="H92" s="1"/>
      <c r="I92" s="1"/>
      <c r="J92" s="3"/>
      <c r="K92" s="3"/>
      <c r="L92" s="3"/>
      <c r="M92" s="3"/>
      <c r="N92" s="3"/>
      <c r="O92" s="3"/>
      <c r="P92" s="3"/>
      <c r="Q92" s="3"/>
      <c r="R92" s="3"/>
      <c r="S92" s="3"/>
      <c r="T92" s="3"/>
      <c r="U92" s="3"/>
      <c r="V92" s="3"/>
      <c r="W92" s="3"/>
      <c r="X92" s="3"/>
      <c r="Y92" s="3"/>
      <c r="Z92" s="3"/>
      <c r="AA92" s="3"/>
      <c r="AB92" s="3"/>
    </row>
    <row r="93" ht="15.75" customHeight="1">
      <c r="A93" s="40"/>
      <c r="B93" s="40"/>
      <c r="C93" s="41"/>
      <c r="D93" s="41"/>
      <c r="E93" s="41"/>
      <c r="F93" s="41"/>
      <c r="G93" s="1"/>
      <c r="H93" s="1"/>
      <c r="I93" s="1"/>
      <c r="J93" s="3"/>
      <c r="K93" s="3"/>
      <c r="L93" s="3"/>
      <c r="M93" s="3"/>
      <c r="N93" s="3"/>
      <c r="O93" s="3"/>
      <c r="P93" s="3"/>
      <c r="Q93" s="3"/>
      <c r="R93" s="3"/>
      <c r="S93" s="3"/>
      <c r="T93" s="3"/>
      <c r="U93" s="3"/>
      <c r="V93" s="3"/>
      <c r="W93" s="3"/>
      <c r="X93" s="3"/>
      <c r="Y93" s="3"/>
      <c r="Z93" s="3"/>
      <c r="AA93" s="3"/>
      <c r="AB93" s="3"/>
    </row>
    <row r="94" ht="15.75" customHeight="1">
      <c r="A94" s="40"/>
      <c r="B94" s="40"/>
      <c r="C94" s="41"/>
      <c r="D94" s="41"/>
      <c r="E94" s="41"/>
      <c r="F94" s="41"/>
      <c r="G94" s="1"/>
      <c r="H94" s="1"/>
      <c r="I94" s="1"/>
      <c r="J94" s="3"/>
      <c r="K94" s="3"/>
      <c r="L94" s="3"/>
      <c r="M94" s="3"/>
      <c r="N94" s="3"/>
      <c r="O94" s="3"/>
      <c r="P94" s="3"/>
      <c r="Q94" s="3"/>
      <c r="R94" s="3"/>
      <c r="S94" s="3"/>
      <c r="T94" s="3"/>
      <c r="U94" s="3"/>
      <c r="V94" s="3"/>
      <c r="W94" s="3"/>
      <c r="X94" s="3"/>
      <c r="Y94" s="3"/>
      <c r="Z94" s="3"/>
      <c r="AA94" s="3"/>
      <c r="AB94" s="3"/>
    </row>
    <row r="95" ht="15.75" customHeight="1">
      <c r="A95" s="40"/>
      <c r="B95" s="40"/>
      <c r="C95" s="41"/>
      <c r="D95" s="41"/>
      <c r="E95" s="41"/>
      <c r="F95" s="41"/>
      <c r="G95" s="1"/>
      <c r="H95" s="1"/>
      <c r="I95" s="1"/>
      <c r="J95" s="3"/>
      <c r="K95" s="3"/>
      <c r="L95" s="3"/>
      <c r="M95" s="3"/>
      <c r="N95" s="3"/>
      <c r="O95" s="3"/>
      <c r="P95" s="3"/>
      <c r="Q95" s="3"/>
      <c r="R95" s="3"/>
      <c r="S95" s="3"/>
      <c r="T95" s="3"/>
      <c r="U95" s="3"/>
      <c r="V95" s="3"/>
      <c r="W95" s="3"/>
      <c r="X95" s="3"/>
      <c r="Y95" s="3"/>
      <c r="Z95" s="3"/>
      <c r="AA95" s="3"/>
      <c r="AB95" s="3"/>
    </row>
    <row r="96" ht="15.75" customHeight="1">
      <c r="A96" s="40"/>
      <c r="B96" s="40"/>
      <c r="C96" s="41"/>
      <c r="D96" s="41"/>
      <c r="E96" s="41"/>
      <c r="F96" s="41"/>
      <c r="G96" s="1"/>
      <c r="H96" s="1"/>
      <c r="I96" s="1"/>
      <c r="J96" s="3"/>
      <c r="K96" s="3"/>
      <c r="L96" s="3"/>
      <c r="M96" s="3"/>
      <c r="N96" s="3"/>
      <c r="O96" s="3"/>
      <c r="P96" s="3"/>
      <c r="Q96" s="3"/>
      <c r="R96" s="3"/>
      <c r="S96" s="3"/>
      <c r="T96" s="3"/>
      <c r="U96" s="3"/>
      <c r="V96" s="3"/>
      <c r="W96" s="3"/>
      <c r="X96" s="3"/>
      <c r="Y96" s="3"/>
      <c r="Z96" s="3"/>
      <c r="AA96" s="3"/>
      <c r="AB96" s="3"/>
    </row>
    <row r="97" ht="15.75" customHeight="1">
      <c r="A97" s="40"/>
      <c r="B97" s="40"/>
      <c r="C97" s="41"/>
      <c r="D97" s="41"/>
      <c r="E97" s="41"/>
      <c r="F97" s="41"/>
      <c r="G97" s="1"/>
      <c r="H97" s="1"/>
      <c r="I97" s="1"/>
      <c r="J97" s="3"/>
      <c r="K97" s="3"/>
      <c r="L97" s="3"/>
      <c r="M97" s="3"/>
      <c r="N97" s="3"/>
      <c r="O97" s="3"/>
      <c r="P97" s="3"/>
      <c r="Q97" s="3"/>
      <c r="R97" s="3"/>
      <c r="S97" s="3"/>
      <c r="T97" s="3"/>
      <c r="U97" s="3"/>
      <c r="V97" s="3"/>
      <c r="W97" s="3"/>
      <c r="X97" s="3"/>
      <c r="Y97" s="3"/>
      <c r="Z97" s="3"/>
      <c r="AA97" s="3"/>
      <c r="AB97" s="3"/>
    </row>
    <row r="98" ht="15.75" customHeight="1">
      <c r="A98" s="40"/>
      <c r="B98" s="40"/>
      <c r="C98" s="41"/>
      <c r="D98" s="41"/>
      <c r="E98" s="41"/>
      <c r="F98" s="41"/>
      <c r="G98" s="1"/>
      <c r="H98" s="1"/>
      <c r="I98" s="1"/>
      <c r="J98" s="3"/>
      <c r="K98" s="3"/>
      <c r="L98" s="3"/>
      <c r="M98" s="3"/>
      <c r="N98" s="3"/>
      <c r="O98" s="3"/>
      <c r="P98" s="3"/>
      <c r="Q98" s="3"/>
      <c r="R98" s="3"/>
      <c r="S98" s="3"/>
      <c r="T98" s="3"/>
      <c r="U98" s="3"/>
      <c r="V98" s="3"/>
      <c r="W98" s="3"/>
      <c r="X98" s="3"/>
      <c r="Y98" s="3"/>
      <c r="Z98" s="3"/>
      <c r="AA98" s="3"/>
      <c r="AB98" s="3"/>
    </row>
    <row r="99" ht="15.75" customHeight="1">
      <c r="A99" s="40"/>
      <c r="B99" s="40"/>
      <c r="C99" s="41"/>
      <c r="D99" s="41"/>
      <c r="E99" s="41"/>
      <c r="F99" s="41"/>
      <c r="G99" s="1"/>
      <c r="H99" s="1"/>
      <c r="I99" s="1"/>
      <c r="J99" s="3"/>
      <c r="K99" s="3"/>
      <c r="L99" s="3"/>
      <c r="M99" s="3"/>
      <c r="N99" s="3"/>
      <c r="O99" s="3"/>
      <c r="P99" s="3"/>
      <c r="Q99" s="3"/>
      <c r="R99" s="3"/>
      <c r="S99" s="3"/>
      <c r="T99" s="3"/>
      <c r="U99" s="3"/>
      <c r="V99" s="3"/>
      <c r="W99" s="3"/>
      <c r="X99" s="3"/>
      <c r="Y99" s="3"/>
      <c r="Z99" s="3"/>
      <c r="AA99" s="3"/>
      <c r="AB99" s="3"/>
    </row>
    <row r="100" ht="15.75" customHeight="1">
      <c r="A100" s="40"/>
      <c r="B100" s="40"/>
      <c r="C100" s="41"/>
      <c r="D100" s="41"/>
      <c r="E100" s="41"/>
      <c r="F100" s="41"/>
      <c r="G100" s="1"/>
      <c r="H100" s="1"/>
      <c r="I100" s="1"/>
      <c r="J100" s="3"/>
      <c r="K100" s="3"/>
      <c r="L100" s="3"/>
      <c r="M100" s="3"/>
      <c r="N100" s="3"/>
      <c r="O100" s="3"/>
      <c r="P100" s="3"/>
      <c r="Q100" s="3"/>
      <c r="R100" s="3"/>
      <c r="S100" s="3"/>
      <c r="T100" s="3"/>
      <c r="U100" s="3"/>
      <c r="V100" s="3"/>
      <c r="W100" s="3"/>
      <c r="X100" s="3"/>
      <c r="Y100" s="3"/>
      <c r="Z100" s="3"/>
      <c r="AA100" s="3"/>
      <c r="AB100" s="3"/>
    </row>
    <row r="101" ht="15.75" customHeight="1">
      <c r="A101" s="40"/>
      <c r="B101" s="40"/>
      <c r="C101" s="41"/>
      <c r="D101" s="41"/>
      <c r="E101" s="41"/>
      <c r="F101" s="41"/>
      <c r="G101" s="1"/>
      <c r="H101" s="1"/>
      <c r="I101" s="1"/>
      <c r="J101" s="3"/>
      <c r="K101" s="3"/>
      <c r="L101" s="3"/>
      <c r="M101" s="3"/>
      <c r="N101" s="3"/>
      <c r="O101" s="3"/>
      <c r="P101" s="3"/>
      <c r="Q101" s="3"/>
      <c r="R101" s="3"/>
      <c r="S101" s="3"/>
      <c r="T101" s="3"/>
      <c r="U101" s="3"/>
      <c r="V101" s="3"/>
      <c r="W101" s="3"/>
      <c r="X101" s="3"/>
      <c r="Y101" s="3"/>
      <c r="Z101" s="3"/>
      <c r="AA101" s="3"/>
      <c r="AB101" s="3"/>
    </row>
    <row r="102" ht="15.75" customHeight="1">
      <c r="A102" s="40"/>
      <c r="B102" s="40"/>
      <c r="C102" s="41"/>
      <c r="D102" s="41"/>
      <c r="E102" s="41"/>
      <c r="F102" s="41"/>
      <c r="G102" s="1"/>
      <c r="H102" s="1"/>
      <c r="I102" s="1"/>
      <c r="J102" s="3"/>
      <c r="K102" s="3"/>
      <c r="L102" s="3"/>
      <c r="M102" s="3"/>
      <c r="N102" s="3"/>
      <c r="O102" s="3"/>
      <c r="P102" s="3"/>
      <c r="Q102" s="3"/>
      <c r="R102" s="3"/>
      <c r="S102" s="3"/>
      <c r="T102" s="3"/>
      <c r="U102" s="3"/>
      <c r="V102" s="3"/>
      <c r="W102" s="3"/>
      <c r="X102" s="3"/>
      <c r="Y102" s="3"/>
      <c r="Z102" s="3"/>
      <c r="AA102" s="3"/>
      <c r="AB102" s="3"/>
    </row>
    <row r="103" ht="15.75" customHeight="1">
      <c r="A103" s="40"/>
      <c r="B103" s="40"/>
      <c r="C103" s="41"/>
      <c r="D103" s="41"/>
      <c r="E103" s="41"/>
      <c r="F103" s="41"/>
      <c r="G103" s="1"/>
      <c r="H103" s="1"/>
      <c r="I103" s="1"/>
      <c r="J103" s="3"/>
      <c r="K103" s="3"/>
      <c r="L103" s="3"/>
      <c r="M103" s="3"/>
      <c r="N103" s="3"/>
      <c r="O103" s="3"/>
      <c r="P103" s="3"/>
      <c r="Q103" s="3"/>
      <c r="R103" s="3"/>
      <c r="S103" s="3"/>
      <c r="T103" s="3"/>
      <c r="U103" s="3"/>
      <c r="V103" s="3"/>
      <c r="W103" s="3"/>
      <c r="X103" s="3"/>
      <c r="Y103" s="3"/>
      <c r="Z103" s="3"/>
      <c r="AA103" s="3"/>
      <c r="AB103" s="3"/>
    </row>
    <row r="104" ht="15.75" customHeight="1">
      <c r="A104" s="40"/>
      <c r="B104" s="40"/>
      <c r="C104" s="41"/>
      <c r="D104" s="41"/>
      <c r="E104" s="41"/>
      <c r="F104" s="41"/>
      <c r="G104" s="1"/>
      <c r="H104" s="1"/>
      <c r="I104" s="1"/>
      <c r="J104" s="3"/>
      <c r="K104" s="3"/>
      <c r="L104" s="3"/>
      <c r="M104" s="3"/>
      <c r="N104" s="3"/>
      <c r="O104" s="3"/>
      <c r="P104" s="3"/>
      <c r="Q104" s="3"/>
      <c r="R104" s="3"/>
      <c r="S104" s="3"/>
      <c r="T104" s="3"/>
      <c r="U104" s="3"/>
      <c r="V104" s="3"/>
      <c r="W104" s="3"/>
      <c r="X104" s="3"/>
      <c r="Y104" s="3"/>
      <c r="Z104" s="3"/>
      <c r="AA104" s="3"/>
      <c r="AB104" s="3"/>
    </row>
    <row r="105" ht="15.75" customHeight="1">
      <c r="A105" s="40"/>
      <c r="B105" s="40"/>
      <c r="C105" s="41"/>
      <c r="D105" s="41"/>
      <c r="E105" s="41"/>
      <c r="F105" s="41"/>
      <c r="G105" s="1"/>
      <c r="H105" s="1"/>
      <c r="I105" s="1"/>
      <c r="J105" s="3"/>
      <c r="K105" s="3"/>
      <c r="L105" s="3"/>
      <c r="M105" s="3"/>
      <c r="N105" s="3"/>
      <c r="O105" s="3"/>
      <c r="P105" s="3"/>
      <c r="Q105" s="3"/>
      <c r="R105" s="3"/>
      <c r="S105" s="3"/>
      <c r="T105" s="3"/>
      <c r="U105" s="3"/>
      <c r="V105" s="3"/>
      <c r="W105" s="3"/>
      <c r="X105" s="3"/>
      <c r="Y105" s="3"/>
      <c r="Z105" s="3"/>
      <c r="AA105" s="3"/>
      <c r="AB105" s="3"/>
    </row>
    <row r="106" ht="15.75" customHeight="1">
      <c r="A106" s="40"/>
      <c r="B106" s="40"/>
      <c r="C106" s="41"/>
      <c r="D106" s="41"/>
      <c r="E106" s="41"/>
      <c r="F106" s="41"/>
      <c r="G106" s="1"/>
      <c r="H106" s="1"/>
      <c r="I106" s="1"/>
      <c r="J106" s="3"/>
      <c r="K106" s="3"/>
      <c r="L106" s="3"/>
      <c r="M106" s="3"/>
      <c r="N106" s="3"/>
      <c r="O106" s="3"/>
      <c r="P106" s="3"/>
      <c r="Q106" s="3"/>
      <c r="R106" s="3"/>
      <c r="S106" s="3"/>
      <c r="T106" s="3"/>
      <c r="U106" s="3"/>
      <c r="V106" s="3"/>
      <c r="W106" s="3"/>
      <c r="X106" s="3"/>
      <c r="Y106" s="3"/>
      <c r="Z106" s="3"/>
      <c r="AA106" s="3"/>
      <c r="AB106" s="3"/>
    </row>
    <row r="107" ht="15.75" customHeight="1">
      <c r="A107" s="40"/>
      <c r="B107" s="40"/>
      <c r="C107" s="41"/>
      <c r="D107" s="41"/>
      <c r="E107" s="41"/>
      <c r="F107" s="41"/>
      <c r="G107" s="1"/>
      <c r="H107" s="1"/>
      <c r="I107" s="1"/>
      <c r="J107" s="3"/>
      <c r="K107" s="3"/>
      <c r="L107" s="3"/>
      <c r="M107" s="3"/>
      <c r="N107" s="3"/>
      <c r="O107" s="3"/>
      <c r="P107" s="3"/>
      <c r="Q107" s="3"/>
      <c r="R107" s="3"/>
      <c r="S107" s="3"/>
      <c r="T107" s="3"/>
      <c r="U107" s="3"/>
      <c r="V107" s="3"/>
      <c r="W107" s="3"/>
      <c r="X107" s="3"/>
      <c r="Y107" s="3"/>
      <c r="Z107" s="3"/>
      <c r="AA107" s="3"/>
      <c r="AB107" s="3"/>
    </row>
    <row r="108" ht="15.75" customHeight="1">
      <c r="A108" s="40"/>
      <c r="B108" s="40"/>
      <c r="C108" s="41"/>
      <c r="D108" s="41"/>
      <c r="E108" s="41"/>
      <c r="F108" s="41"/>
      <c r="G108" s="1"/>
      <c r="H108" s="1"/>
      <c r="I108" s="1"/>
      <c r="J108" s="3"/>
      <c r="K108" s="3"/>
      <c r="L108" s="3"/>
      <c r="M108" s="3"/>
      <c r="N108" s="3"/>
      <c r="O108" s="3"/>
      <c r="P108" s="3"/>
      <c r="Q108" s="3"/>
      <c r="R108" s="3"/>
      <c r="S108" s="3"/>
      <c r="T108" s="3"/>
      <c r="U108" s="3"/>
      <c r="V108" s="3"/>
      <c r="W108" s="3"/>
      <c r="X108" s="3"/>
      <c r="Y108" s="3"/>
      <c r="Z108" s="3"/>
      <c r="AA108" s="3"/>
      <c r="AB108" s="3"/>
    </row>
    <row r="109" ht="15.75" customHeight="1">
      <c r="A109" s="40"/>
      <c r="B109" s="40"/>
      <c r="C109" s="41"/>
      <c r="D109" s="41"/>
      <c r="E109" s="41"/>
      <c r="F109" s="41"/>
      <c r="G109" s="1"/>
      <c r="H109" s="1"/>
      <c r="I109" s="1"/>
      <c r="J109" s="3"/>
      <c r="K109" s="3"/>
      <c r="L109" s="3"/>
      <c r="M109" s="3"/>
      <c r="N109" s="3"/>
      <c r="O109" s="3"/>
      <c r="P109" s="3"/>
      <c r="Q109" s="3"/>
      <c r="R109" s="3"/>
      <c r="S109" s="3"/>
      <c r="T109" s="3"/>
      <c r="U109" s="3"/>
      <c r="V109" s="3"/>
      <c r="W109" s="3"/>
      <c r="X109" s="3"/>
      <c r="Y109" s="3"/>
      <c r="Z109" s="3"/>
      <c r="AA109" s="3"/>
      <c r="AB109" s="3"/>
    </row>
    <row r="110" ht="15.75" customHeight="1">
      <c r="A110" s="40"/>
      <c r="B110" s="40"/>
      <c r="C110" s="41"/>
      <c r="D110" s="41"/>
      <c r="E110" s="41"/>
      <c r="F110" s="41"/>
      <c r="G110" s="1"/>
      <c r="H110" s="1"/>
      <c r="I110" s="1"/>
      <c r="J110" s="3"/>
      <c r="K110" s="3"/>
      <c r="L110" s="3"/>
      <c r="M110" s="3"/>
      <c r="N110" s="3"/>
      <c r="O110" s="3"/>
      <c r="P110" s="3"/>
      <c r="Q110" s="3"/>
      <c r="R110" s="3"/>
      <c r="S110" s="3"/>
      <c r="T110" s="3"/>
      <c r="U110" s="3"/>
      <c r="V110" s="3"/>
      <c r="W110" s="3"/>
      <c r="X110" s="3"/>
      <c r="Y110" s="3"/>
      <c r="Z110" s="3"/>
      <c r="AA110" s="3"/>
      <c r="AB110" s="3"/>
    </row>
    <row r="111" ht="15.75" customHeight="1">
      <c r="A111" s="40"/>
      <c r="B111" s="40"/>
      <c r="C111" s="41"/>
      <c r="D111" s="41"/>
      <c r="E111" s="41"/>
      <c r="F111" s="41"/>
      <c r="G111" s="1"/>
      <c r="H111" s="1"/>
      <c r="I111" s="1"/>
      <c r="J111" s="3"/>
      <c r="K111" s="3"/>
      <c r="L111" s="3"/>
      <c r="M111" s="3"/>
      <c r="N111" s="3"/>
      <c r="O111" s="3"/>
      <c r="P111" s="3"/>
      <c r="Q111" s="3"/>
      <c r="R111" s="3"/>
      <c r="S111" s="3"/>
      <c r="T111" s="3"/>
      <c r="U111" s="3"/>
      <c r="V111" s="3"/>
      <c r="W111" s="3"/>
      <c r="X111" s="3"/>
      <c r="Y111" s="3"/>
      <c r="Z111" s="3"/>
      <c r="AA111" s="3"/>
      <c r="AB111" s="3"/>
    </row>
    <row r="112" ht="15.75" customHeight="1">
      <c r="A112" s="40"/>
      <c r="B112" s="40"/>
      <c r="C112" s="41"/>
      <c r="D112" s="41"/>
      <c r="E112" s="41"/>
      <c r="F112" s="41"/>
      <c r="G112" s="1"/>
      <c r="H112" s="1"/>
      <c r="I112" s="1"/>
      <c r="J112" s="3"/>
      <c r="K112" s="3"/>
      <c r="L112" s="3"/>
      <c r="M112" s="3"/>
      <c r="N112" s="3"/>
      <c r="O112" s="3"/>
      <c r="P112" s="3"/>
      <c r="Q112" s="3"/>
      <c r="R112" s="3"/>
      <c r="S112" s="3"/>
      <c r="T112" s="3"/>
      <c r="U112" s="3"/>
      <c r="V112" s="3"/>
      <c r="W112" s="3"/>
      <c r="X112" s="3"/>
      <c r="Y112" s="3"/>
      <c r="Z112" s="3"/>
      <c r="AA112" s="3"/>
      <c r="AB112" s="3"/>
    </row>
    <row r="113" ht="15.75" customHeight="1">
      <c r="A113" s="40"/>
      <c r="B113" s="40"/>
      <c r="C113" s="41"/>
      <c r="D113" s="41"/>
      <c r="E113" s="41"/>
      <c r="F113" s="41"/>
      <c r="G113" s="1"/>
      <c r="H113" s="1"/>
      <c r="I113" s="1"/>
      <c r="J113" s="3"/>
      <c r="K113" s="3"/>
      <c r="L113" s="3"/>
      <c r="M113" s="3"/>
      <c r="N113" s="3"/>
      <c r="O113" s="3"/>
      <c r="P113" s="3"/>
      <c r="Q113" s="3"/>
      <c r="R113" s="3"/>
      <c r="S113" s="3"/>
      <c r="T113" s="3"/>
      <c r="U113" s="3"/>
      <c r="V113" s="3"/>
      <c r="W113" s="3"/>
      <c r="X113" s="3"/>
      <c r="Y113" s="3"/>
      <c r="Z113" s="3"/>
      <c r="AA113" s="3"/>
      <c r="AB113" s="3"/>
    </row>
    <row r="114" ht="15.75" customHeight="1">
      <c r="A114" s="40"/>
      <c r="B114" s="40"/>
      <c r="C114" s="41"/>
      <c r="D114" s="41"/>
      <c r="E114" s="41"/>
      <c r="F114" s="41"/>
      <c r="G114" s="1"/>
      <c r="H114" s="1"/>
      <c r="I114" s="1"/>
      <c r="J114" s="3"/>
      <c r="K114" s="3"/>
      <c r="L114" s="3"/>
      <c r="M114" s="3"/>
      <c r="N114" s="3"/>
      <c r="O114" s="3"/>
      <c r="P114" s="3"/>
      <c r="Q114" s="3"/>
      <c r="R114" s="3"/>
      <c r="S114" s="3"/>
      <c r="T114" s="3"/>
      <c r="U114" s="3"/>
      <c r="V114" s="3"/>
      <c r="W114" s="3"/>
      <c r="X114" s="3"/>
      <c r="Y114" s="3"/>
      <c r="Z114" s="3"/>
      <c r="AA114" s="3"/>
      <c r="AB114" s="3"/>
    </row>
    <row r="115" ht="15.75" customHeight="1">
      <c r="A115" s="40"/>
      <c r="B115" s="40"/>
      <c r="C115" s="41"/>
      <c r="D115" s="41"/>
      <c r="E115" s="41"/>
      <c r="F115" s="41"/>
      <c r="G115" s="1"/>
      <c r="H115" s="1"/>
      <c r="I115" s="1"/>
      <c r="J115" s="3"/>
      <c r="K115" s="3"/>
      <c r="L115" s="3"/>
      <c r="M115" s="3"/>
      <c r="N115" s="3"/>
      <c r="O115" s="3"/>
      <c r="P115" s="3"/>
      <c r="Q115" s="3"/>
      <c r="R115" s="3"/>
      <c r="S115" s="3"/>
      <c r="T115" s="3"/>
      <c r="U115" s="3"/>
      <c r="V115" s="3"/>
      <c r="W115" s="3"/>
      <c r="X115" s="3"/>
      <c r="Y115" s="3"/>
      <c r="Z115" s="3"/>
      <c r="AA115" s="3"/>
      <c r="AB115" s="3"/>
    </row>
    <row r="116" ht="15.75" customHeight="1">
      <c r="A116" s="40"/>
      <c r="B116" s="40"/>
      <c r="C116" s="41"/>
      <c r="D116" s="41"/>
      <c r="E116" s="41"/>
      <c r="F116" s="41"/>
      <c r="G116" s="1"/>
      <c r="H116" s="1"/>
      <c r="I116" s="1"/>
      <c r="J116" s="3"/>
      <c r="K116" s="3"/>
      <c r="L116" s="3"/>
      <c r="M116" s="3"/>
      <c r="N116" s="3"/>
      <c r="O116" s="3"/>
      <c r="P116" s="3"/>
      <c r="Q116" s="3"/>
      <c r="R116" s="3"/>
      <c r="S116" s="3"/>
      <c r="T116" s="3"/>
      <c r="U116" s="3"/>
      <c r="V116" s="3"/>
      <c r="W116" s="3"/>
      <c r="X116" s="3"/>
      <c r="Y116" s="3"/>
      <c r="Z116" s="3"/>
      <c r="AA116" s="3"/>
      <c r="AB116" s="3"/>
    </row>
    <row r="117" ht="15.75" customHeight="1">
      <c r="A117" s="40"/>
      <c r="B117" s="40"/>
      <c r="C117" s="41"/>
      <c r="D117" s="41"/>
      <c r="E117" s="41"/>
      <c r="F117" s="41"/>
      <c r="G117" s="1"/>
      <c r="H117" s="1"/>
      <c r="I117" s="1"/>
      <c r="J117" s="3"/>
      <c r="K117" s="3"/>
      <c r="L117" s="3"/>
      <c r="M117" s="3"/>
      <c r="N117" s="3"/>
      <c r="O117" s="3"/>
      <c r="P117" s="3"/>
      <c r="Q117" s="3"/>
      <c r="R117" s="3"/>
      <c r="S117" s="3"/>
      <c r="T117" s="3"/>
      <c r="U117" s="3"/>
      <c r="V117" s="3"/>
      <c r="W117" s="3"/>
      <c r="X117" s="3"/>
      <c r="Y117" s="3"/>
      <c r="Z117" s="3"/>
      <c r="AA117" s="3"/>
      <c r="AB117" s="3"/>
    </row>
    <row r="118" ht="15.75" customHeight="1">
      <c r="A118" s="40"/>
      <c r="B118" s="40"/>
      <c r="C118" s="41"/>
      <c r="D118" s="41"/>
      <c r="E118" s="41"/>
      <c r="F118" s="41"/>
      <c r="G118" s="1"/>
      <c r="H118" s="1"/>
      <c r="I118" s="1"/>
      <c r="J118" s="3"/>
      <c r="K118" s="3"/>
      <c r="L118" s="3"/>
      <c r="M118" s="3"/>
      <c r="N118" s="3"/>
      <c r="O118" s="3"/>
      <c r="P118" s="3"/>
      <c r="Q118" s="3"/>
      <c r="R118" s="3"/>
      <c r="S118" s="3"/>
      <c r="T118" s="3"/>
      <c r="U118" s="3"/>
      <c r="V118" s="3"/>
      <c r="W118" s="3"/>
      <c r="X118" s="3"/>
      <c r="Y118" s="3"/>
      <c r="Z118" s="3"/>
      <c r="AA118" s="3"/>
      <c r="AB118" s="3"/>
    </row>
    <row r="119" ht="15.75" customHeight="1">
      <c r="A119" s="40"/>
      <c r="B119" s="40"/>
      <c r="C119" s="41"/>
      <c r="D119" s="41"/>
      <c r="E119" s="41"/>
      <c r="F119" s="41"/>
      <c r="G119" s="1"/>
      <c r="H119" s="1"/>
      <c r="I119" s="1"/>
      <c r="J119" s="3"/>
      <c r="K119" s="3"/>
      <c r="L119" s="3"/>
      <c r="M119" s="3"/>
      <c r="N119" s="3"/>
      <c r="O119" s="3"/>
      <c r="P119" s="3"/>
      <c r="Q119" s="3"/>
      <c r="R119" s="3"/>
      <c r="S119" s="3"/>
      <c r="T119" s="3"/>
      <c r="U119" s="3"/>
      <c r="V119" s="3"/>
      <c r="W119" s="3"/>
      <c r="X119" s="3"/>
      <c r="Y119" s="3"/>
      <c r="Z119" s="3"/>
      <c r="AA119" s="3"/>
      <c r="AB119" s="3"/>
    </row>
    <row r="120" ht="15.75" customHeight="1">
      <c r="A120" s="40"/>
      <c r="B120" s="40"/>
      <c r="C120" s="41"/>
      <c r="D120" s="41"/>
      <c r="E120" s="41"/>
      <c r="F120" s="41"/>
      <c r="G120" s="1"/>
      <c r="H120" s="1"/>
      <c r="I120" s="1"/>
      <c r="J120" s="3"/>
      <c r="K120" s="3"/>
      <c r="L120" s="3"/>
      <c r="M120" s="3"/>
      <c r="N120" s="3"/>
      <c r="O120" s="3"/>
      <c r="P120" s="3"/>
      <c r="Q120" s="3"/>
      <c r="R120" s="3"/>
      <c r="S120" s="3"/>
      <c r="T120" s="3"/>
      <c r="U120" s="3"/>
      <c r="V120" s="3"/>
      <c r="W120" s="3"/>
      <c r="X120" s="3"/>
      <c r="Y120" s="3"/>
      <c r="Z120" s="3"/>
      <c r="AA120" s="3"/>
      <c r="AB120" s="3"/>
    </row>
    <row r="121" ht="15.75" customHeight="1">
      <c r="A121" s="40"/>
      <c r="B121" s="40"/>
      <c r="C121" s="41"/>
      <c r="D121" s="41"/>
      <c r="E121" s="41"/>
      <c r="F121" s="41"/>
      <c r="G121" s="1"/>
      <c r="H121" s="1"/>
      <c r="I121" s="1"/>
      <c r="J121" s="3"/>
      <c r="K121" s="3"/>
      <c r="L121" s="3"/>
      <c r="M121" s="3"/>
      <c r="N121" s="3"/>
      <c r="O121" s="3"/>
      <c r="P121" s="3"/>
      <c r="Q121" s="3"/>
      <c r="R121" s="3"/>
      <c r="S121" s="3"/>
      <c r="T121" s="3"/>
      <c r="U121" s="3"/>
      <c r="V121" s="3"/>
      <c r="W121" s="3"/>
      <c r="X121" s="3"/>
      <c r="Y121" s="3"/>
      <c r="Z121" s="3"/>
      <c r="AA121" s="3"/>
      <c r="AB121" s="3"/>
    </row>
    <row r="122" ht="15.75" customHeight="1">
      <c r="A122" s="40"/>
      <c r="B122" s="40"/>
      <c r="C122" s="41"/>
      <c r="D122" s="41"/>
      <c r="E122" s="41"/>
      <c r="F122" s="41"/>
      <c r="G122" s="1"/>
      <c r="H122" s="1"/>
      <c r="I122" s="1"/>
      <c r="J122" s="3"/>
      <c r="K122" s="3"/>
      <c r="L122" s="3"/>
      <c r="M122" s="3"/>
      <c r="N122" s="3"/>
      <c r="O122" s="3"/>
      <c r="P122" s="3"/>
      <c r="Q122" s="3"/>
      <c r="R122" s="3"/>
      <c r="S122" s="3"/>
      <c r="T122" s="3"/>
      <c r="U122" s="3"/>
      <c r="V122" s="3"/>
      <c r="W122" s="3"/>
      <c r="X122" s="3"/>
      <c r="Y122" s="3"/>
      <c r="Z122" s="3"/>
      <c r="AA122" s="3"/>
      <c r="AB122" s="3"/>
    </row>
    <row r="123" ht="15.75" customHeight="1">
      <c r="A123" s="40"/>
      <c r="B123" s="40"/>
      <c r="C123" s="41"/>
      <c r="D123" s="41"/>
      <c r="E123" s="41"/>
      <c r="F123" s="41"/>
      <c r="G123" s="1"/>
      <c r="H123" s="1"/>
      <c r="I123" s="1"/>
      <c r="J123" s="3"/>
      <c r="K123" s="3"/>
      <c r="L123" s="3"/>
      <c r="M123" s="3"/>
      <c r="N123" s="3"/>
      <c r="O123" s="3"/>
      <c r="P123" s="3"/>
      <c r="Q123" s="3"/>
      <c r="R123" s="3"/>
      <c r="S123" s="3"/>
      <c r="T123" s="3"/>
      <c r="U123" s="3"/>
      <c r="V123" s="3"/>
      <c r="W123" s="3"/>
      <c r="X123" s="3"/>
      <c r="Y123" s="3"/>
      <c r="Z123" s="3"/>
      <c r="AA123" s="3"/>
      <c r="AB123" s="3"/>
    </row>
    <row r="124" ht="15.75" customHeight="1">
      <c r="A124" s="40"/>
      <c r="B124" s="40"/>
      <c r="C124" s="41"/>
      <c r="D124" s="41"/>
      <c r="E124" s="41"/>
      <c r="F124" s="41"/>
      <c r="G124" s="1"/>
      <c r="H124" s="1"/>
      <c r="I124" s="1"/>
      <c r="J124" s="3"/>
      <c r="K124" s="3"/>
      <c r="L124" s="3"/>
      <c r="M124" s="3"/>
      <c r="N124" s="3"/>
      <c r="O124" s="3"/>
      <c r="P124" s="3"/>
      <c r="Q124" s="3"/>
      <c r="R124" s="3"/>
      <c r="S124" s="3"/>
      <c r="T124" s="3"/>
      <c r="U124" s="3"/>
      <c r="V124" s="3"/>
      <c r="W124" s="3"/>
      <c r="X124" s="3"/>
      <c r="Y124" s="3"/>
      <c r="Z124" s="3"/>
      <c r="AA124" s="3"/>
      <c r="AB124" s="3"/>
    </row>
    <row r="125" ht="15.75" customHeight="1">
      <c r="A125" s="40"/>
      <c r="B125" s="40"/>
      <c r="C125" s="41"/>
      <c r="D125" s="41"/>
      <c r="E125" s="41"/>
      <c r="F125" s="41"/>
      <c r="G125" s="1"/>
      <c r="H125" s="1"/>
      <c r="I125" s="1"/>
      <c r="J125" s="3"/>
      <c r="K125" s="3"/>
      <c r="L125" s="3"/>
      <c r="M125" s="3"/>
      <c r="N125" s="3"/>
      <c r="O125" s="3"/>
      <c r="P125" s="3"/>
      <c r="Q125" s="3"/>
      <c r="R125" s="3"/>
      <c r="S125" s="3"/>
      <c r="T125" s="3"/>
      <c r="U125" s="3"/>
      <c r="V125" s="3"/>
      <c r="W125" s="3"/>
      <c r="X125" s="3"/>
      <c r="Y125" s="3"/>
      <c r="Z125" s="3"/>
      <c r="AA125" s="3"/>
      <c r="AB125" s="3"/>
    </row>
    <row r="126" ht="15.75" customHeight="1">
      <c r="A126" s="40"/>
      <c r="B126" s="40"/>
      <c r="C126" s="41"/>
      <c r="D126" s="41"/>
      <c r="E126" s="41"/>
      <c r="F126" s="41"/>
      <c r="G126" s="1"/>
      <c r="H126" s="1"/>
      <c r="I126" s="1"/>
      <c r="J126" s="3"/>
      <c r="K126" s="3"/>
      <c r="L126" s="3"/>
      <c r="M126" s="3"/>
      <c r="N126" s="3"/>
      <c r="O126" s="3"/>
      <c r="P126" s="3"/>
      <c r="Q126" s="3"/>
      <c r="R126" s="3"/>
      <c r="S126" s="3"/>
      <c r="T126" s="3"/>
      <c r="U126" s="3"/>
      <c r="V126" s="3"/>
      <c r="W126" s="3"/>
      <c r="X126" s="3"/>
      <c r="Y126" s="3"/>
      <c r="Z126" s="3"/>
      <c r="AA126" s="3"/>
      <c r="AB126" s="3"/>
    </row>
    <row r="127" ht="15.75" customHeight="1">
      <c r="A127" s="40"/>
      <c r="B127" s="40"/>
      <c r="C127" s="41"/>
      <c r="D127" s="41"/>
      <c r="E127" s="41"/>
      <c r="F127" s="41"/>
      <c r="G127" s="1"/>
      <c r="H127" s="1"/>
      <c r="I127" s="1"/>
      <c r="J127" s="3"/>
      <c r="K127" s="3"/>
      <c r="L127" s="3"/>
      <c r="M127" s="3"/>
      <c r="N127" s="3"/>
      <c r="O127" s="3"/>
      <c r="P127" s="3"/>
      <c r="Q127" s="3"/>
      <c r="R127" s="3"/>
      <c r="S127" s="3"/>
      <c r="T127" s="3"/>
      <c r="U127" s="3"/>
      <c r="V127" s="3"/>
      <c r="W127" s="3"/>
      <c r="X127" s="3"/>
      <c r="Y127" s="3"/>
      <c r="Z127" s="3"/>
      <c r="AA127" s="3"/>
      <c r="AB127" s="3"/>
    </row>
    <row r="128" ht="15.75" customHeight="1">
      <c r="A128" s="40"/>
      <c r="B128" s="40"/>
      <c r="C128" s="41"/>
      <c r="D128" s="41"/>
      <c r="E128" s="41"/>
      <c r="F128" s="41"/>
      <c r="G128" s="1"/>
      <c r="H128" s="1"/>
      <c r="I128" s="1"/>
      <c r="J128" s="3"/>
      <c r="K128" s="3"/>
      <c r="L128" s="3"/>
      <c r="M128" s="3"/>
      <c r="N128" s="3"/>
      <c r="O128" s="3"/>
      <c r="P128" s="3"/>
      <c r="Q128" s="3"/>
      <c r="R128" s="3"/>
      <c r="S128" s="3"/>
      <c r="T128" s="3"/>
      <c r="U128" s="3"/>
      <c r="V128" s="3"/>
      <c r="W128" s="3"/>
      <c r="X128" s="3"/>
      <c r="Y128" s="3"/>
      <c r="Z128" s="3"/>
      <c r="AA128" s="3"/>
      <c r="AB128" s="3"/>
    </row>
    <row r="129" ht="15.75" customHeight="1">
      <c r="A129" s="40"/>
      <c r="B129" s="40"/>
      <c r="C129" s="41"/>
      <c r="D129" s="41"/>
      <c r="E129" s="41"/>
      <c r="F129" s="41"/>
      <c r="G129" s="1"/>
      <c r="H129" s="1"/>
      <c r="I129" s="1"/>
      <c r="J129" s="3"/>
      <c r="K129" s="3"/>
      <c r="L129" s="3"/>
      <c r="M129" s="3"/>
      <c r="N129" s="3"/>
      <c r="O129" s="3"/>
      <c r="P129" s="3"/>
      <c r="Q129" s="3"/>
      <c r="R129" s="3"/>
      <c r="S129" s="3"/>
      <c r="T129" s="3"/>
      <c r="U129" s="3"/>
      <c r="V129" s="3"/>
      <c r="W129" s="3"/>
      <c r="X129" s="3"/>
      <c r="Y129" s="3"/>
      <c r="Z129" s="3"/>
      <c r="AA129" s="3"/>
      <c r="AB129" s="3"/>
    </row>
    <row r="130" ht="15.75" customHeight="1">
      <c r="A130" s="40"/>
      <c r="B130" s="40"/>
      <c r="C130" s="41"/>
      <c r="D130" s="41"/>
      <c r="E130" s="41"/>
      <c r="F130" s="41"/>
      <c r="G130" s="1"/>
      <c r="H130" s="1"/>
      <c r="I130" s="1"/>
      <c r="J130" s="3"/>
      <c r="K130" s="3"/>
      <c r="L130" s="3"/>
      <c r="M130" s="3"/>
      <c r="N130" s="3"/>
      <c r="O130" s="3"/>
      <c r="P130" s="3"/>
      <c r="Q130" s="3"/>
      <c r="R130" s="3"/>
      <c r="S130" s="3"/>
      <c r="T130" s="3"/>
      <c r="U130" s="3"/>
      <c r="V130" s="3"/>
      <c r="W130" s="3"/>
      <c r="X130" s="3"/>
      <c r="Y130" s="3"/>
      <c r="Z130" s="3"/>
      <c r="AA130" s="3"/>
      <c r="AB130" s="3"/>
    </row>
    <row r="131" ht="15.75" customHeight="1">
      <c r="A131" s="40"/>
      <c r="B131" s="40"/>
      <c r="C131" s="41"/>
      <c r="D131" s="41"/>
      <c r="E131" s="41"/>
      <c r="F131" s="41"/>
      <c r="G131" s="1"/>
      <c r="H131" s="1"/>
      <c r="I131" s="1"/>
      <c r="J131" s="3"/>
      <c r="K131" s="3"/>
      <c r="L131" s="3"/>
      <c r="M131" s="3"/>
      <c r="N131" s="3"/>
      <c r="O131" s="3"/>
      <c r="P131" s="3"/>
      <c r="Q131" s="3"/>
      <c r="R131" s="3"/>
      <c r="S131" s="3"/>
      <c r="T131" s="3"/>
      <c r="U131" s="3"/>
      <c r="V131" s="3"/>
      <c r="W131" s="3"/>
      <c r="X131" s="3"/>
      <c r="Y131" s="3"/>
      <c r="Z131" s="3"/>
      <c r="AA131" s="3"/>
      <c r="AB131" s="3"/>
    </row>
    <row r="132" ht="15.75" customHeight="1">
      <c r="A132" s="40"/>
      <c r="B132" s="40"/>
      <c r="C132" s="41"/>
      <c r="D132" s="41"/>
      <c r="E132" s="41"/>
      <c r="F132" s="41"/>
      <c r="G132" s="1"/>
      <c r="H132" s="1"/>
      <c r="I132" s="1"/>
      <c r="J132" s="3"/>
      <c r="K132" s="3"/>
      <c r="L132" s="3"/>
      <c r="M132" s="3"/>
      <c r="N132" s="3"/>
      <c r="O132" s="3"/>
      <c r="P132" s="3"/>
      <c r="Q132" s="3"/>
      <c r="R132" s="3"/>
      <c r="S132" s="3"/>
      <c r="T132" s="3"/>
      <c r="U132" s="3"/>
      <c r="V132" s="3"/>
      <c r="W132" s="3"/>
      <c r="X132" s="3"/>
      <c r="Y132" s="3"/>
      <c r="Z132" s="3"/>
      <c r="AA132" s="3"/>
      <c r="AB132" s="3"/>
    </row>
    <row r="133" ht="15.75" customHeight="1">
      <c r="A133" s="40"/>
      <c r="B133" s="40"/>
      <c r="C133" s="41"/>
      <c r="D133" s="41"/>
      <c r="E133" s="41"/>
      <c r="F133" s="41"/>
      <c r="G133" s="1"/>
      <c r="H133" s="1"/>
      <c r="I133" s="1"/>
      <c r="J133" s="3"/>
      <c r="K133" s="3"/>
      <c r="L133" s="3"/>
      <c r="M133" s="3"/>
      <c r="N133" s="3"/>
      <c r="O133" s="3"/>
      <c r="P133" s="3"/>
      <c r="Q133" s="3"/>
      <c r="R133" s="3"/>
      <c r="S133" s="3"/>
      <c r="T133" s="3"/>
      <c r="U133" s="3"/>
      <c r="V133" s="3"/>
      <c r="W133" s="3"/>
      <c r="X133" s="3"/>
      <c r="Y133" s="3"/>
      <c r="Z133" s="3"/>
      <c r="AA133" s="3"/>
      <c r="AB133" s="3"/>
    </row>
    <row r="134" ht="15.75" customHeight="1">
      <c r="A134" s="40"/>
      <c r="B134" s="40"/>
      <c r="C134" s="41"/>
      <c r="D134" s="41"/>
      <c r="E134" s="41"/>
      <c r="F134" s="41"/>
      <c r="G134" s="1"/>
      <c r="H134" s="1"/>
      <c r="I134" s="1"/>
      <c r="J134" s="3"/>
      <c r="K134" s="3"/>
      <c r="L134" s="3"/>
      <c r="M134" s="3"/>
      <c r="N134" s="3"/>
      <c r="O134" s="3"/>
      <c r="P134" s="3"/>
      <c r="Q134" s="3"/>
      <c r="R134" s="3"/>
      <c r="S134" s="3"/>
      <c r="T134" s="3"/>
      <c r="U134" s="3"/>
      <c r="V134" s="3"/>
      <c r="W134" s="3"/>
      <c r="X134" s="3"/>
      <c r="Y134" s="3"/>
      <c r="Z134" s="3"/>
      <c r="AA134" s="3"/>
      <c r="AB134" s="3"/>
    </row>
    <row r="135" ht="15.75" customHeight="1">
      <c r="A135" s="40"/>
      <c r="B135" s="40"/>
      <c r="C135" s="41"/>
      <c r="D135" s="41"/>
      <c r="E135" s="41"/>
      <c r="F135" s="41"/>
      <c r="G135" s="1"/>
      <c r="H135" s="1"/>
      <c r="I135" s="1"/>
      <c r="J135" s="3"/>
      <c r="K135" s="3"/>
      <c r="L135" s="3"/>
      <c r="M135" s="3"/>
      <c r="N135" s="3"/>
      <c r="O135" s="3"/>
      <c r="P135" s="3"/>
      <c r="Q135" s="3"/>
      <c r="R135" s="3"/>
      <c r="S135" s="3"/>
      <c r="T135" s="3"/>
      <c r="U135" s="3"/>
      <c r="V135" s="3"/>
      <c r="W135" s="3"/>
      <c r="X135" s="3"/>
      <c r="Y135" s="3"/>
      <c r="Z135" s="3"/>
      <c r="AA135" s="3"/>
      <c r="AB135" s="3"/>
    </row>
    <row r="136" ht="15.75" customHeight="1">
      <c r="A136" s="40"/>
      <c r="B136" s="40"/>
      <c r="C136" s="41"/>
      <c r="D136" s="41"/>
      <c r="E136" s="41"/>
      <c r="F136" s="41"/>
      <c r="G136" s="1"/>
      <c r="H136" s="1"/>
      <c r="I136" s="1"/>
      <c r="J136" s="3"/>
      <c r="K136" s="3"/>
      <c r="L136" s="3"/>
      <c r="M136" s="3"/>
      <c r="N136" s="3"/>
      <c r="O136" s="3"/>
      <c r="P136" s="3"/>
      <c r="Q136" s="3"/>
      <c r="R136" s="3"/>
      <c r="S136" s="3"/>
      <c r="T136" s="3"/>
      <c r="U136" s="3"/>
      <c r="V136" s="3"/>
      <c r="W136" s="3"/>
      <c r="X136" s="3"/>
      <c r="Y136" s="3"/>
      <c r="Z136" s="3"/>
      <c r="AA136" s="3"/>
      <c r="AB136" s="3"/>
    </row>
    <row r="137" ht="15.75" customHeight="1">
      <c r="A137" s="40"/>
      <c r="B137" s="40"/>
      <c r="C137" s="41"/>
      <c r="D137" s="41"/>
      <c r="E137" s="41"/>
      <c r="F137" s="41"/>
      <c r="G137" s="1"/>
      <c r="H137" s="1"/>
      <c r="I137" s="1"/>
      <c r="J137" s="3"/>
      <c r="K137" s="3"/>
      <c r="L137" s="3"/>
      <c r="M137" s="3"/>
      <c r="N137" s="3"/>
      <c r="O137" s="3"/>
      <c r="P137" s="3"/>
      <c r="Q137" s="3"/>
      <c r="R137" s="3"/>
      <c r="S137" s="3"/>
      <c r="T137" s="3"/>
      <c r="U137" s="3"/>
      <c r="V137" s="3"/>
      <c r="W137" s="3"/>
      <c r="X137" s="3"/>
      <c r="Y137" s="3"/>
      <c r="Z137" s="3"/>
      <c r="AA137" s="3"/>
      <c r="AB137" s="3"/>
    </row>
    <row r="138" ht="15.75" customHeight="1">
      <c r="A138" s="40"/>
      <c r="B138" s="40"/>
      <c r="C138" s="41"/>
      <c r="D138" s="41"/>
      <c r="E138" s="41"/>
      <c r="F138" s="41"/>
      <c r="G138" s="1"/>
      <c r="H138" s="1"/>
      <c r="I138" s="1"/>
      <c r="J138" s="3"/>
      <c r="K138" s="3"/>
      <c r="L138" s="3"/>
      <c r="M138" s="3"/>
      <c r="N138" s="3"/>
      <c r="O138" s="3"/>
      <c r="P138" s="3"/>
      <c r="Q138" s="3"/>
      <c r="R138" s="3"/>
      <c r="S138" s="3"/>
      <c r="T138" s="3"/>
      <c r="U138" s="3"/>
      <c r="V138" s="3"/>
      <c r="W138" s="3"/>
      <c r="X138" s="3"/>
      <c r="Y138" s="3"/>
      <c r="Z138" s="3"/>
      <c r="AA138" s="3"/>
      <c r="AB138" s="3"/>
    </row>
    <row r="139" ht="15.75" customHeight="1">
      <c r="A139" s="40"/>
      <c r="B139" s="40"/>
      <c r="C139" s="41"/>
      <c r="D139" s="41"/>
      <c r="E139" s="41"/>
      <c r="F139" s="41"/>
      <c r="G139" s="1"/>
      <c r="H139" s="1"/>
      <c r="I139" s="1"/>
      <c r="J139" s="3"/>
      <c r="K139" s="3"/>
      <c r="L139" s="3"/>
      <c r="M139" s="3"/>
      <c r="N139" s="3"/>
      <c r="O139" s="3"/>
      <c r="P139" s="3"/>
      <c r="Q139" s="3"/>
      <c r="R139" s="3"/>
      <c r="S139" s="3"/>
      <c r="T139" s="3"/>
      <c r="U139" s="3"/>
      <c r="V139" s="3"/>
      <c r="W139" s="3"/>
      <c r="X139" s="3"/>
      <c r="Y139" s="3"/>
      <c r="Z139" s="3"/>
      <c r="AA139" s="3"/>
      <c r="AB139" s="3"/>
    </row>
    <row r="140" ht="15.75" customHeight="1">
      <c r="A140" s="40"/>
      <c r="B140" s="40"/>
      <c r="C140" s="41"/>
      <c r="D140" s="41"/>
      <c r="E140" s="41"/>
      <c r="F140" s="41"/>
      <c r="G140" s="1"/>
      <c r="H140" s="1"/>
      <c r="I140" s="1"/>
      <c r="J140" s="3"/>
      <c r="K140" s="3"/>
      <c r="L140" s="3"/>
      <c r="M140" s="3"/>
      <c r="N140" s="3"/>
      <c r="O140" s="3"/>
      <c r="P140" s="3"/>
      <c r="Q140" s="3"/>
      <c r="R140" s="3"/>
      <c r="S140" s="3"/>
      <c r="T140" s="3"/>
      <c r="U140" s="3"/>
      <c r="V140" s="3"/>
      <c r="W140" s="3"/>
      <c r="X140" s="3"/>
      <c r="Y140" s="3"/>
      <c r="Z140" s="3"/>
      <c r="AA140" s="3"/>
      <c r="AB140" s="3"/>
    </row>
    <row r="141" ht="15.75" customHeight="1">
      <c r="A141" s="40"/>
      <c r="B141" s="40"/>
      <c r="C141" s="41"/>
      <c r="D141" s="41"/>
      <c r="E141" s="41"/>
      <c r="F141" s="41"/>
      <c r="G141" s="1"/>
      <c r="H141" s="1"/>
      <c r="I141" s="1"/>
      <c r="J141" s="3"/>
      <c r="K141" s="3"/>
      <c r="L141" s="3"/>
      <c r="M141" s="3"/>
      <c r="N141" s="3"/>
      <c r="O141" s="3"/>
      <c r="P141" s="3"/>
      <c r="Q141" s="3"/>
      <c r="R141" s="3"/>
      <c r="S141" s="3"/>
      <c r="T141" s="3"/>
      <c r="U141" s="3"/>
      <c r="V141" s="3"/>
      <c r="W141" s="3"/>
      <c r="X141" s="3"/>
      <c r="Y141" s="3"/>
      <c r="Z141" s="3"/>
      <c r="AA141" s="3"/>
      <c r="AB141" s="3"/>
    </row>
    <row r="142" ht="15.75" customHeight="1">
      <c r="A142" s="40"/>
      <c r="B142" s="40"/>
      <c r="C142" s="41"/>
      <c r="D142" s="41"/>
      <c r="E142" s="41"/>
      <c r="F142" s="41"/>
      <c r="G142" s="1"/>
      <c r="H142" s="1"/>
      <c r="I142" s="1"/>
      <c r="J142" s="3"/>
      <c r="K142" s="3"/>
      <c r="L142" s="3"/>
      <c r="M142" s="3"/>
      <c r="N142" s="3"/>
      <c r="O142" s="3"/>
      <c r="P142" s="3"/>
      <c r="Q142" s="3"/>
      <c r="R142" s="3"/>
      <c r="S142" s="3"/>
      <c r="T142" s="3"/>
      <c r="U142" s="3"/>
      <c r="V142" s="3"/>
      <c r="W142" s="3"/>
      <c r="X142" s="3"/>
      <c r="Y142" s="3"/>
      <c r="Z142" s="3"/>
      <c r="AA142" s="3"/>
      <c r="AB142" s="3"/>
    </row>
    <row r="143" ht="15.75" customHeight="1">
      <c r="A143" s="40"/>
      <c r="B143" s="40"/>
      <c r="C143" s="41"/>
      <c r="D143" s="41"/>
      <c r="E143" s="41"/>
      <c r="F143" s="41"/>
      <c r="G143" s="1"/>
      <c r="H143" s="1"/>
      <c r="I143" s="1"/>
      <c r="J143" s="3"/>
      <c r="K143" s="3"/>
      <c r="L143" s="3"/>
      <c r="M143" s="3"/>
      <c r="N143" s="3"/>
      <c r="O143" s="3"/>
      <c r="P143" s="3"/>
      <c r="Q143" s="3"/>
      <c r="R143" s="3"/>
      <c r="S143" s="3"/>
      <c r="T143" s="3"/>
      <c r="U143" s="3"/>
      <c r="V143" s="3"/>
      <c r="W143" s="3"/>
      <c r="X143" s="3"/>
      <c r="Y143" s="3"/>
      <c r="Z143" s="3"/>
      <c r="AA143" s="3"/>
      <c r="AB143" s="3"/>
    </row>
    <row r="144" ht="15.75" customHeight="1">
      <c r="A144" s="40"/>
      <c r="B144" s="40"/>
      <c r="C144" s="41"/>
      <c r="D144" s="41"/>
      <c r="E144" s="41"/>
      <c r="F144" s="41"/>
      <c r="G144" s="1"/>
      <c r="H144" s="1"/>
      <c r="I144" s="1"/>
      <c r="J144" s="3"/>
      <c r="K144" s="3"/>
      <c r="L144" s="3"/>
      <c r="M144" s="3"/>
      <c r="N144" s="3"/>
      <c r="O144" s="3"/>
      <c r="P144" s="3"/>
      <c r="Q144" s="3"/>
      <c r="R144" s="3"/>
      <c r="S144" s="3"/>
      <c r="T144" s="3"/>
      <c r="U144" s="3"/>
      <c r="V144" s="3"/>
      <c r="W144" s="3"/>
      <c r="X144" s="3"/>
      <c r="Y144" s="3"/>
      <c r="Z144" s="3"/>
      <c r="AA144" s="3"/>
      <c r="AB144" s="3"/>
    </row>
    <row r="145" ht="15.75" customHeight="1">
      <c r="A145" s="40"/>
      <c r="B145" s="40"/>
      <c r="C145" s="41"/>
      <c r="D145" s="41"/>
      <c r="E145" s="41"/>
      <c r="F145" s="41"/>
      <c r="G145" s="1"/>
      <c r="H145" s="1"/>
      <c r="I145" s="1"/>
      <c r="J145" s="3"/>
      <c r="K145" s="3"/>
      <c r="L145" s="3"/>
      <c r="M145" s="3"/>
      <c r="N145" s="3"/>
      <c r="O145" s="3"/>
      <c r="P145" s="3"/>
      <c r="Q145" s="3"/>
      <c r="R145" s="3"/>
      <c r="S145" s="3"/>
      <c r="T145" s="3"/>
      <c r="U145" s="3"/>
      <c r="V145" s="3"/>
      <c r="W145" s="3"/>
      <c r="X145" s="3"/>
      <c r="Y145" s="3"/>
      <c r="Z145" s="3"/>
      <c r="AA145" s="3"/>
      <c r="AB145" s="3"/>
    </row>
    <row r="146" ht="15.75" customHeight="1">
      <c r="A146" s="40"/>
      <c r="B146" s="40"/>
      <c r="C146" s="41"/>
      <c r="D146" s="41"/>
      <c r="E146" s="41"/>
      <c r="F146" s="41"/>
      <c r="G146" s="1"/>
      <c r="H146" s="1"/>
      <c r="I146" s="1"/>
      <c r="J146" s="3"/>
      <c r="K146" s="3"/>
      <c r="L146" s="3"/>
      <c r="M146" s="3"/>
      <c r="N146" s="3"/>
      <c r="O146" s="3"/>
      <c r="P146" s="3"/>
      <c r="Q146" s="3"/>
      <c r="R146" s="3"/>
      <c r="S146" s="3"/>
      <c r="T146" s="3"/>
      <c r="U146" s="3"/>
      <c r="V146" s="3"/>
      <c r="W146" s="3"/>
      <c r="X146" s="3"/>
      <c r="Y146" s="3"/>
      <c r="Z146" s="3"/>
      <c r="AA146" s="3"/>
      <c r="AB146" s="3"/>
    </row>
    <row r="147" ht="15.75" customHeight="1">
      <c r="A147" s="40"/>
      <c r="B147" s="40"/>
      <c r="C147" s="41"/>
      <c r="D147" s="41"/>
      <c r="E147" s="41"/>
      <c r="F147" s="41"/>
      <c r="G147" s="1"/>
      <c r="H147" s="1"/>
      <c r="I147" s="1"/>
      <c r="J147" s="3"/>
      <c r="K147" s="3"/>
      <c r="L147" s="3"/>
      <c r="M147" s="3"/>
      <c r="N147" s="3"/>
      <c r="O147" s="3"/>
      <c r="P147" s="3"/>
      <c r="Q147" s="3"/>
      <c r="R147" s="3"/>
      <c r="S147" s="3"/>
      <c r="T147" s="3"/>
      <c r="U147" s="3"/>
      <c r="V147" s="3"/>
      <c r="W147" s="3"/>
      <c r="X147" s="3"/>
      <c r="Y147" s="3"/>
      <c r="Z147" s="3"/>
      <c r="AA147" s="3"/>
      <c r="AB147" s="3"/>
    </row>
    <row r="148" ht="15.75" customHeight="1">
      <c r="A148" s="40"/>
      <c r="B148" s="40"/>
      <c r="C148" s="41"/>
      <c r="D148" s="41"/>
      <c r="E148" s="41"/>
      <c r="F148" s="41"/>
      <c r="G148" s="1"/>
      <c r="H148" s="1"/>
      <c r="I148" s="1"/>
      <c r="J148" s="3"/>
      <c r="K148" s="3"/>
      <c r="L148" s="3"/>
      <c r="M148" s="3"/>
      <c r="N148" s="3"/>
      <c r="O148" s="3"/>
      <c r="P148" s="3"/>
      <c r="Q148" s="3"/>
      <c r="R148" s="3"/>
      <c r="S148" s="3"/>
      <c r="T148" s="3"/>
      <c r="U148" s="3"/>
      <c r="V148" s="3"/>
      <c r="W148" s="3"/>
      <c r="X148" s="3"/>
      <c r="Y148" s="3"/>
      <c r="Z148" s="3"/>
      <c r="AA148" s="3"/>
      <c r="AB148" s="3"/>
    </row>
    <row r="149" ht="15.75" customHeight="1">
      <c r="A149" s="40"/>
      <c r="B149" s="40"/>
      <c r="C149" s="41"/>
      <c r="D149" s="41"/>
      <c r="E149" s="41"/>
      <c r="F149" s="41"/>
      <c r="G149" s="1"/>
      <c r="H149" s="1"/>
      <c r="I149" s="1"/>
      <c r="J149" s="3"/>
      <c r="K149" s="3"/>
      <c r="L149" s="3"/>
      <c r="M149" s="3"/>
      <c r="N149" s="3"/>
      <c r="O149" s="3"/>
      <c r="P149" s="3"/>
      <c r="Q149" s="3"/>
      <c r="R149" s="3"/>
      <c r="S149" s="3"/>
      <c r="T149" s="3"/>
      <c r="U149" s="3"/>
      <c r="V149" s="3"/>
      <c r="W149" s="3"/>
      <c r="X149" s="3"/>
      <c r="Y149" s="3"/>
      <c r="Z149" s="3"/>
      <c r="AA149" s="3"/>
      <c r="AB149" s="3"/>
    </row>
    <row r="150" ht="15.75" customHeight="1">
      <c r="A150" s="40"/>
      <c r="B150" s="40"/>
      <c r="C150" s="41"/>
      <c r="D150" s="41"/>
      <c r="E150" s="41"/>
      <c r="F150" s="41"/>
      <c r="G150" s="1"/>
      <c r="H150" s="1"/>
      <c r="I150" s="1"/>
      <c r="J150" s="3"/>
      <c r="K150" s="3"/>
      <c r="L150" s="3"/>
      <c r="M150" s="3"/>
      <c r="N150" s="3"/>
      <c r="O150" s="3"/>
      <c r="P150" s="3"/>
      <c r="Q150" s="3"/>
      <c r="R150" s="3"/>
      <c r="S150" s="3"/>
      <c r="T150" s="3"/>
      <c r="U150" s="3"/>
      <c r="V150" s="3"/>
      <c r="W150" s="3"/>
      <c r="X150" s="3"/>
      <c r="Y150" s="3"/>
      <c r="Z150" s="3"/>
      <c r="AA150" s="3"/>
      <c r="AB150" s="3"/>
    </row>
    <row r="151" ht="15.75" customHeight="1">
      <c r="A151" s="40"/>
      <c r="B151" s="40"/>
      <c r="C151" s="41"/>
      <c r="D151" s="41"/>
      <c r="E151" s="41"/>
      <c r="F151" s="41"/>
      <c r="G151" s="1"/>
      <c r="H151" s="1"/>
      <c r="I151" s="1"/>
      <c r="J151" s="3"/>
      <c r="K151" s="3"/>
      <c r="L151" s="3"/>
      <c r="M151" s="3"/>
      <c r="N151" s="3"/>
      <c r="O151" s="3"/>
      <c r="P151" s="3"/>
      <c r="Q151" s="3"/>
      <c r="R151" s="3"/>
      <c r="S151" s="3"/>
      <c r="T151" s="3"/>
      <c r="U151" s="3"/>
      <c r="V151" s="3"/>
      <c r="W151" s="3"/>
      <c r="X151" s="3"/>
      <c r="Y151" s="3"/>
      <c r="Z151" s="3"/>
      <c r="AA151" s="3"/>
      <c r="AB151" s="3"/>
    </row>
    <row r="152" ht="15.75" customHeight="1">
      <c r="A152" s="40"/>
      <c r="B152" s="40"/>
      <c r="C152" s="41"/>
      <c r="D152" s="41"/>
      <c r="E152" s="41"/>
      <c r="F152" s="41"/>
      <c r="G152" s="1"/>
      <c r="H152" s="1"/>
      <c r="I152" s="1"/>
      <c r="J152" s="3"/>
      <c r="K152" s="3"/>
      <c r="L152" s="3"/>
      <c r="M152" s="3"/>
      <c r="N152" s="3"/>
      <c r="O152" s="3"/>
      <c r="P152" s="3"/>
      <c r="Q152" s="3"/>
      <c r="R152" s="3"/>
      <c r="S152" s="3"/>
      <c r="T152" s="3"/>
      <c r="U152" s="3"/>
      <c r="V152" s="3"/>
      <c r="W152" s="3"/>
      <c r="X152" s="3"/>
      <c r="Y152" s="3"/>
      <c r="Z152" s="3"/>
      <c r="AA152" s="3"/>
      <c r="AB152" s="3"/>
    </row>
    <row r="153" ht="15.75" customHeight="1">
      <c r="A153" s="40"/>
      <c r="B153" s="40"/>
      <c r="C153" s="41"/>
      <c r="D153" s="41"/>
      <c r="E153" s="41"/>
      <c r="F153" s="41"/>
      <c r="G153" s="1"/>
      <c r="H153" s="1"/>
      <c r="I153" s="1"/>
      <c r="J153" s="3"/>
      <c r="K153" s="3"/>
      <c r="L153" s="3"/>
      <c r="M153" s="3"/>
      <c r="N153" s="3"/>
      <c r="O153" s="3"/>
      <c r="P153" s="3"/>
      <c r="Q153" s="3"/>
      <c r="R153" s="3"/>
      <c r="S153" s="3"/>
      <c r="T153" s="3"/>
      <c r="U153" s="3"/>
      <c r="V153" s="3"/>
      <c r="W153" s="3"/>
      <c r="X153" s="3"/>
      <c r="Y153" s="3"/>
      <c r="Z153" s="3"/>
      <c r="AA153" s="3"/>
      <c r="AB153" s="3"/>
    </row>
    <row r="154" ht="15.75" customHeight="1">
      <c r="A154" s="40"/>
      <c r="B154" s="40"/>
      <c r="C154" s="41"/>
      <c r="D154" s="41"/>
      <c r="E154" s="41"/>
      <c r="F154" s="41"/>
      <c r="G154" s="1"/>
      <c r="H154" s="1"/>
      <c r="I154" s="1"/>
      <c r="J154" s="3"/>
      <c r="K154" s="3"/>
      <c r="L154" s="3"/>
      <c r="M154" s="3"/>
      <c r="N154" s="3"/>
      <c r="O154" s="3"/>
      <c r="P154" s="3"/>
      <c r="Q154" s="3"/>
      <c r="R154" s="3"/>
      <c r="S154" s="3"/>
      <c r="T154" s="3"/>
      <c r="U154" s="3"/>
      <c r="V154" s="3"/>
      <c r="W154" s="3"/>
      <c r="X154" s="3"/>
      <c r="Y154" s="3"/>
      <c r="Z154" s="3"/>
      <c r="AA154" s="3"/>
      <c r="AB154" s="3"/>
    </row>
    <row r="155" ht="15.75" customHeight="1">
      <c r="A155" s="40"/>
      <c r="B155" s="40"/>
      <c r="C155" s="41"/>
      <c r="D155" s="41"/>
      <c r="E155" s="41"/>
      <c r="F155" s="41"/>
      <c r="G155" s="1"/>
      <c r="H155" s="1"/>
      <c r="I155" s="1"/>
      <c r="J155" s="3"/>
      <c r="K155" s="3"/>
      <c r="L155" s="3"/>
      <c r="M155" s="3"/>
      <c r="N155" s="3"/>
      <c r="O155" s="3"/>
      <c r="P155" s="3"/>
      <c r="Q155" s="3"/>
      <c r="R155" s="3"/>
      <c r="S155" s="3"/>
      <c r="T155" s="3"/>
      <c r="U155" s="3"/>
      <c r="V155" s="3"/>
      <c r="W155" s="3"/>
      <c r="X155" s="3"/>
      <c r="Y155" s="3"/>
      <c r="Z155" s="3"/>
      <c r="AA155" s="3"/>
      <c r="AB155" s="3"/>
    </row>
    <row r="156" ht="15.75" customHeight="1">
      <c r="A156" s="40"/>
      <c r="B156" s="40"/>
      <c r="C156" s="41"/>
      <c r="D156" s="41"/>
      <c r="E156" s="41"/>
      <c r="F156" s="41"/>
      <c r="G156" s="1"/>
      <c r="H156" s="1"/>
      <c r="I156" s="1"/>
      <c r="J156" s="3"/>
      <c r="K156" s="3"/>
      <c r="L156" s="3"/>
      <c r="M156" s="3"/>
      <c r="N156" s="3"/>
      <c r="O156" s="3"/>
      <c r="P156" s="3"/>
      <c r="Q156" s="3"/>
      <c r="R156" s="3"/>
      <c r="S156" s="3"/>
      <c r="T156" s="3"/>
      <c r="U156" s="3"/>
      <c r="V156" s="3"/>
      <c r="W156" s="3"/>
      <c r="X156" s="3"/>
      <c r="Y156" s="3"/>
      <c r="Z156" s="3"/>
      <c r="AA156" s="3"/>
      <c r="AB156" s="3"/>
    </row>
    <row r="157" ht="15.75" customHeight="1">
      <c r="A157" s="40"/>
      <c r="B157" s="40"/>
      <c r="C157" s="41"/>
      <c r="D157" s="41"/>
      <c r="E157" s="41"/>
      <c r="F157" s="41"/>
      <c r="G157" s="1"/>
      <c r="H157" s="1"/>
      <c r="I157" s="1"/>
      <c r="J157" s="3"/>
      <c r="K157" s="3"/>
      <c r="L157" s="3"/>
      <c r="M157" s="3"/>
      <c r="N157" s="3"/>
      <c r="O157" s="3"/>
      <c r="P157" s="3"/>
      <c r="Q157" s="3"/>
      <c r="R157" s="3"/>
      <c r="S157" s="3"/>
      <c r="T157" s="3"/>
      <c r="U157" s="3"/>
      <c r="V157" s="3"/>
      <c r="W157" s="3"/>
      <c r="X157" s="3"/>
      <c r="Y157" s="3"/>
      <c r="Z157" s="3"/>
      <c r="AA157" s="3"/>
      <c r="AB157" s="3"/>
    </row>
    <row r="158" ht="15.75" customHeight="1">
      <c r="A158" s="40"/>
      <c r="B158" s="40"/>
      <c r="C158" s="41"/>
      <c r="D158" s="41"/>
      <c r="E158" s="41"/>
      <c r="F158" s="41"/>
      <c r="G158" s="1"/>
      <c r="H158" s="1"/>
      <c r="I158" s="1"/>
      <c r="J158" s="3"/>
      <c r="K158" s="3"/>
      <c r="L158" s="3"/>
      <c r="M158" s="3"/>
      <c r="N158" s="3"/>
      <c r="O158" s="3"/>
      <c r="P158" s="3"/>
      <c r="Q158" s="3"/>
      <c r="R158" s="3"/>
      <c r="S158" s="3"/>
      <c r="T158" s="3"/>
      <c r="U158" s="3"/>
      <c r="V158" s="3"/>
      <c r="W158" s="3"/>
      <c r="X158" s="3"/>
      <c r="Y158" s="3"/>
      <c r="Z158" s="3"/>
      <c r="AA158" s="3"/>
      <c r="AB158" s="3"/>
    </row>
    <row r="159" ht="15.75" customHeight="1">
      <c r="A159" s="40"/>
      <c r="B159" s="40"/>
      <c r="C159" s="41"/>
      <c r="D159" s="41"/>
      <c r="E159" s="41"/>
      <c r="F159" s="41"/>
      <c r="G159" s="1"/>
      <c r="H159" s="1"/>
      <c r="I159" s="1"/>
      <c r="J159" s="3"/>
      <c r="K159" s="3"/>
      <c r="L159" s="3"/>
      <c r="M159" s="3"/>
      <c r="N159" s="3"/>
      <c r="O159" s="3"/>
      <c r="P159" s="3"/>
      <c r="Q159" s="3"/>
      <c r="R159" s="3"/>
      <c r="S159" s="3"/>
      <c r="T159" s="3"/>
      <c r="U159" s="3"/>
      <c r="V159" s="3"/>
      <c r="W159" s="3"/>
      <c r="X159" s="3"/>
      <c r="Y159" s="3"/>
      <c r="Z159" s="3"/>
      <c r="AA159" s="3"/>
      <c r="AB159" s="3"/>
    </row>
    <row r="160" ht="15.75" customHeight="1">
      <c r="A160" s="40"/>
      <c r="B160" s="40"/>
      <c r="C160" s="41"/>
      <c r="D160" s="41"/>
      <c r="E160" s="41"/>
      <c r="F160" s="41"/>
      <c r="G160" s="1"/>
      <c r="H160" s="1"/>
      <c r="I160" s="1"/>
      <c r="J160" s="3"/>
      <c r="K160" s="3"/>
      <c r="L160" s="3"/>
      <c r="M160" s="3"/>
      <c r="N160" s="3"/>
      <c r="O160" s="3"/>
      <c r="P160" s="3"/>
      <c r="Q160" s="3"/>
      <c r="R160" s="3"/>
      <c r="S160" s="3"/>
      <c r="T160" s="3"/>
      <c r="U160" s="3"/>
      <c r="V160" s="3"/>
      <c r="W160" s="3"/>
      <c r="X160" s="3"/>
      <c r="Y160" s="3"/>
      <c r="Z160" s="3"/>
      <c r="AA160" s="3"/>
      <c r="AB160" s="3"/>
    </row>
    <row r="161" ht="15.75" customHeight="1">
      <c r="A161" s="40"/>
      <c r="B161" s="40"/>
      <c r="C161" s="41"/>
      <c r="D161" s="41"/>
      <c r="E161" s="41"/>
      <c r="F161" s="41"/>
      <c r="G161" s="1"/>
      <c r="H161" s="1"/>
      <c r="I161" s="1"/>
      <c r="J161" s="3"/>
      <c r="K161" s="3"/>
      <c r="L161" s="3"/>
      <c r="M161" s="3"/>
      <c r="N161" s="3"/>
      <c r="O161" s="3"/>
      <c r="P161" s="3"/>
      <c r="Q161" s="3"/>
      <c r="R161" s="3"/>
      <c r="S161" s="3"/>
      <c r="T161" s="3"/>
      <c r="U161" s="3"/>
      <c r="V161" s="3"/>
      <c r="W161" s="3"/>
      <c r="X161" s="3"/>
      <c r="Y161" s="3"/>
      <c r="Z161" s="3"/>
      <c r="AA161" s="3"/>
      <c r="AB161" s="3"/>
    </row>
    <row r="162" ht="15.75" customHeight="1">
      <c r="A162" s="40"/>
      <c r="B162" s="40"/>
      <c r="C162" s="41"/>
      <c r="D162" s="41"/>
      <c r="E162" s="41"/>
      <c r="F162" s="41"/>
      <c r="G162" s="1"/>
      <c r="H162" s="1"/>
      <c r="I162" s="1"/>
      <c r="J162" s="3"/>
      <c r="K162" s="3"/>
      <c r="L162" s="3"/>
      <c r="M162" s="3"/>
      <c r="N162" s="3"/>
      <c r="O162" s="3"/>
      <c r="P162" s="3"/>
      <c r="Q162" s="3"/>
      <c r="R162" s="3"/>
      <c r="S162" s="3"/>
      <c r="T162" s="3"/>
      <c r="U162" s="3"/>
      <c r="V162" s="3"/>
      <c r="W162" s="3"/>
      <c r="X162" s="3"/>
      <c r="Y162" s="3"/>
      <c r="Z162" s="3"/>
      <c r="AA162" s="3"/>
      <c r="AB162" s="3"/>
    </row>
    <row r="163" ht="15.75" customHeight="1">
      <c r="A163" s="40"/>
      <c r="B163" s="40"/>
      <c r="C163" s="41"/>
      <c r="D163" s="41"/>
      <c r="E163" s="41"/>
      <c r="F163" s="41"/>
      <c r="G163" s="1"/>
      <c r="H163" s="1"/>
      <c r="I163" s="1"/>
      <c r="J163" s="3"/>
      <c r="K163" s="3"/>
      <c r="L163" s="3"/>
      <c r="M163" s="3"/>
      <c r="N163" s="3"/>
      <c r="O163" s="3"/>
      <c r="P163" s="3"/>
      <c r="Q163" s="3"/>
      <c r="R163" s="3"/>
      <c r="S163" s="3"/>
      <c r="T163" s="3"/>
      <c r="U163" s="3"/>
      <c r="V163" s="3"/>
      <c r="W163" s="3"/>
      <c r="X163" s="3"/>
      <c r="Y163" s="3"/>
      <c r="Z163" s="3"/>
      <c r="AA163" s="3"/>
      <c r="AB163" s="3"/>
    </row>
    <row r="164" ht="15.75" customHeight="1">
      <c r="A164" s="40"/>
      <c r="B164" s="40"/>
      <c r="C164" s="41"/>
      <c r="D164" s="41"/>
      <c r="E164" s="41"/>
      <c r="F164" s="41"/>
      <c r="G164" s="1"/>
      <c r="H164" s="1"/>
      <c r="I164" s="1"/>
      <c r="J164" s="3"/>
      <c r="K164" s="3"/>
      <c r="L164" s="3"/>
      <c r="M164" s="3"/>
      <c r="N164" s="3"/>
      <c r="O164" s="3"/>
      <c r="P164" s="3"/>
      <c r="Q164" s="3"/>
      <c r="R164" s="3"/>
      <c r="S164" s="3"/>
      <c r="T164" s="3"/>
      <c r="U164" s="3"/>
      <c r="V164" s="3"/>
      <c r="W164" s="3"/>
      <c r="X164" s="3"/>
      <c r="Y164" s="3"/>
      <c r="Z164" s="3"/>
      <c r="AA164" s="3"/>
      <c r="AB164" s="3"/>
    </row>
    <row r="165" ht="15.75" customHeight="1">
      <c r="A165" s="40"/>
      <c r="B165" s="40"/>
      <c r="C165" s="41"/>
      <c r="D165" s="41"/>
      <c r="E165" s="41"/>
      <c r="F165" s="41"/>
      <c r="G165" s="1"/>
      <c r="H165" s="1"/>
      <c r="I165" s="1"/>
      <c r="J165" s="3"/>
      <c r="K165" s="3"/>
      <c r="L165" s="3"/>
      <c r="M165" s="3"/>
      <c r="N165" s="3"/>
      <c r="O165" s="3"/>
      <c r="P165" s="3"/>
      <c r="Q165" s="3"/>
      <c r="R165" s="3"/>
      <c r="S165" s="3"/>
      <c r="T165" s="3"/>
      <c r="U165" s="3"/>
      <c r="V165" s="3"/>
      <c r="W165" s="3"/>
      <c r="X165" s="3"/>
      <c r="Y165" s="3"/>
      <c r="Z165" s="3"/>
      <c r="AA165" s="3"/>
      <c r="AB165" s="3"/>
    </row>
    <row r="166" ht="15.75" customHeight="1">
      <c r="A166" s="40"/>
      <c r="B166" s="40"/>
      <c r="C166" s="41"/>
      <c r="D166" s="41"/>
      <c r="E166" s="41"/>
      <c r="F166" s="41"/>
      <c r="G166" s="1"/>
      <c r="H166" s="1"/>
      <c r="I166" s="1"/>
      <c r="J166" s="3"/>
      <c r="K166" s="3"/>
      <c r="L166" s="3"/>
      <c r="M166" s="3"/>
      <c r="N166" s="3"/>
      <c r="O166" s="3"/>
      <c r="P166" s="3"/>
      <c r="Q166" s="3"/>
      <c r="R166" s="3"/>
      <c r="S166" s="3"/>
      <c r="T166" s="3"/>
      <c r="U166" s="3"/>
      <c r="V166" s="3"/>
      <c r="W166" s="3"/>
      <c r="X166" s="3"/>
      <c r="Y166" s="3"/>
      <c r="Z166" s="3"/>
      <c r="AA166" s="3"/>
      <c r="AB166" s="3"/>
    </row>
    <row r="167" ht="15.75" customHeight="1">
      <c r="A167" s="40"/>
      <c r="B167" s="40"/>
      <c r="C167" s="41"/>
      <c r="D167" s="41"/>
      <c r="E167" s="41"/>
      <c r="F167" s="41"/>
      <c r="G167" s="1"/>
      <c r="H167" s="1"/>
      <c r="I167" s="1"/>
      <c r="J167" s="3"/>
      <c r="K167" s="3"/>
      <c r="L167" s="3"/>
      <c r="M167" s="3"/>
      <c r="N167" s="3"/>
      <c r="O167" s="3"/>
      <c r="P167" s="3"/>
      <c r="Q167" s="3"/>
      <c r="R167" s="3"/>
      <c r="S167" s="3"/>
      <c r="T167" s="3"/>
      <c r="U167" s="3"/>
      <c r="V167" s="3"/>
      <c r="W167" s="3"/>
      <c r="X167" s="3"/>
      <c r="Y167" s="3"/>
      <c r="Z167" s="3"/>
      <c r="AA167" s="3"/>
      <c r="AB167" s="3"/>
    </row>
    <row r="168" ht="15.75" customHeight="1">
      <c r="A168" s="40"/>
      <c r="B168" s="40"/>
      <c r="C168" s="41"/>
      <c r="D168" s="41"/>
      <c r="E168" s="41"/>
      <c r="F168" s="41"/>
      <c r="G168" s="1"/>
      <c r="H168" s="1"/>
      <c r="I168" s="1"/>
      <c r="J168" s="3"/>
      <c r="K168" s="3"/>
      <c r="L168" s="3"/>
      <c r="M168" s="3"/>
      <c r="N168" s="3"/>
      <c r="O168" s="3"/>
      <c r="P168" s="3"/>
      <c r="Q168" s="3"/>
      <c r="R168" s="3"/>
      <c r="S168" s="3"/>
      <c r="T168" s="3"/>
      <c r="U168" s="3"/>
      <c r="V168" s="3"/>
      <c r="W168" s="3"/>
      <c r="X168" s="3"/>
      <c r="Y168" s="3"/>
      <c r="Z168" s="3"/>
      <c r="AA168" s="3"/>
      <c r="AB168" s="3"/>
    </row>
    <row r="169" ht="15.75" customHeight="1">
      <c r="A169" s="40"/>
      <c r="B169" s="40"/>
      <c r="C169" s="41"/>
      <c r="D169" s="41"/>
      <c r="E169" s="41"/>
      <c r="F169" s="41"/>
      <c r="G169" s="1"/>
      <c r="H169" s="1"/>
      <c r="I169" s="1"/>
      <c r="J169" s="3"/>
      <c r="K169" s="3"/>
      <c r="L169" s="3"/>
      <c r="M169" s="3"/>
      <c r="N169" s="3"/>
      <c r="O169" s="3"/>
      <c r="P169" s="3"/>
      <c r="Q169" s="3"/>
      <c r="R169" s="3"/>
      <c r="S169" s="3"/>
      <c r="T169" s="3"/>
      <c r="U169" s="3"/>
      <c r="V169" s="3"/>
      <c r="W169" s="3"/>
      <c r="X169" s="3"/>
      <c r="Y169" s="3"/>
      <c r="Z169" s="3"/>
      <c r="AA169" s="3"/>
      <c r="AB169" s="3"/>
    </row>
    <row r="170" ht="15.75" customHeight="1">
      <c r="A170" s="40"/>
      <c r="B170" s="40"/>
      <c r="C170" s="41"/>
      <c r="D170" s="41"/>
      <c r="E170" s="41"/>
      <c r="F170" s="41"/>
      <c r="G170" s="1"/>
      <c r="H170" s="1"/>
      <c r="I170" s="1"/>
      <c r="J170" s="3"/>
      <c r="K170" s="3"/>
      <c r="L170" s="3"/>
      <c r="M170" s="3"/>
      <c r="N170" s="3"/>
      <c r="O170" s="3"/>
      <c r="P170" s="3"/>
      <c r="Q170" s="3"/>
      <c r="R170" s="3"/>
      <c r="S170" s="3"/>
      <c r="T170" s="3"/>
      <c r="U170" s="3"/>
      <c r="V170" s="3"/>
      <c r="W170" s="3"/>
      <c r="X170" s="3"/>
      <c r="Y170" s="3"/>
      <c r="Z170" s="3"/>
      <c r="AA170" s="3"/>
      <c r="AB170" s="3"/>
    </row>
    <row r="171" ht="15.75" customHeight="1">
      <c r="A171" s="40"/>
      <c r="B171" s="40"/>
      <c r="C171" s="41"/>
      <c r="D171" s="41"/>
      <c r="E171" s="41"/>
      <c r="F171" s="41"/>
      <c r="G171" s="1"/>
      <c r="H171" s="1"/>
      <c r="I171" s="1"/>
      <c r="J171" s="3"/>
      <c r="K171" s="3"/>
      <c r="L171" s="3"/>
      <c r="M171" s="3"/>
      <c r="N171" s="3"/>
      <c r="O171" s="3"/>
      <c r="P171" s="3"/>
      <c r="Q171" s="3"/>
      <c r="R171" s="3"/>
      <c r="S171" s="3"/>
      <c r="T171" s="3"/>
      <c r="U171" s="3"/>
      <c r="V171" s="3"/>
      <c r="W171" s="3"/>
      <c r="X171" s="3"/>
      <c r="Y171" s="3"/>
      <c r="Z171" s="3"/>
      <c r="AA171" s="3"/>
      <c r="AB171" s="3"/>
    </row>
    <row r="172" ht="15.75" customHeight="1">
      <c r="A172" s="40"/>
      <c r="B172" s="40"/>
      <c r="C172" s="41"/>
      <c r="D172" s="41"/>
      <c r="E172" s="41"/>
      <c r="F172" s="41"/>
      <c r="G172" s="1"/>
      <c r="H172" s="1"/>
      <c r="I172" s="1"/>
      <c r="J172" s="3"/>
      <c r="K172" s="3"/>
      <c r="L172" s="3"/>
      <c r="M172" s="3"/>
      <c r="N172" s="3"/>
      <c r="O172" s="3"/>
      <c r="P172" s="3"/>
      <c r="Q172" s="3"/>
      <c r="R172" s="3"/>
      <c r="S172" s="3"/>
      <c r="T172" s="3"/>
      <c r="U172" s="3"/>
      <c r="V172" s="3"/>
      <c r="W172" s="3"/>
      <c r="X172" s="3"/>
      <c r="Y172" s="3"/>
      <c r="Z172" s="3"/>
      <c r="AA172" s="3"/>
      <c r="AB172" s="3"/>
    </row>
    <row r="173" ht="15.75" customHeight="1">
      <c r="A173" s="40"/>
      <c r="B173" s="40"/>
      <c r="C173" s="41"/>
      <c r="D173" s="41"/>
      <c r="E173" s="41"/>
      <c r="F173" s="41"/>
      <c r="G173" s="1"/>
      <c r="H173" s="1"/>
      <c r="I173" s="1"/>
      <c r="J173" s="3"/>
      <c r="K173" s="3"/>
      <c r="L173" s="3"/>
      <c r="M173" s="3"/>
      <c r="N173" s="3"/>
      <c r="O173" s="3"/>
      <c r="P173" s="3"/>
      <c r="Q173" s="3"/>
      <c r="R173" s="3"/>
      <c r="S173" s="3"/>
      <c r="T173" s="3"/>
      <c r="U173" s="3"/>
      <c r="V173" s="3"/>
      <c r="W173" s="3"/>
      <c r="X173" s="3"/>
      <c r="Y173" s="3"/>
      <c r="Z173" s="3"/>
      <c r="AA173" s="3"/>
      <c r="AB173" s="3"/>
    </row>
    <row r="174" ht="15.75" customHeight="1">
      <c r="A174" s="40"/>
      <c r="B174" s="40"/>
      <c r="C174" s="41"/>
      <c r="D174" s="41"/>
      <c r="E174" s="41"/>
      <c r="F174" s="41"/>
      <c r="G174" s="1"/>
      <c r="H174" s="1"/>
      <c r="I174" s="1"/>
      <c r="J174" s="3"/>
      <c r="K174" s="3"/>
      <c r="L174" s="3"/>
      <c r="M174" s="3"/>
      <c r="N174" s="3"/>
      <c r="O174" s="3"/>
      <c r="P174" s="3"/>
      <c r="Q174" s="3"/>
      <c r="R174" s="3"/>
      <c r="S174" s="3"/>
      <c r="T174" s="3"/>
      <c r="U174" s="3"/>
      <c r="V174" s="3"/>
      <c r="W174" s="3"/>
      <c r="X174" s="3"/>
      <c r="Y174" s="3"/>
      <c r="Z174" s="3"/>
      <c r="AA174" s="3"/>
      <c r="AB174" s="3"/>
    </row>
    <row r="175" ht="15.75" customHeight="1">
      <c r="A175" s="40"/>
      <c r="B175" s="40"/>
      <c r="C175" s="41"/>
      <c r="D175" s="41"/>
      <c r="E175" s="41"/>
      <c r="F175" s="41"/>
      <c r="G175" s="1"/>
      <c r="H175" s="1"/>
      <c r="I175" s="1"/>
      <c r="J175" s="3"/>
      <c r="K175" s="3"/>
      <c r="L175" s="3"/>
      <c r="M175" s="3"/>
      <c r="N175" s="3"/>
      <c r="O175" s="3"/>
      <c r="P175" s="3"/>
      <c r="Q175" s="3"/>
      <c r="R175" s="3"/>
      <c r="S175" s="3"/>
      <c r="T175" s="3"/>
      <c r="U175" s="3"/>
      <c r="V175" s="3"/>
      <c r="W175" s="3"/>
      <c r="X175" s="3"/>
      <c r="Y175" s="3"/>
      <c r="Z175" s="3"/>
      <c r="AA175" s="3"/>
      <c r="AB175" s="3"/>
    </row>
    <row r="176" ht="15.75" customHeight="1">
      <c r="A176" s="40"/>
      <c r="B176" s="40"/>
      <c r="C176" s="41"/>
      <c r="D176" s="41"/>
      <c r="E176" s="41"/>
      <c r="F176" s="41"/>
      <c r="G176" s="1"/>
      <c r="H176" s="1"/>
      <c r="I176" s="1"/>
      <c r="J176" s="3"/>
      <c r="K176" s="3"/>
      <c r="L176" s="3"/>
      <c r="M176" s="3"/>
      <c r="N176" s="3"/>
      <c r="O176" s="3"/>
      <c r="P176" s="3"/>
      <c r="Q176" s="3"/>
      <c r="R176" s="3"/>
      <c r="S176" s="3"/>
      <c r="T176" s="3"/>
      <c r="U176" s="3"/>
      <c r="V176" s="3"/>
      <c r="W176" s="3"/>
      <c r="X176" s="3"/>
      <c r="Y176" s="3"/>
      <c r="Z176" s="3"/>
      <c r="AA176" s="3"/>
      <c r="AB176" s="3"/>
    </row>
    <row r="177" ht="15.75" customHeight="1">
      <c r="A177" s="40"/>
      <c r="B177" s="40"/>
      <c r="C177" s="41"/>
      <c r="D177" s="41"/>
      <c r="E177" s="41"/>
      <c r="F177" s="41"/>
      <c r="G177" s="1"/>
      <c r="H177" s="1"/>
      <c r="I177" s="1"/>
      <c r="J177" s="3"/>
      <c r="K177" s="3"/>
      <c r="L177" s="3"/>
      <c r="M177" s="3"/>
      <c r="N177" s="3"/>
      <c r="O177" s="3"/>
      <c r="P177" s="3"/>
      <c r="Q177" s="3"/>
      <c r="R177" s="3"/>
      <c r="S177" s="3"/>
      <c r="T177" s="3"/>
      <c r="U177" s="3"/>
      <c r="V177" s="3"/>
      <c r="W177" s="3"/>
      <c r="X177" s="3"/>
      <c r="Y177" s="3"/>
      <c r="Z177" s="3"/>
      <c r="AA177" s="3"/>
      <c r="AB177" s="3"/>
    </row>
    <row r="178" ht="15.75" customHeight="1">
      <c r="A178" s="40"/>
      <c r="B178" s="40"/>
      <c r="C178" s="41"/>
      <c r="D178" s="41"/>
      <c r="E178" s="41"/>
      <c r="F178" s="41"/>
      <c r="G178" s="1"/>
      <c r="H178" s="1"/>
      <c r="I178" s="1"/>
      <c r="J178" s="3"/>
      <c r="K178" s="3"/>
      <c r="L178" s="3"/>
      <c r="M178" s="3"/>
      <c r="N178" s="3"/>
      <c r="O178" s="3"/>
      <c r="P178" s="3"/>
      <c r="Q178" s="3"/>
      <c r="R178" s="3"/>
      <c r="S178" s="3"/>
      <c r="T178" s="3"/>
      <c r="U178" s="3"/>
      <c r="V178" s="3"/>
      <c r="W178" s="3"/>
      <c r="X178" s="3"/>
      <c r="Y178" s="3"/>
      <c r="Z178" s="3"/>
      <c r="AA178" s="3"/>
      <c r="AB178" s="3"/>
    </row>
    <row r="179" ht="15.75" customHeight="1">
      <c r="A179" s="40"/>
      <c r="B179" s="40"/>
      <c r="C179" s="41"/>
      <c r="D179" s="41"/>
      <c r="E179" s="41"/>
      <c r="F179" s="41"/>
      <c r="G179" s="1"/>
      <c r="H179" s="1"/>
      <c r="I179" s="1"/>
      <c r="J179" s="3"/>
      <c r="K179" s="3"/>
      <c r="L179" s="3"/>
      <c r="M179" s="3"/>
      <c r="N179" s="3"/>
      <c r="O179" s="3"/>
      <c r="P179" s="3"/>
      <c r="Q179" s="3"/>
      <c r="R179" s="3"/>
      <c r="S179" s="3"/>
      <c r="T179" s="3"/>
      <c r="U179" s="3"/>
      <c r="V179" s="3"/>
      <c r="W179" s="3"/>
      <c r="X179" s="3"/>
      <c r="Y179" s="3"/>
      <c r="Z179" s="3"/>
      <c r="AA179" s="3"/>
      <c r="AB179" s="3"/>
    </row>
    <row r="180" ht="15.75" customHeight="1">
      <c r="A180" s="40"/>
      <c r="B180" s="40"/>
      <c r="C180" s="41"/>
      <c r="D180" s="41"/>
      <c r="E180" s="41"/>
      <c r="F180" s="41"/>
      <c r="G180" s="1"/>
      <c r="H180" s="1"/>
      <c r="I180" s="1"/>
      <c r="J180" s="3"/>
      <c r="K180" s="3"/>
      <c r="L180" s="3"/>
      <c r="M180" s="3"/>
      <c r="N180" s="3"/>
      <c r="O180" s="3"/>
      <c r="P180" s="3"/>
      <c r="Q180" s="3"/>
      <c r="R180" s="3"/>
      <c r="S180" s="3"/>
      <c r="T180" s="3"/>
      <c r="U180" s="3"/>
      <c r="V180" s="3"/>
      <c r="W180" s="3"/>
      <c r="X180" s="3"/>
      <c r="Y180" s="3"/>
      <c r="Z180" s="3"/>
      <c r="AA180" s="3"/>
      <c r="AB180" s="3"/>
    </row>
    <row r="181" ht="15.75" customHeight="1">
      <c r="A181" s="40"/>
      <c r="B181" s="40"/>
      <c r="C181" s="41"/>
      <c r="D181" s="41"/>
      <c r="E181" s="41"/>
      <c r="F181" s="41"/>
      <c r="G181" s="1"/>
      <c r="H181" s="1"/>
      <c r="I181" s="1"/>
      <c r="J181" s="3"/>
      <c r="K181" s="3"/>
      <c r="L181" s="3"/>
      <c r="M181" s="3"/>
      <c r="N181" s="3"/>
      <c r="O181" s="3"/>
      <c r="P181" s="3"/>
      <c r="Q181" s="3"/>
      <c r="R181" s="3"/>
      <c r="S181" s="3"/>
      <c r="T181" s="3"/>
      <c r="U181" s="3"/>
      <c r="V181" s="3"/>
      <c r="W181" s="3"/>
      <c r="X181" s="3"/>
      <c r="Y181" s="3"/>
      <c r="Z181" s="3"/>
      <c r="AA181" s="3"/>
      <c r="AB181" s="3"/>
    </row>
    <row r="182" ht="15.75" customHeight="1">
      <c r="A182" s="40"/>
      <c r="B182" s="40"/>
      <c r="C182" s="41"/>
      <c r="D182" s="41"/>
      <c r="E182" s="41"/>
      <c r="F182" s="41"/>
      <c r="G182" s="1"/>
      <c r="H182" s="1"/>
      <c r="I182" s="1"/>
      <c r="J182" s="3"/>
      <c r="K182" s="3"/>
      <c r="L182" s="3"/>
      <c r="M182" s="3"/>
      <c r="N182" s="3"/>
      <c r="O182" s="3"/>
      <c r="P182" s="3"/>
      <c r="Q182" s="3"/>
      <c r="R182" s="3"/>
      <c r="S182" s="3"/>
      <c r="T182" s="3"/>
      <c r="U182" s="3"/>
      <c r="V182" s="3"/>
      <c r="W182" s="3"/>
      <c r="X182" s="3"/>
      <c r="Y182" s="3"/>
      <c r="Z182" s="3"/>
      <c r="AA182" s="3"/>
      <c r="AB182" s="3"/>
    </row>
    <row r="183" ht="15.75" customHeight="1">
      <c r="A183" s="40"/>
      <c r="B183" s="40"/>
      <c r="C183" s="41"/>
      <c r="D183" s="41"/>
      <c r="E183" s="41"/>
      <c r="F183" s="41"/>
      <c r="G183" s="1"/>
      <c r="H183" s="1"/>
      <c r="I183" s="1"/>
      <c r="J183" s="3"/>
      <c r="K183" s="3"/>
      <c r="L183" s="3"/>
      <c r="M183" s="3"/>
      <c r="N183" s="3"/>
      <c r="O183" s="3"/>
      <c r="P183" s="3"/>
      <c r="Q183" s="3"/>
      <c r="R183" s="3"/>
      <c r="S183" s="3"/>
      <c r="T183" s="3"/>
      <c r="U183" s="3"/>
      <c r="V183" s="3"/>
      <c r="W183" s="3"/>
      <c r="X183" s="3"/>
      <c r="Y183" s="3"/>
      <c r="Z183" s="3"/>
      <c r="AA183" s="3"/>
      <c r="AB183" s="3"/>
    </row>
    <row r="184" ht="15.75" customHeight="1">
      <c r="A184" s="40"/>
      <c r="B184" s="40"/>
      <c r="C184" s="41"/>
      <c r="D184" s="41"/>
      <c r="E184" s="41"/>
      <c r="F184" s="41"/>
      <c r="G184" s="1"/>
      <c r="H184" s="1"/>
      <c r="I184" s="1"/>
      <c r="J184" s="3"/>
      <c r="K184" s="3"/>
      <c r="L184" s="3"/>
      <c r="M184" s="3"/>
      <c r="N184" s="3"/>
      <c r="O184" s="3"/>
      <c r="P184" s="3"/>
      <c r="Q184" s="3"/>
      <c r="R184" s="3"/>
      <c r="S184" s="3"/>
      <c r="T184" s="3"/>
      <c r="U184" s="3"/>
      <c r="V184" s="3"/>
      <c r="W184" s="3"/>
      <c r="X184" s="3"/>
      <c r="Y184" s="3"/>
      <c r="Z184" s="3"/>
      <c r="AA184" s="3"/>
      <c r="AB184" s="3"/>
    </row>
    <row r="185" ht="15.75" customHeight="1">
      <c r="A185" s="40"/>
      <c r="B185" s="40"/>
      <c r="C185" s="41"/>
      <c r="D185" s="41"/>
      <c r="E185" s="41"/>
      <c r="F185" s="41"/>
      <c r="G185" s="1"/>
      <c r="H185" s="1"/>
      <c r="I185" s="1"/>
      <c r="J185" s="3"/>
      <c r="K185" s="3"/>
      <c r="L185" s="3"/>
      <c r="M185" s="3"/>
      <c r="N185" s="3"/>
      <c r="O185" s="3"/>
      <c r="P185" s="3"/>
      <c r="Q185" s="3"/>
      <c r="R185" s="3"/>
      <c r="S185" s="3"/>
      <c r="T185" s="3"/>
      <c r="U185" s="3"/>
      <c r="V185" s="3"/>
      <c r="W185" s="3"/>
      <c r="X185" s="3"/>
      <c r="Y185" s="3"/>
      <c r="Z185" s="3"/>
      <c r="AA185" s="3"/>
      <c r="AB185" s="3"/>
    </row>
    <row r="186" ht="15.75" customHeight="1">
      <c r="A186" s="40"/>
      <c r="B186" s="40"/>
      <c r="C186" s="41"/>
      <c r="D186" s="41"/>
      <c r="E186" s="41"/>
      <c r="F186" s="41"/>
      <c r="G186" s="1"/>
      <c r="H186" s="1"/>
      <c r="I186" s="1"/>
      <c r="J186" s="3"/>
      <c r="K186" s="3"/>
      <c r="L186" s="3"/>
      <c r="M186" s="3"/>
      <c r="N186" s="3"/>
      <c r="O186" s="3"/>
      <c r="P186" s="3"/>
      <c r="Q186" s="3"/>
      <c r="R186" s="3"/>
      <c r="S186" s="3"/>
      <c r="T186" s="3"/>
      <c r="U186" s="3"/>
      <c r="V186" s="3"/>
      <c r="W186" s="3"/>
      <c r="X186" s="3"/>
      <c r="Y186" s="3"/>
      <c r="Z186" s="3"/>
      <c r="AA186" s="3"/>
      <c r="AB186" s="3"/>
    </row>
    <row r="187" ht="15.75" customHeight="1">
      <c r="A187" s="40"/>
      <c r="B187" s="40"/>
      <c r="C187" s="41"/>
      <c r="D187" s="41"/>
      <c r="E187" s="41"/>
      <c r="F187" s="41"/>
      <c r="G187" s="1"/>
      <c r="H187" s="1"/>
      <c r="I187" s="1"/>
      <c r="J187" s="3"/>
      <c r="K187" s="3"/>
      <c r="L187" s="3"/>
      <c r="M187" s="3"/>
      <c r="N187" s="3"/>
      <c r="O187" s="3"/>
      <c r="P187" s="3"/>
      <c r="Q187" s="3"/>
      <c r="R187" s="3"/>
      <c r="S187" s="3"/>
      <c r="T187" s="3"/>
      <c r="U187" s="3"/>
      <c r="V187" s="3"/>
      <c r="W187" s="3"/>
      <c r="X187" s="3"/>
      <c r="Y187" s="3"/>
      <c r="Z187" s="3"/>
      <c r="AA187" s="3"/>
      <c r="AB187" s="3"/>
    </row>
    <row r="188" ht="15.75" customHeight="1">
      <c r="A188" s="40"/>
      <c r="B188" s="40"/>
      <c r="C188" s="41"/>
      <c r="D188" s="41"/>
      <c r="E188" s="41"/>
      <c r="F188" s="41"/>
      <c r="G188" s="1"/>
      <c r="H188" s="1"/>
      <c r="I188" s="1"/>
      <c r="J188" s="3"/>
      <c r="K188" s="3"/>
      <c r="L188" s="3"/>
      <c r="M188" s="3"/>
      <c r="N188" s="3"/>
      <c r="O188" s="3"/>
      <c r="P188" s="3"/>
      <c r="Q188" s="3"/>
      <c r="R188" s="3"/>
      <c r="S188" s="3"/>
      <c r="T188" s="3"/>
      <c r="U188" s="3"/>
      <c r="V188" s="3"/>
      <c r="W188" s="3"/>
      <c r="X188" s="3"/>
      <c r="Y188" s="3"/>
      <c r="Z188" s="3"/>
      <c r="AA188" s="3"/>
      <c r="AB188" s="3"/>
    </row>
    <row r="189" ht="15.75" customHeight="1">
      <c r="A189" s="40"/>
      <c r="B189" s="40"/>
      <c r="C189" s="41"/>
      <c r="D189" s="41"/>
      <c r="E189" s="41"/>
      <c r="F189" s="41"/>
      <c r="G189" s="1"/>
      <c r="H189" s="1"/>
      <c r="I189" s="1"/>
      <c r="J189" s="3"/>
      <c r="K189" s="3"/>
      <c r="L189" s="3"/>
      <c r="M189" s="3"/>
      <c r="N189" s="3"/>
      <c r="O189" s="3"/>
      <c r="P189" s="3"/>
      <c r="Q189" s="3"/>
      <c r="R189" s="3"/>
      <c r="S189" s="3"/>
      <c r="T189" s="3"/>
      <c r="U189" s="3"/>
      <c r="V189" s="3"/>
      <c r="W189" s="3"/>
      <c r="X189" s="3"/>
      <c r="Y189" s="3"/>
      <c r="Z189" s="3"/>
      <c r="AA189" s="3"/>
      <c r="AB189" s="3"/>
    </row>
    <row r="190" ht="15.75" customHeight="1">
      <c r="A190" s="40"/>
      <c r="B190" s="40"/>
      <c r="C190" s="41"/>
      <c r="D190" s="41"/>
      <c r="E190" s="41"/>
      <c r="F190" s="41"/>
      <c r="G190" s="1"/>
      <c r="H190" s="1"/>
      <c r="I190" s="1"/>
      <c r="J190" s="3"/>
      <c r="K190" s="3"/>
      <c r="L190" s="3"/>
      <c r="M190" s="3"/>
      <c r="N190" s="3"/>
      <c r="O190" s="3"/>
      <c r="P190" s="3"/>
      <c r="Q190" s="3"/>
      <c r="R190" s="3"/>
      <c r="S190" s="3"/>
      <c r="T190" s="3"/>
      <c r="U190" s="3"/>
      <c r="V190" s="3"/>
      <c r="W190" s="3"/>
      <c r="X190" s="3"/>
      <c r="Y190" s="3"/>
      <c r="Z190" s="3"/>
      <c r="AA190" s="3"/>
      <c r="AB190" s="3"/>
    </row>
    <row r="191" ht="15.75" customHeight="1">
      <c r="A191" s="40"/>
      <c r="B191" s="40"/>
      <c r="C191" s="41"/>
      <c r="D191" s="41"/>
      <c r="E191" s="41"/>
      <c r="F191" s="41"/>
      <c r="G191" s="1"/>
      <c r="H191" s="1"/>
      <c r="I191" s="1"/>
      <c r="J191" s="3"/>
      <c r="K191" s="3"/>
      <c r="L191" s="3"/>
      <c r="M191" s="3"/>
      <c r="N191" s="3"/>
      <c r="O191" s="3"/>
      <c r="P191" s="3"/>
      <c r="Q191" s="3"/>
      <c r="R191" s="3"/>
      <c r="S191" s="3"/>
      <c r="T191" s="3"/>
      <c r="U191" s="3"/>
      <c r="V191" s="3"/>
      <c r="W191" s="3"/>
      <c r="X191" s="3"/>
      <c r="Y191" s="3"/>
      <c r="Z191" s="3"/>
      <c r="AA191" s="3"/>
      <c r="AB191" s="3"/>
    </row>
    <row r="192" ht="15.75" customHeight="1">
      <c r="A192" s="40"/>
      <c r="B192" s="40"/>
      <c r="C192" s="41"/>
      <c r="D192" s="41"/>
      <c r="E192" s="41"/>
      <c r="F192" s="41"/>
      <c r="G192" s="1"/>
      <c r="H192" s="1"/>
      <c r="I192" s="1"/>
      <c r="J192" s="3"/>
      <c r="K192" s="3"/>
      <c r="L192" s="3"/>
      <c r="M192" s="3"/>
      <c r="N192" s="3"/>
      <c r="O192" s="3"/>
      <c r="P192" s="3"/>
      <c r="Q192" s="3"/>
      <c r="R192" s="3"/>
      <c r="S192" s="3"/>
      <c r="T192" s="3"/>
      <c r="U192" s="3"/>
      <c r="V192" s="3"/>
      <c r="W192" s="3"/>
      <c r="X192" s="3"/>
      <c r="Y192" s="3"/>
      <c r="Z192" s="3"/>
      <c r="AA192" s="3"/>
      <c r="AB192" s="3"/>
    </row>
    <row r="193" ht="15.75" customHeight="1">
      <c r="A193" s="40"/>
      <c r="B193" s="40"/>
      <c r="C193" s="41"/>
      <c r="D193" s="41"/>
      <c r="E193" s="41"/>
      <c r="F193" s="41"/>
      <c r="G193" s="1"/>
      <c r="H193" s="1"/>
      <c r="I193" s="1"/>
      <c r="J193" s="3"/>
      <c r="K193" s="3"/>
      <c r="L193" s="3"/>
      <c r="M193" s="3"/>
      <c r="N193" s="3"/>
      <c r="O193" s="3"/>
      <c r="P193" s="3"/>
      <c r="Q193" s="3"/>
      <c r="R193" s="3"/>
      <c r="S193" s="3"/>
      <c r="T193" s="3"/>
      <c r="U193" s="3"/>
      <c r="V193" s="3"/>
      <c r="W193" s="3"/>
      <c r="X193" s="3"/>
      <c r="Y193" s="3"/>
      <c r="Z193" s="3"/>
      <c r="AA193" s="3"/>
      <c r="AB193" s="3"/>
    </row>
    <row r="194" ht="15.75" customHeight="1">
      <c r="A194" s="40"/>
      <c r="B194" s="40"/>
      <c r="C194" s="41"/>
      <c r="D194" s="41"/>
      <c r="E194" s="41"/>
      <c r="F194" s="41"/>
      <c r="G194" s="1"/>
      <c r="H194" s="1"/>
      <c r="I194" s="1"/>
      <c r="J194" s="3"/>
      <c r="K194" s="3"/>
      <c r="L194" s="3"/>
      <c r="M194" s="3"/>
      <c r="N194" s="3"/>
      <c r="O194" s="3"/>
      <c r="P194" s="3"/>
      <c r="Q194" s="3"/>
      <c r="R194" s="3"/>
      <c r="S194" s="3"/>
      <c r="T194" s="3"/>
      <c r="U194" s="3"/>
      <c r="V194" s="3"/>
      <c r="W194" s="3"/>
      <c r="X194" s="3"/>
      <c r="Y194" s="3"/>
      <c r="Z194" s="3"/>
      <c r="AA194" s="3"/>
      <c r="AB194" s="3"/>
    </row>
    <row r="195" ht="15.75" customHeight="1">
      <c r="A195" s="40"/>
      <c r="B195" s="40"/>
      <c r="C195" s="41"/>
      <c r="D195" s="41"/>
      <c r="E195" s="41"/>
      <c r="F195" s="41"/>
      <c r="G195" s="1"/>
      <c r="H195" s="1"/>
      <c r="I195" s="1"/>
      <c r="J195" s="3"/>
      <c r="K195" s="3"/>
      <c r="L195" s="3"/>
      <c r="M195" s="3"/>
      <c r="N195" s="3"/>
      <c r="O195" s="3"/>
      <c r="P195" s="3"/>
      <c r="Q195" s="3"/>
      <c r="R195" s="3"/>
      <c r="S195" s="3"/>
      <c r="T195" s="3"/>
      <c r="U195" s="3"/>
      <c r="V195" s="3"/>
      <c r="W195" s="3"/>
      <c r="X195" s="3"/>
      <c r="Y195" s="3"/>
      <c r="Z195" s="3"/>
      <c r="AA195" s="3"/>
      <c r="AB195" s="3"/>
    </row>
    <row r="196" ht="15.75" customHeight="1">
      <c r="A196" s="40"/>
      <c r="B196" s="40"/>
      <c r="C196" s="41"/>
      <c r="D196" s="41"/>
      <c r="E196" s="41"/>
      <c r="F196" s="41"/>
      <c r="G196" s="1"/>
      <c r="H196" s="1"/>
      <c r="I196" s="1"/>
      <c r="J196" s="3"/>
      <c r="K196" s="3"/>
      <c r="L196" s="3"/>
      <c r="M196" s="3"/>
      <c r="N196" s="3"/>
      <c r="O196" s="3"/>
      <c r="P196" s="3"/>
      <c r="Q196" s="3"/>
      <c r="R196" s="3"/>
      <c r="S196" s="3"/>
      <c r="T196" s="3"/>
      <c r="U196" s="3"/>
      <c r="V196" s="3"/>
      <c r="W196" s="3"/>
      <c r="X196" s="3"/>
      <c r="Y196" s="3"/>
      <c r="Z196" s="3"/>
      <c r="AA196" s="3"/>
      <c r="AB196" s="3"/>
    </row>
    <row r="197" ht="15.75" customHeight="1">
      <c r="A197" s="40"/>
      <c r="B197" s="40"/>
      <c r="C197" s="41"/>
      <c r="D197" s="41"/>
      <c r="E197" s="41"/>
      <c r="F197" s="41"/>
      <c r="G197" s="1"/>
      <c r="H197" s="1"/>
      <c r="I197" s="1"/>
      <c r="J197" s="3"/>
      <c r="K197" s="3"/>
      <c r="L197" s="3"/>
      <c r="M197" s="3"/>
      <c r="N197" s="3"/>
      <c r="O197" s="3"/>
      <c r="P197" s="3"/>
      <c r="Q197" s="3"/>
      <c r="R197" s="3"/>
      <c r="S197" s="3"/>
      <c r="T197" s="3"/>
      <c r="U197" s="3"/>
      <c r="V197" s="3"/>
      <c r="W197" s="3"/>
      <c r="X197" s="3"/>
      <c r="Y197" s="3"/>
      <c r="Z197" s="3"/>
      <c r="AA197" s="3"/>
      <c r="AB197" s="3"/>
    </row>
    <row r="198" ht="15.75" customHeight="1">
      <c r="A198" s="40"/>
      <c r="B198" s="40"/>
      <c r="C198" s="41"/>
      <c r="D198" s="41"/>
      <c r="E198" s="41"/>
      <c r="F198" s="41"/>
      <c r="G198" s="1"/>
      <c r="H198" s="1"/>
      <c r="I198" s="1"/>
      <c r="J198" s="3"/>
      <c r="K198" s="3"/>
      <c r="L198" s="3"/>
      <c r="M198" s="3"/>
      <c r="N198" s="3"/>
      <c r="O198" s="3"/>
      <c r="P198" s="3"/>
      <c r="Q198" s="3"/>
      <c r="R198" s="3"/>
      <c r="S198" s="3"/>
      <c r="T198" s="3"/>
      <c r="U198" s="3"/>
      <c r="V198" s="3"/>
      <c r="W198" s="3"/>
      <c r="X198" s="3"/>
      <c r="Y198" s="3"/>
      <c r="Z198" s="3"/>
      <c r="AA198" s="3"/>
      <c r="AB198" s="3"/>
    </row>
    <row r="199" ht="15.75" customHeight="1">
      <c r="A199" s="40"/>
      <c r="B199" s="40"/>
      <c r="C199" s="41"/>
      <c r="D199" s="41"/>
      <c r="E199" s="41"/>
      <c r="F199" s="41"/>
      <c r="G199" s="1"/>
      <c r="H199" s="1"/>
      <c r="I199" s="1"/>
      <c r="J199" s="3"/>
      <c r="K199" s="3"/>
      <c r="L199" s="3"/>
      <c r="M199" s="3"/>
      <c r="N199" s="3"/>
      <c r="O199" s="3"/>
      <c r="P199" s="3"/>
      <c r="Q199" s="3"/>
      <c r="R199" s="3"/>
      <c r="S199" s="3"/>
      <c r="T199" s="3"/>
      <c r="U199" s="3"/>
      <c r="V199" s="3"/>
      <c r="W199" s="3"/>
      <c r="X199" s="3"/>
      <c r="Y199" s="3"/>
      <c r="Z199" s="3"/>
      <c r="AA199" s="3"/>
      <c r="AB199" s="3"/>
    </row>
    <row r="200" ht="15.75" customHeight="1">
      <c r="A200" s="40"/>
      <c r="B200" s="40"/>
      <c r="C200" s="41"/>
      <c r="D200" s="41"/>
      <c r="E200" s="41"/>
      <c r="F200" s="41"/>
      <c r="G200" s="1"/>
      <c r="H200" s="1"/>
      <c r="I200" s="1"/>
      <c r="J200" s="3"/>
      <c r="K200" s="3"/>
      <c r="L200" s="3"/>
      <c r="M200" s="3"/>
      <c r="N200" s="3"/>
      <c r="O200" s="3"/>
      <c r="P200" s="3"/>
      <c r="Q200" s="3"/>
      <c r="R200" s="3"/>
      <c r="S200" s="3"/>
      <c r="T200" s="3"/>
      <c r="U200" s="3"/>
      <c r="V200" s="3"/>
      <c r="W200" s="3"/>
      <c r="X200" s="3"/>
      <c r="Y200" s="3"/>
      <c r="Z200" s="3"/>
      <c r="AA200" s="3"/>
      <c r="AB200" s="3"/>
    </row>
    <row r="201" ht="15.75" customHeight="1">
      <c r="A201" s="40"/>
      <c r="B201" s="40"/>
      <c r="C201" s="41"/>
      <c r="D201" s="41"/>
      <c r="E201" s="41"/>
      <c r="F201" s="41"/>
      <c r="G201" s="1"/>
      <c r="H201" s="1"/>
      <c r="I201" s="1"/>
      <c r="J201" s="3"/>
      <c r="K201" s="3"/>
      <c r="L201" s="3"/>
      <c r="M201" s="3"/>
      <c r="N201" s="3"/>
      <c r="O201" s="3"/>
      <c r="P201" s="3"/>
      <c r="Q201" s="3"/>
      <c r="R201" s="3"/>
      <c r="S201" s="3"/>
      <c r="T201" s="3"/>
      <c r="U201" s="3"/>
      <c r="V201" s="3"/>
      <c r="W201" s="3"/>
      <c r="X201" s="3"/>
      <c r="Y201" s="3"/>
      <c r="Z201" s="3"/>
      <c r="AA201" s="3"/>
      <c r="AB201" s="3"/>
    </row>
    <row r="202" ht="15.75" customHeight="1">
      <c r="A202" s="40"/>
      <c r="B202" s="40"/>
      <c r="C202" s="41"/>
      <c r="D202" s="41"/>
      <c r="E202" s="41"/>
      <c r="F202" s="41"/>
      <c r="G202" s="1"/>
      <c r="H202" s="1"/>
      <c r="I202" s="1"/>
      <c r="J202" s="3"/>
      <c r="K202" s="3"/>
      <c r="L202" s="3"/>
      <c r="M202" s="3"/>
      <c r="N202" s="3"/>
      <c r="O202" s="3"/>
      <c r="P202" s="3"/>
      <c r="Q202" s="3"/>
      <c r="R202" s="3"/>
      <c r="S202" s="3"/>
      <c r="T202" s="3"/>
      <c r="U202" s="3"/>
      <c r="V202" s="3"/>
      <c r="W202" s="3"/>
      <c r="X202" s="3"/>
      <c r="Y202" s="3"/>
      <c r="Z202" s="3"/>
      <c r="AA202" s="3"/>
      <c r="AB202" s="3"/>
    </row>
    <row r="203" ht="15.75" customHeight="1">
      <c r="A203" s="40"/>
      <c r="B203" s="40"/>
      <c r="C203" s="41"/>
      <c r="D203" s="41"/>
      <c r="E203" s="41"/>
      <c r="F203" s="41"/>
      <c r="G203" s="1"/>
      <c r="H203" s="1"/>
      <c r="I203" s="1"/>
      <c r="J203" s="3"/>
      <c r="K203" s="3"/>
      <c r="L203" s="3"/>
      <c r="M203" s="3"/>
      <c r="N203" s="3"/>
      <c r="O203" s="3"/>
      <c r="P203" s="3"/>
      <c r="Q203" s="3"/>
      <c r="R203" s="3"/>
      <c r="S203" s="3"/>
      <c r="T203" s="3"/>
      <c r="U203" s="3"/>
      <c r="V203" s="3"/>
      <c r="W203" s="3"/>
      <c r="X203" s="3"/>
      <c r="Y203" s="3"/>
      <c r="Z203" s="3"/>
      <c r="AA203" s="3"/>
      <c r="AB203" s="3"/>
    </row>
    <row r="204" ht="15.75" customHeight="1">
      <c r="A204" s="40"/>
      <c r="B204" s="40"/>
      <c r="C204" s="41"/>
      <c r="D204" s="41"/>
      <c r="E204" s="41"/>
      <c r="F204" s="41"/>
      <c r="G204" s="1"/>
      <c r="H204" s="1"/>
      <c r="I204" s="1"/>
      <c r="J204" s="3"/>
      <c r="K204" s="3"/>
      <c r="L204" s="3"/>
      <c r="M204" s="3"/>
      <c r="N204" s="3"/>
      <c r="O204" s="3"/>
      <c r="P204" s="3"/>
      <c r="Q204" s="3"/>
      <c r="R204" s="3"/>
      <c r="S204" s="3"/>
      <c r="T204" s="3"/>
      <c r="U204" s="3"/>
      <c r="V204" s="3"/>
      <c r="W204" s="3"/>
      <c r="X204" s="3"/>
      <c r="Y204" s="3"/>
      <c r="Z204" s="3"/>
      <c r="AA204" s="3"/>
      <c r="AB204" s="3"/>
    </row>
    <row r="205" ht="15.75" customHeight="1">
      <c r="A205" s="40"/>
      <c r="B205" s="40"/>
      <c r="C205" s="41"/>
      <c r="D205" s="41"/>
      <c r="E205" s="41"/>
      <c r="F205" s="41"/>
      <c r="G205" s="1"/>
      <c r="H205" s="1"/>
      <c r="I205" s="1"/>
      <c r="J205" s="3"/>
      <c r="K205" s="3"/>
      <c r="L205" s="3"/>
      <c r="M205" s="3"/>
      <c r="N205" s="3"/>
      <c r="O205" s="3"/>
      <c r="P205" s="3"/>
      <c r="Q205" s="3"/>
      <c r="R205" s="3"/>
      <c r="S205" s="3"/>
      <c r="T205" s="3"/>
      <c r="U205" s="3"/>
      <c r="V205" s="3"/>
      <c r="W205" s="3"/>
      <c r="X205" s="3"/>
      <c r="Y205" s="3"/>
      <c r="Z205" s="3"/>
      <c r="AA205" s="3"/>
      <c r="AB205" s="3"/>
    </row>
    <row r="206" ht="15.75" customHeight="1">
      <c r="A206" s="40"/>
      <c r="B206" s="40"/>
      <c r="C206" s="41"/>
      <c r="D206" s="41"/>
      <c r="E206" s="41"/>
      <c r="F206" s="41"/>
      <c r="G206" s="1"/>
      <c r="H206" s="1"/>
      <c r="I206" s="1"/>
      <c r="J206" s="3"/>
      <c r="K206" s="3"/>
      <c r="L206" s="3"/>
      <c r="M206" s="3"/>
      <c r="N206" s="3"/>
      <c r="O206" s="3"/>
      <c r="P206" s="3"/>
      <c r="Q206" s="3"/>
      <c r="R206" s="3"/>
      <c r="S206" s="3"/>
      <c r="T206" s="3"/>
      <c r="U206" s="3"/>
      <c r="V206" s="3"/>
      <c r="W206" s="3"/>
      <c r="X206" s="3"/>
      <c r="Y206" s="3"/>
      <c r="Z206" s="3"/>
      <c r="AA206" s="3"/>
      <c r="AB206" s="3"/>
    </row>
    <row r="207" ht="15.75" customHeight="1">
      <c r="A207" s="40"/>
      <c r="B207" s="40"/>
      <c r="C207" s="41"/>
      <c r="D207" s="41"/>
      <c r="E207" s="41"/>
      <c r="F207" s="41"/>
      <c r="G207" s="1"/>
      <c r="H207" s="1"/>
      <c r="I207" s="1"/>
      <c r="J207" s="3"/>
      <c r="K207" s="3"/>
      <c r="L207" s="3"/>
      <c r="M207" s="3"/>
      <c r="N207" s="3"/>
      <c r="O207" s="3"/>
      <c r="P207" s="3"/>
      <c r="Q207" s="3"/>
      <c r="R207" s="3"/>
      <c r="S207" s="3"/>
      <c r="T207" s="3"/>
      <c r="U207" s="3"/>
      <c r="V207" s="3"/>
      <c r="W207" s="3"/>
      <c r="X207" s="3"/>
      <c r="Y207" s="3"/>
      <c r="Z207" s="3"/>
      <c r="AA207" s="3"/>
      <c r="AB207" s="3"/>
    </row>
    <row r="208" ht="15.75" customHeight="1">
      <c r="A208" s="40"/>
      <c r="B208" s="40"/>
      <c r="C208" s="41"/>
      <c r="D208" s="41"/>
      <c r="E208" s="41"/>
      <c r="F208" s="41"/>
      <c r="G208" s="1"/>
      <c r="H208" s="1"/>
      <c r="I208" s="1"/>
      <c r="J208" s="3"/>
      <c r="K208" s="3"/>
      <c r="L208" s="3"/>
      <c r="M208" s="3"/>
      <c r="N208" s="3"/>
      <c r="O208" s="3"/>
      <c r="P208" s="3"/>
      <c r="Q208" s="3"/>
      <c r="R208" s="3"/>
      <c r="S208" s="3"/>
      <c r="T208" s="3"/>
      <c r="U208" s="3"/>
      <c r="V208" s="3"/>
      <c r="W208" s="3"/>
      <c r="X208" s="3"/>
      <c r="Y208" s="3"/>
      <c r="Z208" s="3"/>
      <c r="AA208" s="3"/>
      <c r="AB208" s="3"/>
    </row>
    <row r="209" ht="15.75" customHeight="1">
      <c r="A209" s="40"/>
      <c r="B209" s="40"/>
      <c r="C209" s="41"/>
      <c r="D209" s="41"/>
      <c r="E209" s="41"/>
      <c r="F209" s="41"/>
      <c r="G209" s="1"/>
      <c r="H209" s="1"/>
      <c r="I209" s="1"/>
      <c r="J209" s="3"/>
      <c r="K209" s="3"/>
      <c r="L209" s="3"/>
      <c r="M209" s="3"/>
      <c r="N209" s="3"/>
      <c r="O209" s="3"/>
      <c r="P209" s="3"/>
      <c r="Q209" s="3"/>
      <c r="R209" s="3"/>
      <c r="S209" s="3"/>
      <c r="T209" s="3"/>
      <c r="U209" s="3"/>
      <c r="V209" s="3"/>
      <c r="W209" s="3"/>
      <c r="X209" s="3"/>
      <c r="Y209" s="3"/>
      <c r="Z209" s="3"/>
      <c r="AA209" s="3"/>
      <c r="AB209" s="3"/>
    </row>
    <row r="210" ht="15.75" customHeight="1">
      <c r="A210" s="40"/>
      <c r="B210" s="40"/>
      <c r="C210" s="41"/>
      <c r="D210" s="41"/>
      <c r="E210" s="41"/>
      <c r="F210" s="41"/>
      <c r="G210" s="1"/>
      <c r="H210" s="1"/>
      <c r="I210" s="1"/>
      <c r="J210" s="3"/>
      <c r="K210" s="3"/>
      <c r="L210" s="3"/>
      <c r="M210" s="3"/>
      <c r="N210" s="3"/>
      <c r="O210" s="3"/>
      <c r="P210" s="3"/>
      <c r="Q210" s="3"/>
      <c r="R210" s="3"/>
      <c r="S210" s="3"/>
      <c r="T210" s="3"/>
      <c r="U210" s="3"/>
      <c r="V210" s="3"/>
      <c r="W210" s="3"/>
      <c r="X210" s="3"/>
      <c r="Y210" s="3"/>
      <c r="Z210" s="3"/>
      <c r="AA210" s="3"/>
      <c r="AB210" s="3"/>
    </row>
    <row r="211" ht="15.75" customHeight="1">
      <c r="A211" s="40"/>
      <c r="B211" s="40"/>
      <c r="C211" s="41"/>
      <c r="D211" s="41"/>
      <c r="E211" s="41"/>
      <c r="F211" s="41"/>
      <c r="G211" s="1"/>
      <c r="H211" s="1"/>
      <c r="I211" s="1"/>
      <c r="J211" s="3"/>
      <c r="K211" s="3"/>
      <c r="L211" s="3"/>
      <c r="M211" s="3"/>
      <c r="N211" s="3"/>
      <c r="O211" s="3"/>
      <c r="P211" s="3"/>
      <c r="Q211" s="3"/>
      <c r="R211" s="3"/>
      <c r="S211" s="3"/>
      <c r="T211" s="3"/>
      <c r="U211" s="3"/>
      <c r="V211" s="3"/>
      <c r="W211" s="3"/>
      <c r="X211" s="3"/>
      <c r="Y211" s="3"/>
      <c r="Z211" s="3"/>
      <c r="AA211" s="3"/>
      <c r="AB211" s="3"/>
    </row>
    <row r="212" ht="15.75" customHeight="1">
      <c r="A212" s="40"/>
      <c r="B212" s="40"/>
      <c r="C212" s="41"/>
      <c r="D212" s="41"/>
      <c r="E212" s="41"/>
      <c r="F212" s="41"/>
      <c r="G212" s="1"/>
      <c r="H212" s="1"/>
      <c r="I212" s="1"/>
      <c r="J212" s="3"/>
      <c r="K212" s="3"/>
      <c r="L212" s="3"/>
      <c r="M212" s="3"/>
      <c r="N212" s="3"/>
      <c r="O212" s="3"/>
      <c r="P212" s="3"/>
      <c r="Q212" s="3"/>
      <c r="R212" s="3"/>
      <c r="S212" s="3"/>
      <c r="T212" s="3"/>
      <c r="U212" s="3"/>
      <c r="V212" s="3"/>
      <c r="W212" s="3"/>
      <c r="X212" s="3"/>
      <c r="Y212" s="3"/>
      <c r="Z212" s="3"/>
      <c r="AA212" s="3"/>
      <c r="AB212" s="3"/>
    </row>
    <row r="213" ht="15.75" customHeight="1">
      <c r="A213" s="40"/>
      <c r="B213" s="40"/>
      <c r="C213" s="41"/>
      <c r="D213" s="41"/>
      <c r="E213" s="41"/>
      <c r="F213" s="41"/>
      <c r="G213" s="1"/>
      <c r="H213" s="1"/>
      <c r="I213" s="1"/>
      <c r="J213" s="3"/>
      <c r="K213" s="3"/>
      <c r="L213" s="3"/>
      <c r="M213" s="3"/>
      <c r="N213" s="3"/>
      <c r="O213" s="3"/>
      <c r="P213" s="3"/>
      <c r="Q213" s="3"/>
      <c r="R213" s="3"/>
      <c r="S213" s="3"/>
      <c r="T213" s="3"/>
      <c r="U213" s="3"/>
      <c r="V213" s="3"/>
      <c r="W213" s="3"/>
      <c r="X213" s="3"/>
      <c r="Y213" s="3"/>
      <c r="Z213" s="3"/>
      <c r="AA213" s="3"/>
      <c r="AB213" s="3"/>
    </row>
    <row r="214" ht="15.75" customHeight="1">
      <c r="A214" s="40"/>
      <c r="B214" s="40"/>
      <c r="C214" s="41"/>
      <c r="D214" s="41"/>
      <c r="E214" s="41"/>
      <c r="F214" s="41"/>
      <c r="G214" s="1"/>
      <c r="H214" s="1"/>
      <c r="I214" s="1"/>
      <c r="J214" s="3"/>
      <c r="K214" s="3"/>
      <c r="L214" s="3"/>
      <c r="M214" s="3"/>
      <c r="N214" s="3"/>
      <c r="O214" s="3"/>
      <c r="P214" s="3"/>
      <c r="Q214" s="3"/>
      <c r="R214" s="3"/>
      <c r="S214" s="3"/>
      <c r="T214" s="3"/>
      <c r="U214" s="3"/>
      <c r="V214" s="3"/>
      <c r="W214" s="3"/>
      <c r="X214" s="3"/>
      <c r="Y214" s="3"/>
      <c r="Z214" s="3"/>
      <c r="AA214" s="3"/>
      <c r="AB214" s="3"/>
    </row>
    <row r="215" ht="15.75" customHeight="1">
      <c r="A215" s="40"/>
      <c r="B215" s="40"/>
      <c r="C215" s="41"/>
      <c r="D215" s="41"/>
      <c r="E215" s="41"/>
      <c r="F215" s="41"/>
      <c r="G215" s="1"/>
      <c r="H215" s="1"/>
      <c r="I215" s="1"/>
      <c r="J215" s="3"/>
      <c r="K215" s="3"/>
      <c r="L215" s="3"/>
      <c r="M215" s="3"/>
      <c r="N215" s="3"/>
      <c r="O215" s="3"/>
      <c r="P215" s="3"/>
      <c r="Q215" s="3"/>
      <c r="R215" s="3"/>
      <c r="S215" s="3"/>
      <c r="T215" s="3"/>
      <c r="U215" s="3"/>
      <c r="V215" s="3"/>
      <c r="W215" s="3"/>
      <c r="X215" s="3"/>
      <c r="Y215" s="3"/>
      <c r="Z215" s="3"/>
      <c r="AA215" s="3"/>
      <c r="AB215" s="3"/>
    </row>
    <row r="216" ht="15.75" customHeight="1">
      <c r="A216" s="40"/>
      <c r="B216" s="40"/>
      <c r="C216" s="41"/>
      <c r="D216" s="41"/>
      <c r="E216" s="41"/>
      <c r="F216" s="41"/>
      <c r="G216" s="1"/>
      <c r="H216" s="1"/>
      <c r="I216" s="1"/>
      <c r="J216" s="3"/>
      <c r="K216" s="3"/>
      <c r="L216" s="3"/>
      <c r="M216" s="3"/>
      <c r="N216" s="3"/>
      <c r="O216" s="3"/>
      <c r="P216" s="3"/>
      <c r="Q216" s="3"/>
      <c r="R216" s="3"/>
      <c r="S216" s="3"/>
      <c r="T216" s="3"/>
      <c r="U216" s="3"/>
      <c r="V216" s="3"/>
      <c r="W216" s="3"/>
      <c r="X216" s="3"/>
      <c r="Y216" s="3"/>
      <c r="Z216" s="3"/>
      <c r="AA216" s="3"/>
      <c r="AB216" s="3"/>
    </row>
    <row r="217" ht="15.75" customHeight="1">
      <c r="A217" s="40"/>
      <c r="B217" s="40"/>
      <c r="C217" s="41"/>
      <c r="D217" s="41"/>
      <c r="E217" s="41"/>
      <c r="F217" s="41"/>
      <c r="G217" s="1"/>
      <c r="H217" s="1"/>
      <c r="I217" s="1"/>
      <c r="J217" s="3"/>
      <c r="K217" s="3"/>
      <c r="L217" s="3"/>
      <c r="M217" s="3"/>
      <c r="N217" s="3"/>
      <c r="O217" s="3"/>
      <c r="P217" s="3"/>
      <c r="Q217" s="3"/>
      <c r="R217" s="3"/>
      <c r="S217" s="3"/>
      <c r="T217" s="3"/>
      <c r="U217" s="3"/>
      <c r="V217" s="3"/>
      <c r="W217" s="3"/>
      <c r="X217" s="3"/>
      <c r="Y217" s="3"/>
      <c r="Z217" s="3"/>
      <c r="AA217" s="3"/>
      <c r="AB217" s="3"/>
    </row>
    <row r="218" ht="15.75" customHeight="1">
      <c r="A218" s="40"/>
      <c r="B218" s="40"/>
      <c r="C218" s="41"/>
      <c r="D218" s="41"/>
      <c r="E218" s="41"/>
      <c r="F218" s="41"/>
      <c r="G218" s="1"/>
      <c r="H218" s="1"/>
      <c r="I218" s="1"/>
      <c r="J218" s="3"/>
      <c r="K218" s="3"/>
      <c r="L218" s="3"/>
      <c r="M218" s="3"/>
      <c r="N218" s="3"/>
      <c r="O218" s="3"/>
      <c r="P218" s="3"/>
      <c r="Q218" s="3"/>
      <c r="R218" s="3"/>
      <c r="S218" s="3"/>
      <c r="T218" s="3"/>
      <c r="U218" s="3"/>
      <c r="V218" s="3"/>
      <c r="W218" s="3"/>
      <c r="X218" s="3"/>
      <c r="Y218" s="3"/>
      <c r="Z218" s="3"/>
      <c r="AA218" s="3"/>
      <c r="AB218" s="3"/>
    </row>
    <row r="219" ht="15.75" customHeight="1">
      <c r="A219" s="40"/>
      <c r="B219" s="40"/>
      <c r="C219" s="41"/>
      <c r="D219" s="41"/>
      <c r="E219" s="41"/>
      <c r="F219" s="41"/>
      <c r="G219" s="1"/>
      <c r="H219" s="1"/>
      <c r="I219" s="1"/>
      <c r="J219" s="3"/>
      <c r="K219" s="3"/>
      <c r="L219" s="3"/>
      <c r="M219" s="3"/>
      <c r="N219" s="3"/>
      <c r="O219" s="3"/>
      <c r="P219" s="3"/>
      <c r="Q219" s="3"/>
      <c r="R219" s="3"/>
      <c r="S219" s="3"/>
      <c r="T219" s="3"/>
      <c r="U219" s="3"/>
      <c r="V219" s="3"/>
      <c r="W219" s="3"/>
      <c r="X219" s="3"/>
      <c r="Y219" s="3"/>
      <c r="Z219" s="3"/>
      <c r="AA219" s="3"/>
      <c r="AB219" s="3"/>
    </row>
    <row r="220" ht="15.75" customHeight="1">
      <c r="A220" s="40"/>
      <c r="B220" s="40"/>
      <c r="C220" s="41"/>
      <c r="D220" s="41"/>
      <c r="E220" s="41"/>
      <c r="F220" s="41"/>
      <c r="G220" s="1"/>
      <c r="H220" s="1"/>
      <c r="I220" s="1"/>
      <c r="J220" s="3"/>
      <c r="K220" s="3"/>
      <c r="L220" s="3"/>
      <c r="M220" s="3"/>
      <c r="N220" s="3"/>
      <c r="O220" s="3"/>
      <c r="P220" s="3"/>
      <c r="Q220" s="3"/>
      <c r="R220" s="3"/>
      <c r="S220" s="3"/>
      <c r="T220" s="3"/>
      <c r="U220" s="3"/>
      <c r="V220" s="3"/>
      <c r="W220" s="3"/>
      <c r="X220" s="3"/>
      <c r="Y220" s="3"/>
      <c r="Z220" s="3"/>
      <c r="AA220" s="3"/>
      <c r="AB220" s="3"/>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I2"/>
    <mergeCell ref="A4:I4"/>
    <mergeCell ref="A5:I5"/>
    <mergeCell ref="A6:I6"/>
    <mergeCell ref="A7:I7"/>
    <mergeCell ref="A8:I8"/>
    <mergeCell ref="A19:I19"/>
  </mergeCells>
  <printOptions/>
  <pageMargins bottom="1.0" footer="0.0" header="0.0" left="0.75" right="0.75" top="1.0"/>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0.43"/>
    <col customWidth="1" min="3" max="3" width="23.0"/>
    <col customWidth="1" min="4" max="4" width="17.0"/>
    <col customWidth="1" min="5" max="5" width="16.0"/>
    <col customWidth="1" min="6" max="6" width="26.43"/>
    <col customWidth="1" min="7" max="7" width="9.0"/>
    <col customWidth="1" min="8" max="8" width="10.71"/>
  </cols>
  <sheetData>
    <row r="1">
      <c r="A1" s="40"/>
      <c r="B1" s="40"/>
      <c r="C1" s="41"/>
      <c r="D1" s="41"/>
      <c r="E1" s="41"/>
      <c r="F1" s="41"/>
      <c r="G1" s="41"/>
      <c r="H1" s="1"/>
      <c r="I1" s="3"/>
      <c r="J1" s="3"/>
      <c r="K1" s="3"/>
      <c r="L1" s="3"/>
      <c r="M1" s="3"/>
      <c r="N1" s="3"/>
      <c r="O1" s="3"/>
      <c r="P1" s="3"/>
      <c r="Q1" s="3"/>
      <c r="R1" s="3"/>
      <c r="S1" s="3"/>
      <c r="T1" s="3"/>
      <c r="U1" s="3"/>
      <c r="V1" s="3"/>
      <c r="W1" s="3"/>
      <c r="X1" s="3"/>
      <c r="Y1" s="3"/>
      <c r="Z1" s="3"/>
    </row>
    <row r="2" ht="15.75" customHeight="1">
      <c r="A2" s="175" t="s">
        <v>5006</v>
      </c>
      <c r="B2" s="44"/>
      <c r="C2" s="44"/>
      <c r="D2" s="44"/>
      <c r="E2" s="44"/>
      <c r="F2" s="44"/>
      <c r="G2" s="44"/>
      <c r="H2" s="44"/>
      <c r="I2" s="3"/>
      <c r="J2" s="3"/>
      <c r="K2" s="3"/>
      <c r="L2" s="3"/>
      <c r="M2" s="3"/>
      <c r="N2" s="3"/>
      <c r="O2" s="3"/>
      <c r="P2" s="3"/>
      <c r="Q2" s="3"/>
      <c r="R2" s="3"/>
      <c r="S2" s="3"/>
      <c r="T2" s="3"/>
      <c r="U2" s="3"/>
      <c r="V2" s="3"/>
      <c r="W2" s="3"/>
      <c r="X2" s="3"/>
      <c r="Y2" s="3"/>
      <c r="Z2" s="3"/>
    </row>
    <row r="3" ht="15.75" customHeight="1">
      <c r="A3" s="220"/>
      <c r="B3" s="220"/>
      <c r="C3" s="220"/>
      <c r="D3" s="220"/>
      <c r="E3" s="220"/>
      <c r="F3" s="220"/>
      <c r="G3" s="220"/>
      <c r="H3" s="220"/>
      <c r="I3" s="3"/>
      <c r="J3" s="3"/>
      <c r="K3" s="3"/>
      <c r="L3" s="3"/>
      <c r="M3" s="3"/>
      <c r="N3" s="3"/>
      <c r="O3" s="3"/>
      <c r="P3" s="3"/>
      <c r="Q3" s="3"/>
      <c r="R3" s="3"/>
      <c r="S3" s="3"/>
      <c r="T3" s="3"/>
      <c r="U3" s="3"/>
      <c r="V3" s="3"/>
      <c r="W3" s="3"/>
      <c r="X3" s="3"/>
      <c r="Y3" s="3"/>
      <c r="Z3" s="3"/>
    </row>
    <row r="4">
      <c r="A4" s="194" t="s">
        <v>3321</v>
      </c>
      <c r="B4" s="44"/>
      <c r="C4" s="44"/>
      <c r="D4" s="44"/>
      <c r="E4" s="44"/>
      <c r="F4" s="44"/>
      <c r="G4" s="44"/>
      <c r="H4" s="44"/>
      <c r="I4" s="3"/>
      <c r="J4" s="3"/>
      <c r="K4" s="3"/>
      <c r="L4" s="3"/>
      <c r="M4" s="3"/>
      <c r="N4" s="3"/>
      <c r="O4" s="3"/>
      <c r="P4" s="3"/>
      <c r="Q4" s="3"/>
      <c r="R4" s="3"/>
      <c r="S4" s="3"/>
      <c r="T4" s="3"/>
      <c r="U4" s="3"/>
      <c r="V4" s="3"/>
      <c r="W4" s="3"/>
      <c r="X4" s="3"/>
      <c r="Y4" s="3"/>
      <c r="Z4" s="3"/>
    </row>
    <row r="5" ht="13.5" customHeight="1">
      <c r="A5" s="194" t="s">
        <v>5007</v>
      </c>
      <c r="B5" s="44"/>
      <c r="C5" s="44"/>
      <c r="D5" s="44"/>
      <c r="E5" s="44"/>
      <c r="F5" s="44"/>
      <c r="G5" s="44"/>
      <c r="H5" s="44"/>
      <c r="I5" s="3"/>
      <c r="J5" s="3"/>
      <c r="K5" s="3"/>
      <c r="L5" s="3"/>
      <c r="M5" s="3"/>
      <c r="N5" s="3"/>
      <c r="O5" s="3"/>
      <c r="P5" s="3"/>
      <c r="Q5" s="3"/>
      <c r="R5" s="3"/>
      <c r="S5" s="3"/>
      <c r="T5" s="3"/>
      <c r="U5" s="3"/>
      <c r="V5" s="3"/>
      <c r="W5" s="3"/>
      <c r="X5" s="3"/>
      <c r="Y5" s="3"/>
      <c r="Z5" s="3"/>
    </row>
    <row r="6" ht="13.5" customHeight="1">
      <c r="A6" s="194" t="s">
        <v>5008</v>
      </c>
      <c r="B6" s="44"/>
      <c r="C6" s="44"/>
      <c r="D6" s="44"/>
      <c r="E6" s="44"/>
      <c r="F6" s="44"/>
      <c r="G6" s="44"/>
      <c r="H6" s="44"/>
      <c r="I6" s="3"/>
      <c r="J6" s="3"/>
      <c r="K6" s="3"/>
      <c r="L6" s="3"/>
      <c r="M6" s="3"/>
      <c r="N6" s="3"/>
      <c r="O6" s="3"/>
      <c r="P6" s="3"/>
      <c r="Q6" s="3"/>
      <c r="R6" s="3"/>
      <c r="S6" s="3"/>
      <c r="T6" s="3"/>
      <c r="U6" s="3"/>
      <c r="V6" s="3"/>
      <c r="W6" s="3"/>
      <c r="X6" s="3"/>
      <c r="Y6" s="3"/>
      <c r="Z6" s="3"/>
    </row>
    <row r="7" ht="12.75" customHeight="1">
      <c r="A7" s="194" t="s">
        <v>5009</v>
      </c>
      <c r="B7" s="44"/>
      <c r="C7" s="44"/>
      <c r="D7" s="44"/>
      <c r="E7" s="44"/>
      <c r="F7" s="44"/>
      <c r="G7" s="44"/>
      <c r="H7" s="44"/>
      <c r="I7" s="3"/>
      <c r="J7" s="3"/>
      <c r="K7" s="3"/>
      <c r="L7" s="3"/>
      <c r="M7" s="3"/>
      <c r="N7" s="3"/>
      <c r="O7" s="3"/>
      <c r="P7" s="3"/>
      <c r="Q7" s="3"/>
      <c r="R7" s="3"/>
      <c r="S7" s="3"/>
      <c r="T7" s="3"/>
      <c r="U7" s="3"/>
      <c r="V7" s="3"/>
      <c r="W7" s="3"/>
      <c r="X7" s="3"/>
      <c r="Y7" s="3"/>
      <c r="Z7" s="3"/>
    </row>
    <row r="8" ht="15.0" customHeight="1">
      <c r="A8" s="194" t="s">
        <v>5010</v>
      </c>
      <c r="B8" s="44"/>
      <c r="C8" s="44"/>
      <c r="D8" s="44"/>
      <c r="E8" s="44"/>
      <c r="F8" s="44"/>
      <c r="G8" s="44"/>
      <c r="H8" s="44"/>
      <c r="I8" s="3"/>
      <c r="J8" s="3"/>
      <c r="K8" s="3"/>
      <c r="L8" s="3"/>
      <c r="M8" s="3"/>
      <c r="N8" s="3"/>
      <c r="O8" s="3"/>
      <c r="P8" s="3"/>
      <c r="Q8" s="3"/>
      <c r="R8" s="3"/>
      <c r="S8" s="3"/>
      <c r="T8" s="3"/>
      <c r="U8" s="3"/>
      <c r="V8" s="3"/>
      <c r="W8" s="3"/>
      <c r="X8" s="3"/>
      <c r="Y8" s="3"/>
      <c r="Z8" s="3"/>
    </row>
    <row r="9" ht="372.75" customHeight="1">
      <c r="A9" s="194" t="s">
        <v>5011</v>
      </c>
      <c r="B9" s="44"/>
      <c r="C9" s="44"/>
      <c r="D9" s="44"/>
      <c r="E9" s="44"/>
      <c r="F9" s="44"/>
      <c r="G9" s="44"/>
      <c r="H9" s="44"/>
      <c r="I9" s="3"/>
      <c r="J9" s="3"/>
      <c r="K9" s="3"/>
      <c r="L9" s="3"/>
      <c r="M9" s="3"/>
      <c r="N9" s="3"/>
      <c r="O9" s="3"/>
      <c r="P9" s="3"/>
      <c r="Q9" s="3"/>
      <c r="R9" s="3"/>
      <c r="S9" s="3"/>
      <c r="T9" s="3"/>
      <c r="U9" s="3"/>
      <c r="V9" s="3"/>
      <c r="W9" s="3"/>
      <c r="X9" s="3"/>
      <c r="Y9" s="3"/>
      <c r="Z9" s="3"/>
    </row>
    <row r="10">
      <c r="A10" s="53"/>
      <c r="B10" s="53"/>
      <c r="C10" s="54"/>
      <c r="D10" s="54"/>
      <c r="E10" s="54"/>
      <c r="F10" s="54"/>
      <c r="G10" s="54"/>
      <c r="H10" s="54"/>
      <c r="I10" s="3"/>
      <c r="J10" s="3"/>
      <c r="K10" s="3"/>
      <c r="L10" s="3"/>
      <c r="M10" s="3"/>
      <c r="N10" s="3"/>
      <c r="O10" s="3"/>
      <c r="P10" s="3"/>
      <c r="Q10" s="3"/>
      <c r="R10" s="3"/>
      <c r="S10" s="3"/>
      <c r="T10" s="3"/>
      <c r="U10" s="3"/>
      <c r="V10" s="3"/>
      <c r="W10" s="3"/>
      <c r="X10" s="3"/>
      <c r="Y10" s="3"/>
      <c r="Z10" s="3"/>
    </row>
    <row r="11" ht="38.25" customHeight="1">
      <c r="A11" s="59" t="s">
        <v>3326</v>
      </c>
      <c r="B11" s="59" t="s">
        <v>7</v>
      </c>
      <c r="C11" s="59" t="s">
        <v>3327</v>
      </c>
      <c r="D11" s="59" t="s">
        <v>3328</v>
      </c>
      <c r="E11" s="59" t="s">
        <v>3329</v>
      </c>
      <c r="F11" s="59" t="s">
        <v>3330</v>
      </c>
      <c r="G11" s="197" t="s">
        <v>135</v>
      </c>
      <c r="H11" s="197" t="s">
        <v>139</v>
      </c>
      <c r="I11" s="180" t="s">
        <v>140</v>
      </c>
      <c r="J11" s="3"/>
      <c r="K11" s="3"/>
      <c r="L11" s="3"/>
      <c r="M11" s="3"/>
      <c r="N11" s="3"/>
      <c r="O11" s="3"/>
      <c r="P11" s="3"/>
      <c r="Q11" s="3"/>
      <c r="R11" s="3"/>
      <c r="S11" s="3"/>
      <c r="T11" s="3"/>
      <c r="U11" s="3"/>
      <c r="V11" s="3"/>
      <c r="W11" s="3"/>
      <c r="X11" s="3"/>
      <c r="Y11" s="3"/>
      <c r="Z11" s="3"/>
    </row>
    <row r="12">
      <c r="A12" s="67"/>
      <c r="B12" s="67"/>
      <c r="C12" s="67"/>
      <c r="D12" s="67"/>
      <c r="E12" s="63"/>
      <c r="F12" s="65"/>
      <c r="G12" s="65"/>
      <c r="H12" s="459"/>
      <c r="I12" s="3"/>
      <c r="J12" s="3"/>
      <c r="K12" s="3"/>
      <c r="L12" s="3"/>
      <c r="M12" s="3"/>
      <c r="N12" s="3"/>
      <c r="O12" s="3"/>
      <c r="P12" s="3"/>
      <c r="Q12" s="3"/>
      <c r="R12" s="3"/>
      <c r="S12" s="3"/>
      <c r="T12" s="3"/>
      <c r="U12" s="3"/>
      <c r="V12" s="3"/>
      <c r="W12" s="3"/>
      <c r="X12" s="3"/>
      <c r="Y12" s="3"/>
      <c r="Z12" s="3"/>
    </row>
    <row r="13">
      <c r="A13" s="67"/>
      <c r="B13" s="65"/>
      <c r="C13" s="87"/>
      <c r="D13" s="87"/>
      <c r="E13" s="526"/>
      <c r="F13" s="65"/>
      <c r="G13" s="65"/>
      <c r="H13" s="376"/>
      <c r="I13" s="3"/>
      <c r="J13" s="3"/>
      <c r="K13" s="3"/>
      <c r="L13" s="3"/>
      <c r="M13" s="3"/>
      <c r="N13" s="3"/>
      <c r="O13" s="3"/>
      <c r="P13" s="3"/>
      <c r="Q13" s="3"/>
      <c r="R13" s="3"/>
      <c r="S13" s="3"/>
      <c r="T13" s="3"/>
      <c r="U13" s="3"/>
      <c r="V13" s="3"/>
      <c r="W13" s="3"/>
      <c r="X13" s="3"/>
      <c r="Y13" s="3"/>
      <c r="Z13" s="3"/>
    </row>
    <row r="14">
      <c r="A14" s="67"/>
      <c r="B14" s="65"/>
      <c r="C14" s="87"/>
      <c r="D14" s="87"/>
      <c r="E14" s="526"/>
      <c r="F14" s="65"/>
      <c r="G14" s="65"/>
      <c r="H14" s="376"/>
      <c r="I14" s="3"/>
      <c r="J14" s="3"/>
      <c r="K14" s="3"/>
      <c r="L14" s="3"/>
      <c r="M14" s="3"/>
      <c r="N14" s="3"/>
      <c r="O14" s="3"/>
      <c r="P14" s="3"/>
      <c r="Q14" s="3"/>
      <c r="R14" s="3"/>
      <c r="S14" s="3"/>
      <c r="T14" s="3"/>
      <c r="U14" s="3"/>
      <c r="V14" s="3"/>
      <c r="W14" s="3"/>
      <c r="X14" s="3"/>
      <c r="Y14" s="3"/>
      <c r="Z14" s="3"/>
    </row>
    <row r="15">
      <c r="A15" s="67"/>
      <c r="B15" s="65"/>
      <c r="C15" s="87"/>
      <c r="D15" s="87"/>
      <c r="E15" s="65"/>
      <c r="F15" s="65"/>
      <c r="G15" s="65"/>
      <c r="H15" s="376"/>
      <c r="I15" s="3"/>
      <c r="J15" s="3"/>
      <c r="K15" s="3"/>
      <c r="L15" s="3"/>
      <c r="M15" s="3"/>
      <c r="N15" s="3"/>
      <c r="O15" s="3"/>
      <c r="P15" s="3"/>
      <c r="Q15" s="3"/>
      <c r="R15" s="3"/>
      <c r="S15" s="3"/>
      <c r="T15" s="3"/>
      <c r="U15" s="3"/>
      <c r="V15" s="3"/>
      <c r="W15" s="3"/>
      <c r="X15" s="3"/>
      <c r="Y15" s="3"/>
      <c r="Z15" s="3"/>
    </row>
    <row r="16">
      <c r="A16" s="67"/>
      <c r="B16" s="65"/>
      <c r="C16" s="87"/>
      <c r="D16" s="87"/>
      <c r="E16" s="65"/>
      <c r="F16" s="65"/>
      <c r="G16" s="65"/>
      <c r="H16" s="376"/>
      <c r="I16" s="3"/>
      <c r="J16" s="3"/>
      <c r="K16" s="3"/>
      <c r="L16" s="3"/>
      <c r="M16" s="3"/>
      <c r="N16" s="3"/>
      <c r="O16" s="3"/>
      <c r="P16" s="3"/>
      <c r="Q16" s="3"/>
      <c r="R16" s="3"/>
      <c r="S16" s="3"/>
      <c r="T16" s="3"/>
      <c r="U16" s="3"/>
      <c r="V16" s="3"/>
      <c r="W16" s="3"/>
      <c r="X16" s="3"/>
      <c r="Y16" s="3"/>
      <c r="Z16" s="3"/>
    </row>
    <row r="17">
      <c r="A17" s="46" t="s">
        <v>98</v>
      </c>
      <c r="B17" s="46"/>
      <c r="C17" s="41"/>
      <c r="D17" s="41"/>
      <c r="E17" s="41"/>
      <c r="F17" s="41"/>
      <c r="G17" s="41"/>
      <c r="H17" s="620">
        <f>SUM(H12:H16)</f>
        <v>0</v>
      </c>
      <c r="I17" s="3"/>
      <c r="J17" s="3"/>
      <c r="K17" s="3"/>
      <c r="L17" s="3"/>
      <c r="M17" s="3"/>
      <c r="N17" s="3"/>
      <c r="O17" s="3"/>
      <c r="P17" s="3"/>
      <c r="Q17" s="3"/>
      <c r="R17" s="3"/>
      <c r="S17" s="3"/>
      <c r="T17" s="3"/>
      <c r="U17" s="3"/>
      <c r="V17" s="3"/>
      <c r="W17" s="3"/>
      <c r="X17" s="3"/>
      <c r="Y17" s="3"/>
      <c r="Z17" s="3"/>
    </row>
    <row r="18">
      <c r="A18" s="40"/>
      <c r="B18" s="40"/>
      <c r="C18" s="41"/>
      <c r="D18" s="41"/>
      <c r="E18" s="41"/>
      <c r="F18" s="41"/>
      <c r="G18" s="41"/>
      <c r="H18" s="1"/>
      <c r="I18" s="3"/>
      <c r="J18" s="3"/>
      <c r="K18" s="3"/>
      <c r="L18" s="3"/>
      <c r="M18" s="3"/>
      <c r="N18" s="3"/>
      <c r="O18" s="3"/>
      <c r="P18" s="3"/>
      <c r="Q18" s="3"/>
      <c r="R18" s="3"/>
      <c r="S18" s="3"/>
      <c r="T18" s="3"/>
      <c r="U18" s="3"/>
      <c r="V18" s="3"/>
      <c r="W18" s="3"/>
      <c r="X18" s="3"/>
      <c r="Y18" s="3"/>
      <c r="Z18" s="3"/>
    </row>
    <row r="19">
      <c r="A19" s="40"/>
      <c r="B19" s="41"/>
      <c r="C19" s="41"/>
      <c r="D19" s="41"/>
      <c r="E19" s="41"/>
      <c r="F19" s="41"/>
      <c r="G19" s="1"/>
      <c r="H19" s="3"/>
      <c r="I19" s="3"/>
      <c r="J19" s="3"/>
      <c r="K19" s="3"/>
      <c r="L19" s="3"/>
      <c r="M19" s="3"/>
      <c r="N19" s="3"/>
      <c r="O19" s="3"/>
      <c r="P19" s="3"/>
      <c r="Q19" s="3"/>
      <c r="R19" s="3"/>
      <c r="S19" s="3"/>
      <c r="T19" s="3"/>
      <c r="U19" s="3"/>
      <c r="V19" s="3"/>
      <c r="W19" s="3"/>
      <c r="X19" s="3"/>
      <c r="Y19" s="3"/>
      <c r="Z19" s="3"/>
    </row>
    <row r="20">
      <c r="A20" s="428" t="s">
        <v>819</v>
      </c>
      <c r="B20" s="173"/>
      <c r="C20" s="173"/>
      <c r="D20" s="173"/>
      <c r="E20" s="173"/>
      <c r="F20" s="173"/>
      <c r="G20" s="173"/>
      <c r="H20" s="173"/>
      <c r="I20" s="3"/>
      <c r="J20" s="3"/>
      <c r="K20" s="3"/>
      <c r="L20" s="3"/>
      <c r="M20" s="3"/>
      <c r="N20" s="3"/>
      <c r="O20" s="3"/>
      <c r="P20" s="3"/>
      <c r="Q20" s="3"/>
      <c r="R20" s="3"/>
      <c r="S20" s="3"/>
      <c r="T20" s="3"/>
      <c r="U20" s="3"/>
      <c r="V20" s="3"/>
      <c r="W20" s="3"/>
      <c r="X20" s="3"/>
      <c r="Y20" s="3"/>
      <c r="Z20" s="3"/>
    </row>
    <row r="21" ht="15.75" customHeight="1">
      <c r="A21" s="40"/>
      <c r="B21" s="40"/>
      <c r="C21" s="41"/>
      <c r="D21" s="41"/>
      <c r="E21" s="41"/>
      <c r="F21" s="41"/>
      <c r="G21" s="41"/>
      <c r="H21" s="1"/>
      <c r="I21" s="3"/>
      <c r="J21" s="3"/>
      <c r="K21" s="3"/>
      <c r="L21" s="3"/>
      <c r="M21" s="3"/>
      <c r="N21" s="3"/>
      <c r="O21" s="3"/>
      <c r="P21" s="3"/>
      <c r="Q21" s="3"/>
      <c r="R21" s="3"/>
      <c r="S21" s="3"/>
      <c r="T21" s="3"/>
      <c r="U21" s="3"/>
      <c r="V21" s="3"/>
      <c r="W21" s="3"/>
      <c r="X21" s="3"/>
      <c r="Y21" s="3"/>
      <c r="Z21" s="3"/>
    </row>
    <row r="22" ht="15.75" customHeight="1">
      <c r="A22" s="40"/>
      <c r="B22" s="40"/>
      <c r="C22" s="41"/>
      <c r="D22" s="41"/>
      <c r="E22" s="41"/>
      <c r="F22" s="41"/>
      <c r="G22" s="41"/>
      <c r="H22" s="1"/>
      <c r="I22" s="3"/>
      <c r="J22" s="3"/>
      <c r="K22" s="3"/>
      <c r="L22" s="3"/>
      <c r="M22" s="3"/>
      <c r="N22" s="3"/>
      <c r="O22" s="3"/>
      <c r="P22" s="3"/>
      <c r="Q22" s="3"/>
      <c r="R22" s="3"/>
      <c r="S22" s="3"/>
      <c r="T22" s="3"/>
      <c r="U22" s="3"/>
      <c r="V22" s="3"/>
      <c r="W22" s="3"/>
      <c r="X22" s="3"/>
      <c r="Y22" s="3"/>
      <c r="Z22" s="3"/>
    </row>
    <row r="23" ht="15.75" customHeight="1">
      <c r="A23" s="40"/>
      <c r="B23" s="40"/>
      <c r="C23" s="41"/>
      <c r="D23" s="41"/>
      <c r="E23" s="41"/>
      <c r="F23" s="41"/>
      <c r="G23" s="41"/>
      <c r="H23" s="1"/>
      <c r="I23" s="3"/>
      <c r="J23" s="3"/>
      <c r="K23" s="3"/>
      <c r="L23" s="3"/>
      <c r="M23" s="3"/>
      <c r="N23" s="3"/>
      <c r="O23" s="3"/>
      <c r="P23" s="3"/>
      <c r="Q23" s="3"/>
      <c r="R23" s="3"/>
      <c r="S23" s="3"/>
      <c r="T23" s="3"/>
      <c r="U23" s="3"/>
      <c r="V23" s="3"/>
      <c r="W23" s="3"/>
      <c r="X23" s="3"/>
      <c r="Y23" s="3"/>
      <c r="Z23" s="3"/>
    </row>
    <row r="24" ht="15.75" customHeight="1">
      <c r="A24" s="40"/>
      <c r="B24" s="40"/>
      <c r="C24" s="41"/>
      <c r="D24" s="41"/>
      <c r="E24" s="41"/>
      <c r="F24" s="41"/>
      <c r="G24" s="41"/>
      <c r="H24" s="1"/>
      <c r="I24" s="3"/>
      <c r="J24" s="3"/>
      <c r="K24" s="3"/>
      <c r="L24" s="3"/>
      <c r="M24" s="3"/>
      <c r="N24" s="3"/>
      <c r="O24" s="3"/>
      <c r="P24" s="3"/>
      <c r="Q24" s="3"/>
      <c r="R24" s="3"/>
      <c r="S24" s="3"/>
      <c r="T24" s="3"/>
      <c r="U24" s="3"/>
      <c r="V24" s="3"/>
      <c r="W24" s="3"/>
      <c r="X24" s="3"/>
      <c r="Y24" s="3"/>
      <c r="Z24" s="3"/>
    </row>
    <row r="25" ht="15.75" customHeight="1">
      <c r="A25" s="40"/>
      <c r="B25" s="40"/>
      <c r="C25" s="41"/>
      <c r="D25" s="41"/>
      <c r="E25" s="41"/>
      <c r="F25" s="41"/>
      <c r="G25" s="41"/>
      <c r="H25" s="1"/>
      <c r="I25" s="3"/>
      <c r="J25" s="3"/>
      <c r="K25" s="3"/>
      <c r="L25" s="3"/>
      <c r="M25" s="3"/>
      <c r="N25" s="3"/>
      <c r="O25" s="3"/>
      <c r="P25" s="3"/>
      <c r="Q25" s="3"/>
      <c r="R25" s="3"/>
      <c r="S25" s="3"/>
      <c r="T25" s="3"/>
      <c r="U25" s="3"/>
      <c r="V25" s="3"/>
      <c r="W25" s="3"/>
      <c r="X25" s="3"/>
      <c r="Y25" s="3"/>
      <c r="Z25" s="3"/>
    </row>
    <row r="26" ht="15.75" customHeight="1">
      <c r="A26" s="40"/>
      <c r="B26" s="40"/>
      <c r="C26" s="41"/>
      <c r="D26" s="41"/>
      <c r="E26" s="41"/>
      <c r="F26" s="41"/>
      <c r="G26" s="41"/>
      <c r="H26" s="1"/>
      <c r="I26" s="3"/>
      <c r="J26" s="3"/>
      <c r="K26" s="3"/>
      <c r="L26" s="3"/>
      <c r="M26" s="3"/>
      <c r="N26" s="3"/>
      <c r="O26" s="3"/>
      <c r="P26" s="3"/>
      <c r="Q26" s="3"/>
      <c r="R26" s="3"/>
      <c r="S26" s="3"/>
      <c r="T26" s="3"/>
      <c r="U26" s="3"/>
      <c r="V26" s="3"/>
      <c r="W26" s="3"/>
      <c r="X26" s="3"/>
      <c r="Y26" s="3"/>
      <c r="Z26" s="3"/>
    </row>
    <row r="27" ht="15.75" customHeight="1">
      <c r="A27" s="40"/>
      <c r="B27" s="40"/>
      <c r="C27" s="41"/>
      <c r="D27" s="41"/>
      <c r="E27" s="41"/>
      <c r="F27" s="41"/>
      <c r="G27" s="41"/>
      <c r="H27" s="1"/>
      <c r="I27" s="3"/>
      <c r="J27" s="3"/>
      <c r="K27" s="3"/>
      <c r="L27" s="3"/>
      <c r="M27" s="3"/>
      <c r="N27" s="3"/>
      <c r="O27" s="3"/>
      <c r="P27" s="3"/>
      <c r="Q27" s="3"/>
      <c r="R27" s="3"/>
      <c r="S27" s="3"/>
      <c r="T27" s="3"/>
      <c r="U27" s="3"/>
      <c r="V27" s="3"/>
      <c r="W27" s="3"/>
      <c r="X27" s="3"/>
      <c r="Y27" s="3"/>
      <c r="Z27" s="3"/>
    </row>
    <row r="28" ht="15.75" customHeight="1">
      <c r="A28" s="40"/>
      <c r="B28" s="40"/>
      <c r="C28" s="41"/>
      <c r="D28" s="41"/>
      <c r="E28" s="41"/>
      <c r="F28" s="41"/>
      <c r="G28" s="41"/>
      <c r="H28" s="1"/>
      <c r="I28" s="3"/>
      <c r="J28" s="3"/>
      <c r="K28" s="3"/>
      <c r="L28" s="3"/>
      <c r="M28" s="3"/>
      <c r="N28" s="3"/>
      <c r="O28" s="3"/>
      <c r="P28" s="3"/>
      <c r="Q28" s="3"/>
      <c r="R28" s="3"/>
      <c r="S28" s="3"/>
      <c r="T28" s="3"/>
      <c r="U28" s="3"/>
      <c r="V28" s="3"/>
      <c r="W28" s="3"/>
      <c r="X28" s="3"/>
      <c r="Y28" s="3"/>
      <c r="Z28" s="3"/>
    </row>
    <row r="29" ht="15.75" customHeight="1">
      <c r="A29" s="40"/>
      <c r="B29" s="40"/>
      <c r="C29" s="41"/>
      <c r="D29" s="41"/>
      <c r="E29" s="41"/>
      <c r="F29" s="41"/>
      <c r="G29" s="41"/>
      <c r="H29" s="1"/>
      <c r="I29" s="3"/>
      <c r="J29" s="3"/>
      <c r="K29" s="3"/>
      <c r="L29" s="3"/>
      <c r="M29" s="3"/>
      <c r="N29" s="3"/>
      <c r="O29" s="3"/>
      <c r="P29" s="3"/>
      <c r="Q29" s="3"/>
      <c r="R29" s="3"/>
      <c r="S29" s="3"/>
      <c r="T29" s="3"/>
      <c r="U29" s="3"/>
      <c r="V29" s="3"/>
      <c r="W29" s="3"/>
      <c r="X29" s="3"/>
      <c r="Y29" s="3"/>
      <c r="Z29" s="3"/>
    </row>
    <row r="30" ht="15.75" customHeight="1">
      <c r="A30" s="40"/>
      <c r="B30" s="40"/>
      <c r="C30" s="41"/>
      <c r="D30" s="41"/>
      <c r="E30" s="41"/>
      <c r="F30" s="41"/>
      <c r="G30" s="41"/>
      <c r="H30" s="1"/>
      <c r="I30" s="3"/>
      <c r="J30" s="3"/>
      <c r="K30" s="3"/>
      <c r="L30" s="3"/>
      <c r="M30" s="3"/>
      <c r="N30" s="3"/>
      <c r="O30" s="3"/>
      <c r="P30" s="3"/>
      <c r="Q30" s="3"/>
      <c r="R30" s="3"/>
      <c r="S30" s="3"/>
      <c r="T30" s="3"/>
      <c r="U30" s="3"/>
      <c r="V30" s="3"/>
      <c r="W30" s="3"/>
      <c r="X30" s="3"/>
      <c r="Y30" s="3"/>
      <c r="Z30" s="3"/>
    </row>
    <row r="31" ht="15.75" customHeight="1">
      <c r="A31" s="40"/>
      <c r="B31" s="40"/>
      <c r="C31" s="41"/>
      <c r="D31" s="41"/>
      <c r="E31" s="41"/>
      <c r="F31" s="41"/>
      <c r="G31" s="41"/>
      <c r="H31" s="1"/>
      <c r="I31" s="3"/>
      <c r="J31" s="3"/>
      <c r="K31" s="3"/>
      <c r="L31" s="3"/>
      <c r="M31" s="3"/>
      <c r="N31" s="3"/>
      <c r="O31" s="3"/>
      <c r="P31" s="3"/>
      <c r="Q31" s="3"/>
      <c r="R31" s="3"/>
      <c r="S31" s="3"/>
      <c r="T31" s="3"/>
      <c r="U31" s="3"/>
      <c r="V31" s="3"/>
      <c r="W31" s="3"/>
      <c r="X31" s="3"/>
      <c r="Y31" s="3"/>
      <c r="Z31" s="3"/>
    </row>
    <row r="32" ht="15.75" customHeight="1">
      <c r="A32" s="40"/>
      <c r="B32" s="40"/>
      <c r="C32" s="41"/>
      <c r="D32" s="41"/>
      <c r="E32" s="41"/>
      <c r="F32" s="41"/>
      <c r="G32" s="41"/>
      <c r="H32" s="1"/>
      <c r="I32" s="3"/>
      <c r="J32" s="3"/>
      <c r="K32" s="3"/>
      <c r="L32" s="3"/>
      <c r="M32" s="3"/>
      <c r="N32" s="3"/>
      <c r="O32" s="3"/>
      <c r="P32" s="3"/>
      <c r="Q32" s="3"/>
      <c r="R32" s="3"/>
      <c r="S32" s="3"/>
      <c r="T32" s="3"/>
      <c r="U32" s="3"/>
      <c r="V32" s="3"/>
      <c r="W32" s="3"/>
      <c r="X32" s="3"/>
      <c r="Y32" s="3"/>
      <c r="Z32" s="3"/>
    </row>
    <row r="33" ht="15.75" customHeight="1">
      <c r="A33" s="40"/>
      <c r="B33" s="40"/>
      <c r="C33" s="41"/>
      <c r="D33" s="41"/>
      <c r="E33" s="41"/>
      <c r="F33" s="41"/>
      <c r="G33" s="41"/>
      <c r="H33" s="1"/>
      <c r="I33" s="3"/>
      <c r="J33" s="3"/>
      <c r="K33" s="3"/>
      <c r="L33" s="3"/>
      <c r="M33" s="3"/>
      <c r="N33" s="3"/>
      <c r="O33" s="3"/>
      <c r="P33" s="3"/>
      <c r="Q33" s="3"/>
      <c r="R33" s="3"/>
      <c r="S33" s="3"/>
      <c r="T33" s="3"/>
      <c r="U33" s="3"/>
      <c r="V33" s="3"/>
      <c r="W33" s="3"/>
      <c r="X33" s="3"/>
      <c r="Y33" s="3"/>
      <c r="Z33" s="3"/>
    </row>
    <row r="34" ht="15.75" customHeight="1">
      <c r="A34" s="40"/>
      <c r="B34" s="40"/>
      <c r="C34" s="41"/>
      <c r="D34" s="41"/>
      <c r="E34" s="41"/>
      <c r="F34" s="41"/>
      <c r="G34" s="41"/>
      <c r="H34" s="1"/>
      <c r="I34" s="3"/>
      <c r="J34" s="3"/>
      <c r="K34" s="3"/>
      <c r="L34" s="3"/>
      <c r="M34" s="3"/>
      <c r="N34" s="3"/>
      <c r="O34" s="3"/>
      <c r="P34" s="3"/>
      <c r="Q34" s="3"/>
      <c r="R34" s="3"/>
      <c r="S34" s="3"/>
      <c r="T34" s="3"/>
      <c r="U34" s="3"/>
      <c r="V34" s="3"/>
      <c r="W34" s="3"/>
      <c r="X34" s="3"/>
      <c r="Y34" s="3"/>
      <c r="Z34" s="3"/>
    </row>
    <row r="35" ht="15.75" customHeight="1">
      <c r="A35" s="40"/>
      <c r="B35" s="40"/>
      <c r="C35" s="41"/>
      <c r="D35" s="41"/>
      <c r="E35" s="41"/>
      <c r="F35" s="41"/>
      <c r="G35" s="41"/>
      <c r="H35" s="1"/>
      <c r="I35" s="3"/>
      <c r="J35" s="3"/>
      <c r="K35" s="3"/>
      <c r="L35" s="3"/>
      <c r="M35" s="3"/>
      <c r="N35" s="3"/>
      <c r="O35" s="3"/>
      <c r="P35" s="3"/>
      <c r="Q35" s="3"/>
      <c r="R35" s="3"/>
      <c r="S35" s="3"/>
      <c r="T35" s="3"/>
      <c r="U35" s="3"/>
      <c r="V35" s="3"/>
      <c r="W35" s="3"/>
      <c r="X35" s="3"/>
      <c r="Y35" s="3"/>
      <c r="Z35" s="3"/>
    </row>
    <row r="36" ht="15.75" customHeight="1">
      <c r="A36" s="40"/>
      <c r="B36" s="40"/>
      <c r="C36" s="41"/>
      <c r="D36" s="41"/>
      <c r="E36" s="41"/>
      <c r="F36" s="41"/>
      <c r="G36" s="41"/>
      <c r="H36" s="1"/>
      <c r="I36" s="3"/>
      <c r="J36" s="3"/>
      <c r="K36" s="3"/>
      <c r="L36" s="3"/>
      <c r="M36" s="3"/>
      <c r="N36" s="3"/>
      <c r="O36" s="3"/>
      <c r="P36" s="3"/>
      <c r="Q36" s="3"/>
      <c r="R36" s="3"/>
      <c r="S36" s="3"/>
      <c r="T36" s="3"/>
      <c r="U36" s="3"/>
      <c r="V36" s="3"/>
      <c r="W36" s="3"/>
      <c r="X36" s="3"/>
      <c r="Y36" s="3"/>
      <c r="Z36" s="3"/>
    </row>
    <row r="37" ht="15.75" customHeight="1">
      <c r="A37" s="40"/>
      <c r="B37" s="40"/>
      <c r="C37" s="41"/>
      <c r="D37" s="41"/>
      <c r="E37" s="41"/>
      <c r="F37" s="41"/>
      <c r="G37" s="41"/>
      <c r="H37" s="1"/>
      <c r="I37" s="3"/>
      <c r="J37" s="3"/>
      <c r="K37" s="3"/>
      <c r="L37" s="3"/>
      <c r="M37" s="3"/>
      <c r="N37" s="3"/>
      <c r="O37" s="3"/>
      <c r="P37" s="3"/>
      <c r="Q37" s="3"/>
      <c r="R37" s="3"/>
      <c r="S37" s="3"/>
      <c r="T37" s="3"/>
      <c r="U37" s="3"/>
      <c r="V37" s="3"/>
      <c r="W37" s="3"/>
      <c r="X37" s="3"/>
      <c r="Y37" s="3"/>
      <c r="Z37" s="3"/>
    </row>
    <row r="38" ht="15.75" customHeight="1">
      <c r="A38" s="40"/>
      <c r="B38" s="40"/>
      <c r="C38" s="41"/>
      <c r="D38" s="41"/>
      <c r="E38" s="41"/>
      <c r="F38" s="41"/>
      <c r="G38" s="41"/>
      <c r="H38" s="1"/>
      <c r="I38" s="3"/>
      <c r="J38" s="3"/>
      <c r="K38" s="3"/>
      <c r="L38" s="3"/>
      <c r="M38" s="3"/>
      <c r="N38" s="3"/>
      <c r="O38" s="3"/>
      <c r="P38" s="3"/>
      <c r="Q38" s="3"/>
      <c r="R38" s="3"/>
      <c r="S38" s="3"/>
      <c r="T38" s="3"/>
      <c r="U38" s="3"/>
      <c r="V38" s="3"/>
      <c r="W38" s="3"/>
      <c r="X38" s="3"/>
      <c r="Y38" s="3"/>
      <c r="Z38" s="3"/>
    </row>
    <row r="39" ht="15.75" customHeight="1">
      <c r="A39" s="40"/>
      <c r="B39" s="40"/>
      <c r="C39" s="41"/>
      <c r="D39" s="41"/>
      <c r="E39" s="41"/>
      <c r="F39" s="41"/>
      <c r="G39" s="41"/>
      <c r="H39" s="1"/>
      <c r="I39" s="3"/>
      <c r="J39" s="3"/>
      <c r="K39" s="3"/>
      <c r="L39" s="3"/>
      <c r="M39" s="3"/>
      <c r="N39" s="3"/>
      <c r="O39" s="3"/>
      <c r="P39" s="3"/>
      <c r="Q39" s="3"/>
      <c r="R39" s="3"/>
      <c r="S39" s="3"/>
      <c r="T39" s="3"/>
      <c r="U39" s="3"/>
      <c r="V39" s="3"/>
      <c r="W39" s="3"/>
      <c r="X39" s="3"/>
      <c r="Y39" s="3"/>
      <c r="Z39" s="3"/>
    </row>
    <row r="40" ht="15.75" customHeight="1">
      <c r="A40" s="40"/>
      <c r="B40" s="40"/>
      <c r="C40" s="41"/>
      <c r="D40" s="41"/>
      <c r="E40" s="41"/>
      <c r="F40" s="41"/>
      <c r="G40" s="41"/>
      <c r="H40" s="1"/>
      <c r="I40" s="3"/>
      <c r="J40" s="3"/>
      <c r="K40" s="3"/>
      <c r="L40" s="3"/>
      <c r="M40" s="3"/>
      <c r="N40" s="3"/>
      <c r="O40" s="3"/>
      <c r="P40" s="3"/>
      <c r="Q40" s="3"/>
      <c r="R40" s="3"/>
      <c r="S40" s="3"/>
      <c r="T40" s="3"/>
      <c r="U40" s="3"/>
      <c r="V40" s="3"/>
      <c r="W40" s="3"/>
      <c r="X40" s="3"/>
      <c r="Y40" s="3"/>
      <c r="Z40" s="3"/>
    </row>
    <row r="41" ht="15.75" customHeight="1">
      <c r="A41" s="40"/>
      <c r="B41" s="40"/>
      <c r="C41" s="41"/>
      <c r="D41" s="41"/>
      <c r="E41" s="41"/>
      <c r="F41" s="41"/>
      <c r="G41" s="41"/>
      <c r="H41" s="1"/>
      <c r="I41" s="3"/>
      <c r="J41" s="3"/>
      <c r="K41" s="3"/>
      <c r="L41" s="3"/>
      <c r="M41" s="3"/>
      <c r="N41" s="3"/>
      <c r="O41" s="3"/>
      <c r="P41" s="3"/>
      <c r="Q41" s="3"/>
      <c r="R41" s="3"/>
      <c r="S41" s="3"/>
      <c r="T41" s="3"/>
      <c r="U41" s="3"/>
      <c r="V41" s="3"/>
      <c r="W41" s="3"/>
      <c r="X41" s="3"/>
      <c r="Y41" s="3"/>
      <c r="Z41" s="3"/>
    </row>
    <row r="42" ht="15.75" customHeight="1">
      <c r="A42" s="40"/>
      <c r="B42" s="40"/>
      <c r="C42" s="41"/>
      <c r="D42" s="41"/>
      <c r="E42" s="41"/>
      <c r="F42" s="41"/>
      <c r="G42" s="41"/>
      <c r="H42" s="1"/>
      <c r="I42" s="3"/>
      <c r="J42" s="3"/>
      <c r="K42" s="3"/>
      <c r="L42" s="3"/>
      <c r="M42" s="3"/>
      <c r="N42" s="3"/>
      <c r="O42" s="3"/>
      <c r="P42" s="3"/>
      <c r="Q42" s="3"/>
      <c r="R42" s="3"/>
      <c r="S42" s="3"/>
      <c r="T42" s="3"/>
      <c r="U42" s="3"/>
      <c r="V42" s="3"/>
      <c r="W42" s="3"/>
      <c r="X42" s="3"/>
      <c r="Y42" s="3"/>
      <c r="Z42" s="3"/>
    </row>
    <row r="43" ht="15.75" customHeight="1">
      <c r="A43" s="40"/>
      <c r="B43" s="40"/>
      <c r="C43" s="41"/>
      <c r="D43" s="41"/>
      <c r="E43" s="41"/>
      <c r="F43" s="41"/>
      <c r="G43" s="41"/>
      <c r="H43" s="1"/>
      <c r="I43" s="3"/>
      <c r="J43" s="3"/>
      <c r="K43" s="3"/>
      <c r="L43" s="3"/>
      <c r="M43" s="3"/>
      <c r="N43" s="3"/>
      <c r="O43" s="3"/>
      <c r="P43" s="3"/>
      <c r="Q43" s="3"/>
      <c r="R43" s="3"/>
      <c r="S43" s="3"/>
      <c r="T43" s="3"/>
      <c r="U43" s="3"/>
      <c r="V43" s="3"/>
      <c r="W43" s="3"/>
      <c r="X43" s="3"/>
      <c r="Y43" s="3"/>
      <c r="Z43" s="3"/>
    </row>
    <row r="44" ht="15.75" customHeight="1">
      <c r="A44" s="40"/>
      <c r="B44" s="40"/>
      <c r="C44" s="41"/>
      <c r="D44" s="41"/>
      <c r="E44" s="41"/>
      <c r="F44" s="41"/>
      <c r="G44" s="41"/>
      <c r="H44" s="1"/>
      <c r="I44" s="3"/>
      <c r="J44" s="3"/>
      <c r="K44" s="3"/>
      <c r="L44" s="3"/>
      <c r="M44" s="3"/>
      <c r="N44" s="3"/>
      <c r="O44" s="3"/>
      <c r="P44" s="3"/>
      <c r="Q44" s="3"/>
      <c r="R44" s="3"/>
      <c r="S44" s="3"/>
      <c r="T44" s="3"/>
      <c r="U44" s="3"/>
      <c r="V44" s="3"/>
      <c r="W44" s="3"/>
      <c r="X44" s="3"/>
      <c r="Y44" s="3"/>
      <c r="Z44" s="3"/>
    </row>
    <row r="45" ht="15.75" customHeight="1">
      <c r="A45" s="40"/>
      <c r="B45" s="40"/>
      <c r="C45" s="41"/>
      <c r="D45" s="41"/>
      <c r="E45" s="41"/>
      <c r="F45" s="41"/>
      <c r="G45" s="41"/>
      <c r="H45" s="1"/>
      <c r="I45" s="3"/>
      <c r="J45" s="3"/>
      <c r="K45" s="3"/>
      <c r="L45" s="3"/>
      <c r="M45" s="3"/>
      <c r="N45" s="3"/>
      <c r="O45" s="3"/>
      <c r="P45" s="3"/>
      <c r="Q45" s="3"/>
      <c r="R45" s="3"/>
      <c r="S45" s="3"/>
      <c r="T45" s="3"/>
      <c r="U45" s="3"/>
      <c r="V45" s="3"/>
      <c r="W45" s="3"/>
      <c r="X45" s="3"/>
      <c r="Y45" s="3"/>
      <c r="Z45" s="3"/>
    </row>
    <row r="46" ht="15.75" customHeight="1">
      <c r="A46" s="40"/>
      <c r="B46" s="40"/>
      <c r="C46" s="41"/>
      <c r="D46" s="41"/>
      <c r="E46" s="41"/>
      <c r="F46" s="41"/>
      <c r="G46" s="41"/>
      <c r="H46" s="1"/>
      <c r="I46" s="3"/>
      <c r="J46" s="3"/>
      <c r="K46" s="3"/>
      <c r="L46" s="3"/>
      <c r="M46" s="3"/>
      <c r="N46" s="3"/>
      <c r="O46" s="3"/>
      <c r="P46" s="3"/>
      <c r="Q46" s="3"/>
      <c r="R46" s="3"/>
      <c r="S46" s="3"/>
      <c r="T46" s="3"/>
      <c r="U46" s="3"/>
      <c r="V46" s="3"/>
      <c r="W46" s="3"/>
      <c r="X46" s="3"/>
      <c r="Y46" s="3"/>
      <c r="Z46" s="3"/>
    </row>
    <row r="47" ht="15.75" customHeight="1">
      <c r="A47" s="40"/>
      <c r="B47" s="40"/>
      <c r="C47" s="41"/>
      <c r="D47" s="41"/>
      <c r="E47" s="41"/>
      <c r="F47" s="41"/>
      <c r="G47" s="41"/>
      <c r="H47" s="1"/>
      <c r="I47" s="3"/>
      <c r="J47" s="3"/>
      <c r="K47" s="3"/>
      <c r="L47" s="3"/>
      <c r="M47" s="3"/>
      <c r="N47" s="3"/>
      <c r="O47" s="3"/>
      <c r="P47" s="3"/>
      <c r="Q47" s="3"/>
      <c r="R47" s="3"/>
      <c r="S47" s="3"/>
      <c r="T47" s="3"/>
      <c r="U47" s="3"/>
      <c r="V47" s="3"/>
      <c r="W47" s="3"/>
      <c r="X47" s="3"/>
      <c r="Y47" s="3"/>
      <c r="Z47" s="3"/>
    </row>
    <row r="48" ht="15.75" customHeight="1">
      <c r="A48" s="40"/>
      <c r="B48" s="40"/>
      <c r="C48" s="41"/>
      <c r="D48" s="41"/>
      <c r="E48" s="41"/>
      <c r="F48" s="41"/>
      <c r="G48" s="41"/>
      <c r="H48" s="1"/>
      <c r="I48" s="3"/>
      <c r="J48" s="3"/>
      <c r="K48" s="3"/>
      <c r="L48" s="3"/>
      <c r="M48" s="3"/>
      <c r="N48" s="3"/>
      <c r="O48" s="3"/>
      <c r="P48" s="3"/>
      <c r="Q48" s="3"/>
      <c r="R48" s="3"/>
      <c r="S48" s="3"/>
      <c r="T48" s="3"/>
      <c r="U48" s="3"/>
      <c r="V48" s="3"/>
      <c r="W48" s="3"/>
      <c r="X48" s="3"/>
      <c r="Y48" s="3"/>
      <c r="Z48" s="3"/>
    </row>
    <row r="49" ht="15.75" customHeight="1">
      <c r="A49" s="40"/>
      <c r="B49" s="40"/>
      <c r="C49" s="41"/>
      <c r="D49" s="41"/>
      <c r="E49" s="41"/>
      <c r="F49" s="41"/>
      <c r="G49" s="41"/>
      <c r="H49" s="1"/>
      <c r="I49" s="3"/>
      <c r="J49" s="3"/>
      <c r="K49" s="3"/>
      <c r="L49" s="3"/>
      <c r="M49" s="3"/>
      <c r="N49" s="3"/>
      <c r="O49" s="3"/>
      <c r="P49" s="3"/>
      <c r="Q49" s="3"/>
      <c r="R49" s="3"/>
      <c r="S49" s="3"/>
      <c r="T49" s="3"/>
      <c r="U49" s="3"/>
      <c r="V49" s="3"/>
      <c r="W49" s="3"/>
      <c r="X49" s="3"/>
      <c r="Y49" s="3"/>
      <c r="Z49" s="3"/>
    </row>
    <row r="50" ht="15.75" customHeight="1">
      <c r="A50" s="40"/>
      <c r="B50" s="40"/>
      <c r="C50" s="41"/>
      <c r="D50" s="41"/>
      <c r="E50" s="41"/>
      <c r="F50" s="41"/>
      <c r="G50" s="41"/>
      <c r="H50" s="1"/>
      <c r="I50" s="3"/>
      <c r="J50" s="3"/>
      <c r="K50" s="3"/>
      <c r="L50" s="3"/>
      <c r="M50" s="3"/>
      <c r="N50" s="3"/>
      <c r="O50" s="3"/>
      <c r="P50" s="3"/>
      <c r="Q50" s="3"/>
      <c r="R50" s="3"/>
      <c r="S50" s="3"/>
      <c r="T50" s="3"/>
      <c r="U50" s="3"/>
      <c r="V50" s="3"/>
      <c r="W50" s="3"/>
      <c r="X50" s="3"/>
      <c r="Y50" s="3"/>
      <c r="Z50" s="3"/>
    </row>
    <row r="51" ht="15.75" customHeight="1">
      <c r="A51" s="40"/>
      <c r="B51" s="40"/>
      <c r="C51" s="41"/>
      <c r="D51" s="41"/>
      <c r="E51" s="41"/>
      <c r="F51" s="41"/>
      <c r="G51" s="41"/>
      <c r="H51" s="1"/>
      <c r="I51" s="3"/>
      <c r="J51" s="3"/>
      <c r="K51" s="3"/>
      <c r="L51" s="3"/>
      <c r="M51" s="3"/>
      <c r="N51" s="3"/>
      <c r="O51" s="3"/>
      <c r="P51" s="3"/>
      <c r="Q51" s="3"/>
      <c r="R51" s="3"/>
      <c r="S51" s="3"/>
      <c r="T51" s="3"/>
      <c r="U51" s="3"/>
      <c r="V51" s="3"/>
      <c r="W51" s="3"/>
      <c r="X51" s="3"/>
      <c r="Y51" s="3"/>
      <c r="Z51" s="3"/>
    </row>
    <row r="52" ht="15.75" customHeight="1">
      <c r="A52" s="40"/>
      <c r="B52" s="40"/>
      <c r="C52" s="41"/>
      <c r="D52" s="41"/>
      <c r="E52" s="41"/>
      <c r="F52" s="41"/>
      <c r="G52" s="41"/>
      <c r="H52" s="1"/>
      <c r="I52" s="3"/>
      <c r="J52" s="3"/>
      <c r="K52" s="3"/>
      <c r="L52" s="3"/>
      <c r="M52" s="3"/>
      <c r="N52" s="3"/>
      <c r="O52" s="3"/>
      <c r="P52" s="3"/>
      <c r="Q52" s="3"/>
      <c r="R52" s="3"/>
      <c r="S52" s="3"/>
      <c r="T52" s="3"/>
      <c r="U52" s="3"/>
      <c r="V52" s="3"/>
      <c r="W52" s="3"/>
      <c r="X52" s="3"/>
      <c r="Y52" s="3"/>
      <c r="Z52" s="3"/>
    </row>
    <row r="53" ht="15.75" customHeight="1">
      <c r="A53" s="40"/>
      <c r="B53" s="40"/>
      <c r="C53" s="41"/>
      <c r="D53" s="41"/>
      <c r="E53" s="41"/>
      <c r="F53" s="41"/>
      <c r="G53" s="41"/>
      <c r="H53" s="1"/>
      <c r="I53" s="3"/>
      <c r="J53" s="3"/>
      <c r="K53" s="3"/>
      <c r="L53" s="3"/>
      <c r="M53" s="3"/>
      <c r="N53" s="3"/>
      <c r="O53" s="3"/>
      <c r="P53" s="3"/>
      <c r="Q53" s="3"/>
      <c r="R53" s="3"/>
      <c r="S53" s="3"/>
      <c r="T53" s="3"/>
      <c r="U53" s="3"/>
      <c r="V53" s="3"/>
      <c r="W53" s="3"/>
      <c r="X53" s="3"/>
      <c r="Y53" s="3"/>
      <c r="Z53" s="3"/>
    </row>
    <row r="54" ht="15.75" customHeight="1">
      <c r="A54" s="40"/>
      <c r="B54" s="40"/>
      <c r="C54" s="41"/>
      <c r="D54" s="41"/>
      <c r="E54" s="41"/>
      <c r="F54" s="41"/>
      <c r="G54" s="41"/>
      <c r="H54" s="1"/>
      <c r="I54" s="3"/>
      <c r="J54" s="3"/>
      <c r="K54" s="3"/>
      <c r="L54" s="3"/>
      <c r="M54" s="3"/>
      <c r="N54" s="3"/>
      <c r="O54" s="3"/>
      <c r="P54" s="3"/>
      <c r="Q54" s="3"/>
      <c r="R54" s="3"/>
      <c r="S54" s="3"/>
      <c r="T54" s="3"/>
      <c r="U54" s="3"/>
      <c r="V54" s="3"/>
      <c r="W54" s="3"/>
      <c r="X54" s="3"/>
      <c r="Y54" s="3"/>
      <c r="Z54" s="3"/>
    </row>
    <row r="55" ht="15.75" customHeight="1">
      <c r="A55" s="40"/>
      <c r="B55" s="40"/>
      <c r="C55" s="41"/>
      <c r="D55" s="41"/>
      <c r="E55" s="41"/>
      <c r="F55" s="41"/>
      <c r="G55" s="41"/>
      <c r="H55" s="1"/>
      <c r="I55" s="3"/>
      <c r="J55" s="3"/>
      <c r="K55" s="3"/>
      <c r="L55" s="3"/>
      <c r="M55" s="3"/>
      <c r="N55" s="3"/>
      <c r="O55" s="3"/>
      <c r="P55" s="3"/>
      <c r="Q55" s="3"/>
      <c r="R55" s="3"/>
      <c r="S55" s="3"/>
      <c r="T55" s="3"/>
      <c r="U55" s="3"/>
      <c r="V55" s="3"/>
      <c r="W55" s="3"/>
      <c r="X55" s="3"/>
      <c r="Y55" s="3"/>
      <c r="Z55" s="3"/>
    </row>
    <row r="56" ht="15.75" customHeight="1">
      <c r="A56" s="40"/>
      <c r="B56" s="40"/>
      <c r="C56" s="41"/>
      <c r="D56" s="41"/>
      <c r="E56" s="41"/>
      <c r="F56" s="41"/>
      <c r="G56" s="41"/>
      <c r="H56" s="1"/>
      <c r="I56" s="3"/>
      <c r="J56" s="3"/>
      <c r="K56" s="3"/>
      <c r="L56" s="3"/>
      <c r="M56" s="3"/>
      <c r="N56" s="3"/>
      <c r="O56" s="3"/>
      <c r="P56" s="3"/>
      <c r="Q56" s="3"/>
      <c r="R56" s="3"/>
      <c r="S56" s="3"/>
      <c r="T56" s="3"/>
      <c r="U56" s="3"/>
      <c r="V56" s="3"/>
      <c r="W56" s="3"/>
      <c r="X56" s="3"/>
      <c r="Y56" s="3"/>
      <c r="Z56" s="3"/>
    </row>
    <row r="57" ht="15.75" customHeight="1">
      <c r="A57" s="40"/>
      <c r="B57" s="40"/>
      <c r="C57" s="41"/>
      <c r="D57" s="41"/>
      <c r="E57" s="41"/>
      <c r="F57" s="41"/>
      <c r="G57" s="41"/>
      <c r="H57" s="1"/>
      <c r="I57" s="3"/>
      <c r="J57" s="3"/>
      <c r="K57" s="3"/>
      <c r="L57" s="3"/>
      <c r="M57" s="3"/>
      <c r="N57" s="3"/>
      <c r="O57" s="3"/>
      <c r="P57" s="3"/>
      <c r="Q57" s="3"/>
      <c r="R57" s="3"/>
      <c r="S57" s="3"/>
      <c r="T57" s="3"/>
      <c r="U57" s="3"/>
      <c r="V57" s="3"/>
      <c r="W57" s="3"/>
      <c r="X57" s="3"/>
      <c r="Y57" s="3"/>
      <c r="Z57" s="3"/>
    </row>
    <row r="58" ht="15.75" customHeight="1">
      <c r="A58" s="40"/>
      <c r="B58" s="40"/>
      <c r="C58" s="41"/>
      <c r="D58" s="41"/>
      <c r="E58" s="41"/>
      <c r="F58" s="41"/>
      <c r="G58" s="41"/>
      <c r="H58" s="1"/>
      <c r="I58" s="3"/>
      <c r="J58" s="3"/>
      <c r="K58" s="3"/>
      <c r="L58" s="3"/>
      <c r="M58" s="3"/>
      <c r="N58" s="3"/>
      <c r="O58" s="3"/>
      <c r="P58" s="3"/>
      <c r="Q58" s="3"/>
      <c r="R58" s="3"/>
      <c r="S58" s="3"/>
      <c r="T58" s="3"/>
      <c r="U58" s="3"/>
      <c r="V58" s="3"/>
      <c r="W58" s="3"/>
      <c r="X58" s="3"/>
      <c r="Y58" s="3"/>
      <c r="Z58" s="3"/>
    </row>
    <row r="59" ht="15.75" customHeight="1">
      <c r="A59" s="40"/>
      <c r="B59" s="40"/>
      <c r="C59" s="41"/>
      <c r="D59" s="41"/>
      <c r="E59" s="41"/>
      <c r="F59" s="41"/>
      <c r="G59" s="41"/>
      <c r="H59" s="1"/>
      <c r="I59" s="3"/>
      <c r="J59" s="3"/>
      <c r="K59" s="3"/>
      <c r="L59" s="3"/>
      <c r="M59" s="3"/>
      <c r="N59" s="3"/>
      <c r="O59" s="3"/>
      <c r="P59" s="3"/>
      <c r="Q59" s="3"/>
      <c r="R59" s="3"/>
      <c r="S59" s="3"/>
      <c r="T59" s="3"/>
      <c r="U59" s="3"/>
      <c r="V59" s="3"/>
      <c r="W59" s="3"/>
      <c r="X59" s="3"/>
      <c r="Y59" s="3"/>
      <c r="Z59" s="3"/>
    </row>
    <row r="60" ht="15.75" customHeight="1">
      <c r="A60" s="40"/>
      <c r="B60" s="40"/>
      <c r="C60" s="41"/>
      <c r="D60" s="41"/>
      <c r="E60" s="41"/>
      <c r="F60" s="41"/>
      <c r="G60" s="41"/>
      <c r="H60" s="1"/>
      <c r="I60" s="3"/>
      <c r="J60" s="3"/>
      <c r="K60" s="3"/>
      <c r="L60" s="3"/>
      <c r="M60" s="3"/>
      <c r="N60" s="3"/>
      <c r="O60" s="3"/>
      <c r="P60" s="3"/>
      <c r="Q60" s="3"/>
      <c r="R60" s="3"/>
      <c r="S60" s="3"/>
      <c r="T60" s="3"/>
      <c r="U60" s="3"/>
      <c r="V60" s="3"/>
      <c r="W60" s="3"/>
      <c r="X60" s="3"/>
      <c r="Y60" s="3"/>
      <c r="Z60" s="3"/>
    </row>
    <row r="61" ht="15.75" customHeight="1">
      <c r="A61" s="40"/>
      <c r="B61" s="40"/>
      <c r="C61" s="41"/>
      <c r="D61" s="41"/>
      <c r="E61" s="41"/>
      <c r="F61" s="41"/>
      <c r="G61" s="41"/>
      <c r="H61" s="1"/>
      <c r="I61" s="3"/>
      <c r="J61" s="3"/>
      <c r="K61" s="3"/>
      <c r="L61" s="3"/>
      <c r="M61" s="3"/>
      <c r="N61" s="3"/>
      <c r="O61" s="3"/>
      <c r="P61" s="3"/>
      <c r="Q61" s="3"/>
      <c r="R61" s="3"/>
      <c r="S61" s="3"/>
      <c r="T61" s="3"/>
      <c r="U61" s="3"/>
      <c r="V61" s="3"/>
      <c r="W61" s="3"/>
      <c r="X61" s="3"/>
      <c r="Y61" s="3"/>
      <c r="Z61" s="3"/>
    </row>
    <row r="62" ht="15.75" customHeight="1">
      <c r="A62" s="40"/>
      <c r="B62" s="40"/>
      <c r="C62" s="41"/>
      <c r="D62" s="41"/>
      <c r="E62" s="41"/>
      <c r="F62" s="41"/>
      <c r="G62" s="41"/>
      <c r="H62" s="1"/>
      <c r="I62" s="3"/>
      <c r="J62" s="3"/>
      <c r="K62" s="3"/>
      <c r="L62" s="3"/>
      <c r="M62" s="3"/>
      <c r="N62" s="3"/>
      <c r="O62" s="3"/>
      <c r="P62" s="3"/>
      <c r="Q62" s="3"/>
      <c r="R62" s="3"/>
      <c r="S62" s="3"/>
      <c r="T62" s="3"/>
      <c r="U62" s="3"/>
      <c r="V62" s="3"/>
      <c r="W62" s="3"/>
      <c r="X62" s="3"/>
      <c r="Y62" s="3"/>
      <c r="Z62" s="3"/>
    </row>
    <row r="63" ht="15.75" customHeight="1">
      <c r="A63" s="40"/>
      <c r="B63" s="40"/>
      <c r="C63" s="41"/>
      <c r="D63" s="41"/>
      <c r="E63" s="41"/>
      <c r="F63" s="41"/>
      <c r="G63" s="41"/>
      <c r="H63" s="1"/>
      <c r="I63" s="3"/>
      <c r="J63" s="3"/>
      <c r="K63" s="3"/>
      <c r="L63" s="3"/>
      <c r="M63" s="3"/>
      <c r="N63" s="3"/>
      <c r="O63" s="3"/>
      <c r="P63" s="3"/>
      <c r="Q63" s="3"/>
      <c r="R63" s="3"/>
      <c r="S63" s="3"/>
      <c r="T63" s="3"/>
      <c r="U63" s="3"/>
      <c r="V63" s="3"/>
      <c r="W63" s="3"/>
      <c r="X63" s="3"/>
      <c r="Y63" s="3"/>
      <c r="Z63" s="3"/>
    </row>
    <row r="64" ht="15.75" customHeight="1">
      <c r="A64" s="40"/>
      <c r="B64" s="40"/>
      <c r="C64" s="41"/>
      <c r="D64" s="41"/>
      <c r="E64" s="41"/>
      <c r="F64" s="41"/>
      <c r="G64" s="41"/>
      <c r="H64" s="1"/>
      <c r="I64" s="3"/>
      <c r="J64" s="3"/>
      <c r="K64" s="3"/>
      <c r="L64" s="3"/>
      <c r="M64" s="3"/>
      <c r="N64" s="3"/>
      <c r="O64" s="3"/>
      <c r="P64" s="3"/>
      <c r="Q64" s="3"/>
      <c r="R64" s="3"/>
      <c r="S64" s="3"/>
      <c r="T64" s="3"/>
      <c r="U64" s="3"/>
      <c r="V64" s="3"/>
      <c r="W64" s="3"/>
      <c r="X64" s="3"/>
      <c r="Y64" s="3"/>
      <c r="Z64" s="3"/>
    </row>
    <row r="65" ht="15.75" customHeight="1">
      <c r="A65" s="40"/>
      <c r="B65" s="40"/>
      <c r="C65" s="41"/>
      <c r="D65" s="41"/>
      <c r="E65" s="41"/>
      <c r="F65" s="41"/>
      <c r="G65" s="41"/>
      <c r="H65" s="1"/>
      <c r="I65" s="3"/>
      <c r="J65" s="3"/>
      <c r="K65" s="3"/>
      <c r="L65" s="3"/>
      <c r="M65" s="3"/>
      <c r="N65" s="3"/>
      <c r="O65" s="3"/>
      <c r="P65" s="3"/>
      <c r="Q65" s="3"/>
      <c r="R65" s="3"/>
      <c r="S65" s="3"/>
      <c r="T65" s="3"/>
      <c r="U65" s="3"/>
      <c r="V65" s="3"/>
      <c r="W65" s="3"/>
      <c r="X65" s="3"/>
      <c r="Y65" s="3"/>
      <c r="Z65" s="3"/>
    </row>
    <row r="66" ht="15.75" customHeight="1">
      <c r="A66" s="40"/>
      <c r="B66" s="40"/>
      <c r="C66" s="41"/>
      <c r="D66" s="41"/>
      <c r="E66" s="41"/>
      <c r="F66" s="41"/>
      <c r="G66" s="41"/>
      <c r="H66" s="1"/>
      <c r="I66" s="3"/>
      <c r="J66" s="3"/>
      <c r="K66" s="3"/>
      <c r="L66" s="3"/>
      <c r="M66" s="3"/>
      <c r="N66" s="3"/>
      <c r="O66" s="3"/>
      <c r="P66" s="3"/>
      <c r="Q66" s="3"/>
      <c r="R66" s="3"/>
      <c r="S66" s="3"/>
      <c r="T66" s="3"/>
      <c r="U66" s="3"/>
      <c r="V66" s="3"/>
      <c r="W66" s="3"/>
      <c r="X66" s="3"/>
      <c r="Y66" s="3"/>
      <c r="Z66" s="3"/>
    </row>
    <row r="67" ht="15.75" customHeight="1">
      <c r="A67" s="40"/>
      <c r="B67" s="40"/>
      <c r="C67" s="41"/>
      <c r="D67" s="41"/>
      <c r="E67" s="41"/>
      <c r="F67" s="41"/>
      <c r="G67" s="41"/>
      <c r="H67" s="1"/>
      <c r="I67" s="3"/>
      <c r="J67" s="3"/>
      <c r="K67" s="3"/>
      <c r="L67" s="3"/>
      <c r="M67" s="3"/>
      <c r="N67" s="3"/>
      <c r="O67" s="3"/>
      <c r="P67" s="3"/>
      <c r="Q67" s="3"/>
      <c r="R67" s="3"/>
      <c r="S67" s="3"/>
      <c r="T67" s="3"/>
      <c r="U67" s="3"/>
      <c r="V67" s="3"/>
      <c r="W67" s="3"/>
      <c r="X67" s="3"/>
      <c r="Y67" s="3"/>
      <c r="Z67" s="3"/>
    </row>
    <row r="68" ht="15.75" customHeight="1">
      <c r="A68" s="40"/>
      <c r="B68" s="40"/>
      <c r="C68" s="41"/>
      <c r="D68" s="41"/>
      <c r="E68" s="41"/>
      <c r="F68" s="41"/>
      <c r="G68" s="41"/>
      <c r="H68" s="1"/>
      <c r="I68" s="3"/>
      <c r="J68" s="3"/>
      <c r="K68" s="3"/>
      <c r="L68" s="3"/>
      <c r="M68" s="3"/>
      <c r="N68" s="3"/>
      <c r="O68" s="3"/>
      <c r="P68" s="3"/>
      <c r="Q68" s="3"/>
      <c r="R68" s="3"/>
      <c r="S68" s="3"/>
      <c r="T68" s="3"/>
      <c r="U68" s="3"/>
      <c r="V68" s="3"/>
      <c r="W68" s="3"/>
      <c r="X68" s="3"/>
      <c r="Y68" s="3"/>
      <c r="Z68" s="3"/>
    </row>
    <row r="69" ht="15.75" customHeight="1">
      <c r="A69" s="40"/>
      <c r="B69" s="40"/>
      <c r="C69" s="41"/>
      <c r="D69" s="41"/>
      <c r="E69" s="41"/>
      <c r="F69" s="41"/>
      <c r="G69" s="41"/>
      <c r="H69" s="1"/>
      <c r="I69" s="3"/>
      <c r="J69" s="3"/>
      <c r="K69" s="3"/>
      <c r="L69" s="3"/>
      <c r="M69" s="3"/>
      <c r="N69" s="3"/>
      <c r="O69" s="3"/>
      <c r="P69" s="3"/>
      <c r="Q69" s="3"/>
      <c r="R69" s="3"/>
      <c r="S69" s="3"/>
      <c r="T69" s="3"/>
      <c r="U69" s="3"/>
      <c r="V69" s="3"/>
      <c r="W69" s="3"/>
      <c r="X69" s="3"/>
      <c r="Y69" s="3"/>
      <c r="Z69" s="3"/>
    </row>
    <row r="70" ht="15.75" customHeight="1">
      <c r="A70" s="40"/>
      <c r="B70" s="40"/>
      <c r="C70" s="41"/>
      <c r="D70" s="41"/>
      <c r="E70" s="41"/>
      <c r="F70" s="41"/>
      <c r="G70" s="41"/>
      <c r="H70" s="1"/>
      <c r="I70" s="3"/>
      <c r="J70" s="3"/>
      <c r="K70" s="3"/>
      <c r="L70" s="3"/>
      <c r="M70" s="3"/>
      <c r="N70" s="3"/>
      <c r="O70" s="3"/>
      <c r="P70" s="3"/>
      <c r="Q70" s="3"/>
      <c r="R70" s="3"/>
      <c r="S70" s="3"/>
      <c r="T70" s="3"/>
      <c r="U70" s="3"/>
      <c r="V70" s="3"/>
      <c r="W70" s="3"/>
      <c r="X70" s="3"/>
      <c r="Y70" s="3"/>
      <c r="Z70" s="3"/>
    </row>
    <row r="71" ht="15.75" customHeight="1">
      <c r="A71" s="40"/>
      <c r="B71" s="40"/>
      <c r="C71" s="41"/>
      <c r="D71" s="41"/>
      <c r="E71" s="41"/>
      <c r="F71" s="41"/>
      <c r="G71" s="41"/>
      <c r="H71" s="1"/>
      <c r="I71" s="3"/>
      <c r="J71" s="3"/>
      <c r="K71" s="3"/>
      <c r="L71" s="3"/>
      <c r="M71" s="3"/>
      <c r="N71" s="3"/>
      <c r="O71" s="3"/>
      <c r="P71" s="3"/>
      <c r="Q71" s="3"/>
      <c r="R71" s="3"/>
      <c r="S71" s="3"/>
      <c r="T71" s="3"/>
      <c r="U71" s="3"/>
      <c r="V71" s="3"/>
      <c r="W71" s="3"/>
      <c r="X71" s="3"/>
      <c r="Y71" s="3"/>
      <c r="Z71" s="3"/>
    </row>
    <row r="72" ht="15.75" customHeight="1">
      <c r="A72" s="40"/>
      <c r="B72" s="40"/>
      <c r="C72" s="41"/>
      <c r="D72" s="41"/>
      <c r="E72" s="41"/>
      <c r="F72" s="41"/>
      <c r="G72" s="41"/>
      <c r="H72" s="1"/>
      <c r="I72" s="3"/>
      <c r="J72" s="3"/>
      <c r="K72" s="3"/>
      <c r="L72" s="3"/>
      <c r="M72" s="3"/>
      <c r="N72" s="3"/>
      <c r="O72" s="3"/>
      <c r="P72" s="3"/>
      <c r="Q72" s="3"/>
      <c r="R72" s="3"/>
      <c r="S72" s="3"/>
      <c r="T72" s="3"/>
      <c r="U72" s="3"/>
      <c r="V72" s="3"/>
      <c r="W72" s="3"/>
      <c r="X72" s="3"/>
      <c r="Y72" s="3"/>
      <c r="Z72" s="3"/>
    </row>
    <row r="73" ht="15.75" customHeight="1">
      <c r="A73" s="40"/>
      <c r="B73" s="40"/>
      <c r="C73" s="41"/>
      <c r="D73" s="41"/>
      <c r="E73" s="41"/>
      <c r="F73" s="41"/>
      <c r="G73" s="41"/>
      <c r="H73" s="1"/>
      <c r="I73" s="3"/>
      <c r="J73" s="3"/>
      <c r="K73" s="3"/>
      <c r="L73" s="3"/>
      <c r="M73" s="3"/>
      <c r="N73" s="3"/>
      <c r="O73" s="3"/>
      <c r="P73" s="3"/>
      <c r="Q73" s="3"/>
      <c r="R73" s="3"/>
      <c r="S73" s="3"/>
      <c r="T73" s="3"/>
      <c r="U73" s="3"/>
      <c r="V73" s="3"/>
      <c r="W73" s="3"/>
      <c r="X73" s="3"/>
      <c r="Y73" s="3"/>
      <c r="Z73" s="3"/>
    </row>
    <row r="74" ht="15.75" customHeight="1">
      <c r="A74" s="40"/>
      <c r="B74" s="40"/>
      <c r="C74" s="41"/>
      <c r="D74" s="41"/>
      <c r="E74" s="41"/>
      <c r="F74" s="41"/>
      <c r="G74" s="41"/>
      <c r="H74" s="1"/>
      <c r="I74" s="3"/>
      <c r="J74" s="3"/>
      <c r="K74" s="3"/>
      <c r="L74" s="3"/>
      <c r="M74" s="3"/>
      <c r="N74" s="3"/>
      <c r="O74" s="3"/>
      <c r="P74" s="3"/>
      <c r="Q74" s="3"/>
      <c r="R74" s="3"/>
      <c r="S74" s="3"/>
      <c r="T74" s="3"/>
      <c r="U74" s="3"/>
      <c r="V74" s="3"/>
      <c r="W74" s="3"/>
      <c r="X74" s="3"/>
      <c r="Y74" s="3"/>
      <c r="Z74" s="3"/>
    </row>
    <row r="75" ht="15.75" customHeight="1">
      <c r="A75" s="40"/>
      <c r="B75" s="40"/>
      <c r="C75" s="41"/>
      <c r="D75" s="41"/>
      <c r="E75" s="41"/>
      <c r="F75" s="41"/>
      <c r="G75" s="41"/>
      <c r="H75" s="1"/>
      <c r="I75" s="3"/>
      <c r="J75" s="3"/>
      <c r="K75" s="3"/>
      <c r="L75" s="3"/>
      <c r="M75" s="3"/>
      <c r="N75" s="3"/>
      <c r="O75" s="3"/>
      <c r="P75" s="3"/>
      <c r="Q75" s="3"/>
      <c r="R75" s="3"/>
      <c r="S75" s="3"/>
      <c r="T75" s="3"/>
      <c r="U75" s="3"/>
      <c r="V75" s="3"/>
      <c r="W75" s="3"/>
      <c r="X75" s="3"/>
      <c r="Y75" s="3"/>
      <c r="Z75" s="3"/>
    </row>
    <row r="76" ht="15.75" customHeight="1">
      <c r="A76" s="40"/>
      <c r="B76" s="40"/>
      <c r="C76" s="41"/>
      <c r="D76" s="41"/>
      <c r="E76" s="41"/>
      <c r="F76" s="41"/>
      <c r="G76" s="41"/>
      <c r="H76" s="1"/>
      <c r="I76" s="3"/>
      <c r="J76" s="3"/>
      <c r="K76" s="3"/>
      <c r="L76" s="3"/>
      <c r="M76" s="3"/>
      <c r="N76" s="3"/>
      <c r="O76" s="3"/>
      <c r="P76" s="3"/>
      <c r="Q76" s="3"/>
      <c r="R76" s="3"/>
      <c r="S76" s="3"/>
      <c r="T76" s="3"/>
      <c r="U76" s="3"/>
      <c r="V76" s="3"/>
      <c r="W76" s="3"/>
      <c r="X76" s="3"/>
      <c r="Y76" s="3"/>
      <c r="Z76" s="3"/>
    </row>
    <row r="77" ht="15.75" customHeight="1">
      <c r="A77" s="40"/>
      <c r="B77" s="40"/>
      <c r="C77" s="41"/>
      <c r="D77" s="41"/>
      <c r="E77" s="41"/>
      <c r="F77" s="41"/>
      <c r="G77" s="41"/>
      <c r="H77" s="1"/>
      <c r="I77" s="3"/>
      <c r="J77" s="3"/>
      <c r="K77" s="3"/>
      <c r="L77" s="3"/>
      <c r="M77" s="3"/>
      <c r="N77" s="3"/>
      <c r="O77" s="3"/>
      <c r="P77" s="3"/>
      <c r="Q77" s="3"/>
      <c r="R77" s="3"/>
      <c r="S77" s="3"/>
      <c r="T77" s="3"/>
      <c r="U77" s="3"/>
      <c r="V77" s="3"/>
      <c r="W77" s="3"/>
      <c r="X77" s="3"/>
      <c r="Y77" s="3"/>
      <c r="Z77" s="3"/>
    </row>
    <row r="78" ht="15.75" customHeight="1">
      <c r="A78" s="40"/>
      <c r="B78" s="40"/>
      <c r="C78" s="41"/>
      <c r="D78" s="41"/>
      <c r="E78" s="41"/>
      <c r="F78" s="41"/>
      <c r="G78" s="41"/>
      <c r="H78" s="1"/>
      <c r="I78" s="3"/>
      <c r="J78" s="3"/>
      <c r="K78" s="3"/>
      <c r="L78" s="3"/>
      <c r="M78" s="3"/>
      <c r="N78" s="3"/>
      <c r="O78" s="3"/>
      <c r="P78" s="3"/>
      <c r="Q78" s="3"/>
      <c r="R78" s="3"/>
      <c r="S78" s="3"/>
      <c r="T78" s="3"/>
      <c r="U78" s="3"/>
      <c r="V78" s="3"/>
      <c r="W78" s="3"/>
      <c r="X78" s="3"/>
      <c r="Y78" s="3"/>
      <c r="Z78" s="3"/>
    </row>
    <row r="79" ht="15.75" customHeight="1">
      <c r="A79" s="40"/>
      <c r="B79" s="40"/>
      <c r="C79" s="41"/>
      <c r="D79" s="41"/>
      <c r="E79" s="41"/>
      <c r="F79" s="41"/>
      <c r="G79" s="41"/>
      <c r="H79" s="1"/>
      <c r="I79" s="3"/>
      <c r="J79" s="3"/>
      <c r="K79" s="3"/>
      <c r="L79" s="3"/>
      <c r="M79" s="3"/>
      <c r="N79" s="3"/>
      <c r="O79" s="3"/>
      <c r="P79" s="3"/>
      <c r="Q79" s="3"/>
      <c r="R79" s="3"/>
      <c r="S79" s="3"/>
      <c r="T79" s="3"/>
      <c r="U79" s="3"/>
      <c r="V79" s="3"/>
      <c r="W79" s="3"/>
      <c r="X79" s="3"/>
      <c r="Y79" s="3"/>
      <c r="Z79" s="3"/>
    </row>
    <row r="80" ht="15.75" customHeight="1">
      <c r="A80" s="40"/>
      <c r="B80" s="40"/>
      <c r="C80" s="41"/>
      <c r="D80" s="41"/>
      <c r="E80" s="41"/>
      <c r="F80" s="41"/>
      <c r="G80" s="41"/>
      <c r="H80" s="1"/>
      <c r="I80" s="3"/>
      <c r="J80" s="3"/>
      <c r="K80" s="3"/>
      <c r="L80" s="3"/>
      <c r="M80" s="3"/>
      <c r="N80" s="3"/>
      <c r="O80" s="3"/>
      <c r="P80" s="3"/>
      <c r="Q80" s="3"/>
      <c r="R80" s="3"/>
      <c r="S80" s="3"/>
      <c r="T80" s="3"/>
      <c r="U80" s="3"/>
      <c r="V80" s="3"/>
      <c r="W80" s="3"/>
      <c r="X80" s="3"/>
      <c r="Y80" s="3"/>
      <c r="Z80" s="3"/>
    </row>
    <row r="81" ht="15.75" customHeight="1">
      <c r="A81" s="40"/>
      <c r="B81" s="40"/>
      <c r="C81" s="41"/>
      <c r="D81" s="41"/>
      <c r="E81" s="41"/>
      <c r="F81" s="41"/>
      <c r="G81" s="41"/>
      <c r="H81" s="1"/>
      <c r="I81" s="3"/>
      <c r="J81" s="3"/>
      <c r="K81" s="3"/>
      <c r="L81" s="3"/>
      <c r="M81" s="3"/>
      <c r="N81" s="3"/>
      <c r="O81" s="3"/>
      <c r="P81" s="3"/>
      <c r="Q81" s="3"/>
      <c r="R81" s="3"/>
      <c r="S81" s="3"/>
      <c r="T81" s="3"/>
      <c r="U81" s="3"/>
      <c r="V81" s="3"/>
      <c r="W81" s="3"/>
      <c r="X81" s="3"/>
      <c r="Y81" s="3"/>
      <c r="Z81" s="3"/>
    </row>
    <row r="82" ht="15.75" customHeight="1">
      <c r="A82" s="40"/>
      <c r="B82" s="40"/>
      <c r="C82" s="41"/>
      <c r="D82" s="41"/>
      <c r="E82" s="41"/>
      <c r="F82" s="41"/>
      <c r="G82" s="41"/>
      <c r="H82" s="1"/>
      <c r="I82" s="3"/>
      <c r="J82" s="3"/>
      <c r="K82" s="3"/>
      <c r="L82" s="3"/>
      <c r="M82" s="3"/>
      <c r="N82" s="3"/>
      <c r="O82" s="3"/>
      <c r="P82" s="3"/>
      <c r="Q82" s="3"/>
      <c r="R82" s="3"/>
      <c r="S82" s="3"/>
      <c r="T82" s="3"/>
      <c r="U82" s="3"/>
      <c r="V82" s="3"/>
      <c r="W82" s="3"/>
      <c r="X82" s="3"/>
      <c r="Y82" s="3"/>
      <c r="Z82" s="3"/>
    </row>
    <row r="83" ht="15.75" customHeight="1">
      <c r="A83" s="40"/>
      <c r="B83" s="40"/>
      <c r="C83" s="41"/>
      <c r="D83" s="41"/>
      <c r="E83" s="41"/>
      <c r="F83" s="41"/>
      <c r="G83" s="41"/>
      <c r="H83" s="1"/>
      <c r="I83" s="3"/>
      <c r="J83" s="3"/>
      <c r="K83" s="3"/>
      <c r="L83" s="3"/>
      <c r="M83" s="3"/>
      <c r="N83" s="3"/>
      <c r="O83" s="3"/>
      <c r="P83" s="3"/>
      <c r="Q83" s="3"/>
      <c r="R83" s="3"/>
      <c r="S83" s="3"/>
      <c r="T83" s="3"/>
      <c r="U83" s="3"/>
      <c r="V83" s="3"/>
      <c r="W83" s="3"/>
      <c r="X83" s="3"/>
      <c r="Y83" s="3"/>
      <c r="Z83" s="3"/>
    </row>
    <row r="84" ht="15.75" customHeight="1">
      <c r="A84" s="40"/>
      <c r="B84" s="40"/>
      <c r="C84" s="41"/>
      <c r="D84" s="41"/>
      <c r="E84" s="41"/>
      <c r="F84" s="41"/>
      <c r="G84" s="41"/>
      <c r="H84" s="1"/>
      <c r="I84" s="3"/>
      <c r="J84" s="3"/>
      <c r="K84" s="3"/>
      <c r="L84" s="3"/>
      <c r="M84" s="3"/>
      <c r="N84" s="3"/>
      <c r="O84" s="3"/>
      <c r="P84" s="3"/>
      <c r="Q84" s="3"/>
      <c r="R84" s="3"/>
      <c r="S84" s="3"/>
      <c r="T84" s="3"/>
      <c r="U84" s="3"/>
      <c r="V84" s="3"/>
      <c r="W84" s="3"/>
      <c r="X84" s="3"/>
      <c r="Y84" s="3"/>
      <c r="Z84" s="3"/>
    </row>
    <row r="85" ht="15.75" customHeight="1">
      <c r="A85" s="40"/>
      <c r="B85" s="40"/>
      <c r="C85" s="41"/>
      <c r="D85" s="41"/>
      <c r="E85" s="41"/>
      <c r="F85" s="41"/>
      <c r="G85" s="41"/>
      <c r="H85" s="1"/>
      <c r="I85" s="3"/>
      <c r="J85" s="3"/>
      <c r="K85" s="3"/>
      <c r="L85" s="3"/>
      <c r="M85" s="3"/>
      <c r="N85" s="3"/>
      <c r="O85" s="3"/>
      <c r="P85" s="3"/>
      <c r="Q85" s="3"/>
      <c r="R85" s="3"/>
      <c r="S85" s="3"/>
      <c r="T85" s="3"/>
      <c r="U85" s="3"/>
      <c r="V85" s="3"/>
      <c r="W85" s="3"/>
      <c r="X85" s="3"/>
      <c r="Y85" s="3"/>
      <c r="Z85" s="3"/>
    </row>
    <row r="86" ht="15.75" customHeight="1">
      <c r="A86" s="40"/>
      <c r="B86" s="40"/>
      <c r="C86" s="41"/>
      <c r="D86" s="41"/>
      <c r="E86" s="41"/>
      <c r="F86" s="41"/>
      <c r="G86" s="41"/>
      <c r="H86" s="1"/>
      <c r="I86" s="3"/>
      <c r="J86" s="3"/>
      <c r="K86" s="3"/>
      <c r="L86" s="3"/>
      <c r="M86" s="3"/>
      <c r="N86" s="3"/>
      <c r="O86" s="3"/>
      <c r="P86" s="3"/>
      <c r="Q86" s="3"/>
      <c r="R86" s="3"/>
      <c r="S86" s="3"/>
      <c r="T86" s="3"/>
      <c r="U86" s="3"/>
      <c r="V86" s="3"/>
      <c r="W86" s="3"/>
      <c r="X86" s="3"/>
      <c r="Y86" s="3"/>
      <c r="Z86" s="3"/>
    </row>
    <row r="87" ht="15.75" customHeight="1">
      <c r="A87" s="40"/>
      <c r="B87" s="40"/>
      <c r="C87" s="41"/>
      <c r="D87" s="41"/>
      <c r="E87" s="41"/>
      <c r="F87" s="41"/>
      <c r="G87" s="41"/>
      <c r="H87" s="1"/>
      <c r="I87" s="3"/>
      <c r="J87" s="3"/>
      <c r="K87" s="3"/>
      <c r="L87" s="3"/>
      <c r="M87" s="3"/>
      <c r="N87" s="3"/>
      <c r="O87" s="3"/>
      <c r="P87" s="3"/>
      <c r="Q87" s="3"/>
      <c r="R87" s="3"/>
      <c r="S87" s="3"/>
      <c r="T87" s="3"/>
      <c r="U87" s="3"/>
      <c r="V87" s="3"/>
      <c r="W87" s="3"/>
      <c r="X87" s="3"/>
      <c r="Y87" s="3"/>
      <c r="Z87" s="3"/>
    </row>
    <row r="88" ht="15.75" customHeight="1">
      <c r="A88" s="40"/>
      <c r="B88" s="40"/>
      <c r="C88" s="41"/>
      <c r="D88" s="41"/>
      <c r="E88" s="41"/>
      <c r="F88" s="41"/>
      <c r="G88" s="41"/>
      <c r="H88" s="1"/>
      <c r="I88" s="3"/>
      <c r="J88" s="3"/>
      <c r="K88" s="3"/>
      <c r="L88" s="3"/>
      <c r="M88" s="3"/>
      <c r="N88" s="3"/>
      <c r="O88" s="3"/>
      <c r="P88" s="3"/>
      <c r="Q88" s="3"/>
      <c r="R88" s="3"/>
      <c r="S88" s="3"/>
      <c r="T88" s="3"/>
      <c r="U88" s="3"/>
      <c r="V88" s="3"/>
      <c r="W88" s="3"/>
      <c r="X88" s="3"/>
      <c r="Y88" s="3"/>
      <c r="Z88" s="3"/>
    </row>
    <row r="89" ht="15.75" customHeight="1">
      <c r="A89" s="40"/>
      <c r="B89" s="40"/>
      <c r="C89" s="41"/>
      <c r="D89" s="41"/>
      <c r="E89" s="41"/>
      <c r="F89" s="41"/>
      <c r="G89" s="41"/>
      <c r="H89" s="1"/>
      <c r="I89" s="3"/>
      <c r="J89" s="3"/>
      <c r="K89" s="3"/>
      <c r="L89" s="3"/>
      <c r="M89" s="3"/>
      <c r="N89" s="3"/>
      <c r="O89" s="3"/>
      <c r="P89" s="3"/>
      <c r="Q89" s="3"/>
      <c r="R89" s="3"/>
      <c r="S89" s="3"/>
      <c r="T89" s="3"/>
      <c r="U89" s="3"/>
      <c r="V89" s="3"/>
      <c r="W89" s="3"/>
      <c r="X89" s="3"/>
      <c r="Y89" s="3"/>
      <c r="Z89" s="3"/>
    </row>
    <row r="90" ht="15.75" customHeight="1">
      <c r="A90" s="40"/>
      <c r="B90" s="40"/>
      <c r="C90" s="41"/>
      <c r="D90" s="41"/>
      <c r="E90" s="41"/>
      <c r="F90" s="41"/>
      <c r="G90" s="41"/>
      <c r="H90" s="1"/>
      <c r="I90" s="3"/>
      <c r="J90" s="3"/>
      <c r="K90" s="3"/>
      <c r="L90" s="3"/>
      <c r="M90" s="3"/>
      <c r="N90" s="3"/>
      <c r="O90" s="3"/>
      <c r="P90" s="3"/>
      <c r="Q90" s="3"/>
      <c r="R90" s="3"/>
      <c r="S90" s="3"/>
      <c r="T90" s="3"/>
      <c r="U90" s="3"/>
      <c r="V90" s="3"/>
      <c r="W90" s="3"/>
      <c r="X90" s="3"/>
      <c r="Y90" s="3"/>
      <c r="Z90" s="3"/>
    </row>
    <row r="91" ht="15.75" customHeight="1">
      <c r="A91" s="40"/>
      <c r="B91" s="40"/>
      <c r="C91" s="41"/>
      <c r="D91" s="41"/>
      <c r="E91" s="41"/>
      <c r="F91" s="41"/>
      <c r="G91" s="41"/>
      <c r="H91" s="1"/>
      <c r="I91" s="3"/>
      <c r="J91" s="3"/>
      <c r="K91" s="3"/>
      <c r="L91" s="3"/>
      <c r="M91" s="3"/>
      <c r="N91" s="3"/>
      <c r="O91" s="3"/>
      <c r="P91" s="3"/>
      <c r="Q91" s="3"/>
      <c r="R91" s="3"/>
      <c r="S91" s="3"/>
      <c r="T91" s="3"/>
      <c r="U91" s="3"/>
      <c r="V91" s="3"/>
      <c r="W91" s="3"/>
      <c r="X91" s="3"/>
      <c r="Y91" s="3"/>
      <c r="Z91" s="3"/>
    </row>
    <row r="92" ht="15.75" customHeight="1">
      <c r="A92" s="40"/>
      <c r="B92" s="40"/>
      <c r="C92" s="41"/>
      <c r="D92" s="41"/>
      <c r="E92" s="41"/>
      <c r="F92" s="41"/>
      <c r="G92" s="41"/>
      <c r="H92" s="1"/>
      <c r="I92" s="3"/>
      <c r="J92" s="3"/>
      <c r="K92" s="3"/>
      <c r="L92" s="3"/>
      <c r="M92" s="3"/>
      <c r="N92" s="3"/>
      <c r="O92" s="3"/>
      <c r="P92" s="3"/>
      <c r="Q92" s="3"/>
      <c r="R92" s="3"/>
      <c r="S92" s="3"/>
      <c r="T92" s="3"/>
      <c r="U92" s="3"/>
      <c r="V92" s="3"/>
      <c r="W92" s="3"/>
      <c r="X92" s="3"/>
      <c r="Y92" s="3"/>
      <c r="Z92" s="3"/>
    </row>
    <row r="93" ht="15.75" customHeight="1">
      <c r="A93" s="40"/>
      <c r="B93" s="40"/>
      <c r="C93" s="41"/>
      <c r="D93" s="41"/>
      <c r="E93" s="41"/>
      <c r="F93" s="41"/>
      <c r="G93" s="41"/>
      <c r="H93" s="1"/>
      <c r="I93" s="3"/>
      <c r="J93" s="3"/>
      <c r="K93" s="3"/>
      <c r="L93" s="3"/>
      <c r="M93" s="3"/>
      <c r="N93" s="3"/>
      <c r="O93" s="3"/>
      <c r="P93" s="3"/>
      <c r="Q93" s="3"/>
      <c r="R93" s="3"/>
      <c r="S93" s="3"/>
      <c r="T93" s="3"/>
      <c r="U93" s="3"/>
      <c r="V93" s="3"/>
      <c r="W93" s="3"/>
      <c r="X93" s="3"/>
      <c r="Y93" s="3"/>
      <c r="Z93" s="3"/>
    </row>
    <row r="94" ht="15.75" customHeight="1">
      <c r="A94" s="40"/>
      <c r="B94" s="40"/>
      <c r="C94" s="41"/>
      <c r="D94" s="41"/>
      <c r="E94" s="41"/>
      <c r="F94" s="41"/>
      <c r="G94" s="41"/>
      <c r="H94" s="1"/>
      <c r="I94" s="3"/>
      <c r="J94" s="3"/>
      <c r="K94" s="3"/>
      <c r="L94" s="3"/>
      <c r="M94" s="3"/>
      <c r="N94" s="3"/>
      <c r="O94" s="3"/>
      <c r="P94" s="3"/>
      <c r="Q94" s="3"/>
      <c r="R94" s="3"/>
      <c r="S94" s="3"/>
      <c r="T94" s="3"/>
      <c r="U94" s="3"/>
      <c r="V94" s="3"/>
      <c r="W94" s="3"/>
      <c r="X94" s="3"/>
      <c r="Y94" s="3"/>
      <c r="Z94" s="3"/>
    </row>
    <row r="95" ht="15.75" customHeight="1">
      <c r="A95" s="40"/>
      <c r="B95" s="40"/>
      <c r="C95" s="41"/>
      <c r="D95" s="41"/>
      <c r="E95" s="41"/>
      <c r="F95" s="41"/>
      <c r="G95" s="41"/>
      <c r="H95" s="1"/>
      <c r="I95" s="3"/>
      <c r="J95" s="3"/>
      <c r="K95" s="3"/>
      <c r="L95" s="3"/>
      <c r="M95" s="3"/>
      <c r="N95" s="3"/>
      <c r="O95" s="3"/>
      <c r="P95" s="3"/>
      <c r="Q95" s="3"/>
      <c r="R95" s="3"/>
      <c r="S95" s="3"/>
      <c r="T95" s="3"/>
      <c r="U95" s="3"/>
      <c r="V95" s="3"/>
      <c r="W95" s="3"/>
      <c r="X95" s="3"/>
      <c r="Y95" s="3"/>
      <c r="Z95" s="3"/>
    </row>
    <row r="96" ht="15.75" customHeight="1">
      <c r="A96" s="40"/>
      <c r="B96" s="40"/>
      <c r="C96" s="41"/>
      <c r="D96" s="41"/>
      <c r="E96" s="41"/>
      <c r="F96" s="41"/>
      <c r="G96" s="41"/>
      <c r="H96" s="1"/>
      <c r="I96" s="3"/>
      <c r="J96" s="3"/>
      <c r="K96" s="3"/>
      <c r="L96" s="3"/>
      <c r="M96" s="3"/>
      <c r="N96" s="3"/>
      <c r="O96" s="3"/>
      <c r="P96" s="3"/>
      <c r="Q96" s="3"/>
      <c r="R96" s="3"/>
      <c r="S96" s="3"/>
      <c r="T96" s="3"/>
      <c r="U96" s="3"/>
      <c r="V96" s="3"/>
      <c r="W96" s="3"/>
      <c r="X96" s="3"/>
      <c r="Y96" s="3"/>
      <c r="Z96" s="3"/>
    </row>
    <row r="97" ht="15.75" customHeight="1">
      <c r="A97" s="40"/>
      <c r="B97" s="40"/>
      <c r="C97" s="41"/>
      <c r="D97" s="41"/>
      <c r="E97" s="41"/>
      <c r="F97" s="41"/>
      <c r="G97" s="41"/>
      <c r="H97" s="1"/>
      <c r="I97" s="3"/>
      <c r="J97" s="3"/>
      <c r="K97" s="3"/>
      <c r="L97" s="3"/>
      <c r="M97" s="3"/>
      <c r="N97" s="3"/>
      <c r="O97" s="3"/>
      <c r="P97" s="3"/>
      <c r="Q97" s="3"/>
      <c r="R97" s="3"/>
      <c r="S97" s="3"/>
      <c r="T97" s="3"/>
      <c r="U97" s="3"/>
      <c r="V97" s="3"/>
      <c r="W97" s="3"/>
      <c r="X97" s="3"/>
      <c r="Y97" s="3"/>
      <c r="Z97" s="3"/>
    </row>
    <row r="98" ht="15.75" customHeight="1">
      <c r="A98" s="40"/>
      <c r="B98" s="40"/>
      <c r="C98" s="41"/>
      <c r="D98" s="41"/>
      <c r="E98" s="41"/>
      <c r="F98" s="41"/>
      <c r="G98" s="41"/>
      <c r="H98" s="1"/>
      <c r="I98" s="3"/>
      <c r="J98" s="3"/>
      <c r="K98" s="3"/>
      <c r="L98" s="3"/>
      <c r="M98" s="3"/>
      <c r="N98" s="3"/>
      <c r="O98" s="3"/>
      <c r="P98" s="3"/>
      <c r="Q98" s="3"/>
      <c r="R98" s="3"/>
      <c r="S98" s="3"/>
      <c r="T98" s="3"/>
      <c r="U98" s="3"/>
      <c r="V98" s="3"/>
      <c r="W98" s="3"/>
      <c r="X98" s="3"/>
      <c r="Y98" s="3"/>
      <c r="Z98" s="3"/>
    </row>
    <row r="99" ht="15.75" customHeight="1">
      <c r="A99" s="40"/>
      <c r="B99" s="40"/>
      <c r="C99" s="41"/>
      <c r="D99" s="41"/>
      <c r="E99" s="41"/>
      <c r="F99" s="41"/>
      <c r="G99" s="41"/>
      <c r="H99" s="1"/>
      <c r="I99" s="3"/>
      <c r="J99" s="3"/>
      <c r="K99" s="3"/>
      <c r="L99" s="3"/>
      <c r="M99" s="3"/>
      <c r="N99" s="3"/>
      <c r="O99" s="3"/>
      <c r="P99" s="3"/>
      <c r="Q99" s="3"/>
      <c r="R99" s="3"/>
      <c r="S99" s="3"/>
      <c r="T99" s="3"/>
      <c r="U99" s="3"/>
      <c r="V99" s="3"/>
      <c r="W99" s="3"/>
      <c r="X99" s="3"/>
      <c r="Y99" s="3"/>
      <c r="Z99" s="3"/>
    </row>
    <row r="100" ht="15.75" customHeight="1">
      <c r="A100" s="40"/>
      <c r="B100" s="40"/>
      <c r="C100" s="41"/>
      <c r="D100" s="41"/>
      <c r="E100" s="41"/>
      <c r="F100" s="41"/>
      <c r="G100" s="41"/>
      <c r="H100" s="1"/>
      <c r="I100" s="3"/>
      <c r="J100" s="3"/>
      <c r="K100" s="3"/>
      <c r="L100" s="3"/>
      <c r="M100" s="3"/>
      <c r="N100" s="3"/>
      <c r="O100" s="3"/>
      <c r="P100" s="3"/>
      <c r="Q100" s="3"/>
      <c r="R100" s="3"/>
      <c r="S100" s="3"/>
      <c r="T100" s="3"/>
      <c r="U100" s="3"/>
      <c r="V100" s="3"/>
      <c r="W100" s="3"/>
      <c r="X100" s="3"/>
      <c r="Y100" s="3"/>
      <c r="Z100" s="3"/>
    </row>
    <row r="101" ht="15.75" customHeight="1">
      <c r="A101" s="40"/>
      <c r="B101" s="40"/>
      <c r="C101" s="41"/>
      <c r="D101" s="41"/>
      <c r="E101" s="41"/>
      <c r="F101" s="41"/>
      <c r="G101" s="41"/>
      <c r="H101" s="1"/>
      <c r="I101" s="3"/>
      <c r="J101" s="3"/>
      <c r="K101" s="3"/>
      <c r="L101" s="3"/>
      <c r="M101" s="3"/>
      <c r="N101" s="3"/>
      <c r="O101" s="3"/>
      <c r="P101" s="3"/>
      <c r="Q101" s="3"/>
      <c r="R101" s="3"/>
      <c r="S101" s="3"/>
      <c r="T101" s="3"/>
      <c r="U101" s="3"/>
      <c r="V101" s="3"/>
      <c r="W101" s="3"/>
      <c r="X101" s="3"/>
      <c r="Y101" s="3"/>
      <c r="Z101" s="3"/>
    </row>
    <row r="102" ht="15.75" customHeight="1">
      <c r="A102" s="40"/>
      <c r="B102" s="40"/>
      <c r="C102" s="41"/>
      <c r="D102" s="41"/>
      <c r="E102" s="41"/>
      <c r="F102" s="41"/>
      <c r="G102" s="41"/>
      <c r="H102" s="1"/>
      <c r="I102" s="3"/>
      <c r="J102" s="3"/>
      <c r="K102" s="3"/>
      <c r="L102" s="3"/>
      <c r="M102" s="3"/>
      <c r="N102" s="3"/>
      <c r="O102" s="3"/>
      <c r="P102" s="3"/>
      <c r="Q102" s="3"/>
      <c r="R102" s="3"/>
      <c r="S102" s="3"/>
      <c r="T102" s="3"/>
      <c r="U102" s="3"/>
      <c r="V102" s="3"/>
      <c r="W102" s="3"/>
      <c r="X102" s="3"/>
      <c r="Y102" s="3"/>
      <c r="Z102" s="3"/>
    </row>
    <row r="103" ht="15.75" customHeight="1">
      <c r="A103" s="40"/>
      <c r="B103" s="40"/>
      <c r="C103" s="41"/>
      <c r="D103" s="41"/>
      <c r="E103" s="41"/>
      <c r="F103" s="41"/>
      <c r="G103" s="41"/>
      <c r="H103" s="1"/>
      <c r="I103" s="3"/>
      <c r="J103" s="3"/>
      <c r="K103" s="3"/>
      <c r="L103" s="3"/>
      <c r="M103" s="3"/>
      <c r="N103" s="3"/>
      <c r="O103" s="3"/>
      <c r="P103" s="3"/>
      <c r="Q103" s="3"/>
      <c r="R103" s="3"/>
      <c r="S103" s="3"/>
      <c r="T103" s="3"/>
      <c r="U103" s="3"/>
      <c r="V103" s="3"/>
      <c r="W103" s="3"/>
      <c r="X103" s="3"/>
      <c r="Y103" s="3"/>
      <c r="Z103" s="3"/>
    </row>
    <row r="104" ht="15.75" customHeight="1">
      <c r="A104" s="40"/>
      <c r="B104" s="40"/>
      <c r="C104" s="41"/>
      <c r="D104" s="41"/>
      <c r="E104" s="41"/>
      <c r="F104" s="41"/>
      <c r="G104" s="41"/>
      <c r="H104" s="1"/>
      <c r="I104" s="3"/>
      <c r="J104" s="3"/>
      <c r="K104" s="3"/>
      <c r="L104" s="3"/>
      <c r="M104" s="3"/>
      <c r="N104" s="3"/>
      <c r="O104" s="3"/>
      <c r="P104" s="3"/>
      <c r="Q104" s="3"/>
      <c r="R104" s="3"/>
      <c r="S104" s="3"/>
      <c r="T104" s="3"/>
      <c r="U104" s="3"/>
      <c r="V104" s="3"/>
      <c r="W104" s="3"/>
      <c r="X104" s="3"/>
      <c r="Y104" s="3"/>
      <c r="Z104" s="3"/>
    </row>
    <row r="105" ht="15.75" customHeight="1">
      <c r="A105" s="40"/>
      <c r="B105" s="40"/>
      <c r="C105" s="41"/>
      <c r="D105" s="41"/>
      <c r="E105" s="41"/>
      <c r="F105" s="41"/>
      <c r="G105" s="41"/>
      <c r="H105" s="1"/>
      <c r="I105" s="3"/>
      <c r="J105" s="3"/>
      <c r="K105" s="3"/>
      <c r="L105" s="3"/>
      <c r="M105" s="3"/>
      <c r="N105" s="3"/>
      <c r="O105" s="3"/>
      <c r="P105" s="3"/>
      <c r="Q105" s="3"/>
      <c r="R105" s="3"/>
      <c r="S105" s="3"/>
      <c r="T105" s="3"/>
      <c r="U105" s="3"/>
      <c r="V105" s="3"/>
      <c r="W105" s="3"/>
      <c r="X105" s="3"/>
      <c r="Y105" s="3"/>
      <c r="Z105" s="3"/>
    </row>
    <row r="106" ht="15.75" customHeight="1">
      <c r="A106" s="40"/>
      <c r="B106" s="40"/>
      <c r="C106" s="41"/>
      <c r="D106" s="41"/>
      <c r="E106" s="41"/>
      <c r="F106" s="41"/>
      <c r="G106" s="41"/>
      <c r="H106" s="1"/>
      <c r="I106" s="3"/>
      <c r="J106" s="3"/>
      <c r="K106" s="3"/>
      <c r="L106" s="3"/>
      <c r="M106" s="3"/>
      <c r="N106" s="3"/>
      <c r="O106" s="3"/>
      <c r="P106" s="3"/>
      <c r="Q106" s="3"/>
      <c r="R106" s="3"/>
      <c r="S106" s="3"/>
      <c r="T106" s="3"/>
      <c r="U106" s="3"/>
      <c r="V106" s="3"/>
      <c r="W106" s="3"/>
      <c r="X106" s="3"/>
      <c r="Y106" s="3"/>
      <c r="Z106" s="3"/>
    </row>
    <row r="107" ht="15.75" customHeight="1">
      <c r="A107" s="40"/>
      <c r="B107" s="40"/>
      <c r="C107" s="41"/>
      <c r="D107" s="41"/>
      <c r="E107" s="41"/>
      <c r="F107" s="41"/>
      <c r="G107" s="41"/>
      <c r="H107" s="1"/>
      <c r="I107" s="3"/>
      <c r="J107" s="3"/>
      <c r="K107" s="3"/>
      <c r="L107" s="3"/>
      <c r="M107" s="3"/>
      <c r="N107" s="3"/>
      <c r="O107" s="3"/>
      <c r="P107" s="3"/>
      <c r="Q107" s="3"/>
      <c r="R107" s="3"/>
      <c r="S107" s="3"/>
      <c r="T107" s="3"/>
      <c r="U107" s="3"/>
      <c r="V107" s="3"/>
      <c r="W107" s="3"/>
      <c r="X107" s="3"/>
      <c r="Y107" s="3"/>
      <c r="Z107" s="3"/>
    </row>
    <row r="108" ht="15.75" customHeight="1">
      <c r="A108" s="40"/>
      <c r="B108" s="40"/>
      <c r="C108" s="41"/>
      <c r="D108" s="41"/>
      <c r="E108" s="41"/>
      <c r="F108" s="41"/>
      <c r="G108" s="41"/>
      <c r="H108" s="1"/>
      <c r="I108" s="3"/>
      <c r="J108" s="3"/>
      <c r="K108" s="3"/>
      <c r="L108" s="3"/>
      <c r="M108" s="3"/>
      <c r="N108" s="3"/>
      <c r="O108" s="3"/>
      <c r="P108" s="3"/>
      <c r="Q108" s="3"/>
      <c r="R108" s="3"/>
      <c r="S108" s="3"/>
      <c r="T108" s="3"/>
      <c r="U108" s="3"/>
      <c r="V108" s="3"/>
      <c r="W108" s="3"/>
      <c r="X108" s="3"/>
      <c r="Y108" s="3"/>
      <c r="Z108" s="3"/>
    </row>
    <row r="109" ht="15.75" customHeight="1">
      <c r="A109" s="40"/>
      <c r="B109" s="40"/>
      <c r="C109" s="41"/>
      <c r="D109" s="41"/>
      <c r="E109" s="41"/>
      <c r="F109" s="41"/>
      <c r="G109" s="41"/>
      <c r="H109" s="1"/>
      <c r="I109" s="3"/>
      <c r="J109" s="3"/>
      <c r="K109" s="3"/>
      <c r="L109" s="3"/>
      <c r="M109" s="3"/>
      <c r="N109" s="3"/>
      <c r="O109" s="3"/>
      <c r="P109" s="3"/>
      <c r="Q109" s="3"/>
      <c r="R109" s="3"/>
      <c r="S109" s="3"/>
      <c r="T109" s="3"/>
      <c r="U109" s="3"/>
      <c r="V109" s="3"/>
      <c r="W109" s="3"/>
      <c r="X109" s="3"/>
      <c r="Y109" s="3"/>
      <c r="Z109" s="3"/>
    </row>
    <row r="110" ht="15.75" customHeight="1">
      <c r="A110" s="40"/>
      <c r="B110" s="40"/>
      <c r="C110" s="41"/>
      <c r="D110" s="41"/>
      <c r="E110" s="41"/>
      <c r="F110" s="41"/>
      <c r="G110" s="41"/>
      <c r="H110" s="1"/>
      <c r="I110" s="3"/>
      <c r="J110" s="3"/>
      <c r="K110" s="3"/>
      <c r="L110" s="3"/>
      <c r="M110" s="3"/>
      <c r="N110" s="3"/>
      <c r="O110" s="3"/>
      <c r="P110" s="3"/>
      <c r="Q110" s="3"/>
      <c r="R110" s="3"/>
      <c r="S110" s="3"/>
      <c r="T110" s="3"/>
      <c r="U110" s="3"/>
      <c r="V110" s="3"/>
      <c r="W110" s="3"/>
      <c r="X110" s="3"/>
      <c r="Y110" s="3"/>
      <c r="Z110" s="3"/>
    </row>
    <row r="111" ht="15.75" customHeight="1">
      <c r="A111" s="40"/>
      <c r="B111" s="40"/>
      <c r="C111" s="41"/>
      <c r="D111" s="41"/>
      <c r="E111" s="41"/>
      <c r="F111" s="41"/>
      <c r="G111" s="41"/>
      <c r="H111" s="1"/>
      <c r="I111" s="3"/>
      <c r="J111" s="3"/>
      <c r="K111" s="3"/>
      <c r="L111" s="3"/>
      <c r="M111" s="3"/>
      <c r="N111" s="3"/>
      <c r="O111" s="3"/>
      <c r="P111" s="3"/>
      <c r="Q111" s="3"/>
      <c r="R111" s="3"/>
      <c r="S111" s="3"/>
      <c r="T111" s="3"/>
      <c r="U111" s="3"/>
      <c r="V111" s="3"/>
      <c r="W111" s="3"/>
      <c r="X111" s="3"/>
      <c r="Y111" s="3"/>
      <c r="Z111" s="3"/>
    </row>
    <row r="112" ht="15.75" customHeight="1">
      <c r="A112" s="40"/>
      <c r="B112" s="40"/>
      <c r="C112" s="41"/>
      <c r="D112" s="41"/>
      <c r="E112" s="41"/>
      <c r="F112" s="41"/>
      <c r="G112" s="41"/>
      <c r="H112" s="1"/>
      <c r="I112" s="3"/>
      <c r="J112" s="3"/>
      <c r="K112" s="3"/>
      <c r="L112" s="3"/>
      <c r="M112" s="3"/>
      <c r="N112" s="3"/>
      <c r="O112" s="3"/>
      <c r="P112" s="3"/>
      <c r="Q112" s="3"/>
      <c r="R112" s="3"/>
      <c r="S112" s="3"/>
      <c r="T112" s="3"/>
      <c r="U112" s="3"/>
      <c r="V112" s="3"/>
      <c r="W112" s="3"/>
      <c r="X112" s="3"/>
      <c r="Y112" s="3"/>
      <c r="Z112" s="3"/>
    </row>
    <row r="113" ht="15.75" customHeight="1">
      <c r="A113" s="40"/>
      <c r="B113" s="40"/>
      <c r="C113" s="41"/>
      <c r="D113" s="41"/>
      <c r="E113" s="41"/>
      <c r="F113" s="41"/>
      <c r="G113" s="41"/>
      <c r="H113" s="1"/>
      <c r="I113" s="3"/>
      <c r="J113" s="3"/>
      <c r="K113" s="3"/>
      <c r="L113" s="3"/>
      <c r="M113" s="3"/>
      <c r="N113" s="3"/>
      <c r="O113" s="3"/>
      <c r="P113" s="3"/>
      <c r="Q113" s="3"/>
      <c r="R113" s="3"/>
      <c r="S113" s="3"/>
      <c r="T113" s="3"/>
      <c r="U113" s="3"/>
      <c r="V113" s="3"/>
      <c r="W113" s="3"/>
      <c r="X113" s="3"/>
      <c r="Y113" s="3"/>
      <c r="Z113" s="3"/>
    </row>
    <row r="114" ht="15.75" customHeight="1">
      <c r="A114" s="40"/>
      <c r="B114" s="40"/>
      <c r="C114" s="41"/>
      <c r="D114" s="41"/>
      <c r="E114" s="41"/>
      <c r="F114" s="41"/>
      <c r="G114" s="41"/>
      <c r="H114" s="1"/>
      <c r="I114" s="3"/>
      <c r="J114" s="3"/>
      <c r="K114" s="3"/>
      <c r="L114" s="3"/>
      <c r="M114" s="3"/>
      <c r="N114" s="3"/>
      <c r="O114" s="3"/>
      <c r="P114" s="3"/>
      <c r="Q114" s="3"/>
      <c r="R114" s="3"/>
      <c r="S114" s="3"/>
      <c r="T114" s="3"/>
      <c r="U114" s="3"/>
      <c r="V114" s="3"/>
      <c r="W114" s="3"/>
      <c r="X114" s="3"/>
      <c r="Y114" s="3"/>
      <c r="Z114" s="3"/>
    </row>
    <row r="115" ht="15.75" customHeight="1">
      <c r="A115" s="40"/>
      <c r="B115" s="40"/>
      <c r="C115" s="41"/>
      <c r="D115" s="41"/>
      <c r="E115" s="41"/>
      <c r="F115" s="41"/>
      <c r="G115" s="41"/>
      <c r="H115" s="1"/>
      <c r="I115" s="3"/>
      <c r="J115" s="3"/>
      <c r="K115" s="3"/>
      <c r="L115" s="3"/>
      <c r="M115" s="3"/>
      <c r="N115" s="3"/>
      <c r="O115" s="3"/>
      <c r="P115" s="3"/>
      <c r="Q115" s="3"/>
      <c r="R115" s="3"/>
      <c r="S115" s="3"/>
      <c r="T115" s="3"/>
      <c r="U115" s="3"/>
      <c r="V115" s="3"/>
      <c r="W115" s="3"/>
      <c r="X115" s="3"/>
      <c r="Y115" s="3"/>
      <c r="Z115" s="3"/>
    </row>
    <row r="116" ht="15.75" customHeight="1">
      <c r="A116" s="40"/>
      <c r="B116" s="40"/>
      <c r="C116" s="41"/>
      <c r="D116" s="41"/>
      <c r="E116" s="41"/>
      <c r="F116" s="41"/>
      <c r="G116" s="41"/>
      <c r="H116" s="1"/>
      <c r="I116" s="3"/>
      <c r="J116" s="3"/>
      <c r="K116" s="3"/>
      <c r="L116" s="3"/>
      <c r="M116" s="3"/>
      <c r="N116" s="3"/>
      <c r="O116" s="3"/>
      <c r="P116" s="3"/>
      <c r="Q116" s="3"/>
      <c r="R116" s="3"/>
      <c r="S116" s="3"/>
      <c r="T116" s="3"/>
      <c r="U116" s="3"/>
      <c r="V116" s="3"/>
      <c r="W116" s="3"/>
      <c r="X116" s="3"/>
      <c r="Y116" s="3"/>
      <c r="Z116" s="3"/>
    </row>
    <row r="117" ht="15.75" customHeight="1">
      <c r="A117" s="40"/>
      <c r="B117" s="40"/>
      <c r="C117" s="41"/>
      <c r="D117" s="41"/>
      <c r="E117" s="41"/>
      <c r="F117" s="41"/>
      <c r="G117" s="41"/>
      <c r="H117" s="1"/>
      <c r="I117" s="3"/>
      <c r="J117" s="3"/>
      <c r="K117" s="3"/>
      <c r="L117" s="3"/>
      <c r="M117" s="3"/>
      <c r="N117" s="3"/>
      <c r="O117" s="3"/>
      <c r="P117" s="3"/>
      <c r="Q117" s="3"/>
      <c r="R117" s="3"/>
      <c r="S117" s="3"/>
      <c r="T117" s="3"/>
      <c r="U117" s="3"/>
      <c r="V117" s="3"/>
      <c r="W117" s="3"/>
      <c r="X117" s="3"/>
      <c r="Y117" s="3"/>
      <c r="Z117" s="3"/>
    </row>
    <row r="118" ht="15.75" customHeight="1">
      <c r="A118" s="40"/>
      <c r="B118" s="40"/>
      <c r="C118" s="41"/>
      <c r="D118" s="41"/>
      <c r="E118" s="41"/>
      <c r="F118" s="41"/>
      <c r="G118" s="41"/>
      <c r="H118" s="1"/>
      <c r="I118" s="3"/>
      <c r="J118" s="3"/>
      <c r="K118" s="3"/>
      <c r="L118" s="3"/>
      <c r="M118" s="3"/>
      <c r="N118" s="3"/>
      <c r="O118" s="3"/>
      <c r="P118" s="3"/>
      <c r="Q118" s="3"/>
      <c r="R118" s="3"/>
      <c r="S118" s="3"/>
      <c r="T118" s="3"/>
      <c r="U118" s="3"/>
      <c r="V118" s="3"/>
      <c r="W118" s="3"/>
      <c r="X118" s="3"/>
      <c r="Y118" s="3"/>
      <c r="Z118" s="3"/>
    </row>
    <row r="119" ht="15.75" customHeight="1">
      <c r="A119" s="40"/>
      <c r="B119" s="40"/>
      <c r="C119" s="41"/>
      <c r="D119" s="41"/>
      <c r="E119" s="41"/>
      <c r="F119" s="41"/>
      <c r="G119" s="41"/>
      <c r="H119" s="1"/>
      <c r="I119" s="3"/>
      <c r="J119" s="3"/>
      <c r="K119" s="3"/>
      <c r="L119" s="3"/>
      <c r="M119" s="3"/>
      <c r="N119" s="3"/>
      <c r="O119" s="3"/>
      <c r="P119" s="3"/>
      <c r="Q119" s="3"/>
      <c r="R119" s="3"/>
      <c r="S119" s="3"/>
      <c r="T119" s="3"/>
      <c r="U119" s="3"/>
      <c r="V119" s="3"/>
      <c r="W119" s="3"/>
      <c r="X119" s="3"/>
      <c r="Y119" s="3"/>
      <c r="Z119" s="3"/>
    </row>
    <row r="120" ht="15.75" customHeight="1">
      <c r="A120" s="40"/>
      <c r="B120" s="40"/>
      <c r="C120" s="41"/>
      <c r="D120" s="41"/>
      <c r="E120" s="41"/>
      <c r="F120" s="41"/>
      <c r="G120" s="41"/>
      <c r="H120" s="1"/>
      <c r="I120" s="3"/>
      <c r="J120" s="3"/>
      <c r="K120" s="3"/>
      <c r="L120" s="3"/>
      <c r="M120" s="3"/>
      <c r="N120" s="3"/>
      <c r="O120" s="3"/>
      <c r="P120" s="3"/>
      <c r="Q120" s="3"/>
      <c r="R120" s="3"/>
      <c r="S120" s="3"/>
      <c r="T120" s="3"/>
      <c r="U120" s="3"/>
      <c r="V120" s="3"/>
      <c r="W120" s="3"/>
      <c r="X120" s="3"/>
      <c r="Y120" s="3"/>
      <c r="Z120" s="3"/>
    </row>
    <row r="121" ht="15.75" customHeight="1">
      <c r="A121" s="40"/>
      <c r="B121" s="40"/>
      <c r="C121" s="41"/>
      <c r="D121" s="41"/>
      <c r="E121" s="41"/>
      <c r="F121" s="41"/>
      <c r="G121" s="41"/>
      <c r="H121" s="1"/>
      <c r="I121" s="3"/>
      <c r="J121" s="3"/>
      <c r="K121" s="3"/>
      <c r="L121" s="3"/>
      <c r="M121" s="3"/>
      <c r="N121" s="3"/>
      <c r="O121" s="3"/>
      <c r="P121" s="3"/>
      <c r="Q121" s="3"/>
      <c r="R121" s="3"/>
      <c r="S121" s="3"/>
      <c r="T121" s="3"/>
      <c r="U121" s="3"/>
      <c r="V121" s="3"/>
      <c r="W121" s="3"/>
      <c r="X121" s="3"/>
      <c r="Y121" s="3"/>
      <c r="Z121" s="3"/>
    </row>
    <row r="122" ht="15.75" customHeight="1">
      <c r="A122" s="40"/>
      <c r="B122" s="40"/>
      <c r="C122" s="41"/>
      <c r="D122" s="41"/>
      <c r="E122" s="41"/>
      <c r="F122" s="41"/>
      <c r="G122" s="41"/>
      <c r="H122" s="1"/>
      <c r="I122" s="3"/>
      <c r="J122" s="3"/>
      <c r="K122" s="3"/>
      <c r="L122" s="3"/>
      <c r="M122" s="3"/>
      <c r="N122" s="3"/>
      <c r="O122" s="3"/>
      <c r="P122" s="3"/>
      <c r="Q122" s="3"/>
      <c r="R122" s="3"/>
      <c r="S122" s="3"/>
      <c r="T122" s="3"/>
      <c r="U122" s="3"/>
      <c r="V122" s="3"/>
      <c r="W122" s="3"/>
      <c r="X122" s="3"/>
      <c r="Y122" s="3"/>
      <c r="Z122" s="3"/>
    </row>
    <row r="123" ht="15.75" customHeight="1">
      <c r="A123" s="40"/>
      <c r="B123" s="40"/>
      <c r="C123" s="41"/>
      <c r="D123" s="41"/>
      <c r="E123" s="41"/>
      <c r="F123" s="41"/>
      <c r="G123" s="41"/>
      <c r="H123" s="1"/>
      <c r="I123" s="3"/>
      <c r="J123" s="3"/>
      <c r="K123" s="3"/>
      <c r="L123" s="3"/>
      <c r="M123" s="3"/>
      <c r="N123" s="3"/>
      <c r="O123" s="3"/>
      <c r="P123" s="3"/>
      <c r="Q123" s="3"/>
      <c r="R123" s="3"/>
      <c r="S123" s="3"/>
      <c r="T123" s="3"/>
      <c r="U123" s="3"/>
      <c r="V123" s="3"/>
      <c r="W123" s="3"/>
      <c r="X123" s="3"/>
      <c r="Y123" s="3"/>
      <c r="Z123" s="3"/>
    </row>
    <row r="124" ht="15.75" customHeight="1">
      <c r="A124" s="40"/>
      <c r="B124" s="40"/>
      <c r="C124" s="41"/>
      <c r="D124" s="41"/>
      <c r="E124" s="41"/>
      <c r="F124" s="41"/>
      <c r="G124" s="41"/>
      <c r="H124" s="1"/>
      <c r="I124" s="3"/>
      <c r="J124" s="3"/>
      <c r="K124" s="3"/>
      <c r="L124" s="3"/>
      <c r="M124" s="3"/>
      <c r="N124" s="3"/>
      <c r="O124" s="3"/>
      <c r="P124" s="3"/>
      <c r="Q124" s="3"/>
      <c r="R124" s="3"/>
      <c r="S124" s="3"/>
      <c r="T124" s="3"/>
      <c r="U124" s="3"/>
      <c r="V124" s="3"/>
      <c r="W124" s="3"/>
      <c r="X124" s="3"/>
      <c r="Y124" s="3"/>
      <c r="Z124" s="3"/>
    </row>
    <row r="125" ht="15.75" customHeight="1">
      <c r="A125" s="40"/>
      <c r="B125" s="40"/>
      <c r="C125" s="41"/>
      <c r="D125" s="41"/>
      <c r="E125" s="41"/>
      <c r="F125" s="41"/>
      <c r="G125" s="41"/>
      <c r="H125" s="1"/>
      <c r="I125" s="3"/>
      <c r="J125" s="3"/>
      <c r="K125" s="3"/>
      <c r="L125" s="3"/>
      <c r="M125" s="3"/>
      <c r="N125" s="3"/>
      <c r="O125" s="3"/>
      <c r="P125" s="3"/>
      <c r="Q125" s="3"/>
      <c r="R125" s="3"/>
      <c r="S125" s="3"/>
      <c r="T125" s="3"/>
      <c r="U125" s="3"/>
      <c r="V125" s="3"/>
      <c r="W125" s="3"/>
      <c r="X125" s="3"/>
      <c r="Y125" s="3"/>
      <c r="Z125" s="3"/>
    </row>
    <row r="126" ht="15.75" customHeight="1">
      <c r="A126" s="40"/>
      <c r="B126" s="40"/>
      <c r="C126" s="41"/>
      <c r="D126" s="41"/>
      <c r="E126" s="41"/>
      <c r="F126" s="41"/>
      <c r="G126" s="41"/>
      <c r="H126" s="1"/>
      <c r="I126" s="3"/>
      <c r="J126" s="3"/>
      <c r="K126" s="3"/>
      <c r="L126" s="3"/>
      <c r="M126" s="3"/>
      <c r="N126" s="3"/>
      <c r="O126" s="3"/>
      <c r="P126" s="3"/>
      <c r="Q126" s="3"/>
      <c r="R126" s="3"/>
      <c r="S126" s="3"/>
      <c r="T126" s="3"/>
      <c r="U126" s="3"/>
      <c r="V126" s="3"/>
      <c r="W126" s="3"/>
      <c r="X126" s="3"/>
      <c r="Y126" s="3"/>
      <c r="Z126" s="3"/>
    </row>
    <row r="127" ht="15.75" customHeight="1">
      <c r="A127" s="40"/>
      <c r="B127" s="40"/>
      <c r="C127" s="41"/>
      <c r="D127" s="41"/>
      <c r="E127" s="41"/>
      <c r="F127" s="41"/>
      <c r="G127" s="41"/>
      <c r="H127" s="1"/>
      <c r="I127" s="3"/>
      <c r="J127" s="3"/>
      <c r="K127" s="3"/>
      <c r="L127" s="3"/>
      <c r="M127" s="3"/>
      <c r="N127" s="3"/>
      <c r="O127" s="3"/>
      <c r="P127" s="3"/>
      <c r="Q127" s="3"/>
      <c r="R127" s="3"/>
      <c r="S127" s="3"/>
      <c r="T127" s="3"/>
      <c r="U127" s="3"/>
      <c r="V127" s="3"/>
      <c r="W127" s="3"/>
      <c r="X127" s="3"/>
      <c r="Y127" s="3"/>
      <c r="Z127" s="3"/>
    </row>
    <row r="128" ht="15.75" customHeight="1">
      <c r="A128" s="40"/>
      <c r="B128" s="40"/>
      <c r="C128" s="41"/>
      <c r="D128" s="41"/>
      <c r="E128" s="41"/>
      <c r="F128" s="41"/>
      <c r="G128" s="41"/>
      <c r="H128" s="1"/>
      <c r="I128" s="3"/>
      <c r="J128" s="3"/>
      <c r="K128" s="3"/>
      <c r="L128" s="3"/>
      <c r="M128" s="3"/>
      <c r="N128" s="3"/>
      <c r="O128" s="3"/>
      <c r="P128" s="3"/>
      <c r="Q128" s="3"/>
      <c r="R128" s="3"/>
      <c r="S128" s="3"/>
      <c r="T128" s="3"/>
      <c r="U128" s="3"/>
      <c r="V128" s="3"/>
      <c r="W128" s="3"/>
      <c r="X128" s="3"/>
      <c r="Y128" s="3"/>
      <c r="Z128" s="3"/>
    </row>
    <row r="129" ht="15.75" customHeight="1">
      <c r="A129" s="40"/>
      <c r="B129" s="40"/>
      <c r="C129" s="41"/>
      <c r="D129" s="41"/>
      <c r="E129" s="41"/>
      <c r="F129" s="41"/>
      <c r="G129" s="41"/>
      <c r="H129" s="1"/>
      <c r="I129" s="3"/>
      <c r="J129" s="3"/>
      <c r="K129" s="3"/>
      <c r="L129" s="3"/>
      <c r="M129" s="3"/>
      <c r="N129" s="3"/>
      <c r="O129" s="3"/>
      <c r="P129" s="3"/>
      <c r="Q129" s="3"/>
      <c r="R129" s="3"/>
      <c r="S129" s="3"/>
      <c r="T129" s="3"/>
      <c r="U129" s="3"/>
      <c r="V129" s="3"/>
      <c r="W129" s="3"/>
      <c r="X129" s="3"/>
      <c r="Y129" s="3"/>
      <c r="Z129" s="3"/>
    </row>
    <row r="130" ht="15.75" customHeight="1">
      <c r="A130" s="40"/>
      <c r="B130" s="40"/>
      <c r="C130" s="41"/>
      <c r="D130" s="41"/>
      <c r="E130" s="41"/>
      <c r="F130" s="41"/>
      <c r="G130" s="41"/>
      <c r="H130" s="1"/>
      <c r="I130" s="3"/>
      <c r="J130" s="3"/>
      <c r="K130" s="3"/>
      <c r="L130" s="3"/>
      <c r="M130" s="3"/>
      <c r="N130" s="3"/>
      <c r="O130" s="3"/>
      <c r="P130" s="3"/>
      <c r="Q130" s="3"/>
      <c r="R130" s="3"/>
      <c r="S130" s="3"/>
      <c r="T130" s="3"/>
      <c r="U130" s="3"/>
      <c r="V130" s="3"/>
      <c r="W130" s="3"/>
      <c r="X130" s="3"/>
      <c r="Y130" s="3"/>
      <c r="Z130" s="3"/>
    </row>
    <row r="131" ht="15.75" customHeight="1">
      <c r="A131" s="40"/>
      <c r="B131" s="40"/>
      <c r="C131" s="41"/>
      <c r="D131" s="41"/>
      <c r="E131" s="41"/>
      <c r="F131" s="41"/>
      <c r="G131" s="41"/>
      <c r="H131" s="1"/>
      <c r="I131" s="3"/>
      <c r="J131" s="3"/>
      <c r="K131" s="3"/>
      <c r="L131" s="3"/>
      <c r="M131" s="3"/>
      <c r="N131" s="3"/>
      <c r="O131" s="3"/>
      <c r="P131" s="3"/>
      <c r="Q131" s="3"/>
      <c r="R131" s="3"/>
      <c r="S131" s="3"/>
      <c r="T131" s="3"/>
      <c r="U131" s="3"/>
      <c r="V131" s="3"/>
      <c r="W131" s="3"/>
      <c r="X131" s="3"/>
      <c r="Y131" s="3"/>
      <c r="Z131" s="3"/>
    </row>
    <row r="132" ht="15.75" customHeight="1">
      <c r="A132" s="40"/>
      <c r="B132" s="40"/>
      <c r="C132" s="41"/>
      <c r="D132" s="41"/>
      <c r="E132" s="41"/>
      <c r="F132" s="41"/>
      <c r="G132" s="41"/>
      <c r="H132" s="1"/>
      <c r="I132" s="3"/>
      <c r="J132" s="3"/>
      <c r="K132" s="3"/>
      <c r="L132" s="3"/>
      <c r="M132" s="3"/>
      <c r="N132" s="3"/>
      <c r="O132" s="3"/>
      <c r="P132" s="3"/>
      <c r="Q132" s="3"/>
      <c r="R132" s="3"/>
      <c r="S132" s="3"/>
      <c r="T132" s="3"/>
      <c r="U132" s="3"/>
      <c r="V132" s="3"/>
      <c r="W132" s="3"/>
      <c r="X132" s="3"/>
      <c r="Y132" s="3"/>
      <c r="Z132" s="3"/>
    </row>
    <row r="133" ht="15.75" customHeight="1">
      <c r="A133" s="40"/>
      <c r="B133" s="40"/>
      <c r="C133" s="41"/>
      <c r="D133" s="41"/>
      <c r="E133" s="41"/>
      <c r="F133" s="41"/>
      <c r="G133" s="41"/>
      <c r="H133" s="1"/>
      <c r="I133" s="3"/>
      <c r="J133" s="3"/>
      <c r="K133" s="3"/>
      <c r="L133" s="3"/>
      <c r="M133" s="3"/>
      <c r="N133" s="3"/>
      <c r="O133" s="3"/>
      <c r="P133" s="3"/>
      <c r="Q133" s="3"/>
      <c r="R133" s="3"/>
      <c r="S133" s="3"/>
      <c r="T133" s="3"/>
      <c r="U133" s="3"/>
      <c r="V133" s="3"/>
      <c r="W133" s="3"/>
      <c r="X133" s="3"/>
      <c r="Y133" s="3"/>
      <c r="Z133" s="3"/>
    </row>
    <row r="134" ht="15.75" customHeight="1">
      <c r="A134" s="40"/>
      <c r="B134" s="40"/>
      <c r="C134" s="41"/>
      <c r="D134" s="41"/>
      <c r="E134" s="41"/>
      <c r="F134" s="41"/>
      <c r="G134" s="41"/>
      <c r="H134" s="1"/>
      <c r="I134" s="3"/>
      <c r="J134" s="3"/>
      <c r="K134" s="3"/>
      <c r="L134" s="3"/>
      <c r="M134" s="3"/>
      <c r="N134" s="3"/>
      <c r="O134" s="3"/>
      <c r="P134" s="3"/>
      <c r="Q134" s="3"/>
      <c r="R134" s="3"/>
      <c r="S134" s="3"/>
      <c r="T134" s="3"/>
      <c r="U134" s="3"/>
      <c r="V134" s="3"/>
      <c r="W134" s="3"/>
      <c r="X134" s="3"/>
      <c r="Y134" s="3"/>
      <c r="Z134" s="3"/>
    </row>
    <row r="135" ht="15.75" customHeight="1">
      <c r="A135" s="40"/>
      <c r="B135" s="40"/>
      <c r="C135" s="41"/>
      <c r="D135" s="41"/>
      <c r="E135" s="41"/>
      <c r="F135" s="41"/>
      <c r="G135" s="41"/>
      <c r="H135" s="1"/>
      <c r="I135" s="3"/>
      <c r="J135" s="3"/>
      <c r="K135" s="3"/>
      <c r="L135" s="3"/>
      <c r="M135" s="3"/>
      <c r="N135" s="3"/>
      <c r="O135" s="3"/>
      <c r="P135" s="3"/>
      <c r="Q135" s="3"/>
      <c r="R135" s="3"/>
      <c r="S135" s="3"/>
      <c r="T135" s="3"/>
      <c r="U135" s="3"/>
      <c r="V135" s="3"/>
      <c r="W135" s="3"/>
      <c r="X135" s="3"/>
      <c r="Y135" s="3"/>
      <c r="Z135" s="3"/>
    </row>
    <row r="136" ht="15.75" customHeight="1">
      <c r="A136" s="40"/>
      <c r="B136" s="40"/>
      <c r="C136" s="41"/>
      <c r="D136" s="41"/>
      <c r="E136" s="41"/>
      <c r="F136" s="41"/>
      <c r="G136" s="41"/>
      <c r="H136" s="1"/>
      <c r="I136" s="3"/>
      <c r="J136" s="3"/>
      <c r="K136" s="3"/>
      <c r="L136" s="3"/>
      <c r="M136" s="3"/>
      <c r="N136" s="3"/>
      <c r="O136" s="3"/>
      <c r="P136" s="3"/>
      <c r="Q136" s="3"/>
      <c r="R136" s="3"/>
      <c r="S136" s="3"/>
      <c r="T136" s="3"/>
      <c r="U136" s="3"/>
      <c r="V136" s="3"/>
      <c r="W136" s="3"/>
      <c r="X136" s="3"/>
      <c r="Y136" s="3"/>
      <c r="Z136" s="3"/>
    </row>
    <row r="137" ht="15.75" customHeight="1">
      <c r="A137" s="40"/>
      <c r="B137" s="40"/>
      <c r="C137" s="41"/>
      <c r="D137" s="41"/>
      <c r="E137" s="41"/>
      <c r="F137" s="41"/>
      <c r="G137" s="41"/>
      <c r="H137" s="1"/>
      <c r="I137" s="3"/>
      <c r="J137" s="3"/>
      <c r="K137" s="3"/>
      <c r="L137" s="3"/>
      <c r="M137" s="3"/>
      <c r="N137" s="3"/>
      <c r="O137" s="3"/>
      <c r="P137" s="3"/>
      <c r="Q137" s="3"/>
      <c r="R137" s="3"/>
      <c r="S137" s="3"/>
      <c r="T137" s="3"/>
      <c r="U137" s="3"/>
      <c r="V137" s="3"/>
      <c r="W137" s="3"/>
      <c r="X137" s="3"/>
      <c r="Y137" s="3"/>
      <c r="Z137" s="3"/>
    </row>
    <row r="138" ht="15.75" customHeight="1">
      <c r="A138" s="40"/>
      <c r="B138" s="40"/>
      <c r="C138" s="41"/>
      <c r="D138" s="41"/>
      <c r="E138" s="41"/>
      <c r="F138" s="41"/>
      <c r="G138" s="41"/>
      <c r="H138" s="1"/>
      <c r="I138" s="3"/>
      <c r="J138" s="3"/>
      <c r="K138" s="3"/>
      <c r="L138" s="3"/>
      <c r="M138" s="3"/>
      <c r="N138" s="3"/>
      <c r="O138" s="3"/>
      <c r="P138" s="3"/>
      <c r="Q138" s="3"/>
      <c r="R138" s="3"/>
      <c r="S138" s="3"/>
      <c r="T138" s="3"/>
      <c r="U138" s="3"/>
      <c r="V138" s="3"/>
      <c r="W138" s="3"/>
      <c r="X138" s="3"/>
      <c r="Y138" s="3"/>
      <c r="Z138" s="3"/>
    </row>
    <row r="139" ht="15.75" customHeight="1">
      <c r="A139" s="40"/>
      <c r="B139" s="40"/>
      <c r="C139" s="41"/>
      <c r="D139" s="41"/>
      <c r="E139" s="41"/>
      <c r="F139" s="41"/>
      <c r="G139" s="41"/>
      <c r="H139" s="1"/>
      <c r="I139" s="3"/>
      <c r="J139" s="3"/>
      <c r="K139" s="3"/>
      <c r="L139" s="3"/>
      <c r="M139" s="3"/>
      <c r="N139" s="3"/>
      <c r="O139" s="3"/>
      <c r="P139" s="3"/>
      <c r="Q139" s="3"/>
      <c r="R139" s="3"/>
      <c r="S139" s="3"/>
      <c r="T139" s="3"/>
      <c r="U139" s="3"/>
      <c r="V139" s="3"/>
      <c r="W139" s="3"/>
      <c r="X139" s="3"/>
      <c r="Y139" s="3"/>
      <c r="Z139" s="3"/>
    </row>
    <row r="140" ht="15.75" customHeight="1">
      <c r="A140" s="40"/>
      <c r="B140" s="40"/>
      <c r="C140" s="41"/>
      <c r="D140" s="41"/>
      <c r="E140" s="41"/>
      <c r="F140" s="41"/>
      <c r="G140" s="41"/>
      <c r="H140" s="1"/>
      <c r="I140" s="3"/>
      <c r="J140" s="3"/>
      <c r="K140" s="3"/>
      <c r="L140" s="3"/>
      <c r="M140" s="3"/>
      <c r="N140" s="3"/>
      <c r="O140" s="3"/>
      <c r="P140" s="3"/>
      <c r="Q140" s="3"/>
      <c r="R140" s="3"/>
      <c r="S140" s="3"/>
      <c r="T140" s="3"/>
      <c r="U140" s="3"/>
      <c r="V140" s="3"/>
      <c r="W140" s="3"/>
      <c r="X140" s="3"/>
      <c r="Y140" s="3"/>
      <c r="Z140" s="3"/>
    </row>
    <row r="141" ht="15.75" customHeight="1">
      <c r="A141" s="40"/>
      <c r="B141" s="40"/>
      <c r="C141" s="41"/>
      <c r="D141" s="41"/>
      <c r="E141" s="41"/>
      <c r="F141" s="41"/>
      <c r="G141" s="41"/>
      <c r="H141" s="1"/>
      <c r="I141" s="3"/>
      <c r="J141" s="3"/>
      <c r="K141" s="3"/>
      <c r="L141" s="3"/>
      <c r="M141" s="3"/>
      <c r="N141" s="3"/>
      <c r="O141" s="3"/>
      <c r="P141" s="3"/>
      <c r="Q141" s="3"/>
      <c r="R141" s="3"/>
      <c r="S141" s="3"/>
      <c r="T141" s="3"/>
      <c r="U141" s="3"/>
      <c r="V141" s="3"/>
      <c r="W141" s="3"/>
      <c r="X141" s="3"/>
      <c r="Y141" s="3"/>
      <c r="Z141" s="3"/>
    </row>
    <row r="142" ht="15.75" customHeight="1">
      <c r="A142" s="40"/>
      <c r="B142" s="40"/>
      <c r="C142" s="41"/>
      <c r="D142" s="41"/>
      <c r="E142" s="41"/>
      <c r="F142" s="41"/>
      <c r="G142" s="41"/>
      <c r="H142" s="1"/>
      <c r="I142" s="3"/>
      <c r="J142" s="3"/>
      <c r="K142" s="3"/>
      <c r="L142" s="3"/>
      <c r="M142" s="3"/>
      <c r="N142" s="3"/>
      <c r="O142" s="3"/>
      <c r="P142" s="3"/>
      <c r="Q142" s="3"/>
      <c r="R142" s="3"/>
      <c r="S142" s="3"/>
      <c r="T142" s="3"/>
      <c r="U142" s="3"/>
      <c r="V142" s="3"/>
      <c r="W142" s="3"/>
      <c r="X142" s="3"/>
      <c r="Y142" s="3"/>
      <c r="Z142" s="3"/>
    </row>
    <row r="143" ht="15.75" customHeight="1">
      <c r="A143" s="40"/>
      <c r="B143" s="40"/>
      <c r="C143" s="41"/>
      <c r="D143" s="41"/>
      <c r="E143" s="41"/>
      <c r="F143" s="41"/>
      <c r="G143" s="41"/>
      <c r="H143" s="1"/>
      <c r="I143" s="3"/>
      <c r="J143" s="3"/>
      <c r="K143" s="3"/>
      <c r="L143" s="3"/>
      <c r="M143" s="3"/>
      <c r="N143" s="3"/>
      <c r="O143" s="3"/>
      <c r="P143" s="3"/>
      <c r="Q143" s="3"/>
      <c r="R143" s="3"/>
      <c r="S143" s="3"/>
      <c r="T143" s="3"/>
      <c r="U143" s="3"/>
      <c r="V143" s="3"/>
      <c r="W143" s="3"/>
      <c r="X143" s="3"/>
      <c r="Y143" s="3"/>
      <c r="Z143" s="3"/>
    </row>
    <row r="144" ht="15.75" customHeight="1">
      <c r="A144" s="40"/>
      <c r="B144" s="40"/>
      <c r="C144" s="41"/>
      <c r="D144" s="41"/>
      <c r="E144" s="41"/>
      <c r="F144" s="41"/>
      <c r="G144" s="41"/>
      <c r="H144" s="1"/>
      <c r="I144" s="3"/>
      <c r="J144" s="3"/>
      <c r="K144" s="3"/>
      <c r="L144" s="3"/>
      <c r="M144" s="3"/>
      <c r="N144" s="3"/>
      <c r="O144" s="3"/>
      <c r="P144" s="3"/>
      <c r="Q144" s="3"/>
      <c r="R144" s="3"/>
      <c r="S144" s="3"/>
      <c r="T144" s="3"/>
      <c r="U144" s="3"/>
      <c r="V144" s="3"/>
      <c r="W144" s="3"/>
      <c r="X144" s="3"/>
      <c r="Y144" s="3"/>
      <c r="Z144" s="3"/>
    </row>
    <row r="145" ht="15.75" customHeight="1">
      <c r="A145" s="40"/>
      <c r="B145" s="40"/>
      <c r="C145" s="41"/>
      <c r="D145" s="41"/>
      <c r="E145" s="41"/>
      <c r="F145" s="41"/>
      <c r="G145" s="41"/>
      <c r="H145" s="1"/>
      <c r="I145" s="3"/>
      <c r="J145" s="3"/>
      <c r="K145" s="3"/>
      <c r="L145" s="3"/>
      <c r="M145" s="3"/>
      <c r="N145" s="3"/>
      <c r="O145" s="3"/>
      <c r="P145" s="3"/>
      <c r="Q145" s="3"/>
      <c r="R145" s="3"/>
      <c r="S145" s="3"/>
      <c r="T145" s="3"/>
      <c r="U145" s="3"/>
      <c r="V145" s="3"/>
      <c r="W145" s="3"/>
      <c r="X145" s="3"/>
      <c r="Y145" s="3"/>
      <c r="Z145" s="3"/>
    </row>
    <row r="146" ht="15.75" customHeight="1">
      <c r="A146" s="40"/>
      <c r="B146" s="40"/>
      <c r="C146" s="41"/>
      <c r="D146" s="41"/>
      <c r="E146" s="41"/>
      <c r="F146" s="41"/>
      <c r="G146" s="41"/>
      <c r="H146" s="1"/>
      <c r="I146" s="3"/>
      <c r="J146" s="3"/>
      <c r="K146" s="3"/>
      <c r="L146" s="3"/>
      <c r="M146" s="3"/>
      <c r="N146" s="3"/>
      <c r="O146" s="3"/>
      <c r="P146" s="3"/>
      <c r="Q146" s="3"/>
      <c r="R146" s="3"/>
      <c r="S146" s="3"/>
      <c r="T146" s="3"/>
      <c r="U146" s="3"/>
      <c r="V146" s="3"/>
      <c r="W146" s="3"/>
      <c r="X146" s="3"/>
      <c r="Y146" s="3"/>
      <c r="Z146" s="3"/>
    </row>
    <row r="147" ht="15.75" customHeight="1">
      <c r="A147" s="40"/>
      <c r="B147" s="40"/>
      <c r="C147" s="41"/>
      <c r="D147" s="41"/>
      <c r="E147" s="41"/>
      <c r="F147" s="41"/>
      <c r="G147" s="41"/>
      <c r="H147" s="1"/>
      <c r="I147" s="3"/>
      <c r="J147" s="3"/>
      <c r="K147" s="3"/>
      <c r="L147" s="3"/>
      <c r="M147" s="3"/>
      <c r="N147" s="3"/>
      <c r="O147" s="3"/>
      <c r="P147" s="3"/>
      <c r="Q147" s="3"/>
      <c r="R147" s="3"/>
      <c r="S147" s="3"/>
      <c r="T147" s="3"/>
      <c r="U147" s="3"/>
      <c r="V147" s="3"/>
      <c r="W147" s="3"/>
      <c r="X147" s="3"/>
      <c r="Y147" s="3"/>
      <c r="Z147" s="3"/>
    </row>
    <row r="148" ht="15.75" customHeight="1">
      <c r="A148" s="40"/>
      <c r="B148" s="40"/>
      <c r="C148" s="41"/>
      <c r="D148" s="41"/>
      <c r="E148" s="41"/>
      <c r="F148" s="41"/>
      <c r="G148" s="41"/>
      <c r="H148" s="1"/>
      <c r="I148" s="3"/>
      <c r="J148" s="3"/>
      <c r="K148" s="3"/>
      <c r="L148" s="3"/>
      <c r="M148" s="3"/>
      <c r="N148" s="3"/>
      <c r="O148" s="3"/>
      <c r="P148" s="3"/>
      <c r="Q148" s="3"/>
      <c r="R148" s="3"/>
      <c r="S148" s="3"/>
      <c r="T148" s="3"/>
      <c r="U148" s="3"/>
      <c r="V148" s="3"/>
      <c r="W148" s="3"/>
      <c r="X148" s="3"/>
      <c r="Y148" s="3"/>
      <c r="Z148" s="3"/>
    </row>
    <row r="149" ht="15.75" customHeight="1">
      <c r="A149" s="40"/>
      <c r="B149" s="40"/>
      <c r="C149" s="41"/>
      <c r="D149" s="41"/>
      <c r="E149" s="41"/>
      <c r="F149" s="41"/>
      <c r="G149" s="41"/>
      <c r="H149" s="1"/>
      <c r="I149" s="3"/>
      <c r="J149" s="3"/>
      <c r="K149" s="3"/>
      <c r="L149" s="3"/>
      <c r="M149" s="3"/>
      <c r="N149" s="3"/>
      <c r="O149" s="3"/>
      <c r="P149" s="3"/>
      <c r="Q149" s="3"/>
      <c r="R149" s="3"/>
      <c r="S149" s="3"/>
      <c r="T149" s="3"/>
      <c r="U149" s="3"/>
      <c r="V149" s="3"/>
      <c r="W149" s="3"/>
      <c r="X149" s="3"/>
      <c r="Y149" s="3"/>
      <c r="Z149" s="3"/>
    </row>
    <row r="150" ht="15.75" customHeight="1">
      <c r="A150" s="40"/>
      <c r="B150" s="40"/>
      <c r="C150" s="41"/>
      <c r="D150" s="41"/>
      <c r="E150" s="41"/>
      <c r="F150" s="41"/>
      <c r="G150" s="41"/>
      <c r="H150" s="1"/>
      <c r="I150" s="3"/>
      <c r="J150" s="3"/>
      <c r="K150" s="3"/>
      <c r="L150" s="3"/>
      <c r="M150" s="3"/>
      <c r="N150" s="3"/>
      <c r="O150" s="3"/>
      <c r="P150" s="3"/>
      <c r="Q150" s="3"/>
      <c r="R150" s="3"/>
      <c r="S150" s="3"/>
      <c r="T150" s="3"/>
      <c r="U150" s="3"/>
      <c r="V150" s="3"/>
      <c r="W150" s="3"/>
      <c r="X150" s="3"/>
      <c r="Y150" s="3"/>
      <c r="Z150" s="3"/>
    </row>
    <row r="151" ht="15.75" customHeight="1">
      <c r="A151" s="40"/>
      <c r="B151" s="40"/>
      <c r="C151" s="41"/>
      <c r="D151" s="41"/>
      <c r="E151" s="41"/>
      <c r="F151" s="41"/>
      <c r="G151" s="41"/>
      <c r="H151" s="1"/>
      <c r="I151" s="3"/>
      <c r="J151" s="3"/>
      <c r="K151" s="3"/>
      <c r="L151" s="3"/>
      <c r="M151" s="3"/>
      <c r="N151" s="3"/>
      <c r="O151" s="3"/>
      <c r="P151" s="3"/>
      <c r="Q151" s="3"/>
      <c r="R151" s="3"/>
      <c r="S151" s="3"/>
      <c r="T151" s="3"/>
      <c r="U151" s="3"/>
      <c r="V151" s="3"/>
      <c r="W151" s="3"/>
      <c r="X151" s="3"/>
      <c r="Y151" s="3"/>
      <c r="Z151" s="3"/>
    </row>
    <row r="152" ht="15.75" customHeight="1">
      <c r="A152" s="40"/>
      <c r="B152" s="40"/>
      <c r="C152" s="41"/>
      <c r="D152" s="41"/>
      <c r="E152" s="41"/>
      <c r="F152" s="41"/>
      <c r="G152" s="41"/>
      <c r="H152" s="1"/>
      <c r="I152" s="3"/>
      <c r="J152" s="3"/>
      <c r="K152" s="3"/>
      <c r="L152" s="3"/>
      <c r="M152" s="3"/>
      <c r="N152" s="3"/>
      <c r="O152" s="3"/>
      <c r="P152" s="3"/>
      <c r="Q152" s="3"/>
      <c r="R152" s="3"/>
      <c r="S152" s="3"/>
      <c r="T152" s="3"/>
      <c r="U152" s="3"/>
      <c r="V152" s="3"/>
      <c r="W152" s="3"/>
      <c r="X152" s="3"/>
      <c r="Y152" s="3"/>
      <c r="Z152" s="3"/>
    </row>
    <row r="153" ht="15.75" customHeight="1">
      <c r="A153" s="40"/>
      <c r="B153" s="40"/>
      <c r="C153" s="41"/>
      <c r="D153" s="41"/>
      <c r="E153" s="41"/>
      <c r="F153" s="41"/>
      <c r="G153" s="41"/>
      <c r="H153" s="1"/>
      <c r="I153" s="3"/>
      <c r="J153" s="3"/>
      <c r="K153" s="3"/>
      <c r="L153" s="3"/>
      <c r="M153" s="3"/>
      <c r="N153" s="3"/>
      <c r="O153" s="3"/>
      <c r="P153" s="3"/>
      <c r="Q153" s="3"/>
      <c r="R153" s="3"/>
      <c r="S153" s="3"/>
      <c r="T153" s="3"/>
      <c r="U153" s="3"/>
      <c r="V153" s="3"/>
      <c r="W153" s="3"/>
      <c r="X153" s="3"/>
      <c r="Y153" s="3"/>
      <c r="Z153" s="3"/>
    </row>
    <row r="154" ht="15.75" customHeight="1">
      <c r="A154" s="40"/>
      <c r="B154" s="40"/>
      <c r="C154" s="41"/>
      <c r="D154" s="41"/>
      <c r="E154" s="41"/>
      <c r="F154" s="41"/>
      <c r="G154" s="41"/>
      <c r="H154" s="1"/>
      <c r="I154" s="3"/>
      <c r="J154" s="3"/>
      <c r="K154" s="3"/>
      <c r="L154" s="3"/>
      <c r="M154" s="3"/>
      <c r="N154" s="3"/>
      <c r="O154" s="3"/>
      <c r="P154" s="3"/>
      <c r="Q154" s="3"/>
      <c r="R154" s="3"/>
      <c r="S154" s="3"/>
      <c r="T154" s="3"/>
      <c r="U154" s="3"/>
      <c r="V154" s="3"/>
      <c r="W154" s="3"/>
      <c r="X154" s="3"/>
      <c r="Y154" s="3"/>
      <c r="Z154" s="3"/>
    </row>
    <row r="155" ht="15.75" customHeight="1">
      <c r="A155" s="40"/>
      <c r="B155" s="40"/>
      <c r="C155" s="41"/>
      <c r="D155" s="41"/>
      <c r="E155" s="41"/>
      <c r="F155" s="41"/>
      <c r="G155" s="41"/>
      <c r="H155" s="1"/>
      <c r="I155" s="3"/>
      <c r="J155" s="3"/>
      <c r="K155" s="3"/>
      <c r="L155" s="3"/>
      <c r="M155" s="3"/>
      <c r="N155" s="3"/>
      <c r="O155" s="3"/>
      <c r="P155" s="3"/>
      <c r="Q155" s="3"/>
      <c r="R155" s="3"/>
      <c r="S155" s="3"/>
      <c r="T155" s="3"/>
      <c r="U155" s="3"/>
      <c r="V155" s="3"/>
      <c r="W155" s="3"/>
      <c r="X155" s="3"/>
      <c r="Y155" s="3"/>
      <c r="Z155" s="3"/>
    </row>
    <row r="156" ht="15.75" customHeight="1">
      <c r="A156" s="40"/>
      <c r="B156" s="40"/>
      <c r="C156" s="41"/>
      <c r="D156" s="41"/>
      <c r="E156" s="41"/>
      <c r="F156" s="41"/>
      <c r="G156" s="41"/>
      <c r="H156" s="1"/>
      <c r="I156" s="3"/>
      <c r="J156" s="3"/>
      <c r="K156" s="3"/>
      <c r="L156" s="3"/>
      <c r="M156" s="3"/>
      <c r="N156" s="3"/>
      <c r="O156" s="3"/>
      <c r="P156" s="3"/>
      <c r="Q156" s="3"/>
      <c r="R156" s="3"/>
      <c r="S156" s="3"/>
      <c r="T156" s="3"/>
      <c r="U156" s="3"/>
      <c r="V156" s="3"/>
      <c r="W156" s="3"/>
      <c r="X156" s="3"/>
      <c r="Y156" s="3"/>
      <c r="Z156" s="3"/>
    </row>
    <row r="157" ht="15.75" customHeight="1">
      <c r="A157" s="40"/>
      <c r="B157" s="40"/>
      <c r="C157" s="41"/>
      <c r="D157" s="41"/>
      <c r="E157" s="41"/>
      <c r="F157" s="41"/>
      <c r="G157" s="41"/>
      <c r="H157" s="1"/>
      <c r="I157" s="3"/>
      <c r="J157" s="3"/>
      <c r="K157" s="3"/>
      <c r="L157" s="3"/>
      <c r="M157" s="3"/>
      <c r="N157" s="3"/>
      <c r="O157" s="3"/>
      <c r="P157" s="3"/>
      <c r="Q157" s="3"/>
      <c r="R157" s="3"/>
      <c r="S157" s="3"/>
      <c r="T157" s="3"/>
      <c r="U157" s="3"/>
      <c r="V157" s="3"/>
      <c r="W157" s="3"/>
      <c r="X157" s="3"/>
      <c r="Y157" s="3"/>
      <c r="Z157" s="3"/>
    </row>
    <row r="158" ht="15.75" customHeight="1">
      <c r="A158" s="40"/>
      <c r="B158" s="40"/>
      <c r="C158" s="41"/>
      <c r="D158" s="41"/>
      <c r="E158" s="41"/>
      <c r="F158" s="41"/>
      <c r="G158" s="41"/>
      <c r="H158" s="1"/>
      <c r="I158" s="3"/>
      <c r="J158" s="3"/>
      <c r="K158" s="3"/>
      <c r="L158" s="3"/>
      <c r="M158" s="3"/>
      <c r="N158" s="3"/>
      <c r="O158" s="3"/>
      <c r="P158" s="3"/>
      <c r="Q158" s="3"/>
      <c r="R158" s="3"/>
      <c r="S158" s="3"/>
      <c r="T158" s="3"/>
      <c r="U158" s="3"/>
      <c r="V158" s="3"/>
      <c r="W158" s="3"/>
      <c r="X158" s="3"/>
      <c r="Y158" s="3"/>
      <c r="Z158" s="3"/>
    </row>
    <row r="159" ht="15.75" customHeight="1">
      <c r="A159" s="40"/>
      <c r="B159" s="40"/>
      <c r="C159" s="41"/>
      <c r="D159" s="41"/>
      <c r="E159" s="41"/>
      <c r="F159" s="41"/>
      <c r="G159" s="41"/>
      <c r="H159" s="1"/>
      <c r="I159" s="3"/>
      <c r="J159" s="3"/>
      <c r="K159" s="3"/>
      <c r="L159" s="3"/>
      <c r="M159" s="3"/>
      <c r="N159" s="3"/>
      <c r="O159" s="3"/>
      <c r="P159" s="3"/>
      <c r="Q159" s="3"/>
      <c r="R159" s="3"/>
      <c r="S159" s="3"/>
      <c r="T159" s="3"/>
      <c r="U159" s="3"/>
      <c r="V159" s="3"/>
      <c r="W159" s="3"/>
      <c r="X159" s="3"/>
      <c r="Y159" s="3"/>
      <c r="Z159" s="3"/>
    </row>
    <row r="160" ht="15.75" customHeight="1">
      <c r="A160" s="40"/>
      <c r="B160" s="40"/>
      <c r="C160" s="41"/>
      <c r="D160" s="41"/>
      <c r="E160" s="41"/>
      <c r="F160" s="41"/>
      <c r="G160" s="41"/>
      <c r="H160" s="1"/>
      <c r="I160" s="3"/>
      <c r="J160" s="3"/>
      <c r="K160" s="3"/>
      <c r="L160" s="3"/>
      <c r="M160" s="3"/>
      <c r="N160" s="3"/>
      <c r="O160" s="3"/>
      <c r="P160" s="3"/>
      <c r="Q160" s="3"/>
      <c r="R160" s="3"/>
      <c r="S160" s="3"/>
      <c r="T160" s="3"/>
      <c r="U160" s="3"/>
      <c r="V160" s="3"/>
      <c r="W160" s="3"/>
      <c r="X160" s="3"/>
      <c r="Y160" s="3"/>
      <c r="Z160" s="3"/>
    </row>
    <row r="161" ht="15.75" customHeight="1">
      <c r="A161" s="40"/>
      <c r="B161" s="40"/>
      <c r="C161" s="41"/>
      <c r="D161" s="41"/>
      <c r="E161" s="41"/>
      <c r="F161" s="41"/>
      <c r="G161" s="41"/>
      <c r="H161" s="1"/>
      <c r="I161" s="3"/>
      <c r="J161" s="3"/>
      <c r="K161" s="3"/>
      <c r="L161" s="3"/>
      <c r="M161" s="3"/>
      <c r="N161" s="3"/>
      <c r="O161" s="3"/>
      <c r="P161" s="3"/>
      <c r="Q161" s="3"/>
      <c r="R161" s="3"/>
      <c r="S161" s="3"/>
      <c r="T161" s="3"/>
      <c r="U161" s="3"/>
      <c r="V161" s="3"/>
      <c r="W161" s="3"/>
      <c r="X161" s="3"/>
      <c r="Y161" s="3"/>
      <c r="Z161" s="3"/>
    </row>
    <row r="162" ht="15.75" customHeight="1">
      <c r="A162" s="40"/>
      <c r="B162" s="40"/>
      <c r="C162" s="41"/>
      <c r="D162" s="41"/>
      <c r="E162" s="41"/>
      <c r="F162" s="41"/>
      <c r="G162" s="41"/>
      <c r="H162" s="1"/>
      <c r="I162" s="3"/>
      <c r="J162" s="3"/>
      <c r="K162" s="3"/>
      <c r="L162" s="3"/>
      <c r="M162" s="3"/>
      <c r="N162" s="3"/>
      <c r="O162" s="3"/>
      <c r="P162" s="3"/>
      <c r="Q162" s="3"/>
      <c r="R162" s="3"/>
      <c r="S162" s="3"/>
      <c r="T162" s="3"/>
      <c r="U162" s="3"/>
      <c r="V162" s="3"/>
      <c r="W162" s="3"/>
      <c r="X162" s="3"/>
      <c r="Y162" s="3"/>
      <c r="Z162" s="3"/>
    </row>
    <row r="163" ht="15.75" customHeight="1">
      <c r="A163" s="40"/>
      <c r="B163" s="40"/>
      <c r="C163" s="41"/>
      <c r="D163" s="41"/>
      <c r="E163" s="41"/>
      <c r="F163" s="41"/>
      <c r="G163" s="41"/>
      <c r="H163" s="1"/>
      <c r="I163" s="3"/>
      <c r="J163" s="3"/>
      <c r="K163" s="3"/>
      <c r="L163" s="3"/>
      <c r="M163" s="3"/>
      <c r="N163" s="3"/>
      <c r="O163" s="3"/>
      <c r="P163" s="3"/>
      <c r="Q163" s="3"/>
      <c r="R163" s="3"/>
      <c r="S163" s="3"/>
      <c r="T163" s="3"/>
      <c r="U163" s="3"/>
      <c r="V163" s="3"/>
      <c r="W163" s="3"/>
      <c r="X163" s="3"/>
      <c r="Y163" s="3"/>
      <c r="Z163" s="3"/>
    </row>
    <row r="164" ht="15.75" customHeight="1">
      <c r="A164" s="40"/>
      <c r="B164" s="40"/>
      <c r="C164" s="41"/>
      <c r="D164" s="41"/>
      <c r="E164" s="41"/>
      <c r="F164" s="41"/>
      <c r="G164" s="41"/>
      <c r="H164" s="1"/>
      <c r="I164" s="3"/>
      <c r="J164" s="3"/>
      <c r="K164" s="3"/>
      <c r="L164" s="3"/>
      <c r="M164" s="3"/>
      <c r="N164" s="3"/>
      <c r="O164" s="3"/>
      <c r="P164" s="3"/>
      <c r="Q164" s="3"/>
      <c r="R164" s="3"/>
      <c r="S164" s="3"/>
      <c r="T164" s="3"/>
      <c r="U164" s="3"/>
      <c r="V164" s="3"/>
      <c r="W164" s="3"/>
      <c r="X164" s="3"/>
      <c r="Y164" s="3"/>
      <c r="Z164" s="3"/>
    </row>
    <row r="165" ht="15.75" customHeight="1">
      <c r="A165" s="40"/>
      <c r="B165" s="40"/>
      <c r="C165" s="41"/>
      <c r="D165" s="41"/>
      <c r="E165" s="41"/>
      <c r="F165" s="41"/>
      <c r="G165" s="41"/>
      <c r="H165" s="1"/>
      <c r="I165" s="3"/>
      <c r="J165" s="3"/>
      <c r="K165" s="3"/>
      <c r="L165" s="3"/>
      <c r="M165" s="3"/>
      <c r="N165" s="3"/>
      <c r="O165" s="3"/>
      <c r="P165" s="3"/>
      <c r="Q165" s="3"/>
      <c r="R165" s="3"/>
      <c r="S165" s="3"/>
      <c r="T165" s="3"/>
      <c r="U165" s="3"/>
      <c r="V165" s="3"/>
      <c r="W165" s="3"/>
      <c r="X165" s="3"/>
      <c r="Y165" s="3"/>
      <c r="Z165" s="3"/>
    </row>
    <row r="166" ht="15.75" customHeight="1">
      <c r="A166" s="40"/>
      <c r="B166" s="40"/>
      <c r="C166" s="41"/>
      <c r="D166" s="41"/>
      <c r="E166" s="41"/>
      <c r="F166" s="41"/>
      <c r="G166" s="41"/>
      <c r="H166" s="1"/>
      <c r="I166" s="3"/>
      <c r="J166" s="3"/>
      <c r="K166" s="3"/>
      <c r="L166" s="3"/>
      <c r="M166" s="3"/>
      <c r="N166" s="3"/>
      <c r="O166" s="3"/>
      <c r="P166" s="3"/>
      <c r="Q166" s="3"/>
      <c r="R166" s="3"/>
      <c r="S166" s="3"/>
      <c r="T166" s="3"/>
      <c r="U166" s="3"/>
      <c r="V166" s="3"/>
      <c r="W166" s="3"/>
      <c r="X166" s="3"/>
      <c r="Y166" s="3"/>
      <c r="Z166" s="3"/>
    </row>
    <row r="167" ht="15.75" customHeight="1">
      <c r="A167" s="40"/>
      <c r="B167" s="40"/>
      <c r="C167" s="41"/>
      <c r="D167" s="41"/>
      <c r="E167" s="41"/>
      <c r="F167" s="41"/>
      <c r="G167" s="41"/>
      <c r="H167" s="1"/>
      <c r="I167" s="3"/>
      <c r="J167" s="3"/>
      <c r="K167" s="3"/>
      <c r="L167" s="3"/>
      <c r="M167" s="3"/>
      <c r="N167" s="3"/>
      <c r="O167" s="3"/>
      <c r="P167" s="3"/>
      <c r="Q167" s="3"/>
      <c r="R167" s="3"/>
      <c r="S167" s="3"/>
      <c r="T167" s="3"/>
      <c r="U167" s="3"/>
      <c r="V167" s="3"/>
      <c r="W167" s="3"/>
      <c r="X167" s="3"/>
      <c r="Y167" s="3"/>
      <c r="Z167" s="3"/>
    </row>
    <row r="168" ht="15.75" customHeight="1">
      <c r="A168" s="40"/>
      <c r="B168" s="40"/>
      <c r="C168" s="41"/>
      <c r="D168" s="41"/>
      <c r="E168" s="41"/>
      <c r="F168" s="41"/>
      <c r="G168" s="41"/>
      <c r="H168" s="1"/>
      <c r="I168" s="3"/>
      <c r="J168" s="3"/>
      <c r="K168" s="3"/>
      <c r="L168" s="3"/>
      <c r="M168" s="3"/>
      <c r="N168" s="3"/>
      <c r="O168" s="3"/>
      <c r="P168" s="3"/>
      <c r="Q168" s="3"/>
      <c r="R168" s="3"/>
      <c r="S168" s="3"/>
      <c r="T168" s="3"/>
      <c r="U168" s="3"/>
      <c r="V168" s="3"/>
      <c r="W168" s="3"/>
      <c r="X168" s="3"/>
      <c r="Y168" s="3"/>
      <c r="Z168" s="3"/>
    </row>
    <row r="169" ht="15.75" customHeight="1">
      <c r="A169" s="40"/>
      <c r="B169" s="40"/>
      <c r="C169" s="41"/>
      <c r="D169" s="41"/>
      <c r="E169" s="41"/>
      <c r="F169" s="41"/>
      <c r="G169" s="41"/>
      <c r="H169" s="1"/>
      <c r="I169" s="3"/>
      <c r="J169" s="3"/>
      <c r="K169" s="3"/>
      <c r="L169" s="3"/>
      <c r="M169" s="3"/>
      <c r="N169" s="3"/>
      <c r="O169" s="3"/>
      <c r="P169" s="3"/>
      <c r="Q169" s="3"/>
      <c r="R169" s="3"/>
      <c r="S169" s="3"/>
      <c r="T169" s="3"/>
      <c r="U169" s="3"/>
      <c r="V169" s="3"/>
      <c r="W169" s="3"/>
      <c r="X169" s="3"/>
      <c r="Y169" s="3"/>
      <c r="Z169" s="3"/>
    </row>
    <row r="170" ht="15.75" customHeight="1">
      <c r="A170" s="40"/>
      <c r="B170" s="40"/>
      <c r="C170" s="41"/>
      <c r="D170" s="41"/>
      <c r="E170" s="41"/>
      <c r="F170" s="41"/>
      <c r="G170" s="41"/>
      <c r="H170" s="1"/>
      <c r="I170" s="3"/>
      <c r="J170" s="3"/>
      <c r="K170" s="3"/>
      <c r="L170" s="3"/>
      <c r="M170" s="3"/>
      <c r="N170" s="3"/>
      <c r="O170" s="3"/>
      <c r="P170" s="3"/>
      <c r="Q170" s="3"/>
      <c r="R170" s="3"/>
      <c r="S170" s="3"/>
      <c r="T170" s="3"/>
      <c r="U170" s="3"/>
      <c r="V170" s="3"/>
      <c r="W170" s="3"/>
      <c r="X170" s="3"/>
      <c r="Y170" s="3"/>
      <c r="Z170" s="3"/>
    </row>
    <row r="171" ht="15.75" customHeight="1">
      <c r="A171" s="40"/>
      <c r="B171" s="40"/>
      <c r="C171" s="41"/>
      <c r="D171" s="41"/>
      <c r="E171" s="41"/>
      <c r="F171" s="41"/>
      <c r="G171" s="41"/>
      <c r="H171" s="1"/>
      <c r="I171" s="3"/>
      <c r="J171" s="3"/>
      <c r="K171" s="3"/>
      <c r="L171" s="3"/>
      <c r="M171" s="3"/>
      <c r="N171" s="3"/>
      <c r="O171" s="3"/>
      <c r="P171" s="3"/>
      <c r="Q171" s="3"/>
      <c r="R171" s="3"/>
      <c r="S171" s="3"/>
      <c r="T171" s="3"/>
      <c r="U171" s="3"/>
      <c r="V171" s="3"/>
      <c r="W171" s="3"/>
      <c r="X171" s="3"/>
      <c r="Y171" s="3"/>
      <c r="Z171" s="3"/>
    </row>
    <row r="172" ht="15.75" customHeight="1">
      <c r="A172" s="40"/>
      <c r="B172" s="40"/>
      <c r="C172" s="41"/>
      <c r="D172" s="41"/>
      <c r="E172" s="41"/>
      <c r="F172" s="41"/>
      <c r="G172" s="41"/>
      <c r="H172" s="1"/>
      <c r="I172" s="3"/>
      <c r="J172" s="3"/>
      <c r="K172" s="3"/>
      <c r="L172" s="3"/>
      <c r="M172" s="3"/>
      <c r="N172" s="3"/>
      <c r="O172" s="3"/>
      <c r="P172" s="3"/>
      <c r="Q172" s="3"/>
      <c r="R172" s="3"/>
      <c r="S172" s="3"/>
      <c r="T172" s="3"/>
      <c r="U172" s="3"/>
      <c r="V172" s="3"/>
      <c r="W172" s="3"/>
      <c r="X172" s="3"/>
      <c r="Y172" s="3"/>
      <c r="Z172" s="3"/>
    </row>
    <row r="173" ht="15.75" customHeight="1">
      <c r="A173" s="40"/>
      <c r="B173" s="40"/>
      <c r="C173" s="41"/>
      <c r="D173" s="41"/>
      <c r="E173" s="41"/>
      <c r="F173" s="41"/>
      <c r="G173" s="41"/>
      <c r="H173" s="1"/>
      <c r="I173" s="3"/>
      <c r="J173" s="3"/>
      <c r="K173" s="3"/>
      <c r="L173" s="3"/>
      <c r="M173" s="3"/>
      <c r="N173" s="3"/>
      <c r="O173" s="3"/>
      <c r="P173" s="3"/>
      <c r="Q173" s="3"/>
      <c r="R173" s="3"/>
      <c r="S173" s="3"/>
      <c r="T173" s="3"/>
      <c r="U173" s="3"/>
      <c r="V173" s="3"/>
      <c r="W173" s="3"/>
      <c r="X173" s="3"/>
      <c r="Y173" s="3"/>
      <c r="Z173" s="3"/>
    </row>
    <row r="174" ht="15.75" customHeight="1">
      <c r="A174" s="40"/>
      <c r="B174" s="40"/>
      <c r="C174" s="41"/>
      <c r="D174" s="41"/>
      <c r="E174" s="41"/>
      <c r="F174" s="41"/>
      <c r="G174" s="41"/>
      <c r="H174" s="1"/>
      <c r="I174" s="3"/>
      <c r="J174" s="3"/>
      <c r="K174" s="3"/>
      <c r="L174" s="3"/>
      <c r="M174" s="3"/>
      <c r="N174" s="3"/>
      <c r="O174" s="3"/>
      <c r="P174" s="3"/>
      <c r="Q174" s="3"/>
      <c r="R174" s="3"/>
      <c r="S174" s="3"/>
      <c r="T174" s="3"/>
      <c r="U174" s="3"/>
      <c r="V174" s="3"/>
      <c r="W174" s="3"/>
      <c r="X174" s="3"/>
      <c r="Y174" s="3"/>
      <c r="Z174" s="3"/>
    </row>
    <row r="175" ht="15.75" customHeight="1">
      <c r="A175" s="40"/>
      <c r="B175" s="40"/>
      <c r="C175" s="41"/>
      <c r="D175" s="41"/>
      <c r="E175" s="41"/>
      <c r="F175" s="41"/>
      <c r="G175" s="41"/>
      <c r="H175" s="1"/>
      <c r="I175" s="3"/>
      <c r="J175" s="3"/>
      <c r="K175" s="3"/>
      <c r="L175" s="3"/>
      <c r="M175" s="3"/>
      <c r="N175" s="3"/>
      <c r="O175" s="3"/>
      <c r="P175" s="3"/>
      <c r="Q175" s="3"/>
      <c r="R175" s="3"/>
      <c r="S175" s="3"/>
      <c r="T175" s="3"/>
      <c r="U175" s="3"/>
      <c r="V175" s="3"/>
      <c r="W175" s="3"/>
      <c r="X175" s="3"/>
      <c r="Y175" s="3"/>
      <c r="Z175" s="3"/>
    </row>
    <row r="176" ht="15.75" customHeight="1">
      <c r="A176" s="40"/>
      <c r="B176" s="40"/>
      <c r="C176" s="41"/>
      <c r="D176" s="41"/>
      <c r="E176" s="41"/>
      <c r="F176" s="41"/>
      <c r="G176" s="41"/>
      <c r="H176" s="1"/>
      <c r="I176" s="3"/>
      <c r="J176" s="3"/>
      <c r="K176" s="3"/>
      <c r="L176" s="3"/>
      <c r="M176" s="3"/>
      <c r="N176" s="3"/>
      <c r="O176" s="3"/>
      <c r="P176" s="3"/>
      <c r="Q176" s="3"/>
      <c r="R176" s="3"/>
      <c r="S176" s="3"/>
      <c r="T176" s="3"/>
      <c r="U176" s="3"/>
      <c r="V176" s="3"/>
      <c r="W176" s="3"/>
      <c r="X176" s="3"/>
      <c r="Y176" s="3"/>
      <c r="Z176" s="3"/>
    </row>
    <row r="177" ht="15.75" customHeight="1">
      <c r="A177" s="40"/>
      <c r="B177" s="40"/>
      <c r="C177" s="41"/>
      <c r="D177" s="41"/>
      <c r="E177" s="41"/>
      <c r="F177" s="41"/>
      <c r="G177" s="41"/>
      <c r="H177" s="1"/>
      <c r="I177" s="3"/>
      <c r="J177" s="3"/>
      <c r="K177" s="3"/>
      <c r="L177" s="3"/>
      <c r="M177" s="3"/>
      <c r="N177" s="3"/>
      <c r="O177" s="3"/>
      <c r="P177" s="3"/>
      <c r="Q177" s="3"/>
      <c r="R177" s="3"/>
      <c r="S177" s="3"/>
      <c r="T177" s="3"/>
      <c r="U177" s="3"/>
      <c r="V177" s="3"/>
      <c r="W177" s="3"/>
      <c r="X177" s="3"/>
      <c r="Y177" s="3"/>
      <c r="Z177" s="3"/>
    </row>
    <row r="178" ht="15.75" customHeight="1">
      <c r="A178" s="40"/>
      <c r="B178" s="40"/>
      <c r="C178" s="41"/>
      <c r="D178" s="41"/>
      <c r="E178" s="41"/>
      <c r="F178" s="41"/>
      <c r="G178" s="41"/>
      <c r="H178" s="1"/>
      <c r="I178" s="3"/>
      <c r="J178" s="3"/>
      <c r="K178" s="3"/>
      <c r="L178" s="3"/>
      <c r="M178" s="3"/>
      <c r="N178" s="3"/>
      <c r="O178" s="3"/>
      <c r="P178" s="3"/>
      <c r="Q178" s="3"/>
      <c r="R178" s="3"/>
      <c r="S178" s="3"/>
      <c r="T178" s="3"/>
      <c r="U178" s="3"/>
      <c r="V178" s="3"/>
      <c r="W178" s="3"/>
      <c r="X178" s="3"/>
      <c r="Y178" s="3"/>
      <c r="Z178" s="3"/>
    </row>
    <row r="179" ht="15.75" customHeight="1">
      <c r="A179" s="40"/>
      <c r="B179" s="40"/>
      <c r="C179" s="41"/>
      <c r="D179" s="41"/>
      <c r="E179" s="41"/>
      <c r="F179" s="41"/>
      <c r="G179" s="41"/>
      <c r="H179" s="1"/>
      <c r="I179" s="3"/>
      <c r="J179" s="3"/>
      <c r="K179" s="3"/>
      <c r="L179" s="3"/>
      <c r="M179" s="3"/>
      <c r="N179" s="3"/>
      <c r="O179" s="3"/>
      <c r="P179" s="3"/>
      <c r="Q179" s="3"/>
      <c r="R179" s="3"/>
      <c r="S179" s="3"/>
      <c r="T179" s="3"/>
      <c r="U179" s="3"/>
      <c r="V179" s="3"/>
      <c r="W179" s="3"/>
      <c r="X179" s="3"/>
      <c r="Y179" s="3"/>
      <c r="Z179" s="3"/>
    </row>
    <row r="180" ht="15.75" customHeight="1">
      <c r="A180" s="40"/>
      <c r="B180" s="40"/>
      <c r="C180" s="41"/>
      <c r="D180" s="41"/>
      <c r="E180" s="41"/>
      <c r="F180" s="41"/>
      <c r="G180" s="41"/>
      <c r="H180" s="1"/>
      <c r="I180" s="3"/>
      <c r="J180" s="3"/>
      <c r="K180" s="3"/>
      <c r="L180" s="3"/>
      <c r="M180" s="3"/>
      <c r="N180" s="3"/>
      <c r="O180" s="3"/>
      <c r="P180" s="3"/>
      <c r="Q180" s="3"/>
      <c r="R180" s="3"/>
      <c r="S180" s="3"/>
      <c r="T180" s="3"/>
      <c r="U180" s="3"/>
      <c r="V180" s="3"/>
      <c r="W180" s="3"/>
      <c r="X180" s="3"/>
      <c r="Y180" s="3"/>
      <c r="Z180" s="3"/>
    </row>
    <row r="181" ht="15.75" customHeight="1">
      <c r="A181" s="40"/>
      <c r="B181" s="40"/>
      <c r="C181" s="41"/>
      <c r="D181" s="41"/>
      <c r="E181" s="41"/>
      <c r="F181" s="41"/>
      <c r="G181" s="41"/>
      <c r="H181" s="1"/>
      <c r="I181" s="3"/>
      <c r="J181" s="3"/>
      <c r="K181" s="3"/>
      <c r="L181" s="3"/>
      <c r="M181" s="3"/>
      <c r="N181" s="3"/>
      <c r="O181" s="3"/>
      <c r="P181" s="3"/>
      <c r="Q181" s="3"/>
      <c r="R181" s="3"/>
      <c r="S181" s="3"/>
      <c r="T181" s="3"/>
      <c r="U181" s="3"/>
      <c r="V181" s="3"/>
      <c r="W181" s="3"/>
      <c r="X181" s="3"/>
      <c r="Y181" s="3"/>
      <c r="Z181" s="3"/>
    </row>
    <row r="182" ht="15.75" customHeight="1">
      <c r="A182" s="40"/>
      <c r="B182" s="40"/>
      <c r="C182" s="41"/>
      <c r="D182" s="41"/>
      <c r="E182" s="41"/>
      <c r="F182" s="41"/>
      <c r="G182" s="41"/>
      <c r="H182" s="1"/>
      <c r="I182" s="3"/>
      <c r="J182" s="3"/>
      <c r="K182" s="3"/>
      <c r="L182" s="3"/>
      <c r="M182" s="3"/>
      <c r="N182" s="3"/>
      <c r="O182" s="3"/>
      <c r="P182" s="3"/>
      <c r="Q182" s="3"/>
      <c r="R182" s="3"/>
      <c r="S182" s="3"/>
      <c r="T182" s="3"/>
      <c r="U182" s="3"/>
      <c r="V182" s="3"/>
      <c r="W182" s="3"/>
      <c r="X182" s="3"/>
      <c r="Y182" s="3"/>
      <c r="Z182" s="3"/>
    </row>
    <row r="183" ht="15.75" customHeight="1">
      <c r="A183" s="40"/>
      <c r="B183" s="40"/>
      <c r="C183" s="41"/>
      <c r="D183" s="41"/>
      <c r="E183" s="41"/>
      <c r="F183" s="41"/>
      <c r="G183" s="41"/>
      <c r="H183" s="1"/>
      <c r="I183" s="3"/>
      <c r="J183" s="3"/>
      <c r="K183" s="3"/>
      <c r="L183" s="3"/>
      <c r="M183" s="3"/>
      <c r="N183" s="3"/>
      <c r="O183" s="3"/>
      <c r="P183" s="3"/>
      <c r="Q183" s="3"/>
      <c r="R183" s="3"/>
      <c r="S183" s="3"/>
      <c r="T183" s="3"/>
      <c r="U183" s="3"/>
      <c r="V183" s="3"/>
      <c r="W183" s="3"/>
      <c r="X183" s="3"/>
      <c r="Y183" s="3"/>
      <c r="Z183" s="3"/>
    </row>
    <row r="184" ht="15.75" customHeight="1">
      <c r="A184" s="40"/>
      <c r="B184" s="40"/>
      <c r="C184" s="41"/>
      <c r="D184" s="41"/>
      <c r="E184" s="41"/>
      <c r="F184" s="41"/>
      <c r="G184" s="41"/>
      <c r="H184" s="1"/>
      <c r="I184" s="3"/>
      <c r="J184" s="3"/>
      <c r="K184" s="3"/>
      <c r="L184" s="3"/>
      <c r="M184" s="3"/>
      <c r="N184" s="3"/>
      <c r="O184" s="3"/>
      <c r="P184" s="3"/>
      <c r="Q184" s="3"/>
      <c r="R184" s="3"/>
      <c r="S184" s="3"/>
      <c r="T184" s="3"/>
      <c r="U184" s="3"/>
      <c r="V184" s="3"/>
      <c r="W184" s="3"/>
      <c r="X184" s="3"/>
      <c r="Y184" s="3"/>
      <c r="Z184" s="3"/>
    </row>
    <row r="185" ht="15.75" customHeight="1">
      <c r="A185" s="40"/>
      <c r="B185" s="40"/>
      <c r="C185" s="41"/>
      <c r="D185" s="41"/>
      <c r="E185" s="41"/>
      <c r="F185" s="41"/>
      <c r="G185" s="41"/>
      <c r="H185" s="1"/>
      <c r="I185" s="3"/>
      <c r="J185" s="3"/>
      <c r="K185" s="3"/>
      <c r="L185" s="3"/>
      <c r="M185" s="3"/>
      <c r="N185" s="3"/>
      <c r="O185" s="3"/>
      <c r="P185" s="3"/>
      <c r="Q185" s="3"/>
      <c r="R185" s="3"/>
      <c r="S185" s="3"/>
      <c r="T185" s="3"/>
      <c r="U185" s="3"/>
      <c r="V185" s="3"/>
      <c r="W185" s="3"/>
      <c r="X185" s="3"/>
      <c r="Y185" s="3"/>
      <c r="Z185" s="3"/>
    </row>
    <row r="186" ht="15.75" customHeight="1">
      <c r="A186" s="40"/>
      <c r="B186" s="40"/>
      <c r="C186" s="41"/>
      <c r="D186" s="41"/>
      <c r="E186" s="41"/>
      <c r="F186" s="41"/>
      <c r="G186" s="41"/>
      <c r="H186" s="1"/>
      <c r="I186" s="3"/>
      <c r="J186" s="3"/>
      <c r="K186" s="3"/>
      <c r="L186" s="3"/>
      <c r="M186" s="3"/>
      <c r="N186" s="3"/>
      <c r="O186" s="3"/>
      <c r="P186" s="3"/>
      <c r="Q186" s="3"/>
      <c r="R186" s="3"/>
      <c r="S186" s="3"/>
      <c r="T186" s="3"/>
      <c r="U186" s="3"/>
      <c r="V186" s="3"/>
      <c r="W186" s="3"/>
      <c r="X186" s="3"/>
      <c r="Y186" s="3"/>
      <c r="Z186" s="3"/>
    </row>
    <row r="187" ht="15.75" customHeight="1">
      <c r="A187" s="40"/>
      <c r="B187" s="40"/>
      <c r="C187" s="41"/>
      <c r="D187" s="41"/>
      <c r="E187" s="41"/>
      <c r="F187" s="41"/>
      <c r="G187" s="41"/>
      <c r="H187" s="1"/>
      <c r="I187" s="3"/>
      <c r="J187" s="3"/>
      <c r="K187" s="3"/>
      <c r="L187" s="3"/>
      <c r="M187" s="3"/>
      <c r="N187" s="3"/>
      <c r="O187" s="3"/>
      <c r="P187" s="3"/>
      <c r="Q187" s="3"/>
      <c r="R187" s="3"/>
      <c r="S187" s="3"/>
      <c r="T187" s="3"/>
      <c r="U187" s="3"/>
      <c r="V187" s="3"/>
      <c r="W187" s="3"/>
      <c r="X187" s="3"/>
      <c r="Y187" s="3"/>
      <c r="Z187" s="3"/>
    </row>
    <row r="188" ht="15.75" customHeight="1">
      <c r="A188" s="40"/>
      <c r="B188" s="40"/>
      <c r="C188" s="41"/>
      <c r="D188" s="41"/>
      <c r="E188" s="41"/>
      <c r="F188" s="41"/>
      <c r="G188" s="41"/>
      <c r="H188" s="1"/>
      <c r="I188" s="3"/>
      <c r="J188" s="3"/>
      <c r="K188" s="3"/>
      <c r="L188" s="3"/>
      <c r="M188" s="3"/>
      <c r="N188" s="3"/>
      <c r="O188" s="3"/>
      <c r="P188" s="3"/>
      <c r="Q188" s="3"/>
      <c r="R188" s="3"/>
      <c r="S188" s="3"/>
      <c r="T188" s="3"/>
      <c r="U188" s="3"/>
      <c r="V188" s="3"/>
      <c r="W188" s="3"/>
      <c r="X188" s="3"/>
      <c r="Y188" s="3"/>
      <c r="Z188" s="3"/>
    </row>
    <row r="189" ht="15.75" customHeight="1">
      <c r="A189" s="40"/>
      <c r="B189" s="40"/>
      <c r="C189" s="41"/>
      <c r="D189" s="41"/>
      <c r="E189" s="41"/>
      <c r="F189" s="41"/>
      <c r="G189" s="41"/>
      <c r="H189" s="1"/>
      <c r="I189" s="3"/>
      <c r="J189" s="3"/>
      <c r="K189" s="3"/>
      <c r="L189" s="3"/>
      <c r="M189" s="3"/>
      <c r="N189" s="3"/>
      <c r="O189" s="3"/>
      <c r="P189" s="3"/>
      <c r="Q189" s="3"/>
      <c r="R189" s="3"/>
      <c r="S189" s="3"/>
      <c r="T189" s="3"/>
      <c r="U189" s="3"/>
      <c r="V189" s="3"/>
      <c r="W189" s="3"/>
      <c r="X189" s="3"/>
      <c r="Y189" s="3"/>
      <c r="Z189" s="3"/>
    </row>
    <row r="190" ht="15.75" customHeight="1">
      <c r="A190" s="40"/>
      <c r="B190" s="40"/>
      <c r="C190" s="41"/>
      <c r="D190" s="41"/>
      <c r="E190" s="41"/>
      <c r="F190" s="41"/>
      <c r="G190" s="41"/>
      <c r="H190" s="1"/>
      <c r="I190" s="3"/>
      <c r="J190" s="3"/>
      <c r="K190" s="3"/>
      <c r="L190" s="3"/>
      <c r="M190" s="3"/>
      <c r="N190" s="3"/>
      <c r="O190" s="3"/>
      <c r="P190" s="3"/>
      <c r="Q190" s="3"/>
      <c r="R190" s="3"/>
      <c r="S190" s="3"/>
      <c r="T190" s="3"/>
      <c r="U190" s="3"/>
      <c r="V190" s="3"/>
      <c r="W190" s="3"/>
      <c r="X190" s="3"/>
      <c r="Y190" s="3"/>
      <c r="Z190" s="3"/>
    </row>
    <row r="191" ht="15.75" customHeight="1">
      <c r="A191" s="40"/>
      <c r="B191" s="40"/>
      <c r="C191" s="41"/>
      <c r="D191" s="41"/>
      <c r="E191" s="41"/>
      <c r="F191" s="41"/>
      <c r="G191" s="41"/>
      <c r="H191" s="1"/>
      <c r="I191" s="3"/>
      <c r="J191" s="3"/>
      <c r="K191" s="3"/>
      <c r="L191" s="3"/>
      <c r="M191" s="3"/>
      <c r="N191" s="3"/>
      <c r="O191" s="3"/>
      <c r="P191" s="3"/>
      <c r="Q191" s="3"/>
      <c r="R191" s="3"/>
      <c r="S191" s="3"/>
      <c r="T191" s="3"/>
      <c r="U191" s="3"/>
      <c r="V191" s="3"/>
      <c r="W191" s="3"/>
      <c r="X191" s="3"/>
      <c r="Y191" s="3"/>
      <c r="Z191" s="3"/>
    </row>
    <row r="192" ht="15.75" customHeight="1">
      <c r="A192" s="40"/>
      <c r="B192" s="40"/>
      <c r="C192" s="41"/>
      <c r="D192" s="41"/>
      <c r="E192" s="41"/>
      <c r="F192" s="41"/>
      <c r="G192" s="41"/>
      <c r="H192" s="1"/>
      <c r="I192" s="3"/>
      <c r="J192" s="3"/>
      <c r="K192" s="3"/>
      <c r="L192" s="3"/>
      <c r="M192" s="3"/>
      <c r="N192" s="3"/>
      <c r="O192" s="3"/>
      <c r="P192" s="3"/>
      <c r="Q192" s="3"/>
      <c r="R192" s="3"/>
      <c r="S192" s="3"/>
      <c r="T192" s="3"/>
      <c r="U192" s="3"/>
      <c r="V192" s="3"/>
      <c r="W192" s="3"/>
      <c r="X192" s="3"/>
      <c r="Y192" s="3"/>
      <c r="Z192" s="3"/>
    </row>
    <row r="193" ht="15.75" customHeight="1">
      <c r="A193" s="40"/>
      <c r="B193" s="40"/>
      <c r="C193" s="41"/>
      <c r="D193" s="41"/>
      <c r="E193" s="41"/>
      <c r="F193" s="41"/>
      <c r="G193" s="41"/>
      <c r="H193" s="1"/>
      <c r="I193" s="3"/>
      <c r="J193" s="3"/>
      <c r="K193" s="3"/>
      <c r="L193" s="3"/>
      <c r="M193" s="3"/>
      <c r="N193" s="3"/>
      <c r="O193" s="3"/>
      <c r="P193" s="3"/>
      <c r="Q193" s="3"/>
      <c r="R193" s="3"/>
      <c r="S193" s="3"/>
      <c r="T193" s="3"/>
      <c r="U193" s="3"/>
      <c r="V193" s="3"/>
      <c r="W193" s="3"/>
      <c r="X193" s="3"/>
      <c r="Y193" s="3"/>
      <c r="Z193" s="3"/>
    </row>
    <row r="194" ht="15.75" customHeight="1">
      <c r="A194" s="40"/>
      <c r="B194" s="40"/>
      <c r="C194" s="41"/>
      <c r="D194" s="41"/>
      <c r="E194" s="41"/>
      <c r="F194" s="41"/>
      <c r="G194" s="41"/>
      <c r="H194" s="1"/>
      <c r="I194" s="3"/>
      <c r="J194" s="3"/>
      <c r="K194" s="3"/>
      <c r="L194" s="3"/>
      <c r="M194" s="3"/>
      <c r="N194" s="3"/>
      <c r="O194" s="3"/>
      <c r="P194" s="3"/>
      <c r="Q194" s="3"/>
      <c r="R194" s="3"/>
      <c r="S194" s="3"/>
      <c r="T194" s="3"/>
      <c r="U194" s="3"/>
      <c r="V194" s="3"/>
      <c r="W194" s="3"/>
      <c r="X194" s="3"/>
      <c r="Y194" s="3"/>
      <c r="Z194" s="3"/>
    </row>
    <row r="195" ht="15.75" customHeight="1">
      <c r="A195" s="40"/>
      <c r="B195" s="40"/>
      <c r="C195" s="41"/>
      <c r="D195" s="41"/>
      <c r="E195" s="41"/>
      <c r="F195" s="41"/>
      <c r="G195" s="41"/>
      <c r="H195" s="1"/>
      <c r="I195" s="3"/>
      <c r="J195" s="3"/>
      <c r="K195" s="3"/>
      <c r="L195" s="3"/>
      <c r="M195" s="3"/>
      <c r="N195" s="3"/>
      <c r="O195" s="3"/>
      <c r="P195" s="3"/>
      <c r="Q195" s="3"/>
      <c r="R195" s="3"/>
      <c r="S195" s="3"/>
      <c r="T195" s="3"/>
      <c r="U195" s="3"/>
      <c r="V195" s="3"/>
      <c r="W195" s="3"/>
      <c r="X195" s="3"/>
      <c r="Y195" s="3"/>
      <c r="Z195" s="3"/>
    </row>
    <row r="196" ht="15.75" customHeight="1">
      <c r="A196" s="40"/>
      <c r="B196" s="40"/>
      <c r="C196" s="41"/>
      <c r="D196" s="41"/>
      <c r="E196" s="41"/>
      <c r="F196" s="41"/>
      <c r="G196" s="41"/>
      <c r="H196" s="1"/>
      <c r="I196" s="3"/>
      <c r="J196" s="3"/>
      <c r="K196" s="3"/>
      <c r="L196" s="3"/>
      <c r="M196" s="3"/>
      <c r="N196" s="3"/>
      <c r="O196" s="3"/>
      <c r="P196" s="3"/>
      <c r="Q196" s="3"/>
      <c r="R196" s="3"/>
      <c r="S196" s="3"/>
      <c r="T196" s="3"/>
      <c r="U196" s="3"/>
      <c r="V196" s="3"/>
      <c r="W196" s="3"/>
      <c r="X196" s="3"/>
      <c r="Y196" s="3"/>
      <c r="Z196" s="3"/>
    </row>
    <row r="197" ht="15.75" customHeight="1">
      <c r="A197" s="40"/>
      <c r="B197" s="40"/>
      <c r="C197" s="41"/>
      <c r="D197" s="41"/>
      <c r="E197" s="41"/>
      <c r="F197" s="41"/>
      <c r="G197" s="41"/>
      <c r="H197" s="1"/>
      <c r="I197" s="3"/>
      <c r="J197" s="3"/>
      <c r="K197" s="3"/>
      <c r="L197" s="3"/>
      <c r="M197" s="3"/>
      <c r="N197" s="3"/>
      <c r="O197" s="3"/>
      <c r="P197" s="3"/>
      <c r="Q197" s="3"/>
      <c r="R197" s="3"/>
      <c r="S197" s="3"/>
      <c r="T197" s="3"/>
      <c r="U197" s="3"/>
      <c r="V197" s="3"/>
      <c r="W197" s="3"/>
      <c r="X197" s="3"/>
      <c r="Y197" s="3"/>
      <c r="Z197" s="3"/>
    </row>
    <row r="198" ht="15.75" customHeight="1">
      <c r="A198" s="40"/>
      <c r="B198" s="40"/>
      <c r="C198" s="41"/>
      <c r="D198" s="41"/>
      <c r="E198" s="41"/>
      <c r="F198" s="41"/>
      <c r="G198" s="41"/>
      <c r="H198" s="1"/>
      <c r="I198" s="3"/>
      <c r="J198" s="3"/>
      <c r="K198" s="3"/>
      <c r="L198" s="3"/>
      <c r="M198" s="3"/>
      <c r="N198" s="3"/>
      <c r="O198" s="3"/>
      <c r="P198" s="3"/>
      <c r="Q198" s="3"/>
      <c r="R198" s="3"/>
      <c r="S198" s="3"/>
      <c r="T198" s="3"/>
      <c r="U198" s="3"/>
      <c r="V198" s="3"/>
      <c r="W198" s="3"/>
      <c r="X198" s="3"/>
      <c r="Y198" s="3"/>
      <c r="Z198" s="3"/>
    </row>
    <row r="199" ht="15.75" customHeight="1">
      <c r="A199" s="40"/>
      <c r="B199" s="40"/>
      <c r="C199" s="41"/>
      <c r="D199" s="41"/>
      <c r="E199" s="41"/>
      <c r="F199" s="41"/>
      <c r="G199" s="41"/>
      <c r="H199" s="1"/>
      <c r="I199" s="3"/>
      <c r="J199" s="3"/>
      <c r="K199" s="3"/>
      <c r="L199" s="3"/>
      <c r="M199" s="3"/>
      <c r="N199" s="3"/>
      <c r="O199" s="3"/>
      <c r="P199" s="3"/>
      <c r="Q199" s="3"/>
      <c r="R199" s="3"/>
      <c r="S199" s="3"/>
      <c r="T199" s="3"/>
      <c r="U199" s="3"/>
      <c r="V199" s="3"/>
      <c r="W199" s="3"/>
      <c r="X199" s="3"/>
      <c r="Y199" s="3"/>
      <c r="Z199" s="3"/>
    </row>
    <row r="200" ht="15.75" customHeight="1">
      <c r="A200" s="40"/>
      <c r="B200" s="40"/>
      <c r="C200" s="41"/>
      <c r="D200" s="41"/>
      <c r="E200" s="41"/>
      <c r="F200" s="41"/>
      <c r="G200" s="41"/>
      <c r="H200" s="1"/>
      <c r="I200" s="3"/>
      <c r="J200" s="3"/>
      <c r="K200" s="3"/>
      <c r="L200" s="3"/>
      <c r="M200" s="3"/>
      <c r="N200" s="3"/>
      <c r="O200" s="3"/>
      <c r="P200" s="3"/>
      <c r="Q200" s="3"/>
      <c r="R200" s="3"/>
      <c r="S200" s="3"/>
      <c r="T200" s="3"/>
      <c r="U200" s="3"/>
      <c r="V200" s="3"/>
      <c r="W200" s="3"/>
      <c r="X200" s="3"/>
      <c r="Y200" s="3"/>
      <c r="Z200" s="3"/>
    </row>
    <row r="201" ht="15.75" customHeight="1">
      <c r="A201" s="40"/>
      <c r="B201" s="40"/>
      <c r="C201" s="41"/>
      <c r="D201" s="41"/>
      <c r="E201" s="41"/>
      <c r="F201" s="41"/>
      <c r="G201" s="41"/>
      <c r="H201" s="1"/>
      <c r="I201" s="3"/>
      <c r="J201" s="3"/>
      <c r="K201" s="3"/>
      <c r="L201" s="3"/>
      <c r="M201" s="3"/>
      <c r="N201" s="3"/>
      <c r="O201" s="3"/>
      <c r="P201" s="3"/>
      <c r="Q201" s="3"/>
      <c r="R201" s="3"/>
      <c r="S201" s="3"/>
      <c r="T201" s="3"/>
      <c r="U201" s="3"/>
      <c r="V201" s="3"/>
      <c r="W201" s="3"/>
      <c r="X201" s="3"/>
      <c r="Y201" s="3"/>
      <c r="Z201" s="3"/>
    </row>
    <row r="202" ht="15.75" customHeight="1">
      <c r="A202" s="40"/>
      <c r="B202" s="40"/>
      <c r="C202" s="41"/>
      <c r="D202" s="41"/>
      <c r="E202" s="41"/>
      <c r="F202" s="41"/>
      <c r="G202" s="41"/>
      <c r="H202" s="1"/>
      <c r="I202" s="3"/>
      <c r="J202" s="3"/>
      <c r="K202" s="3"/>
      <c r="L202" s="3"/>
      <c r="M202" s="3"/>
      <c r="N202" s="3"/>
      <c r="O202" s="3"/>
      <c r="P202" s="3"/>
      <c r="Q202" s="3"/>
      <c r="R202" s="3"/>
      <c r="S202" s="3"/>
      <c r="T202" s="3"/>
      <c r="U202" s="3"/>
      <c r="V202" s="3"/>
      <c r="W202" s="3"/>
      <c r="X202" s="3"/>
      <c r="Y202" s="3"/>
      <c r="Z202" s="3"/>
    </row>
    <row r="203" ht="15.75" customHeight="1">
      <c r="A203" s="40"/>
      <c r="B203" s="40"/>
      <c r="C203" s="41"/>
      <c r="D203" s="41"/>
      <c r="E203" s="41"/>
      <c r="F203" s="41"/>
      <c r="G203" s="41"/>
      <c r="H203" s="1"/>
      <c r="I203" s="3"/>
      <c r="J203" s="3"/>
      <c r="K203" s="3"/>
      <c r="L203" s="3"/>
      <c r="M203" s="3"/>
      <c r="N203" s="3"/>
      <c r="O203" s="3"/>
      <c r="P203" s="3"/>
      <c r="Q203" s="3"/>
      <c r="R203" s="3"/>
      <c r="S203" s="3"/>
      <c r="T203" s="3"/>
      <c r="U203" s="3"/>
      <c r="V203" s="3"/>
      <c r="W203" s="3"/>
      <c r="X203" s="3"/>
      <c r="Y203" s="3"/>
      <c r="Z203" s="3"/>
    </row>
    <row r="204" ht="15.75" customHeight="1">
      <c r="A204" s="40"/>
      <c r="B204" s="40"/>
      <c r="C204" s="41"/>
      <c r="D204" s="41"/>
      <c r="E204" s="41"/>
      <c r="F204" s="41"/>
      <c r="G204" s="41"/>
      <c r="H204" s="1"/>
      <c r="I204" s="3"/>
      <c r="J204" s="3"/>
      <c r="K204" s="3"/>
      <c r="L204" s="3"/>
      <c r="M204" s="3"/>
      <c r="N204" s="3"/>
      <c r="O204" s="3"/>
      <c r="P204" s="3"/>
      <c r="Q204" s="3"/>
      <c r="R204" s="3"/>
      <c r="S204" s="3"/>
      <c r="T204" s="3"/>
      <c r="U204" s="3"/>
      <c r="V204" s="3"/>
      <c r="W204" s="3"/>
      <c r="X204" s="3"/>
      <c r="Y204" s="3"/>
      <c r="Z204" s="3"/>
    </row>
    <row r="205" ht="15.75" customHeight="1">
      <c r="A205" s="40"/>
      <c r="B205" s="40"/>
      <c r="C205" s="41"/>
      <c r="D205" s="41"/>
      <c r="E205" s="41"/>
      <c r="F205" s="41"/>
      <c r="G205" s="41"/>
      <c r="H205" s="1"/>
      <c r="I205" s="3"/>
      <c r="J205" s="3"/>
      <c r="K205" s="3"/>
      <c r="L205" s="3"/>
      <c r="M205" s="3"/>
      <c r="N205" s="3"/>
      <c r="O205" s="3"/>
      <c r="P205" s="3"/>
      <c r="Q205" s="3"/>
      <c r="R205" s="3"/>
      <c r="S205" s="3"/>
      <c r="T205" s="3"/>
      <c r="U205" s="3"/>
      <c r="V205" s="3"/>
      <c r="W205" s="3"/>
      <c r="X205" s="3"/>
      <c r="Y205" s="3"/>
      <c r="Z205" s="3"/>
    </row>
    <row r="206" ht="15.75" customHeight="1">
      <c r="A206" s="40"/>
      <c r="B206" s="40"/>
      <c r="C206" s="41"/>
      <c r="D206" s="41"/>
      <c r="E206" s="41"/>
      <c r="F206" s="41"/>
      <c r="G206" s="41"/>
      <c r="H206" s="1"/>
      <c r="I206" s="3"/>
      <c r="J206" s="3"/>
      <c r="K206" s="3"/>
      <c r="L206" s="3"/>
      <c r="M206" s="3"/>
      <c r="N206" s="3"/>
      <c r="O206" s="3"/>
      <c r="P206" s="3"/>
      <c r="Q206" s="3"/>
      <c r="R206" s="3"/>
      <c r="S206" s="3"/>
      <c r="T206" s="3"/>
      <c r="U206" s="3"/>
      <c r="V206" s="3"/>
      <c r="W206" s="3"/>
      <c r="X206" s="3"/>
      <c r="Y206" s="3"/>
      <c r="Z206" s="3"/>
    </row>
    <row r="207" ht="15.75" customHeight="1">
      <c r="A207" s="40"/>
      <c r="B207" s="40"/>
      <c r="C207" s="41"/>
      <c r="D207" s="41"/>
      <c r="E207" s="41"/>
      <c r="F207" s="41"/>
      <c r="G207" s="41"/>
      <c r="H207" s="1"/>
      <c r="I207" s="3"/>
      <c r="J207" s="3"/>
      <c r="K207" s="3"/>
      <c r="L207" s="3"/>
      <c r="M207" s="3"/>
      <c r="N207" s="3"/>
      <c r="O207" s="3"/>
      <c r="P207" s="3"/>
      <c r="Q207" s="3"/>
      <c r="R207" s="3"/>
      <c r="S207" s="3"/>
      <c r="T207" s="3"/>
      <c r="U207" s="3"/>
      <c r="V207" s="3"/>
      <c r="W207" s="3"/>
      <c r="X207" s="3"/>
      <c r="Y207" s="3"/>
      <c r="Z207" s="3"/>
    </row>
    <row r="208" ht="15.75" customHeight="1">
      <c r="A208" s="40"/>
      <c r="B208" s="40"/>
      <c r="C208" s="41"/>
      <c r="D208" s="41"/>
      <c r="E208" s="41"/>
      <c r="F208" s="41"/>
      <c r="G208" s="41"/>
      <c r="H208" s="1"/>
      <c r="I208" s="3"/>
      <c r="J208" s="3"/>
      <c r="K208" s="3"/>
      <c r="L208" s="3"/>
      <c r="M208" s="3"/>
      <c r="N208" s="3"/>
      <c r="O208" s="3"/>
      <c r="P208" s="3"/>
      <c r="Q208" s="3"/>
      <c r="R208" s="3"/>
      <c r="S208" s="3"/>
      <c r="T208" s="3"/>
      <c r="U208" s="3"/>
      <c r="V208" s="3"/>
      <c r="W208" s="3"/>
      <c r="X208" s="3"/>
      <c r="Y208" s="3"/>
      <c r="Z208" s="3"/>
    </row>
    <row r="209" ht="15.75" customHeight="1">
      <c r="A209" s="40"/>
      <c r="B209" s="40"/>
      <c r="C209" s="41"/>
      <c r="D209" s="41"/>
      <c r="E209" s="41"/>
      <c r="F209" s="41"/>
      <c r="G209" s="41"/>
      <c r="H209" s="1"/>
      <c r="I209" s="3"/>
      <c r="J209" s="3"/>
      <c r="K209" s="3"/>
      <c r="L209" s="3"/>
      <c r="M209" s="3"/>
      <c r="N209" s="3"/>
      <c r="O209" s="3"/>
      <c r="P209" s="3"/>
      <c r="Q209" s="3"/>
      <c r="R209" s="3"/>
      <c r="S209" s="3"/>
      <c r="T209" s="3"/>
      <c r="U209" s="3"/>
      <c r="V209" s="3"/>
      <c r="W209" s="3"/>
      <c r="X209" s="3"/>
      <c r="Y209" s="3"/>
      <c r="Z209" s="3"/>
    </row>
    <row r="210" ht="15.75" customHeight="1">
      <c r="A210" s="40"/>
      <c r="B210" s="40"/>
      <c r="C210" s="41"/>
      <c r="D210" s="41"/>
      <c r="E210" s="41"/>
      <c r="F210" s="41"/>
      <c r="G210" s="41"/>
      <c r="H210" s="1"/>
      <c r="I210" s="3"/>
      <c r="J210" s="3"/>
      <c r="K210" s="3"/>
      <c r="L210" s="3"/>
      <c r="M210" s="3"/>
      <c r="N210" s="3"/>
      <c r="O210" s="3"/>
      <c r="P210" s="3"/>
      <c r="Q210" s="3"/>
      <c r="R210" s="3"/>
      <c r="S210" s="3"/>
      <c r="T210" s="3"/>
      <c r="U210" s="3"/>
      <c r="V210" s="3"/>
      <c r="W210" s="3"/>
      <c r="X210" s="3"/>
      <c r="Y210" s="3"/>
      <c r="Z210" s="3"/>
    </row>
    <row r="211" ht="15.75" customHeight="1">
      <c r="A211" s="40"/>
      <c r="B211" s="40"/>
      <c r="C211" s="41"/>
      <c r="D211" s="41"/>
      <c r="E211" s="41"/>
      <c r="F211" s="41"/>
      <c r="G211" s="41"/>
      <c r="H211" s="1"/>
      <c r="I211" s="3"/>
      <c r="J211" s="3"/>
      <c r="K211" s="3"/>
      <c r="L211" s="3"/>
      <c r="M211" s="3"/>
      <c r="N211" s="3"/>
      <c r="O211" s="3"/>
      <c r="P211" s="3"/>
      <c r="Q211" s="3"/>
      <c r="R211" s="3"/>
      <c r="S211" s="3"/>
      <c r="T211" s="3"/>
      <c r="U211" s="3"/>
      <c r="V211" s="3"/>
      <c r="W211" s="3"/>
      <c r="X211" s="3"/>
      <c r="Y211" s="3"/>
      <c r="Z211" s="3"/>
    </row>
    <row r="212" ht="15.75" customHeight="1">
      <c r="A212" s="40"/>
      <c r="B212" s="40"/>
      <c r="C212" s="41"/>
      <c r="D212" s="41"/>
      <c r="E212" s="41"/>
      <c r="F212" s="41"/>
      <c r="G212" s="41"/>
      <c r="H212" s="1"/>
      <c r="I212" s="3"/>
      <c r="J212" s="3"/>
      <c r="K212" s="3"/>
      <c r="L212" s="3"/>
      <c r="M212" s="3"/>
      <c r="N212" s="3"/>
      <c r="O212" s="3"/>
      <c r="P212" s="3"/>
      <c r="Q212" s="3"/>
      <c r="R212" s="3"/>
      <c r="S212" s="3"/>
      <c r="T212" s="3"/>
      <c r="U212" s="3"/>
      <c r="V212" s="3"/>
      <c r="W212" s="3"/>
      <c r="X212" s="3"/>
      <c r="Y212" s="3"/>
      <c r="Z212" s="3"/>
    </row>
    <row r="213" ht="15.75" customHeight="1">
      <c r="A213" s="40"/>
      <c r="B213" s="40"/>
      <c r="C213" s="41"/>
      <c r="D213" s="41"/>
      <c r="E213" s="41"/>
      <c r="F213" s="41"/>
      <c r="G213" s="41"/>
      <c r="H213" s="1"/>
      <c r="I213" s="3"/>
      <c r="J213" s="3"/>
      <c r="K213" s="3"/>
      <c r="L213" s="3"/>
      <c r="M213" s="3"/>
      <c r="N213" s="3"/>
      <c r="O213" s="3"/>
      <c r="P213" s="3"/>
      <c r="Q213" s="3"/>
      <c r="R213" s="3"/>
      <c r="S213" s="3"/>
      <c r="T213" s="3"/>
      <c r="U213" s="3"/>
      <c r="V213" s="3"/>
      <c r="W213" s="3"/>
      <c r="X213" s="3"/>
      <c r="Y213" s="3"/>
      <c r="Z213" s="3"/>
    </row>
    <row r="214" ht="15.75" customHeight="1">
      <c r="A214" s="40"/>
      <c r="B214" s="40"/>
      <c r="C214" s="41"/>
      <c r="D214" s="41"/>
      <c r="E214" s="41"/>
      <c r="F214" s="41"/>
      <c r="G214" s="41"/>
      <c r="H214" s="1"/>
      <c r="I214" s="3"/>
      <c r="J214" s="3"/>
      <c r="K214" s="3"/>
      <c r="L214" s="3"/>
      <c r="M214" s="3"/>
      <c r="N214" s="3"/>
      <c r="O214" s="3"/>
      <c r="P214" s="3"/>
      <c r="Q214" s="3"/>
      <c r="R214" s="3"/>
      <c r="S214" s="3"/>
      <c r="T214" s="3"/>
      <c r="U214" s="3"/>
      <c r="V214" s="3"/>
      <c r="W214" s="3"/>
      <c r="X214" s="3"/>
      <c r="Y214" s="3"/>
      <c r="Z214" s="3"/>
    </row>
    <row r="215" ht="15.75" customHeight="1">
      <c r="A215" s="40"/>
      <c r="B215" s="40"/>
      <c r="C215" s="41"/>
      <c r="D215" s="41"/>
      <c r="E215" s="41"/>
      <c r="F215" s="41"/>
      <c r="G215" s="41"/>
      <c r="H215" s="1"/>
      <c r="I215" s="3"/>
      <c r="J215" s="3"/>
      <c r="K215" s="3"/>
      <c r="L215" s="3"/>
      <c r="M215" s="3"/>
      <c r="N215" s="3"/>
      <c r="O215" s="3"/>
      <c r="P215" s="3"/>
      <c r="Q215" s="3"/>
      <c r="R215" s="3"/>
      <c r="S215" s="3"/>
      <c r="T215" s="3"/>
      <c r="U215" s="3"/>
      <c r="V215" s="3"/>
      <c r="W215" s="3"/>
      <c r="X215" s="3"/>
      <c r="Y215" s="3"/>
      <c r="Z215" s="3"/>
    </row>
    <row r="216" ht="15.75" customHeight="1">
      <c r="A216" s="40"/>
      <c r="B216" s="40"/>
      <c r="C216" s="41"/>
      <c r="D216" s="41"/>
      <c r="E216" s="41"/>
      <c r="F216" s="41"/>
      <c r="G216" s="41"/>
      <c r="H216" s="1"/>
      <c r="I216" s="3"/>
      <c r="J216" s="3"/>
      <c r="K216" s="3"/>
      <c r="L216" s="3"/>
      <c r="M216" s="3"/>
      <c r="N216" s="3"/>
      <c r="O216" s="3"/>
      <c r="P216" s="3"/>
      <c r="Q216" s="3"/>
      <c r="R216" s="3"/>
      <c r="S216" s="3"/>
      <c r="T216" s="3"/>
      <c r="U216" s="3"/>
      <c r="V216" s="3"/>
      <c r="W216" s="3"/>
      <c r="X216" s="3"/>
      <c r="Y216" s="3"/>
      <c r="Z216" s="3"/>
    </row>
    <row r="217" ht="15.75" customHeight="1">
      <c r="A217" s="40"/>
      <c r="B217" s="40"/>
      <c r="C217" s="41"/>
      <c r="D217" s="41"/>
      <c r="E217" s="41"/>
      <c r="F217" s="41"/>
      <c r="G217" s="41"/>
      <c r="H217" s="1"/>
      <c r="I217" s="3"/>
      <c r="J217" s="3"/>
      <c r="K217" s="3"/>
      <c r="L217" s="3"/>
      <c r="M217" s="3"/>
      <c r="N217" s="3"/>
      <c r="O217" s="3"/>
      <c r="P217" s="3"/>
      <c r="Q217" s="3"/>
      <c r="R217" s="3"/>
      <c r="S217" s="3"/>
      <c r="T217" s="3"/>
      <c r="U217" s="3"/>
      <c r="V217" s="3"/>
      <c r="W217" s="3"/>
      <c r="X217" s="3"/>
      <c r="Y217" s="3"/>
      <c r="Z217" s="3"/>
    </row>
    <row r="218" ht="15.75" customHeight="1">
      <c r="A218" s="40"/>
      <c r="B218" s="40"/>
      <c r="C218" s="41"/>
      <c r="D218" s="41"/>
      <c r="E218" s="41"/>
      <c r="F218" s="41"/>
      <c r="G218" s="41"/>
      <c r="H218" s="1"/>
      <c r="I218" s="3"/>
      <c r="J218" s="3"/>
      <c r="K218" s="3"/>
      <c r="L218" s="3"/>
      <c r="M218" s="3"/>
      <c r="N218" s="3"/>
      <c r="O218" s="3"/>
      <c r="P218" s="3"/>
      <c r="Q218" s="3"/>
      <c r="R218" s="3"/>
      <c r="S218" s="3"/>
      <c r="T218" s="3"/>
      <c r="U218" s="3"/>
      <c r="V218" s="3"/>
      <c r="W218" s="3"/>
      <c r="X218" s="3"/>
      <c r="Y218" s="3"/>
      <c r="Z218" s="3"/>
    </row>
    <row r="219" ht="15.75" customHeight="1">
      <c r="A219" s="40"/>
      <c r="B219" s="40"/>
      <c r="C219" s="41"/>
      <c r="D219" s="41"/>
      <c r="E219" s="41"/>
      <c r="F219" s="41"/>
      <c r="G219" s="41"/>
      <c r="H219" s="1"/>
      <c r="I219" s="3"/>
      <c r="J219" s="3"/>
      <c r="K219" s="3"/>
      <c r="L219" s="3"/>
      <c r="M219" s="3"/>
      <c r="N219" s="3"/>
      <c r="O219" s="3"/>
      <c r="P219" s="3"/>
      <c r="Q219" s="3"/>
      <c r="R219" s="3"/>
      <c r="S219" s="3"/>
      <c r="T219" s="3"/>
      <c r="U219" s="3"/>
      <c r="V219" s="3"/>
      <c r="W219" s="3"/>
      <c r="X219" s="3"/>
      <c r="Y219" s="3"/>
      <c r="Z219" s="3"/>
    </row>
    <row r="220" ht="15.75" customHeight="1">
      <c r="A220" s="40"/>
      <c r="B220" s="40"/>
      <c r="C220" s="41"/>
      <c r="D220" s="41"/>
      <c r="E220" s="41"/>
      <c r="F220" s="41"/>
      <c r="G220" s="41"/>
      <c r="H220" s="1"/>
      <c r="I220" s="3"/>
      <c r="J220" s="3"/>
      <c r="K220" s="3"/>
      <c r="L220" s="3"/>
      <c r="M220" s="3"/>
      <c r="N220" s="3"/>
      <c r="O220" s="3"/>
      <c r="P220" s="3"/>
      <c r="Q220" s="3"/>
      <c r="R220" s="3"/>
      <c r="S220" s="3"/>
      <c r="T220" s="3"/>
      <c r="U220" s="3"/>
      <c r="V220" s="3"/>
      <c r="W220" s="3"/>
      <c r="X220" s="3"/>
      <c r="Y220" s="3"/>
      <c r="Z220" s="3"/>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H2"/>
    <mergeCell ref="A4:H4"/>
    <mergeCell ref="A5:H5"/>
    <mergeCell ref="A6:H6"/>
    <mergeCell ref="A7:H7"/>
    <mergeCell ref="A8:H8"/>
    <mergeCell ref="A9:H9"/>
    <mergeCell ref="A20:H20"/>
  </mergeCells>
  <printOptions/>
  <pageMargins bottom="1.0" footer="0.0" header="0.0" left="0.75" right="0.75" top="1.0"/>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5.43"/>
    <col customWidth="1" min="3" max="3" width="12.43"/>
    <col customWidth="1" min="4" max="4" width="16.86"/>
    <col customWidth="1" min="5" max="5" width="12.43"/>
    <col customWidth="1" min="6" max="6" width="26.43"/>
    <col customWidth="1" min="7" max="7" width="12.14"/>
    <col customWidth="1" min="8" max="8" width="10.71"/>
    <col customWidth="1" min="9" max="9" width="7.43"/>
    <col customWidth="1" min="10" max="10" width="12.0"/>
    <col customWidth="1" min="11" max="25" width="8.0"/>
  </cols>
  <sheetData>
    <row r="1">
      <c r="A1" s="40"/>
      <c r="B1" s="40"/>
      <c r="C1" s="40"/>
      <c r="D1" s="40"/>
      <c r="E1" s="41"/>
      <c r="F1" s="41"/>
      <c r="G1" s="41"/>
      <c r="H1" s="41"/>
      <c r="I1" s="1"/>
      <c r="J1" s="3"/>
      <c r="K1" s="3"/>
      <c r="L1" s="3"/>
      <c r="M1" s="3"/>
      <c r="N1" s="3"/>
      <c r="O1" s="3"/>
      <c r="P1" s="3"/>
      <c r="Q1" s="3"/>
      <c r="R1" s="3"/>
      <c r="S1" s="3"/>
      <c r="T1" s="3"/>
      <c r="U1" s="3"/>
      <c r="V1" s="3"/>
      <c r="W1" s="3"/>
      <c r="X1" s="3"/>
      <c r="Y1" s="3"/>
      <c r="Z1" s="3"/>
    </row>
    <row r="2">
      <c r="A2" s="175" t="s">
        <v>5012</v>
      </c>
      <c r="B2" s="44"/>
      <c r="C2" s="44"/>
      <c r="D2" s="44"/>
      <c r="E2" s="44"/>
      <c r="F2" s="44"/>
      <c r="G2" s="44"/>
      <c r="H2" s="44"/>
      <c r="I2" s="45"/>
      <c r="J2" s="3"/>
      <c r="K2" s="3"/>
      <c r="L2" s="3"/>
      <c r="M2" s="3"/>
      <c r="N2" s="3"/>
      <c r="O2" s="3"/>
      <c r="P2" s="3"/>
      <c r="Q2" s="3"/>
      <c r="R2" s="3"/>
      <c r="S2" s="3"/>
      <c r="T2" s="3"/>
      <c r="U2" s="3"/>
      <c r="V2" s="3"/>
      <c r="W2" s="3"/>
      <c r="X2" s="3"/>
      <c r="Y2" s="3"/>
      <c r="Z2" s="3"/>
    </row>
    <row r="3">
      <c r="A3" s="48"/>
      <c r="B3" s="48"/>
      <c r="C3" s="48"/>
      <c r="D3" s="48"/>
      <c r="E3" s="48"/>
      <c r="F3" s="48"/>
      <c r="G3" s="48"/>
      <c r="H3" s="48"/>
      <c r="I3" s="48"/>
      <c r="J3" s="3"/>
      <c r="K3" s="3"/>
      <c r="L3" s="3"/>
      <c r="M3" s="3"/>
      <c r="N3" s="3"/>
      <c r="O3" s="3"/>
      <c r="P3" s="3"/>
      <c r="Q3" s="3"/>
      <c r="R3" s="3"/>
      <c r="S3" s="3"/>
      <c r="T3" s="3"/>
      <c r="U3" s="3"/>
      <c r="V3" s="3"/>
      <c r="W3" s="3"/>
      <c r="X3" s="3"/>
      <c r="Y3" s="3"/>
      <c r="Z3" s="3"/>
    </row>
    <row r="4">
      <c r="A4" s="194" t="s">
        <v>5013</v>
      </c>
      <c r="B4" s="44"/>
      <c r="C4" s="44"/>
      <c r="D4" s="44"/>
      <c r="E4" s="44"/>
      <c r="F4" s="44"/>
      <c r="G4" s="44"/>
      <c r="H4" s="44"/>
      <c r="I4" s="45"/>
      <c r="J4" s="3"/>
      <c r="K4" s="3"/>
      <c r="L4" s="3"/>
      <c r="M4" s="3"/>
      <c r="N4" s="3"/>
      <c r="O4" s="3"/>
      <c r="P4" s="3"/>
      <c r="Q4" s="3"/>
      <c r="R4" s="3"/>
      <c r="S4" s="3"/>
      <c r="T4" s="3"/>
      <c r="U4" s="3"/>
      <c r="V4" s="3"/>
      <c r="W4" s="3"/>
      <c r="X4" s="3"/>
      <c r="Y4" s="3"/>
      <c r="Z4" s="3"/>
    </row>
    <row r="5">
      <c r="A5" s="194" t="s">
        <v>3332</v>
      </c>
      <c r="B5" s="44"/>
      <c r="C5" s="44"/>
      <c r="D5" s="44"/>
      <c r="E5" s="44"/>
      <c r="F5" s="44"/>
      <c r="G5" s="44"/>
      <c r="H5" s="44"/>
      <c r="I5" s="45"/>
      <c r="J5" s="3"/>
      <c r="K5" s="3"/>
      <c r="L5" s="3"/>
      <c r="M5" s="3"/>
      <c r="N5" s="3"/>
      <c r="O5" s="3"/>
      <c r="P5" s="3"/>
      <c r="Q5" s="3"/>
      <c r="R5" s="3"/>
      <c r="S5" s="3"/>
      <c r="T5" s="3"/>
      <c r="U5" s="3"/>
      <c r="V5" s="3"/>
      <c r="W5" s="3"/>
      <c r="X5" s="3"/>
      <c r="Y5" s="3"/>
      <c r="Z5" s="3"/>
    </row>
    <row r="6">
      <c r="A6" s="194" t="s">
        <v>3334</v>
      </c>
      <c r="B6" s="44"/>
      <c r="C6" s="44"/>
      <c r="D6" s="44"/>
      <c r="E6" s="44"/>
      <c r="F6" s="44"/>
      <c r="G6" s="44"/>
      <c r="H6" s="44"/>
      <c r="I6" s="45"/>
      <c r="J6" s="3"/>
      <c r="K6" s="3"/>
      <c r="L6" s="3"/>
      <c r="M6" s="3"/>
      <c r="N6" s="3"/>
      <c r="O6" s="3"/>
      <c r="P6" s="3"/>
      <c r="Q6" s="3"/>
      <c r="R6" s="3"/>
      <c r="S6" s="3"/>
      <c r="T6" s="3"/>
      <c r="U6" s="3"/>
      <c r="V6" s="3"/>
      <c r="W6" s="3"/>
      <c r="X6" s="3"/>
      <c r="Y6" s="3"/>
      <c r="Z6" s="3"/>
    </row>
    <row r="7">
      <c r="A7" s="194" t="s">
        <v>5014</v>
      </c>
      <c r="B7" s="44"/>
      <c r="C7" s="44"/>
      <c r="D7" s="44"/>
      <c r="E7" s="44"/>
      <c r="F7" s="44"/>
      <c r="G7" s="44"/>
      <c r="H7" s="44"/>
      <c r="I7" s="45"/>
      <c r="J7" s="3"/>
      <c r="K7" s="3"/>
      <c r="L7" s="3"/>
      <c r="M7" s="3"/>
      <c r="N7" s="3"/>
      <c r="O7" s="3"/>
      <c r="P7" s="3"/>
      <c r="Q7" s="3"/>
      <c r="R7" s="3"/>
      <c r="S7" s="3"/>
      <c r="T7" s="3"/>
      <c r="U7" s="3"/>
      <c r="V7" s="3"/>
      <c r="W7" s="3"/>
      <c r="X7" s="3"/>
      <c r="Y7" s="3"/>
      <c r="Z7" s="3"/>
    </row>
    <row r="8">
      <c r="A8" s="194" t="s">
        <v>5015</v>
      </c>
      <c r="B8" s="44"/>
      <c r="C8" s="44"/>
      <c r="D8" s="44"/>
      <c r="E8" s="44"/>
      <c r="F8" s="44"/>
      <c r="G8" s="44"/>
      <c r="H8" s="44"/>
      <c r="I8" s="45"/>
      <c r="J8" s="3"/>
      <c r="K8" s="3"/>
      <c r="L8" s="3"/>
      <c r="M8" s="3"/>
      <c r="N8" s="3"/>
      <c r="O8" s="3"/>
      <c r="P8" s="3"/>
      <c r="Q8" s="3"/>
      <c r="R8" s="3"/>
      <c r="S8" s="3"/>
      <c r="T8" s="3"/>
      <c r="U8" s="3"/>
      <c r="V8" s="3"/>
      <c r="W8" s="3"/>
      <c r="X8" s="3"/>
      <c r="Y8" s="3"/>
      <c r="Z8" s="3"/>
    </row>
    <row r="9">
      <c r="A9" s="194" t="s">
        <v>5016</v>
      </c>
      <c r="B9" s="44"/>
      <c r="C9" s="44"/>
      <c r="D9" s="44"/>
      <c r="E9" s="44"/>
      <c r="F9" s="44"/>
      <c r="G9" s="44"/>
      <c r="H9" s="44"/>
      <c r="I9" s="45"/>
      <c r="J9" s="3"/>
      <c r="K9" s="3"/>
      <c r="L9" s="3"/>
      <c r="M9" s="3"/>
      <c r="N9" s="3"/>
      <c r="O9" s="3"/>
      <c r="P9" s="3"/>
      <c r="Q9" s="3"/>
      <c r="R9" s="3"/>
      <c r="S9" s="3"/>
      <c r="T9" s="3"/>
      <c r="U9" s="3"/>
      <c r="V9" s="3"/>
      <c r="W9" s="3"/>
      <c r="X9" s="3"/>
      <c r="Y9" s="3"/>
      <c r="Z9" s="3"/>
    </row>
    <row r="10" ht="64.5" customHeight="1">
      <c r="A10" s="49" t="s">
        <v>5017</v>
      </c>
      <c r="B10" s="44"/>
      <c r="C10" s="44"/>
      <c r="D10" s="44"/>
      <c r="E10" s="44"/>
      <c r="F10" s="44"/>
      <c r="G10" s="44"/>
      <c r="H10" s="44"/>
      <c r="I10" s="45"/>
      <c r="J10" s="3"/>
      <c r="K10" s="3"/>
      <c r="L10" s="3"/>
      <c r="M10" s="3"/>
      <c r="N10" s="3"/>
      <c r="O10" s="3"/>
      <c r="P10" s="3"/>
      <c r="Q10" s="3"/>
      <c r="R10" s="3"/>
      <c r="S10" s="3"/>
      <c r="T10" s="3"/>
      <c r="U10" s="3"/>
      <c r="V10" s="3"/>
      <c r="W10" s="3"/>
      <c r="X10" s="3"/>
      <c r="Y10" s="3"/>
      <c r="Z10" s="3"/>
    </row>
    <row r="11">
      <c r="A11" s="40"/>
      <c r="B11" s="40"/>
      <c r="C11" s="40"/>
      <c r="D11" s="40"/>
      <c r="E11" s="41"/>
      <c r="F11" s="41"/>
      <c r="G11" s="41"/>
      <c r="H11" s="41"/>
      <c r="I11" s="1"/>
      <c r="J11" s="3"/>
      <c r="K11" s="3"/>
      <c r="L11" s="3"/>
      <c r="M11" s="3"/>
      <c r="N11" s="3"/>
      <c r="O11" s="3"/>
      <c r="P11" s="3"/>
      <c r="Q11" s="3"/>
      <c r="R11" s="3"/>
      <c r="S11" s="3"/>
      <c r="T11" s="3"/>
      <c r="U11" s="3"/>
      <c r="V11" s="3"/>
      <c r="W11" s="3"/>
      <c r="X11" s="3"/>
      <c r="Y11" s="3"/>
      <c r="Z11" s="3"/>
    </row>
    <row r="12" ht="38.25" customHeight="1">
      <c r="A12" s="59" t="s">
        <v>3326</v>
      </c>
      <c r="B12" s="59" t="s">
        <v>7</v>
      </c>
      <c r="C12" s="59" t="s">
        <v>3327</v>
      </c>
      <c r="D12" s="59" t="s">
        <v>3328</v>
      </c>
      <c r="E12" s="59" t="s">
        <v>3329</v>
      </c>
      <c r="F12" s="59" t="s">
        <v>3330</v>
      </c>
      <c r="G12" s="178" t="s">
        <v>3340</v>
      </c>
      <c r="H12" s="178" t="s">
        <v>854</v>
      </c>
      <c r="I12" s="178" t="s">
        <v>139</v>
      </c>
      <c r="J12" s="180" t="s">
        <v>140</v>
      </c>
      <c r="K12" s="3"/>
      <c r="L12" s="3"/>
      <c r="M12" s="3"/>
      <c r="N12" s="3"/>
      <c r="O12" s="3"/>
      <c r="P12" s="3"/>
      <c r="Q12" s="3"/>
      <c r="R12" s="3"/>
      <c r="S12" s="3"/>
      <c r="T12" s="3"/>
      <c r="U12" s="3"/>
      <c r="V12" s="3"/>
      <c r="W12" s="3"/>
      <c r="X12" s="3"/>
      <c r="Y12" s="3"/>
      <c r="Z12" s="3"/>
    </row>
    <row r="13">
      <c r="A13" s="71"/>
      <c r="B13" s="67"/>
      <c r="C13" s="67"/>
      <c r="D13" s="67"/>
      <c r="E13" s="67"/>
      <c r="F13" s="67"/>
      <c r="G13" s="67"/>
      <c r="H13" s="67"/>
      <c r="I13" s="361"/>
      <c r="J13" s="3"/>
      <c r="K13" s="3"/>
      <c r="L13" s="3"/>
      <c r="M13" s="3"/>
      <c r="N13" s="3"/>
      <c r="O13" s="3"/>
      <c r="P13" s="3"/>
      <c r="Q13" s="3"/>
      <c r="R13" s="3"/>
      <c r="S13" s="3"/>
      <c r="T13" s="3"/>
      <c r="U13" s="3"/>
      <c r="V13" s="3"/>
      <c r="W13" s="3"/>
      <c r="X13" s="3"/>
      <c r="Y13" s="3"/>
      <c r="Z13" s="3"/>
    </row>
    <row r="14">
      <c r="A14" s="71"/>
      <c r="B14" s="67"/>
      <c r="C14" s="67"/>
      <c r="D14" s="67"/>
      <c r="E14" s="65"/>
      <c r="F14" s="68"/>
      <c r="G14" s="68"/>
      <c r="H14" s="68"/>
      <c r="I14" s="185"/>
      <c r="J14" s="3"/>
      <c r="K14" s="3"/>
      <c r="L14" s="3"/>
      <c r="M14" s="3"/>
      <c r="N14" s="3"/>
      <c r="O14" s="3"/>
      <c r="P14" s="3"/>
      <c r="Q14" s="3"/>
      <c r="R14" s="3"/>
      <c r="S14" s="3"/>
      <c r="T14" s="3"/>
      <c r="U14" s="3"/>
      <c r="V14" s="3"/>
      <c r="W14" s="3"/>
      <c r="X14" s="3"/>
      <c r="Y14" s="3"/>
      <c r="Z14" s="3"/>
    </row>
    <row r="15">
      <c r="A15" s="71"/>
      <c r="B15" s="67"/>
      <c r="C15" s="67"/>
      <c r="D15" s="67"/>
      <c r="E15" s="65"/>
      <c r="F15" s="68"/>
      <c r="G15" s="68"/>
      <c r="H15" s="68"/>
      <c r="I15" s="185"/>
      <c r="J15" s="3"/>
      <c r="K15" s="3"/>
      <c r="L15" s="3"/>
      <c r="M15" s="3"/>
      <c r="N15" s="3"/>
      <c r="O15" s="3"/>
      <c r="P15" s="3"/>
      <c r="Q15" s="3"/>
      <c r="R15" s="3"/>
      <c r="S15" s="3"/>
      <c r="T15" s="3"/>
      <c r="U15" s="3"/>
      <c r="V15" s="3"/>
      <c r="W15" s="3"/>
      <c r="X15" s="3"/>
      <c r="Y15" s="3"/>
      <c r="Z15" s="3"/>
    </row>
    <row r="16">
      <c r="A16" s="71"/>
      <c r="B16" s="67"/>
      <c r="C16" s="67"/>
      <c r="D16" s="67"/>
      <c r="E16" s="65"/>
      <c r="F16" s="68"/>
      <c r="G16" s="68"/>
      <c r="H16" s="68"/>
      <c r="I16" s="185"/>
      <c r="J16" s="3"/>
      <c r="K16" s="3"/>
      <c r="L16" s="3"/>
      <c r="M16" s="3"/>
      <c r="N16" s="3"/>
      <c r="O16" s="3"/>
      <c r="P16" s="3"/>
      <c r="Q16" s="3"/>
      <c r="R16" s="3"/>
      <c r="S16" s="3"/>
      <c r="T16" s="3"/>
      <c r="U16" s="3"/>
      <c r="V16" s="3"/>
      <c r="W16" s="3"/>
      <c r="X16" s="3"/>
      <c r="Y16" s="3"/>
      <c r="Z16" s="3"/>
    </row>
    <row r="17">
      <c r="A17" s="71"/>
      <c r="B17" s="67"/>
      <c r="C17" s="67"/>
      <c r="D17" s="67"/>
      <c r="E17" s="65"/>
      <c r="F17" s="68"/>
      <c r="G17" s="68"/>
      <c r="H17" s="68"/>
      <c r="I17" s="185"/>
      <c r="J17" s="3"/>
      <c r="K17" s="3"/>
      <c r="L17" s="3"/>
      <c r="M17" s="3"/>
      <c r="N17" s="3"/>
      <c r="O17" s="3"/>
      <c r="P17" s="3"/>
      <c r="Q17" s="3"/>
      <c r="R17" s="3"/>
      <c r="S17" s="3"/>
      <c r="T17" s="3"/>
      <c r="U17" s="3"/>
      <c r="V17" s="3"/>
      <c r="W17" s="3"/>
      <c r="X17" s="3"/>
      <c r="Y17" s="3"/>
      <c r="Z17" s="3"/>
    </row>
    <row r="18">
      <c r="A18" s="71"/>
      <c r="B18" s="67"/>
      <c r="C18" s="67"/>
      <c r="D18" s="67"/>
      <c r="E18" s="65"/>
      <c r="F18" s="68"/>
      <c r="G18" s="68"/>
      <c r="H18" s="68"/>
      <c r="I18" s="185"/>
      <c r="J18" s="3"/>
      <c r="K18" s="3"/>
      <c r="L18" s="3"/>
      <c r="M18" s="3"/>
      <c r="N18" s="3"/>
      <c r="O18" s="3"/>
      <c r="P18" s="3"/>
      <c r="Q18" s="3"/>
      <c r="R18" s="3"/>
      <c r="S18" s="3"/>
      <c r="T18" s="3"/>
      <c r="U18" s="3"/>
      <c r="V18" s="3"/>
      <c r="W18" s="3"/>
      <c r="X18" s="3"/>
      <c r="Y18" s="3"/>
      <c r="Z18" s="3"/>
    </row>
    <row r="19">
      <c r="A19" s="71"/>
      <c r="B19" s="67"/>
      <c r="C19" s="67"/>
      <c r="D19" s="67"/>
      <c r="E19" s="65"/>
      <c r="F19" s="68"/>
      <c r="G19" s="68"/>
      <c r="H19" s="68"/>
      <c r="I19" s="185"/>
      <c r="J19" s="3"/>
      <c r="K19" s="3"/>
      <c r="L19" s="3"/>
      <c r="M19" s="3"/>
      <c r="N19" s="3"/>
      <c r="O19" s="3"/>
      <c r="P19" s="3"/>
      <c r="Q19" s="3"/>
      <c r="R19" s="3"/>
      <c r="S19" s="3"/>
      <c r="T19" s="3"/>
      <c r="U19" s="3"/>
      <c r="V19" s="3"/>
      <c r="W19" s="3"/>
      <c r="X19" s="3"/>
      <c r="Y19" s="3"/>
      <c r="Z19" s="3"/>
    </row>
    <row r="20">
      <c r="A20" s="71"/>
      <c r="B20" s="67"/>
      <c r="C20" s="67"/>
      <c r="D20" s="67"/>
      <c r="E20" s="65"/>
      <c r="F20" s="68"/>
      <c r="G20" s="68"/>
      <c r="H20" s="68"/>
      <c r="I20" s="185"/>
      <c r="J20" s="3"/>
      <c r="K20" s="3"/>
      <c r="L20" s="3"/>
      <c r="M20" s="3"/>
      <c r="N20" s="3"/>
      <c r="O20" s="3"/>
      <c r="P20" s="3"/>
      <c r="Q20" s="3"/>
      <c r="R20" s="3"/>
      <c r="S20" s="3"/>
      <c r="T20" s="3"/>
      <c r="U20" s="3"/>
      <c r="V20" s="3"/>
      <c r="W20" s="3"/>
      <c r="X20" s="3"/>
      <c r="Y20" s="3"/>
      <c r="Z20" s="3"/>
    </row>
    <row r="21" ht="15.75" customHeight="1">
      <c r="A21" s="71"/>
      <c r="B21" s="67"/>
      <c r="C21" s="67"/>
      <c r="D21" s="67"/>
      <c r="E21" s="65"/>
      <c r="F21" s="68"/>
      <c r="G21" s="68"/>
      <c r="H21" s="68"/>
      <c r="I21" s="185"/>
      <c r="J21" s="3"/>
      <c r="K21" s="3"/>
      <c r="L21" s="3"/>
      <c r="M21" s="3"/>
      <c r="N21" s="3"/>
      <c r="O21" s="3"/>
      <c r="P21" s="3"/>
      <c r="Q21" s="3"/>
      <c r="R21" s="3"/>
      <c r="S21" s="3"/>
      <c r="T21" s="3"/>
      <c r="U21" s="3"/>
      <c r="V21" s="3"/>
      <c r="W21" s="3"/>
      <c r="X21" s="3"/>
      <c r="Y21" s="3"/>
      <c r="Z21" s="3"/>
    </row>
    <row r="22" ht="15.75" customHeight="1">
      <c r="A22" s="46" t="s">
        <v>98</v>
      </c>
      <c r="B22" s="40"/>
      <c r="C22" s="40"/>
      <c r="D22" s="40"/>
      <c r="E22" s="41"/>
      <c r="F22" s="41"/>
      <c r="G22" s="1"/>
      <c r="H22" s="1"/>
      <c r="I22" s="427">
        <f>SUM(I13:I21)</f>
        <v>0</v>
      </c>
      <c r="J22" s="3"/>
      <c r="K22" s="3"/>
      <c r="L22" s="3"/>
      <c r="M22" s="3"/>
      <c r="N22" s="3"/>
      <c r="O22" s="3"/>
      <c r="P22" s="3"/>
      <c r="Q22" s="3"/>
      <c r="R22" s="3"/>
      <c r="S22" s="3"/>
      <c r="T22" s="3"/>
      <c r="U22" s="3"/>
      <c r="V22" s="3"/>
      <c r="W22" s="3"/>
      <c r="X22" s="3"/>
      <c r="Y22" s="3"/>
      <c r="Z22" s="3"/>
    </row>
    <row r="23" ht="15.75" customHeight="1">
      <c r="A23" s="1"/>
      <c r="B23" s="40"/>
      <c r="C23" s="40"/>
      <c r="D23" s="40"/>
      <c r="E23" s="41"/>
      <c r="F23" s="41"/>
      <c r="G23" s="41"/>
      <c r="H23" s="41"/>
      <c r="I23" s="1"/>
      <c r="J23" s="3"/>
      <c r="K23" s="3"/>
      <c r="L23" s="3"/>
      <c r="M23" s="3"/>
      <c r="N23" s="3"/>
      <c r="O23" s="3"/>
      <c r="P23" s="3"/>
      <c r="Q23" s="3"/>
      <c r="R23" s="3"/>
      <c r="S23" s="3"/>
      <c r="T23" s="3"/>
      <c r="U23" s="3"/>
      <c r="V23" s="3"/>
      <c r="W23" s="3"/>
      <c r="X23" s="3"/>
      <c r="Y23" s="3"/>
      <c r="Z23" s="3"/>
    </row>
    <row r="24" ht="15.75" customHeight="1">
      <c r="A24" s="40"/>
      <c r="B24" s="41"/>
      <c r="C24" s="41"/>
      <c r="D24" s="41"/>
      <c r="E24" s="41"/>
      <c r="F24" s="41"/>
      <c r="G24" s="1"/>
      <c r="H24" s="3"/>
      <c r="I24" s="3"/>
      <c r="J24" s="3"/>
      <c r="K24" s="3"/>
      <c r="L24" s="3"/>
      <c r="M24" s="3"/>
      <c r="N24" s="3"/>
      <c r="O24" s="3"/>
      <c r="P24" s="3"/>
      <c r="Q24" s="3"/>
      <c r="R24" s="3"/>
      <c r="S24" s="3"/>
      <c r="T24" s="3"/>
      <c r="U24" s="3"/>
      <c r="V24" s="3"/>
      <c r="W24" s="3"/>
      <c r="X24" s="3"/>
      <c r="Y24" s="3"/>
      <c r="Z24" s="3"/>
    </row>
    <row r="25" ht="15.75" customHeight="1">
      <c r="A25" s="428" t="s">
        <v>819</v>
      </c>
      <c r="B25" s="173"/>
      <c r="C25" s="173"/>
      <c r="D25" s="173"/>
      <c r="E25" s="173"/>
      <c r="F25" s="173"/>
      <c r="G25" s="173"/>
      <c r="H25" s="173"/>
      <c r="I25" s="173"/>
      <c r="J25" s="3"/>
      <c r="K25" s="3"/>
      <c r="L25" s="3"/>
      <c r="M25" s="3"/>
      <c r="N25" s="3"/>
      <c r="O25" s="3"/>
      <c r="P25" s="3"/>
      <c r="Q25" s="3"/>
      <c r="R25" s="3"/>
      <c r="S25" s="3"/>
      <c r="T25" s="3"/>
      <c r="U25" s="3"/>
      <c r="V25" s="3"/>
      <c r="W25" s="3"/>
      <c r="X25" s="3"/>
      <c r="Y25" s="3"/>
      <c r="Z25" s="3"/>
    </row>
    <row r="26" ht="15.75" customHeight="1">
      <c r="A26" s="40"/>
      <c r="B26" s="40"/>
      <c r="C26" s="40"/>
      <c r="D26" s="40"/>
      <c r="E26" s="41"/>
      <c r="F26" s="41"/>
      <c r="G26" s="41"/>
      <c r="H26" s="41"/>
      <c r="I26" s="1"/>
      <c r="J26" s="3"/>
      <c r="K26" s="3"/>
      <c r="L26" s="3"/>
      <c r="M26" s="3"/>
      <c r="N26" s="3"/>
      <c r="O26" s="3"/>
      <c r="P26" s="3"/>
      <c r="Q26" s="3"/>
      <c r="R26" s="3"/>
      <c r="S26" s="3"/>
      <c r="T26" s="3"/>
      <c r="U26" s="3"/>
      <c r="V26" s="3"/>
      <c r="W26" s="3"/>
      <c r="X26" s="3"/>
      <c r="Y26" s="3"/>
      <c r="Z26" s="3"/>
    </row>
    <row r="27" ht="15.75" customHeight="1">
      <c r="A27" s="40"/>
      <c r="B27" s="40"/>
      <c r="C27" s="40"/>
      <c r="D27" s="40"/>
      <c r="E27" s="41"/>
      <c r="F27" s="41"/>
      <c r="G27" s="41"/>
      <c r="H27" s="41"/>
      <c r="I27" s="1"/>
      <c r="J27" s="3"/>
      <c r="K27" s="3"/>
      <c r="L27" s="3"/>
      <c r="M27" s="3"/>
      <c r="N27" s="3"/>
      <c r="O27" s="3"/>
      <c r="P27" s="3"/>
      <c r="Q27" s="3"/>
      <c r="R27" s="3"/>
      <c r="S27" s="3"/>
      <c r="T27" s="3"/>
      <c r="U27" s="3"/>
      <c r="V27" s="3"/>
      <c r="W27" s="3"/>
      <c r="X27" s="3"/>
      <c r="Y27" s="3"/>
      <c r="Z27" s="3"/>
    </row>
    <row r="28" ht="15.75" customHeight="1">
      <c r="A28" s="40"/>
      <c r="B28" s="40"/>
      <c r="C28" s="40"/>
      <c r="D28" s="40"/>
      <c r="E28" s="41"/>
      <c r="F28" s="41"/>
      <c r="G28" s="41"/>
      <c r="H28" s="41"/>
      <c r="I28" s="1"/>
      <c r="J28" s="3"/>
      <c r="K28" s="3"/>
      <c r="L28" s="3"/>
      <c r="M28" s="3"/>
      <c r="N28" s="3"/>
      <c r="O28" s="3"/>
      <c r="P28" s="3"/>
      <c r="Q28" s="3"/>
      <c r="R28" s="3"/>
      <c r="S28" s="3"/>
      <c r="T28" s="3"/>
      <c r="U28" s="3"/>
      <c r="V28" s="3"/>
      <c r="W28" s="3"/>
      <c r="X28" s="3"/>
      <c r="Y28" s="3"/>
      <c r="Z28" s="3"/>
    </row>
    <row r="29" ht="15.75" customHeight="1">
      <c r="A29" s="40"/>
      <c r="B29" s="40"/>
      <c r="C29" s="40"/>
      <c r="D29" s="40"/>
      <c r="E29" s="41"/>
      <c r="F29" s="41"/>
      <c r="G29" s="41"/>
      <c r="H29" s="41"/>
      <c r="I29" s="1"/>
      <c r="J29" s="3"/>
      <c r="K29" s="3"/>
      <c r="L29" s="3"/>
      <c r="M29" s="3"/>
      <c r="N29" s="3"/>
      <c r="O29" s="3"/>
      <c r="P29" s="3"/>
      <c r="Q29" s="3"/>
      <c r="R29" s="3"/>
      <c r="S29" s="3"/>
      <c r="T29" s="3"/>
      <c r="U29" s="3"/>
      <c r="V29" s="3"/>
      <c r="W29" s="3"/>
      <c r="X29" s="3"/>
      <c r="Y29" s="3"/>
      <c r="Z29" s="3"/>
    </row>
    <row r="30" ht="15.75" customHeight="1">
      <c r="A30" s="40"/>
      <c r="B30" s="40"/>
      <c r="C30" s="40"/>
      <c r="D30" s="40"/>
      <c r="E30" s="41"/>
      <c r="F30" s="41"/>
      <c r="G30" s="41"/>
      <c r="H30" s="41"/>
      <c r="I30" s="1"/>
      <c r="J30" s="3"/>
      <c r="K30" s="3"/>
      <c r="L30" s="3"/>
      <c r="M30" s="3"/>
      <c r="N30" s="3"/>
      <c r="O30" s="3"/>
      <c r="P30" s="3"/>
      <c r="Q30" s="3"/>
      <c r="R30" s="3"/>
      <c r="S30" s="3"/>
      <c r="T30" s="3"/>
      <c r="U30" s="3"/>
      <c r="V30" s="3"/>
      <c r="W30" s="3"/>
      <c r="X30" s="3"/>
      <c r="Y30" s="3"/>
      <c r="Z30" s="3"/>
    </row>
    <row r="31" ht="15.75" customHeight="1">
      <c r="A31" s="40"/>
      <c r="B31" s="40"/>
      <c r="C31" s="40"/>
      <c r="D31" s="40"/>
      <c r="E31" s="41"/>
      <c r="F31" s="41"/>
      <c r="G31" s="41"/>
      <c r="H31" s="41"/>
      <c r="I31" s="1"/>
      <c r="J31" s="3"/>
      <c r="K31" s="3"/>
      <c r="L31" s="3"/>
      <c r="M31" s="3"/>
      <c r="N31" s="3"/>
      <c r="O31" s="3"/>
      <c r="P31" s="3"/>
      <c r="Q31" s="3"/>
      <c r="R31" s="3"/>
      <c r="S31" s="3"/>
      <c r="T31" s="3"/>
      <c r="U31" s="3"/>
      <c r="V31" s="3"/>
      <c r="W31" s="3"/>
      <c r="X31" s="3"/>
      <c r="Y31" s="3"/>
      <c r="Z31" s="3"/>
    </row>
    <row r="32" ht="15.75" customHeight="1">
      <c r="A32" s="40"/>
      <c r="B32" s="40"/>
      <c r="C32" s="40"/>
      <c r="D32" s="40"/>
      <c r="E32" s="41"/>
      <c r="F32" s="41"/>
      <c r="G32" s="41"/>
      <c r="H32" s="41"/>
      <c r="I32" s="1"/>
      <c r="J32" s="3"/>
      <c r="K32" s="3"/>
      <c r="L32" s="3"/>
      <c r="M32" s="3"/>
      <c r="N32" s="3"/>
      <c r="O32" s="3"/>
      <c r="P32" s="3"/>
      <c r="Q32" s="3"/>
      <c r="R32" s="3"/>
      <c r="S32" s="3"/>
      <c r="T32" s="3"/>
      <c r="U32" s="3"/>
      <c r="V32" s="3"/>
      <c r="W32" s="3"/>
      <c r="X32" s="3"/>
      <c r="Y32" s="3"/>
      <c r="Z32" s="3"/>
    </row>
    <row r="33" ht="15.75" customHeight="1">
      <c r="A33" s="40"/>
      <c r="B33" s="40"/>
      <c r="C33" s="40"/>
      <c r="D33" s="40"/>
      <c r="E33" s="41"/>
      <c r="F33" s="41"/>
      <c r="G33" s="41"/>
      <c r="H33" s="41"/>
      <c r="I33" s="1"/>
      <c r="J33" s="3"/>
      <c r="K33" s="3"/>
      <c r="L33" s="3"/>
      <c r="M33" s="3"/>
      <c r="N33" s="3"/>
      <c r="O33" s="3"/>
      <c r="P33" s="3"/>
      <c r="Q33" s="3"/>
      <c r="R33" s="3"/>
      <c r="S33" s="3"/>
      <c r="T33" s="3"/>
      <c r="U33" s="3"/>
      <c r="V33" s="3"/>
      <c r="W33" s="3"/>
      <c r="X33" s="3"/>
      <c r="Y33" s="3"/>
      <c r="Z33" s="3"/>
    </row>
    <row r="34" ht="15.75" customHeight="1">
      <c r="A34" s="40"/>
      <c r="B34" s="40"/>
      <c r="C34" s="40"/>
      <c r="D34" s="40"/>
      <c r="E34" s="41"/>
      <c r="F34" s="41"/>
      <c r="G34" s="41"/>
      <c r="H34" s="41"/>
      <c r="I34" s="1"/>
      <c r="J34" s="3"/>
      <c r="K34" s="3"/>
      <c r="L34" s="3"/>
      <c r="M34" s="3"/>
      <c r="N34" s="3"/>
      <c r="O34" s="3"/>
      <c r="P34" s="3"/>
      <c r="Q34" s="3"/>
      <c r="R34" s="3"/>
      <c r="S34" s="3"/>
      <c r="T34" s="3"/>
      <c r="U34" s="3"/>
      <c r="V34" s="3"/>
      <c r="W34" s="3"/>
      <c r="X34" s="3"/>
      <c r="Y34" s="3"/>
      <c r="Z34" s="3"/>
    </row>
    <row r="35" ht="15.75" customHeight="1">
      <c r="A35" s="40"/>
      <c r="B35" s="40"/>
      <c r="C35" s="40"/>
      <c r="D35" s="40"/>
      <c r="E35" s="41"/>
      <c r="F35" s="41"/>
      <c r="G35" s="41"/>
      <c r="H35" s="41"/>
      <c r="I35" s="1"/>
      <c r="J35" s="3"/>
      <c r="K35" s="3"/>
      <c r="L35" s="3"/>
      <c r="M35" s="3"/>
      <c r="N35" s="3"/>
      <c r="O35" s="3"/>
      <c r="P35" s="3"/>
      <c r="Q35" s="3"/>
      <c r="R35" s="3"/>
      <c r="S35" s="3"/>
      <c r="T35" s="3"/>
      <c r="U35" s="3"/>
      <c r="V35" s="3"/>
      <c r="W35" s="3"/>
      <c r="X35" s="3"/>
      <c r="Y35" s="3"/>
      <c r="Z35" s="3"/>
    </row>
    <row r="36" ht="15.75" customHeight="1">
      <c r="A36" s="40"/>
      <c r="B36" s="40"/>
      <c r="C36" s="40"/>
      <c r="D36" s="40"/>
      <c r="E36" s="41"/>
      <c r="F36" s="41"/>
      <c r="G36" s="41"/>
      <c r="H36" s="41"/>
      <c r="I36" s="1"/>
      <c r="J36" s="3"/>
      <c r="K36" s="3"/>
      <c r="L36" s="3"/>
      <c r="M36" s="3"/>
      <c r="N36" s="3"/>
      <c r="O36" s="3"/>
      <c r="P36" s="3"/>
      <c r="Q36" s="3"/>
      <c r="R36" s="3"/>
      <c r="S36" s="3"/>
      <c r="T36" s="3"/>
      <c r="U36" s="3"/>
      <c r="V36" s="3"/>
      <c r="W36" s="3"/>
      <c r="X36" s="3"/>
      <c r="Y36" s="3"/>
      <c r="Z36" s="3"/>
    </row>
    <row r="37" ht="15.75" customHeight="1">
      <c r="A37" s="40"/>
      <c r="B37" s="40"/>
      <c r="C37" s="40"/>
      <c r="D37" s="40"/>
      <c r="E37" s="41"/>
      <c r="F37" s="41"/>
      <c r="G37" s="41"/>
      <c r="H37" s="41"/>
      <c r="I37" s="1"/>
      <c r="J37" s="3"/>
      <c r="K37" s="3"/>
      <c r="L37" s="3"/>
      <c r="M37" s="3"/>
      <c r="N37" s="3"/>
      <c r="O37" s="3"/>
      <c r="P37" s="3"/>
      <c r="Q37" s="3"/>
      <c r="R37" s="3"/>
      <c r="S37" s="3"/>
      <c r="T37" s="3"/>
      <c r="U37" s="3"/>
      <c r="V37" s="3"/>
      <c r="W37" s="3"/>
      <c r="X37" s="3"/>
      <c r="Y37" s="3"/>
      <c r="Z37" s="3"/>
    </row>
    <row r="38" ht="15.75" customHeight="1">
      <c r="A38" s="40"/>
      <c r="B38" s="40"/>
      <c r="C38" s="40"/>
      <c r="D38" s="40"/>
      <c r="E38" s="41"/>
      <c r="F38" s="41"/>
      <c r="G38" s="41"/>
      <c r="H38" s="41"/>
      <c r="I38" s="1"/>
      <c r="J38" s="3"/>
      <c r="K38" s="3"/>
      <c r="L38" s="3"/>
      <c r="M38" s="3"/>
      <c r="N38" s="3"/>
      <c r="O38" s="3"/>
      <c r="P38" s="3"/>
      <c r="Q38" s="3"/>
      <c r="R38" s="3"/>
      <c r="S38" s="3"/>
      <c r="T38" s="3"/>
      <c r="U38" s="3"/>
      <c r="V38" s="3"/>
      <c r="W38" s="3"/>
      <c r="X38" s="3"/>
      <c r="Y38" s="3"/>
      <c r="Z38" s="3"/>
    </row>
    <row r="39" ht="15.75" customHeight="1">
      <c r="A39" s="40"/>
      <c r="B39" s="40"/>
      <c r="C39" s="40"/>
      <c r="D39" s="40"/>
      <c r="E39" s="41"/>
      <c r="F39" s="41"/>
      <c r="G39" s="41"/>
      <c r="H39" s="41"/>
      <c r="I39" s="1"/>
      <c r="J39" s="3"/>
      <c r="K39" s="3"/>
      <c r="L39" s="3"/>
      <c r="M39" s="3"/>
      <c r="N39" s="3"/>
      <c r="O39" s="3"/>
      <c r="P39" s="3"/>
      <c r="Q39" s="3"/>
      <c r="R39" s="3"/>
      <c r="S39" s="3"/>
      <c r="T39" s="3"/>
      <c r="U39" s="3"/>
      <c r="V39" s="3"/>
      <c r="W39" s="3"/>
      <c r="X39" s="3"/>
      <c r="Y39" s="3"/>
      <c r="Z39" s="3"/>
    </row>
    <row r="40" ht="15.75" customHeight="1">
      <c r="A40" s="40"/>
      <c r="B40" s="40"/>
      <c r="C40" s="40"/>
      <c r="D40" s="40"/>
      <c r="E40" s="41"/>
      <c r="F40" s="41"/>
      <c r="G40" s="41"/>
      <c r="H40" s="41"/>
      <c r="I40" s="1"/>
      <c r="J40" s="3"/>
      <c r="K40" s="3"/>
      <c r="L40" s="3"/>
      <c r="M40" s="3"/>
      <c r="N40" s="3"/>
      <c r="O40" s="3"/>
      <c r="P40" s="3"/>
      <c r="Q40" s="3"/>
      <c r="R40" s="3"/>
      <c r="S40" s="3"/>
      <c r="T40" s="3"/>
      <c r="U40" s="3"/>
      <c r="V40" s="3"/>
      <c r="W40" s="3"/>
      <c r="X40" s="3"/>
      <c r="Y40" s="3"/>
      <c r="Z40" s="3"/>
    </row>
    <row r="41" ht="15.75" customHeight="1">
      <c r="A41" s="40"/>
      <c r="B41" s="40"/>
      <c r="C41" s="40"/>
      <c r="D41" s="40"/>
      <c r="E41" s="41"/>
      <c r="F41" s="41"/>
      <c r="G41" s="41"/>
      <c r="H41" s="41"/>
      <c r="I41" s="1"/>
      <c r="J41" s="3"/>
      <c r="K41" s="3"/>
      <c r="L41" s="3"/>
      <c r="M41" s="3"/>
      <c r="N41" s="3"/>
      <c r="O41" s="3"/>
      <c r="P41" s="3"/>
      <c r="Q41" s="3"/>
      <c r="R41" s="3"/>
      <c r="S41" s="3"/>
      <c r="T41" s="3"/>
      <c r="U41" s="3"/>
      <c r="V41" s="3"/>
      <c r="W41" s="3"/>
      <c r="X41" s="3"/>
      <c r="Y41" s="3"/>
      <c r="Z41" s="3"/>
    </row>
    <row r="42" ht="15.75" customHeight="1">
      <c r="A42" s="40"/>
      <c r="B42" s="40"/>
      <c r="C42" s="40"/>
      <c r="D42" s="40"/>
      <c r="E42" s="41"/>
      <c r="F42" s="41"/>
      <c r="G42" s="41"/>
      <c r="H42" s="41"/>
      <c r="I42" s="1"/>
      <c r="J42" s="3"/>
      <c r="K42" s="3"/>
      <c r="L42" s="3"/>
      <c r="M42" s="3"/>
      <c r="N42" s="3"/>
      <c r="O42" s="3"/>
      <c r="P42" s="3"/>
      <c r="Q42" s="3"/>
      <c r="R42" s="3"/>
      <c r="S42" s="3"/>
      <c r="T42" s="3"/>
      <c r="U42" s="3"/>
      <c r="V42" s="3"/>
      <c r="W42" s="3"/>
      <c r="X42" s="3"/>
      <c r="Y42" s="3"/>
      <c r="Z42" s="3"/>
    </row>
    <row r="43" ht="15.75" customHeight="1">
      <c r="A43" s="40"/>
      <c r="B43" s="40"/>
      <c r="C43" s="40"/>
      <c r="D43" s="40"/>
      <c r="E43" s="41"/>
      <c r="F43" s="41"/>
      <c r="G43" s="41"/>
      <c r="H43" s="41"/>
      <c r="I43" s="1"/>
      <c r="J43" s="3"/>
      <c r="K43" s="3"/>
      <c r="L43" s="3"/>
      <c r="M43" s="3"/>
      <c r="N43" s="3"/>
      <c r="O43" s="3"/>
      <c r="P43" s="3"/>
      <c r="Q43" s="3"/>
      <c r="R43" s="3"/>
      <c r="S43" s="3"/>
      <c r="T43" s="3"/>
      <c r="U43" s="3"/>
      <c r="V43" s="3"/>
      <c r="W43" s="3"/>
      <c r="X43" s="3"/>
      <c r="Y43" s="3"/>
      <c r="Z43" s="3"/>
    </row>
    <row r="44" ht="15.75" customHeight="1">
      <c r="A44" s="40"/>
      <c r="B44" s="40"/>
      <c r="C44" s="40"/>
      <c r="D44" s="40"/>
      <c r="E44" s="41"/>
      <c r="F44" s="41"/>
      <c r="G44" s="41"/>
      <c r="H44" s="41"/>
      <c r="I44" s="1"/>
      <c r="J44" s="3"/>
      <c r="K44" s="3"/>
      <c r="L44" s="3"/>
      <c r="M44" s="3"/>
      <c r="N44" s="3"/>
      <c r="O44" s="3"/>
      <c r="P44" s="3"/>
      <c r="Q44" s="3"/>
      <c r="R44" s="3"/>
      <c r="S44" s="3"/>
      <c r="T44" s="3"/>
      <c r="U44" s="3"/>
      <c r="V44" s="3"/>
      <c r="W44" s="3"/>
      <c r="X44" s="3"/>
      <c r="Y44" s="3"/>
      <c r="Z44" s="3"/>
    </row>
    <row r="45" ht="15.75" customHeight="1">
      <c r="A45" s="40"/>
      <c r="B45" s="40"/>
      <c r="C45" s="40"/>
      <c r="D45" s="40"/>
      <c r="E45" s="41"/>
      <c r="F45" s="41"/>
      <c r="G45" s="41"/>
      <c r="H45" s="41"/>
      <c r="I45" s="1"/>
      <c r="J45" s="3"/>
      <c r="K45" s="3"/>
      <c r="L45" s="3"/>
      <c r="M45" s="3"/>
      <c r="N45" s="3"/>
      <c r="O45" s="3"/>
      <c r="P45" s="3"/>
      <c r="Q45" s="3"/>
      <c r="R45" s="3"/>
      <c r="S45" s="3"/>
      <c r="T45" s="3"/>
      <c r="U45" s="3"/>
      <c r="V45" s="3"/>
      <c r="W45" s="3"/>
      <c r="X45" s="3"/>
      <c r="Y45" s="3"/>
      <c r="Z45" s="3"/>
    </row>
    <row r="46" ht="15.75" customHeight="1">
      <c r="A46" s="40"/>
      <c r="B46" s="40"/>
      <c r="C46" s="40"/>
      <c r="D46" s="40"/>
      <c r="E46" s="41"/>
      <c r="F46" s="41"/>
      <c r="G46" s="41"/>
      <c r="H46" s="41"/>
      <c r="I46" s="1"/>
      <c r="J46" s="3"/>
      <c r="K46" s="3"/>
      <c r="L46" s="3"/>
      <c r="M46" s="3"/>
      <c r="N46" s="3"/>
      <c r="O46" s="3"/>
      <c r="P46" s="3"/>
      <c r="Q46" s="3"/>
      <c r="R46" s="3"/>
      <c r="S46" s="3"/>
      <c r="T46" s="3"/>
      <c r="U46" s="3"/>
      <c r="V46" s="3"/>
      <c r="W46" s="3"/>
      <c r="X46" s="3"/>
      <c r="Y46" s="3"/>
      <c r="Z46" s="3"/>
    </row>
    <row r="47" ht="15.75" customHeight="1">
      <c r="A47" s="40"/>
      <c r="B47" s="40"/>
      <c r="C47" s="40"/>
      <c r="D47" s="40"/>
      <c r="E47" s="41"/>
      <c r="F47" s="41"/>
      <c r="G47" s="41"/>
      <c r="H47" s="41"/>
      <c r="I47" s="1"/>
      <c r="J47" s="3"/>
      <c r="K47" s="3"/>
      <c r="L47" s="3"/>
      <c r="M47" s="3"/>
      <c r="N47" s="3"/>
      <c r="O47" s="3"/>
      <c r="P47" s="3"/>
      <c r="Q47" s="3"/>
      <c r="R47" s="3"/>
      <c r="S47" s="3"/>
      <c r="T47" s="3"/>
      <c r="U47" s="3"/>
      <c r="V47" s="3"/>
      <c r="W47" s="3"/>
      <c r="X47" s="3"/>
      <c r="Y47" s="3"/>
      <c r="Z47" s="3"/>
    </row>
    <row r="48" ht="15.75" customHeight="1">
      <c r="A48" s="40"/>
      <c r="B48" s="40"/>
      <c r="C48" s="40"/>
      <c r="D48" s="40"/>
      <c r="E48" s="41"/>
      <c r="F48" s="41"/>
      <c r="G48" s="41"/>
      <c r="H48" s="41"/>
      <c r="I48" s="1"/>
      <c r="J48" s="3"/>
      <c r="K48" s="3"/>
      <c r="L48" s="3"/>
      <c r="M48" s="3"/>
      <c r="N48" s="3"/>
      <c r="O48" s="3"/>
      <c r="P48" s="3"/>
      <c r="Q48" s="3"/>
      <c r="R48" s="3"/>
      <c r="S48" s="3"/>
      <c r="T48" s="3"/>
      <c r="U48" s="3"/>
      <c r="V48" s="3"/>
      <c r="W48" s="3"/>
      <c r="X48" s="3"/>
      <c r="Y48" s="3"/>
      <c r="Z48" s="3"/>
    </row>
    <row r="49" ht="15.75" customHeight="1">
      <c r="A49" s="40"/>
      <c r="B49" s="40"/>
      <c r="C49" s="40"/>
      <c r="D49" s="40"/>
      <c r="E49" s="41"/>
      <c r="F49" s="41"/>
      <c r="G49" s="41"/>
      <c r="H49" s="41"/>
      <c r="I49" s="1"/>
      <c r="J49" s="3"/>
      <c r="K49" s="3"/>
      <c r="L49" s="3"/>
      <c r="M49" s="3"/>
      <c r="N49" s="3"/>
      <c r="O49" s="3"/>
      <c r="P49" s="3"/>
      <c r="Q49" s="3"/>
      <c r="R49" s="3"/>
      <c r="S49" s="3"/>
      <c r="T49" s="3"/>
      <c r="U49" s="3"/>
      <c r="V49" s="3"/>
      <c r="W49" s="3"/>
      <c r="X49" s="3"/>
      <c r="Y49" s="3"/>
      <c r="Z49" s="3"/>
    </row>
    <row r="50" ht="15.75" customHeight="1">
      <c r="A50" s="40"/>
      <c r="B50" s="40"/>
      <c r="C50" s="40"/>
      <c r="D50" s="40"/>
      <c r="E50" s="41"/>
      <c r="F50" s="41"/>
      <c r="G50" s="41"/>
      <c r="H50" s="41"/>
      <c r="I50" s="1"/>
      <c r="J50" s="3"/>
      <c r="K50" s="3"/>
      <c r="L50" s="3"/>
      <c r="M50" s="3"/>
      <c r="N50" s="3"/>
      <c r="O50" s="3"/>
      <c r="P50" s="3"/>
      <c r="Q50" s="3"/>
      <c r="R50" s="3"/>
      <c r="S50" s="3"/>
      <c r="T50" s="3"/>
      <c r="U50" s="3"/>
      <c r="V50" s="3"/>
      <c r="W50" s="3"/>
      <c r="X50" s="3"/>
      <c r="Y50" s="3"/>
      <c r="Z50" s="3"/>
    </row>
    <row r="51" ht="15.75" customHeight="1">
      <c r="A51" s="40"/>
      <c r="B51" s="40"/>
      <c r="C51" s="40"/>
      <c r="D51" s="40"/>
      <c r="E51" s="41"/>
      <c r="F51" s="41"/>
      <c r="G51" s="41"/>
      <c r="H51" s="41"/>
      <c r="I51" s="1"/>
      <c r="J51" s="3"/>
      <c r="K51" s="3"/>
      <c r="L51" s="3"/>
      <c r="M51" s="3"/>
      <c r="N51" s="3"/>
      <c r="O51" s="3"/>
      <c r="P51" s="3"/>
      <c r="Q51" s="3"/>
      <c r="R51" s="3"/>
      <c r="S51" s="3"/>
      <c r="T51" s="3"/>
      <c r="U51" s="3"/>
      <c r="V51" s="3"/>
      <c r="W51" s="3"/>
      <c r="X51" s="3"/>
      <c r="Y51" s="3"/>
      <c r="Z51" s="3"/>
    </row>
    <row r="52" ht="15.75" customHeight="1">
      <c r="A52" s="40"/>
      <c r="B52" s="40"/>
      <c r="C52" s="40"/>
      <c r="D52" s="40"/>
      <c r="E52" s="41"/>
      <c r="F52" s="41"/>
      <c r="G52" s="41"/>
      <c r="H52" s="41"/>
      <c r="I52" s="1"/>
      <c r="J52" s="3"/>
      <c r="K52" s="3"/>
      <c r="L52" s="3"/>
      <c r="M52" s="3"/>
      <c r="N52" s="3"/>
      <c r="O52" s="3"/>
      <c r="P52" s="3"/>
      <c r="Q52" s="3"/>
      <c r="R52" s="3"/>
      <c r="S52" s="3"/>
      <c r="T52" s="3"/>
      <c r="U52" s="3"/>
      <c r="V52" s="3"/>
      <c r="W52" s="3"/>
      <c r="X52" s="3"/>
      <c r="Y52" s="3"/>
      <c r="Z52" s="3"/>
    </row>
    <row r="53" ht="15.75" customHeight="1">
      <c r="A53" s="40"/>
      <c r="B53" s="40"/>
      <c r="C53" s="40"/>
      <c r="D53" s="40"/>
      <c r="E53" s="41"/>
      <c r="F53" s="41"/>
      <c r="G53" s="41"/>
      <c r="H53" s="41"/>
      <c r="I53" s="1"/>
      <c r="J53" s="3"/>
      <c r="K53" s="3"/>
      <c r="L53" s="3"/>
      <c r="M53" s="3"/>
      <c r="N53" s="3"/>
      <c r="O53" s="3"/>
      <c r="P53" s="3"/>
      <c r="Q53" s="3"/>
      <c r="R53" s="3"/>
      <c r="S53" s="3"/>
      <c r="T53" s="3"/>
      <c r="U53" s="3"/>
      <c r="V53" s="3"/>
      <c r="W53" s="3"/>
      <c r="X53" s="3"/>
      <c r="Y53" s="3"/>
      <c r="Z53" s="3"/>
    </row>
    <row r="54" ht="15.75" customHeight="1">
      <c r="A54" s="40"/>
      <c r="B54" s="40"/>
      <c r="C54" s="40"/>
      <c r="D54" s="40"/>
      <c r="E54" s="41"/>
      <c r="F54" s="41"/>
      <c r="G54" s="41"/>
      <c r="H54" s="41"/>
      <c r="I54" s="1"/>
      <c r="J54" s="3"/>
      <c r="K54" s="3"/>
      <c r="L54" s="3"/>
      <c r="M54" s="3"/>
      <c r="N54" s="3"/>
      <c r="O54" s="3"/>
      <c r="P54" s="3"/>
      <c r="Q54" s="3"/>
      <c r="R54" s="3"/>
      <c r="S54" s="3"/>
      <c r="T54" s="3"/>
      <c r="U54" s="3"/>
      <c r="V54" s="3"/>
      <c r="W54" s="3"/>
      <c r="X54" s="3"/>
      <c r="Y54" s="3"/>
      <c r="Z54" s="3"/>
    </row>
    <row r="55" ht="15.75" customHeight="1">
      <c r="A55" s="40"/>
      <c r="B55" s="40"/>
      <c r="C55" s="40"/>
      <c r="D55" s="40"/>
      <c r="E55" s="41"/>
      <c r="F55" s="41"/>
      <c r="G55" s="41"/>
      <c r="H55" s="41"/>
      <c r="I55" s="1"/>
      <c r="J55" s="3"/>
      <c r="K55" s="3"/>
      <c r="L55" s="3"/>
      <c r="M55" s="3"/>
      <c r="N55" s="3"/>
      <c r="O55" s="3"/>
      <c r="P55" s="3"/>
      <c r="Q55" s="3"/>
      <c r="R55" s="3"/>
      <c r="S55" s="3"/>
      <c r="T55" s="3"/>
      <c r="U55" s="3"/>
      <c r="V55" s="3"/>
      <c r="W55" s="3"/>
      <c r="X55" s="3"/>
      <c r="Y55" s="3"/>
      <c r="Z55" s="3"/>
    </row>
    <row r="56" ht="15.75" customHeight="1">
      <c r="A56" s="40"/>
      <c r="B56" s="40"/>
      <c r="C56" s="40"/>
      <c r="D56" s="40"/>
      <c r="E56" s="41"/>
      <c r="F56" s="41"/>
      <c r="G56" s="41"/>
      <c r="H56" s="41"/>
      <c r="I56" s="1"/>
      <c r="J56" s="3"/>
      <c r="K56" s="3"/>
      <c r="L56" s="3"/>
      <c r="M56" s="3"/>
      <c r="N56" s="3"/>
      <c r="O56" s="3"/>
      <c r="P56" s="3"/>
      <c r="Q56" s="3"/>
      <c r="R56" s="3"/>
      <c r="S56" s="3"/>
      <c r="T56" s="3"/>
      <c r="U56" s="3"/>
      <c r="V56" s="3"/>
      <c r="W56" s="3"/>
      <c r="X56" s="3"/>
      <c r="Y56" s="3"/>
      <c r="Z56" s="3"/>
    </row>
    <row r="57" ht="15.75" customHeight="1">
      <c r="A57" s="40"/>
      <c r="B57" s="40"/>
      <c r="C57" s="40"/>
      <c r="D57" s="40"/>
      <c r="E57" s="41"/>
      <c r="F57" s="41"/>
      <c r="G57" s="41"/>
      <c r="H57" s="41"/>
      <c r="I57" s="1"/>
      <c r="J57" s="3"/>
      <c r="K57" s="3"/>
      <c r="L57" s="3"/>
      <c r="M57" s="3"/>
      <c r="N57" s="3"/>
      <c r="O57" s="3"/>
      <c r="P57" s="3"/>
      <c r="Q57" s="3"/>
      <c r="R57" s="3"/>
      <c r="S57" s="3"/>
      <c r="T57" s="3"/>
      <c r="U57" s="3"/>
      <c r="V57" s="3"/>
      <c r="W57" s="3"/>
      <c r="X57" s="3"/>
      <c r="Y57" s="3"/>
      <c r="Z57" s="3"/>
    </row>
    <row r="58" ht="15.75" customHeight="1">
      <c r="A58" s="40"/>
      <c r="B58" s="40"/>
      <c r="C58" s="40"/>
      <c r="D58" s="40"/>
      <c r="E58" s="41"/>
      <c r="F58" s="41"/>
      <c r="G58" s="41"/>
      <c r="H58" s="41"/>
      <c r="I58" s="1"/>
      <c r="J58" s="3"/>
      <c r="K58" s="3"/>
      <c r="L58" s="3"/>
      <c r="M58" s="3"/>
      <c r="N58" s="3"/>
      <c r="O58" s="3"/>
      <c r="P58" s="3"/>
      <c r="Q58" s="3"/>
      <c r="R58" s="3"/>
      <c r="S58" s="3"/>
      <c r="T58" s="3"/>
      <c r="U58" s="3"/>
      <c r="V58" s="3"/>
      <c r="W58" s="3"/>
      <c r="X58" s="3"/>
      <c r="Y58" s="3"/>
      <c r="Z58" s="3"/>
    </row>
    <row r="59" ht="15.75" customHeight="1">
      <c r="A59" s="40"/>
      <c r="B59" s="40"/>
      <c r="C59" s="40"/>
      <c r="D59" s="40"/>
      <c r="E59" s="41"/>
      <c r="F59" s="41"/>
      <c r="G59" s="41"/>
      <c r="H59" s="41"/>
      <c r="I59" s="1"/>
      <c r="J59" s="3"/>
      <c r="K59" s="3"/>
      <c r="L59" s="3"/>
      <c r="M59" s="3"/>
      <c r="N59" s="3"/>
      <c r="O59" s="3"/>
      <c r="P59" s="3"/>
      <c r="Q59" s="3"/>
      <c r="R59" s="3"/>
      <c r="S59" s="3"/>
      <c r="T59" s="3"/>
      <c r="U59" s="3"/>
      <c r="V59" s="3"/>
      <c r="W59" s="3"/>
      <c r="X59" s="3"/>
      <c r="Y59" s="3"/>
      <c r="Z59" s="3"/>
    </row>
    <row r="60" ht="15.75" customHeight="1">
      <c r="A60" s="40"/>
      <c r="B60" s="40"/>
      <c r="C60" s="40"/>
      <c r="D60" s="40"/>
      <c r="E60" s="41"/>
      <c r="F60" s="41"/>
      <c r="G60" s="41"/>
      <c r="H60" s="41"/>
      <c r="I60" s="1"/>
      <c r="J60" s="3"/>
      <c r="K60" s="3"/>
      <c r="L60" s="3"/>
      <c r="M60" s="3"/>
      <c r="N60" s="3"/>
      <c r="O60" s="3"/>
      <c r="P60" s="3"/>
      <c r="Q60" s="3"/>
      <c r="R60" s="3"/>
      <c r="S60" s="3"/>
      <c r="T60" s="3"/>
      <c r="U60" s="3"/>
      <c r="V60" s="3"/>
      <c r="W60" s="3"/>
      <c r="X60" s="3"/>
      <c r="Y60" s="3"/>
      <c r="Z60" s="3"/>
    </row>
    <row r="61" ht="15.75" customHeight="1">
      <c r="A61" s="40"/>
      <c r="B61" s="40"/>
      <c r="C61" s="40"/>
      <c r="D61" s="40"/>
      <c r="E61" s="41"/>
      <c r="F61" s="41"/>
      <c r="G61" s="41"/>
      <c r="H61" s="41"/>
      <c r="I61" s="1"/>
      <c r="J61" s="3"/>
      <c r="K61" s="3"/>
      <c r="L61" s="3"/>
      <c r="M61" s="3"/>
      <c r="N61" s="3"/>
      <c r="O61" s="3"/>
      <c r="P61" s="3"/>
      <c r="Q61" s="3"/>
      <c r="R61" s="3"/>
      <c r="S61" s="3"/>
      <c r="T61" s="3"/>
      <c r="U61" s="3"/>
      <c r="V61" s="3"/>
      <c r="W61" s="3"/>
      <c r="X61" s="3"/>
      <c r="Y61" s="3"/>
      <c r="Z61" s="3"/>
    </row>
    <row r="62" ht="15.75" customHeight="1">
      <c r="A62" s="40"/>
      <c r="B62" s="40"/>
      <c r="C62" s="40"/>
      <c r="D62" s="40"/>
      <c r="E62" s="41"/>
      <c r="F62" s="41"/>
      <c r="G62" s="41"/>
      <c r="H62" s="41"/>
      <c r="I62" s="1"/>
      <c r="J62" s="3"/>
      <c r="K62" s="3"/>
      <c r="L62" s="3"/>
      <c r="M62" s="3"/>
      <c r="N62" s="3"/>
      <c r="O62" s="3"/>
      <c r="P62" s="3"/>
      <c r="Q62" s="3"/>
      <c r="R62" s="3"/>
      <c r="S62" s="3"/>
      <c r="T62" s="3"/>
      <c r="U62" s="3"/>
      <c r="V62" s="3"/>
      <c r="W62" s="3"/>
      <c r="X62" s="3"/>
      <c r="Y62" s="3"/>
      <c r="Z62" s="3"/>
    </row>
    <row r="63" ht="15.75" customHeight="1">
      <c r="A63" s="40"/>
      <c r="B63" s="40"/>
      <c r="C63" s="40"/>
      <c r="D63" s="40"/>
      <c r="E63" s="41"/>
      <c r="F63" s="41"/>
      <c r="G63" s="41"/>
      <c r="H63" s="41"/>
      <c r="I63" s="1"/>
      <c r="J63" s="3"/>
      <c r="K63" s="3"/>
      <c r="L63" s="3"/>
      <c r="M63" s="3"/>
      <c r="N63" s="3"/>
      <c r="O63" s="3"/>
      <c r="P63" s="3"/>
      <c r="Q63" s="3"/>
      <c r="R63" s="3"/>
      <c r="S63" s="3"/>
      <c r="T63" s="3"/>
      <c r="U63" s="3"/>
      <c r="V63" s="3"/>
      <c r="W63" s="3"/>
      <c r="X63" s="3"/>
      <c r="Y63" s="3"/>
      <c r="Z63" s="3"/>
    </row>
    <row r="64" ht="15.75" customHeight="1">
      <c r="A64" s="40"/>
      <c r="B64" s="40"/>
      <c r="C64" s="40"/>
      <c r="D64" s="40"/>
      <c r="E64" s="41"/>
      <c r="F64" s="41"/>
      <c r="G64" s="41"/>
      <c r="H64" s="41"/>
      <c r="I64" s="1"/>
      <c r="J64" s="3"/>
      <c r="K64" s="3"/>
      <c r="L64" s="3"/>
      <c r="M64" s="3"/>
      <c r="N64" s="3"/>
      <c r="O64" s="3"/>
      <c r="P64" s="3"/>
      <c r="Q64" s="3"/>
      <c r="R64" s="3"/>
      <c r="S64" s="3"/>
      <c r="T64" s="3"/>
      <c r="U64" s="3"/>
      <c r="V64" s="3"/>
      <c r="W64" s="3"/>
      <c r="X64" s="3"/>
      <c r="Y64" s="3"/>
      <c r="Z64" s="3"/>
    </row>
    <row r="65" ht="15.75" customHeight="1">
      <c r="A65" s="40"/>
      <c r="B65" s="40"/>
      <c r="C65" s="40"/>
      <c r="D65" s="40"/>
      <c r="E65" s="41"/>
      <c r="F65" s="41"/>
      <c r="G65" s="41"/>
      <c r="H65" s="41"/>
      <c r="I65" s="1"/>
      <c r="J65" s="3"/>
      <c r="K65" s="3"/>
      <c r="L65" s="3"/>
      <c r="M65" s="3"/>
      <c r="N65" s="3"/>
      <c r="O65" s="3"/>
      <c r="P65" s="3"/>
      <c r="Q65" s="3"/>
      <c r="R65" s="3"/>
      <c r="S65" s="3"/>
      <c r="T65" s="3"/>
      <c r="U65" s="3"/>
      <c r="V65" s="3"/>
      <c r="W65" s="3"/>
      <c r="X65" s="3"/>
      <c r="Y65" s="3"/>
      <c r="Z65" s="3"/>
    </row>
    <row r="66" ht="15.75" customHeight="1">
      <c r="A66" s="40"/>
      <c r="B66" s="40"/>
      <c r="C66" s="40"/>
      <c r="D66" s="40"/>
      <c r="E66" s="41"/>
      <c r="F66" s="41"/>
      <c r="G66" s="41"/>
      <c r="H66" s="41"/>
      <c r="I66" s="1"/>
      <c r="J66" s="3"/>
      <c r="K66" s="3"/>
      <c r="L66" s="3"/>
      <c r="M66" s="3"/>
      <c r="N66" s="3"/>
      <c r="O66" s="3"/>
      <c r="P66" s="3"/>
      <c r="Q66" s="3"/>
      <c r="R66" s="3"/>
      <c r="S66" s="3"/>
      <c r="T66" s="3"/>
      <c r="U66" s="3"/>
      <c r="V66" s="3"/>
      <c r="W66" s="3"/>
      <c r="X66" s="3"/>
      <c r="Y66" s="3"/>
      <c r="Z66" s="3"/>
    </row>
    <row r="67" ht="15.75" customHeight="1">
      <c r="A67" s="40"/>
      <c r="B67" s="40"/>
      <c r="C67" s="40"/>
      <c r="D67" s="40"/>
      <c r="E67" s="41"/>
      <c r="F67" s="41"/>
      <c r="G67" s="41"/>
      <c r="H67" s="41"/>
      <c r="I67" s="1"/>
      <c r="J67" s="3"/>
      <c r="K67" s="3"/>
      <c r="L67" s="3"/>
      <c r="M67" s="3"/>
      <c r="N67" s="3"/>
      <c r="O67" s="3"/>
      <c r="P67" s="3"/>
      <c r="Q67" s="3"/>
      <c r="R67" s="3"/>
      <c r="S67" s="3"/>
      <c r="T67" s="3"/>
      <c r="U67" s="3"/>
      <c r="V67" s="3"/>
      <c r="W67" s="3"/>
      <c r="X67" s="3"/>
      <c r="Y67" s="3"/>
      <c r="Z67" s="3"/>
    </row>
    <row r="68" ht="15.75" customHeight="1">
      <c r="A68" s="40"/>
      <c r="B68" s="40"/>
      <c r="C68" s="40"/>
      <c r="D68" s="40"/>
      <c r="E68" s="41"/>
      <c r="F68" s="41"/>
      <c r="G68" s="41"/>
      <c r="H68" s="41"/>
      <c r="I68" s="1"/>
      <c r="J68" s="3"/>
      <c r="K68" s="3"/>
      <c r="L68" s="3"/>
      <c r="M68" s="3"/>
      <c r="N68" s="3"/>
      <c r="O68" s="3"/>
      <c r="P68" s="3"/>
      <c r="Q68" s="3"/>
      <c r="R68" s="3"/>
      <c r="S68" s="3"/>
      <c r="T68" s="3"/>
      <c r="U68" s="3"/>
      <c r="V68" s="3"/>
      <c r="W68" s="3"/>
      <c r="X68" s="3"/>
      <c r="Y68" s="3"/>
      <c r="Z68" s="3"/>
    </row>
    <row r="69" ht="15.75" customHeight="1">
      <c r="A69" s="40"/>
      <c r="B69" s="40"/>
      <c r="C69" s="40"/>
      <c r="D69" s="40"/>
      <c r="E69" s="41"/>
      <c r="F69" s="41"/>
      <c r="G69" s="41"/>
      <c r="H69" s="41"/>
      <c r="I69" s="1"/>
      <c r="J69" s="3"/>
      <c r="K69" s="3"/>
      <c r="L69" s="3"/>
      <c r="M69" s="3"/>
      <c r="N69" s="3"/>
      <c r="O69" s="3"/>
      <c r="P69" s="3"/>
      <c r="Q69" s="3"/>
      <c r="R69" s="3"/>
      <c r="S69" s="3"/>
      <c r="T69" s="3"/>
      <c r="U69" s="3"/>
      <c r="V69" s="3"/>
      <c r="W69" s="3"/>
      <c r="X69" s="3"/>
      <c r="Y69" s="3"/>
      <c r="Z69" s="3"/>
    </row>
    <row r="70" ht="15.75" customHeight="1">
      <c r="A70" s="40"/>
      <c r="B70" s="40"/>
      <c r="C70" s="40"/>
      <c r="D70" s="40"/>
      <c r="E70" s="41"/>
      <c r="F70" s="41"/>
      <c r="G70" s="41"/>
      <c r="H70" s="41"/>
      <c r="I70" s="1"/>
      <c r="J70" s="3"/>
      <c r="K70" s="3"/>
      <c r="L70" s="3"/>
      <c r="M70" s="3"/>
      <c r="N70" s="3"/>
      <c r="O70" s="3"/>
      <c r="P70" s="3"/>
      <c r="Q70" s="3"/>
      <c r="R70" s="3"/>
      <c r="S70" s="3"/>
      <c r="T70" s="3"/>
      <c r="U70" s="3"/>
      <c r="V70" s="3"/>
      <c r="W70" s="3"/>
      <c r="X70" s="3"/>
      <c r="Y70" s="3"/>
      <c r="Z70" s="3"/>
    </row>
    <row r="71" ht="15.75" customHeight="1">
      <c r="A71" s="40"/>
      <c r="B71" s="40"/>
      <c r="C71" s="40"/>
      <c r="D71" s="40"/>
      <c r="E71" s="41"/>
      <c r="F71" s="41"/>
      <c r="G71" s="41"/>
      <c r="H71" s="41"/>
      <c r="I71" s="1"/>
      <c r="J71" s="3"/>
      <c r="K71" s="3"/>
      <c r="L71" s="3"/>
      <c r="M71" s="3"/>
      <c r="N71" s="3"/>
      <c r="O71" s="3"/>
      <c r="P71" s="3"/>
      <c r="Q71" s="3"/>
      <c r="R71" s="3"/>
      <c r="S71" s="3"/>
      <c r="T71" s="3"/>
      <c r="U71" s="3"/>
      <c r="V71" s="3"/>
      <c r="W71" s="3"/>
      <c r="X71" s="3"/>
      <c r="Y71" s="3"/>
      <c r="Z71" s="3"/>
    </row>
    <row r="72" ht="15.75" customHeight="1">
      <c r="A72" s="40"/>
      <c r="B72" s="40"/>
      <c r="C72" s="40"/>
      <c r="D72" s="40"/>
      <c r="E72" s="41"/>
      <c r="F72" s="41"/>
      <c r="G72" s="41"/>
      <c r="H72" s="41"/>
      <c r="I72" s="1"/>
      <c r="J72" s="3"/>
      <c r="K72" s="3"/>
      <c r="L72" s="3"/>
      <c r="M72" s="3"/>
      <c r="N72" s="3"/>
      <c r="O72" s="3"/>
      <c r="P72" s="3"/>
      <c r="Q72" s="3"/>
      <c r="R72" s="3"/>
      <c r="S72" s="3"/>
      <c r="T72" s="3"/>
      <c r="U72" s="3"/>
      <c r="V72" s="3"/>
      <c r="W72" s="3"/>
      <c r="X72" s="3"/>
      <c r="Y72" s="3"/>
      <c r="Z72" s="3"/>
    </row>
    <row r="73" ht="15.75" customHeight="1">
      <c r="A73" s="40"/>
      <c r="B73" s="40"/>
      <c r="C73" s="40"/>
      <c r="D73" s="40"/>
      <c r="E73" s="41"/>
      <c r="F73" s="41"/>
      <c r="G73" s="41"/>
      <c r="H73" s="41"/>
      <c r="I73" s="1"/>
      <c r="J73" s="3"/>
      <c r="K73" s="3"/>
      <c r="L73" s="3"/>
      <c r="M73" s="3"/>
      <c r="N73" s="3"/>
      <c r="O73" s="3"/>
      <c r="P73" s="3"/>
      <c r="Q73" s="3"/>
      <c r="R73" s="3"/>
      <c r="S73" s="3"/>
      <c r="T73" s="3"/>
      <c r="U73" s="3"/>
      <c r="V73" s="3"/>
      <c r="W73" s="3"/>
      <c r="X73" s="3"/>
      <c r="Y73" s="3"/>
      <c r="Z73" s="3"/>
    </row>
    <row r="74" ht="15.75" customHeight="1">
      <c r="A74" s="40"/>
      <c r="B74" s="40"/>
      <c r="C74" s="40"/>
      <c r="D74" s="40"/>
      <c r="E74" s="41"/>
      <c r="F74" s="41"/>
      <c r="G74" s="41"/>
      <c r="H74" s="41"/>
      <c r="I74" s="1"/>
      <c r="J74" s="3"/>
      <c r="K74" s="3"/>
      <c r="L74" s="3"/>
      <c r="M74" s="3"/>
      <c r="N74" s="3"/>
      <c r="O74" s="3"/>
      <c r="P74" s="3"/>
      <c r="Q74" s="3"/>
      <c r="R74" s="3"/>
      <c r="S74" s="3"/>
      <c r="T74" s="3"/>
      <c r="U74" s="3"/>
      <c r="V74" s="3"/>
      <c r="W74" s="3"/>
      <c r="X74" s="3"/>
      <c r="Y74" s="3"/>
      <c r="Z74" s="3"/>
    </row>
    <row r="75" ht="15.75" customHeight="1">
      <c r="A75" s="40"/>
      <c r="B75" s="40"/>
      <c r="C75" s="40"/>
      <c r="D75" s="40"/>
      <c r="E75" s="41"/>
      <c r="F75" s="41"/>
      <c r="G75" s="41"/>
      <c r="H75" s="41"/>
      <c r="I75" s="1"/>
      <c r="J75" s="3"/>
      <c r="K75" s="3"/>
      <c r="L75" s="3"/>
      <c r="M75" s="3"/>
      <c r="N75" s="3"/>
      <c r="O75" s="3"/>
      <c r="P75" s="3"/>
      <c r="Q75" s="3"/>
      <c r="R75" s="3"/>
      <c r="S75" s="3"/>
      <c r="T75" s="3"/>
      <c r="U75" s="3"/>
      <c r="V75" s="3"/>
      <c r="W75" s="3"/>
      <c r="X75" s="3"/>
      <c r="Y75" s="3"/>
      <c r="Z75" s="3"/>
    </row>
    <row r="76" ht="15.75" customHeight="1">
      <c r="A76" s="40"/>
      <c r="B76" s="40"/>
      <c r="C76" s="40"/>
      <c r="D76" s="40"/>
      <c r="E76" s="41"/>
      <c r="F76" s="41"/>
      <c r="G76" s="41"/>
      <c r="H76" s="41"/>
      <c r="I76" s="1"/>
      <c r="J76" s="3"/>
      <c r="K76" s="3"/>
      <c r="L76" s="3"/>
      <c r="M76" s="3"/>
      <c r="N76" s="3"/>
      <c r="O76" s="3"/>
      <c r="P76" s="3"/>
      <c r="Q76" s="3"/>
      <c r="R76" s="3"/>
      <c r="S76" s="3"/>
      <c r="T76" s="3"/>
      <c r="U76" s="3"/>
      <c r="V76" s="3"/>
      <c r="W76" s="3"/>
      <c r="X76" s="3"/>
      <c r="Y76" s="3"/>
      <c r="Z76" s="3"/>
    </row>
    <row r="77" ht="15.75" customHeight="1">
      <c r="A77" s="40"/>
      <c r="B77" s="40"/>
      <c r="C77" s="40"/>
      <c r="D77" s="40"/>
      <c r="E77" s="41"/>
      <c r="F77" s="41"/>
      <c r="G77" s="41"/>
      <c r="H77" s="41"/>
      <c r="I77" s="1"/>
      <c r="J77" s="3"/>
      <c r="K77" s="3"/>
      <c r="L77" s="3"/>
      <c r="M77" s="3"/>
      <c r="N77" s="3"/>
      <c r="O77" s="3"/>
      <c r="P77" s="3"/>
      <c r="Q77" s="3"/>
      <c r="R77" s="3"/>
      <c r="S77" s="3"/>
      <c r="T77" s="3"/>
      <c r="U77" s="3"/>
      <c r="V77" s="3"/>
      <c r="W77" s="3"/>
      <c r="X77" s="3"/>
      <c r="Y77" s="3"/>
      <c r="Z77" s="3"/>
    </row>
    <row r="78" ht="15.75" customHeight="1">
      <c r="A78" s="40"/>
      <c r="B78" s="40"/>
      <c r="C78" s="40"/>
      <c r="D78" s="40"/>
      <c r="E78" s="41"/>
      <c r="F78" s="41"/>
      <c r="G78" s="41"/>
      <c r="H78" s="41"/>
      <c r="I78" s="1"/>
      <c r="J78" s="3"/>
      <c r="K78" s="3"/>
      <c r="L78" s="3"/>
      <c r="M78" s="3"/>
      <c r="N78" s="3"/>
      <c r="O78" s="3"/>
      <c r="P78" s="3"/>
      <c r="Q78" s="3"/>
      <c r="R78" s="3"/>
      <c r="S78" s="3"/>
      <c r="T78" s="3"/>
      <c r="U78" s="3"/>
      <c r="V78" s="3"/>
      <c r="W78" s="3"/>
      <c r="X78" s="3"/>
      <c r="Y78" s="3"/>
      <c r="Z78" s="3"/>
    </row>
    <row r="79" ht="15.75" customHeight="1">
      <c r="A79" s="40"/>
      <c r="B79" s="40"/>
      <c r="C79" s="40"/>
      <c r="D79" s="40"/>
      <c r="E79" s="41"/>
      <c r="F79" s="41"/>
      <c r="G79" s="41"/>
      <c r="H79" s="41"/>
      <c r="I79" s="1"/>
      <c r="J79" s="3"/>
      <c r="K79" s="3"/>
      <c r="L79" s="3"/>
      <c r="M79" s="3"/>
      <c r="N79" s="3"/>
      <c r="O79" s="3"/>
      <c r="P79" s="3"/>
      <c r="Q79" s="3"/>
      <c r="R79" s="3"/>
      <c r="S79" s="3"/>
      <c r="T79" s="3"/>
      <c r="U79" s="3"/>
      <c r="V79" s="3"/>
      <c r="W79" s="3"/>
      <c r="X79" s="3"/>
      <c r="Y79" s="3"/>
      <c r="Z79" s="3"/>
    </row>
    <row r="80" ht="15.75" customHeight="1">
      <c r="A80" s="40"/>
      <c r="B80" s="40"/>
      <c r="C80" s="40"/>
      <c r="D80" s="40"/>
      <c r="E80" s="41"/>
      <c r="F80" s="41"/>
      <c r="G80" s="41"/>
      <c r="H80" s="41"/>
      <c r="I80" s="1"/>
      <c r="J80" s="3"/>
      <c r="K80" s="3"/>
      <c r="L80" s="3"/>
      <c r="M80" s="3"/>
      <c r="N80" s="3"/>
      <c r="O80" s="3"/>
      <c r="P80" s="3"/>
      <c r="Q80" s="3"/>
      <c r="R80" s="3"/>
      <c r="S80" s="3"/>
      <c r="T80" s="3"/>
      <c r="U80" s="3"/>
      <c r="V80" s="3"/>
      <c r="W80" s="3"/>
      <c r="X80" s="3"/>
      <c r="Y80" s="3"/>
      <c r="Z80" s="3"/>
    </row>
    <row r="81" ht="15.75" customHeight="1">
      <c r="A81" s="40"/>
      <c r="B81" s="40"/>
      <c r="C81" s="40"/>
      <c r="D81" s="40"/>
      <c r="E81" s="41"/>
      <c r="F81" s="41"/>
      <c r="G81" s="41"/>
      <c r="H81" s="41"/>
      <c r="I81" s="1"/>
      <c r="J81" s="3"/>
      <c r="K81" s="3"/>
      <c r="L81" s="3"/>
      <c r="M81" s="3"/>
      <c r="N81" s="3"/>
      <c r="O81" s="3"/>
      <c r="P81" s="3"/>
      <c r="Q81" s="3"/>
      <c r="R81" s="3"/>
      <c r="S81" s="3"/>
      <c r="T81" s="3"/>
      <c r="U81" s="3"/>
      <c r="V81" s="3"/>
      <c r="W81" s="3"/>
      <c r="X81" s="3"/>
      <c r="Y81" s="3"/>
      <c r="Z81" s="3"/>
    </row>
    <row r="82" ht="15.75" customHeight="1">
      <c r="A82" s="40"/>
      <c r="B82" s="40"/>
      <c r="C82" s="40"/>
      <c r="D82" s="40"/>
      <c r="E82" s="41"/>
      <c r="F82" s="41"/>
      <c r="G82" s="41"/>
      <c r="H82" s="41"/>
      <c r="I82" s="1"/>
      <c r="J82" s="3"/>
      <c r="K82" s="3"/>
      <c r="L82" s="3"/>
      <c r="M82" s="3"/>
      <c r="N82" s="3"/>
      <c r="O82" s="3"/>
      <c r="P82" s="3"/>
      <c r="Q82" s="3"/>
      <c r="R82" s="3"/>
      <c r="S82" s="3"/>
      <c r="T82" s="3"/>
      <c r="U82" s="3"/>
      <c r="V82" s="3"/>
      <c r="W82" s="3"/>
      <c r="X82" s="3"/>
      <c r="Y82" s="3"/>
      <c r="Z82" s="3"/>
    </row>
    <row r="83" ht="15.75" customHeight="1">
      <c r="A83" s="40"/>
      <c r="B83" s="40"/>
      <c r="C83" s="40"/>
      <c r="D83" s="40"/>
      <c r="E83" s="41"/>
      <c r="F83" s="41"/>
      <c r="G83" s="41"/>
      <c r="H83" s="41"/>
      <c r="I83" s="1"/>
      <c r="J83" s="3"/>
      <c r="K83" s="3"/>
      <c r="L83" s="3"/>
      <c r="M83" s="3"/>
      <c r="N83" s="3"/>
      <c r="O83" s="3"/>
      <c r="P83" s="3"/>
      <c r="Q83" s="3"/>
      <c r="R83" s="3"/>
      <c r="S83" s="3"/>
      <c r="T83" s="3"/>
      <c r="U83" s="3"/>
      <c r="V83" s="3"/>
      <c r="W83" s="3"/>
      <c r="X83" s="3"/>
      <c r="Y83" s="3"/>
      <c r="Z83" s="3"/>
    </row>
    <row r="84" ht="15.75" customHeight="1">
      <c r="A84" s="40"/>
      <c r="B84" s="40"/>
      <c r="C84" s="40"/>
      <c r="D84" s="40"/>
      <c r="E84" s="41"/>
      <c r="F84" s="41"/>
      <c r="G84" s="41"/>
      <c r="H84" s="41"/>
      <c r="I84" s="1"/>
      <c r="J84" s="3"/>
      <c r="K84" s="3"/>
      <c r="L84" s="3"/>
      <c r="M84" s="3"/>
      <c r="N84" s="3"/>
      <c r="O84" s="3"/>
      <c r="P84" s="3"/>
      <c r="Q84" s="3"/>
      <c r="R84" s="3"/>
      <c r="S84" s="3"/>
      <c r="T84" s="3"/>
      <c r="U84" s="3"/>
      <c r="V84" s="3"/>
      <c r="W84" s="3"/>
      <c r="X84" s="3"/>
      <c r="Y84" s="3"/>
      <c r="Z84" s="3"/>
    </row>
    <row r="85" ht="15.75" customHeight="1">
      <c r="A85" s="40"/>
      <c r="B85" s="40"/>
      <c r="C85" s="40"/>
      <c r="D85" s="40"/>
      <c r="E85" s="41"/>
      <c r="F85" s="41"/>
      <c r="G85" s="41"/>
      <c r="H85" s="41"/>
      <c r="I85" s="1"/>
      <c r="J85" s="3"/>
      <c r="K85" s="3"/>
      <c r="L85" s="3"/>
      <c r="M85" s="3"/>
      <c r="N85" s="3"/>
      <c r="O85" s="3"/>
      <c r="P85" s="3"/>
      <c r="Q85" s="3"/>
      <c r="R85" s="3"/>
      <c r="S85" s="3"/>
      <c r="T85" s="3"/>
      <c r="U85" s="3"/>
      <c r="V85" s="3"/>
      <c r="W85" s="3"/>
      <c r="X85" s="3"/>
      <c r="Y85" s="3"/>
      <c r="Z85" s="3"/>
    </row>
    <row r="86" ht="15.75" customHeight="1">
      <c r="A86" s="40"/>
      <c r="B86" s="40"/>
      <c r="C86" s="40"/>
      <c r="D86" s="40"/>
      <c r="E86" s="41"/>
      <c r="F86" s="41"/>
      <c r="G86" s="41"/>
      <c r="H86" s="41"/>
      <c r="I86" s="1"/>
      <c r="J86" s="3"/>
      <c r="K86" s="3"/>
      <c r="L86" s="3"/>
      <c r="M86" s="3"/>
      <c r="N86" s="3"/>
      <c r="O86" s="3"/>
      <c r="P86" s="3"/>
      <c r="Q86" s="3"/>
      <c r="R86" s="3"/>
      <c r="S86" s="3"/>
      <c r="T86" s="3"/>
      <c r="U86" s="3"/>
      <c r="V86" s="3"/>
      <c r="W86" s="3"/>
      <c r="X86" s="3"/>
      <c r="Y86" s="3"/>
      <c r="Z86" s="3"/>
    </row>
    <row r="87" ht="15.75" customHeight="1">
      <c r="A87" s="40"/>
      <c r="B87" s="40"/>
      <c r="C87" s="40"/>
      <c r="D87" s="40"/>
      <c r="E87" s="41"/>
      <c r="F87" s="41"/>
      <c r="G87" s="41"/>
      <c r="H87" s="41"/>
      <c r="I87" s="1"/>
      <c r="J87" s="3"/>
      <c r="K87" s="3"/>
      <c r="L87" s="3"/>
      <c r="M87" s="3"/>
      <c r="N87" s="3"/>
      <c r="O87" s="3"/>
      <c r="P87" s="3"/>
      <c r="Q87" s="3"/>
      <c r="R87" s="3"/>
      <c r="S87" s="3"/>
      <c r="T87" s="3"/>
      <c r="U87" s="3"/>
      <c r="V87" s="3"/>
      <c r="W87" s="3"/>
      <c r="X87" s="3"/>
      <c r="Y87" s="3"/>
      <c r="Z87" s="3"/>
    </row>
    <row r="88" ht="15.75" customHeight="1">
      <c r="A88" s="40"/>
      <c r="B88" s="40"/>
      <c r="C88" s="40"/>
      <c r="D88" s="40"/>
      <c r="E88" s="41"/>
      <c r="F88" s="41"/>
      <c r="G88" s="41"/>
      <c r="H88" s="41"/>
      <c r="I88" s="1"/>
      <c r="J88" s="3"/>
      <c r="K88" s="3"/>
      <c r="L88" s="3"/>
      <c r="M88" s="3"/>
      <c r="N88" s="3"/>
      <c r="O88" s="3"/>
      <c r="P88" s="3"/>
      <c r="Q88" s="3"/>
      <c r="R88" s="3"/>
      <c r="S88" s="3"/>
      <c r="T88" s="3"/>
      <c r="U88" s="3"/>
      <c r="V88" s="3"/>
      <c r="W88" s="3"/>
      <c r="X88" s="3"/>
      <c r="Y88" s="3"/>
      <c r="Z88" s="3"/>
    </row>
    <row r="89" ht="15.75" customHeight="1">
      <c r="A89" s="40"/>
      <c r="B89" s="40"/>
      <c r="C89" s="40"/>
      <c r="D89" s="40"/>
      <c r="E89" s="41"/>
      <c r="F89" s="41"/>
      <c r="G89" s="41"/>
      <c r="H89" s="41"/>
      <c r="I89" s="1"/>
      <c r="J89" s="3"/>
      <c r="K89" s="3"/>
      <c r="L89" s="3"/>
      <c r="M89" s="3"/>
      <c r="N89" s="3"/>
      <c r="O89" s="3"/>
      <c r="P89" s="3"/>
      <c r="Q89" s="3"/>
      <c r="R89" s="3"/>
      <c r="S89" s="3"/>
      <c r="T89" s="3"/>
      <c r="U89" s="3"/>
      <c r="V89" s="3"/>
      <c r="W89" s="3"/>
      <c r="X89" s="3"/>
      <c r="Y89" s="3"/>
      <c r="Z89" s="3"/>
    </row>
    <row r="90" ht="15.75" customHeight="1">
      <c r="A90" s="40"/>
      <c r="B90" s="40"/>
      <c r="C90" s="40"/>
      <c r="D90" s="40"/>
      <c r="E90" s="41"/>
      <c r="F90" s="41"/>
      <c r="G90" s="41"/>
      <c r="H90" s="41"/>
      <c r="I90" s="1"/>
      <c r="J90" s="3"/>
      <c r="K90" s="3"/>
      <c r="L90" s="3"/>
      <c r="M90" s="3"/>
      <c r="N90" s="3"/>
      <c r="O90" s="3"/>
      <c r="P90" s="3"/>
      <c r="Q90" s="3"/>
      <c r="R90" s="3"/>
      <c r="S90" s="3"/>
      <c r="T90" s="3"/>
      <c r="U90" s="3"/>
      <c r="V90" s="3"/>
      <c r="W90" s="3"/>
      <c r="X90" s="3"/>
      <c r="Y90" s="3"/>
      <c r="Z90" s="3"/>
    </row>
    <row r="91" ht="15.75" customHeight="1">
      <c r="A91" s="40"/>
      <c r="B91" s="40"/>
      <c r="C91" s="40"/>
      <c r="D91" s="40"/>
      <c r="E91" s="41"/>
      <c r="F91" s="41"/>
      <c r="G91" s="41"/>
      <c r="H91" s="41"/>
      <c r="I91" s="1"/>
      <c r="J91" s="3"/>
      <c r="K91" s="3"/>
      <c r="L91" s="3"/>
      <c r="M91" s="3"/>
      <c r="N91" s="3"/>
      <c r="O91" s="3"/>
      <c r="P91" s="3"/>
      <c r="Q91" s="3"/>
      <c r="R91" s="3"/>
      <c r="S91" s="3"/>
      <c r="T91" s="3"/>
      <c r="U91" s="3"/>
      <c r="V91" s="3"/>
      <c r="W91" s="3"/>
      <c r="X91" s="3"/>
      <c r="Y91" s="3"/>
      <c r="Z91" s="3"/>
    </row>
    <row r="92" ht="15.75" customHeight="1">
      <c r="A92" s="40"/>
      <c r="B92" s="40"/>
      <c r="C92" s="40"/>
      <c r="D92" s="40"/>
      <c r="E92" s="41"/>
      <c r="F92" s="41"/>
      <c r="G92" s="41"/>
      <c r="H92" s="41"/>
      <c r="I92" s="1"/>
      <c r="J92" s="3"/>
      <c r="K92" s="3"/>
      <c r="L92" s="3"/>
      <c r="M92" s="3"/>
      <c r="N92" s="3"/>
      <c r="O92" s="3"/>
      <c r="P92" s="3"/>
      <c r="Q92" s="3"/>
      <c r="R92" s="3"/>
      <c r="S92" s="3"/>
      <c r="T92" s="3"/>
      <c r="U92" s="3"/>
      <c r="V92" s="3"/>
      <c r="W92" s="3"/>
      <c r="X92" s="3"/>
      <c r="Y92" s="3"/>
      <c r="Z92" s="3"/>
    </row>
    <row r="93" ht="15.75" customHeight="1">
      <c r="A93" s="40"/>
      <c r="B93" s="40"/>
      <c r="C93" s="40"/>
      <c r="D93" s="40"/>
      <c r="E93" s="41"/>
      <c r="F93" s="41"/>
      <c r="G93" s="41"/>
      <c r="H93" s="41"/>
      <c r="I93" s="1"/>
      <c r="J93" s="3"/>
      <c r="K93" s="3"/>
      <c r="L93" s="3"/>
      <c r="M93" s="3"/>
      <c r="N93" s="3"/>
      <c r="O93" s="3"/>
      <c r="P93" s="3"/>
      <c r="Q93" s="3"/>
      <c r="R93" s="3"/>
      <c r="S93" s="3"/>
      <c r="T93" s="3"/>
      <c r="U93" s="3"/>
      <c r="V93" s="3"/>
      <c r="W93" s="3"/>
      <c r="X93" s="3"/>
      <c r="Y93" s="3"/>
      <c r="Z93" s="3"/>
    </row>
    <row r="94" ht="15.75" customHeight="1">
      <c r="A94" s="40"/>
      <c r="B94" s="40"/>
      <c r="C94" s="40"/>
      <c r="D94" s="40"/>
      <c r="E94" s="41"/>
      <c r="F94" s="41"/>
      <c r="G94" s="41"/>
      <c r="H94" s="41"/>
      <c r="I94" s="1"/>
      <c r="J94" s="3"/>
      <c r="K94" s="3"/>
      <c r="L94" s="3"/>
      <c r="M94" s="3"/>
      <c r="N94" s="3"/>
      <c r="O94" s="3"/>
      <c r="P94" s="3"/>
      <c r="Q94" s="3"/>
      <c r="R94" s="3"/>
      <c r="S94" s="3"/>
      <c r="T94" s="3"/>
      <c r="U94" s="3"/>
      <c r="V94" s="3"/>
      <c r="W94" s="3"/>
      <c r="X94" s="3"/>
      <c r="Y94" s="3"/>
      <c r="Z94" s="3"/>
    </row>
    <row r="95" ht="15.75" customHeight="1">
      <c r="A95" s="40"/>
      <c r="B95" s="40"/>
      <c r="C95" s="40"/>
      <c r="D95" s="40"/>
      <c r="E95" s="41"/>
      <c r="F95" s="41"/>
      <c r="G95" s="41"/>
      <c r="H95" s="41"/>
      <c r="I95" s="1"/>
      <c r="J95" s="3"/>
      <c r="K95" s="3"/>
      <c r="L95" s="3"/>
      <c r="M95" s="3"/>
      <c r="N95" s="3"/>
      <c r="O95" s="3"/>
      <c r="P95" s="3"/>
      <c r="Q95" s="3"/>
      <c r="R95" s="3"/>
      <c r="S95" s="3"/>
      <c r="T95" s="3"/>
      <c r="U95" s="3"/>
      <c r="V95" s="3"/>
      <c r="W95" s="3"/>
      <c r="X95" s="3"/>
      <c r="Y95" s="3"/>
      <c r="Z95" s="3"/>
    </row>
    <row r="96" ht="15.75" customHeight="1">
      <c r="A96" s="40"/>
      <c r="B96" s="40"/>
      <c r="C96" s="40"/>
      <c r="D96" s="40"/>
      <c r="E96" s="41"/>
      <c r="F96" s="41"/>
      <c r="G96" s="41"/>
      <c r="H96" s="41"/>
      <c r="I96" s="1"/>
      <c r="J96" s="3"/>
      <c r="K96" s="3"/>
      <c r="L96" s="3"/>
      <c r="M96" s="3"/>
      <c r="N96" s="3"/>
      <c r="O96" s="3"/>
      <c r="P96" s="3"/>
      <c r="Q96" s="3"/>
      <c r="R96" s="3"/>
      <c r="S96" s="3"/>
      <c r="T96" s="3"/>
      <c r="U96" s="3"/>
      <c r="V96" s="3"/>
      <c r="W96" s="3"/>
      <c r="X96" s="3"/>
      <c r="Y96" s="3"/>
      <c r="Z96" s="3"/>
    </row>
    <row r="97" ht="15.75" customHeight="1">
      <c r="A97" s="40"/>
      <c r="B97" s="40"/>
      <c r="C97" s="40"/>
      <c r="D97" s="40"/>
      <c r="E97" s="41"/>
      <c r="F97" s="41"/>
      <c r="G97" s="41"/>
      <c r="H97" s="41"/>
      <c r="I97" s="1"/>
      <c r="J97" s="3"/>
      <c r="K97" s="3"/>
      <c r="L97" s="3"/>
      <c r="M97" s="3"/>
      <c r="N97" s="3"/>
      <c r="O97" s="3"/>
      <c r="P97" s="3"/>
      <c r="Q97" s="3"/>
      <c r="R97" s="3"/>
      <c r="S97" s="3"/>
      <c r="T97" s="3"/>
      <c r="U97" s="3"/>
      <c r="V97" s="3"/>
      <c r="W97" s="3"/>
      <c r="X97" s="3"/>
      <c r="Y97" s="3"/>
      <c r="Z97" s="3"/>
    </row>
    <row r="98" ht="15.75" customHeight="1">
      <c r="A98" s="40"/>
      <c r="B98" s="40"/>
      <c r="C98" s="40"/>
      <c r="D98" s="40"/>
      <c r="E98" s="41"/>
      <c r="F98" s="41"/>
      <c r="G98" s="41"/>
      <c r="H98" s="41"/>
      <c r="I98" s="1"/>
      <c r="J98" s="3"/>
      <c r="K98" s="3"/>
      <c r="L98" s="3"/>
      <c r="M98" s="3"/>
      <c r="N98" s="3"/>
      <c r="O98" s="3"/>
      <c r="P98" s="3"/>
      <c r="Q98" s="3"/>
      <c r="R98" s="3"/>
      <c r="S98" s="3"/>
      <c r="T98" s="3"/>
      <c r="U98" s="3"/>
      <c r="V98" s="3"/>
      <c r="W98" s="3"/>
      <c r="X98" s="3"/>
      <c r="Y98" s="3"/>
      <c r="Z98" s="3"/>
    </row>
    <row r="99" ht="15.75" customHeight="1">
      <c r="A99" s="40"/>
      <c r="B99" s="40"/>
      <c r="C99" s="40"/>
      <c r="D99" s="40"/>
      <c r="E99" s="41"/>
      <c r="F99" s="41"/>
      <c r="G99" s="41"/>
      <c r="H99" s="41"/>
      <c r="I99" s="1"/>
      <c r="J99" s="3"/>
      <c r="K99" s="3"/>
      <c r="L99" s="3"/>
      <c r="M99" s="3"/>
      <c r="N99" s="3"/>
      <c r="O99" s="3"/>
      <c r="P99" s="3"/>
      <c r="Q99" s="3"/>
      <c r="R99" s="3"/>
      <c r="S99" s="3"/>
      <c r="T99" s="3"/>
      <c r="U99" s="3"/>
      <c r="V99" s="3"/>
      <c r="W99" s="3"/>
      <c r="X99" s="3"/>
      <c r="Y99" s="3"/>
      <c r="Z99" s="3"/>
    </row>
    <row r="100" ht="15.75" customHeight="1">
      <c r="A100" s="40"/>
      <c r="B100" s="40"/>
      <c r="C100" s="40"/>
      <c r="D100" s="40"/>
      <c r="E100" s="41"/>
      <c r="F100" s="41"/>
      <c r="G100" s="41"/>
      <c r="H100" s="41"/>
      <c r="I100" s="1"/>
      <c r="J100" s="3"/>
      <c r="K100" s="3"/>
      <c r="L100" s="3"/>
      <c r="M100" s="3"/>
      <c r="N100" s="3"/>
      <c r="O100" s="3"/>
      <c r="P100" s="3"/>
      <c r="Q100" s="3"/>
      <c r="R100" s="3"/>
      <c r="S100" s="3"/>
      <c r="T100" s="3"/>
      <c r="U100" s="3"/>
      <c r="V100" s="3"/>
      <c r="W100" s="3"/>
      <c r="X100" s="3"/>
      <c r="Y100" s="3"/>
      <c r="Z100" s="3"/>
    </row>
    <row r="101" ht="15.75" customHeight="1">
      <c r="A101" s="40"/>
      <c r="B101" s="40"/>
      <c r="C101" s="40"/>
      <c r="D101" s="40"/>
      <c r="E101" s="41"/>
      <c r="F101" s="41"/>
      <c r="G101" s="41"/>
      <c r="H101" s="41"/>
      <c r="I101" s="1"/>
      <c r="J101" s="3"/>
      <c r="K101" s="3"/>
      <c r="L101" s="3"/>
      <c r="M101" s="3"/>
      <c r="N101" s="3"/>
      <c r="O101" s="3"/>
      <c r="P101" s="3"/>
      <c r="Q101" s="3"/>
      <c r="R101" s="3"/>
      <c r="S101" s="3"/>
      <c r="T101" s="3"/>
      <c r="U101" s="3"/>
      <c r="V101" s="3"/>
      <c r="W101" s="3"/>
      <c r="X101" s="3"/>
      <c r="Y101" s="3"/>
      <c r="Z101" s="3"/>
    </row>
    <row r="102" ht="15.75" customHeight="1">
      <c r="A102" s="40"/>
      <c r="B102" s="40"/>
      <c r="C102" s="40"/>
      <c r="D102" s="40"/>
      <c r="E102" s="41"/>
      <c r="F102" s="41"/>
      <c r="G102" s="41"/>
      <c r="H102" s="41"/>
      <c r="I102" s="1"/>
      <c r="J102" s="3"/>
      <c r="K102" s="3"/>
      <c r="L102" s="3"/>
      <c r="M102" s="3"/>
      <c r="N102" s="3"/>
      <c r="O102" s="3"/>
      <c r="P102" s="3"/>
      <c r="Q102" s="3"/>
      <c r="R102" s="3"/>
      <c r="S102" s="3"/>
      <c r="T102" s="3"/>
      <c r="U102" s="3"/>
      <c r="V102" s="3"/>
      <c r="W102" s="3"/>
      <c r="X102" s="3"/>
      <c r="Y102" s="3"/>
      <c r="Z102" s="3"/>
    </row>
    <row r="103" ht="15.75" customHeight="1">
      <c r="A103" s="40"/>
      <c r="B103" s="40"/>
      <c r="C103" s="40"/>
      <c r="D103" s="40"/>
      <c r="E103" s="41"/>
      <c r="F103" s="41"/>
      <c r="G103" s="41"/>
      <c r="H103" s="41"/>
      <c r="I103" s="1"/>
      <c r="J103" s="3"/>
      <c r="K103" s="3"/>
      <c r="L103" s="3"/>
      <c r="M103" s="3"/>
      <c r="N103" s="3"/>
      <c r="O103" s="3"/>
      <c r="P103" s="3"/>
      <c r="Q103" s="3"/>
      <c r="R103" s="3"/>
      <c r="S103" s="3"/>
      <c r="T103" s="3"/>
      <c r="U103" s="3"/>
      <c r="V103" s="3"/>
      <c r="W103" s="3"/>
      <c r="X103" s="3"/>
      <c r="Y103" s="3"/>
      <c r="Z103" s="3"/>
    </row>
    <row r="104" ht="15.75" customHeight="1">
      <c r="A104" s="40"/>
      <c r="B104" s="40"/>
      <c r="C104" s="40"/>
      <c r="D104" s="40"/>
      <c r="E104" s="41"/>
      <c r="F104" s="41"/>
      <c r="G104" s="41"/>
      <c r="H104" s="41"/>
      <c r="I104" s="1"/>
      <c r="J104" s="3"/>
      <c r="K104" s="3"/>
      <c r="L104" s="3"/>
      <c r="M104" s="3"/>
      <c r="N104" s="3"/>
      <c r="O104" s="3"/>
      <c r="P104" s="3"/>
      <c r="Q104" s="3"/>
      <c r="R104" s="3"/>
      <c r="S104" s="3"/>
      <c r="T104" s="3"/>
      <c r="U104" s="3"/>
      <c r="V104" s="3"/>
      <c r="W104" s="3"/>
      <c r="X104" s="3"/>
      <c r="Y104" s="3"/>
      <c r="Z104" s="3"/>
    </row>
    <row r="105" ht="15.75" customHeight="1">
      <c r="A105" s="40"/>
      <c r="B105" s="40"/>
      <c r="C105" s="40"/>
      <c r="D105" s="40"/>
      <c r="E105" s="41"/>
      <c r="F105" s="41"/>
      <c r="G105" s="41"/>
      <c r="H105" s="41"/>
      <c r="I105" s="1"/>
      <c r="J105" s="3"/>
      <c r="K105" s="3"/>
      <c r="L105" s="3"/>
      <c r="M105" s="3"/>
      <c r="N105" s="3"/>
      <c r="O105" s="3"/>
      <c r="P105" s="3"/>
      <c r="Q105" s="3"/>
      <c r="R105" s="3"/>
      <c r="S105" s="3"/>
      <c r="T105" s="3"/>
      <c r="U105" s="3"/>
      <c r="V105" s="3"/>
      <c r="W105" s="3"/>
      <c r="X105" s="3"/>
      <c r="Y105" s="3"/>
      <c r="Z105" s="3"/>
    </row>
    <row r="106" ht="15.75" customHeight="1">
      <c r="A106" s="40"/>
      <c r="B106" s="40"/>
      <c r="C106" s="40"/>
      <c r="D106" s="40"/>
      <c r="E106" s="41"/>
      <c r="F106" s="41"/>
      <c r="G106" s="41"/>
      <c r="H106" s="41"/>
      <c r="I106" s="1"/>
      <c r="J106" s="3"/>
      <c r="K106" s="3"/>
      <c r="L106" s="3"/>
      <c r="M106" s="3"/>
      <c r="N106" s="3"/>
      <c r="O106" s="3"/>
      <c r="P106" s="3"/>
      <c r="Q106" s="3"/>
      <c r="R106" s="3"/>
      <c r="S106" s="3"/>
      <c r="T106" s="3"/>
      <c r="U106" s="3"/>
      <c r="V106" s="3"/>
      <c r="W106" s="3"/>
      <c r="X106" s="3"/>
      <c r="Y106" s="3"/>
      <c r="Z106" s="3"/>
    </row>
    <row r="107" ht="15.75" customHeight="1">
      <c r="A107" s="40"/>
      <c r="B107" s="40"/>
      <c r="C107" s="40"/>
      <c r="D107" s="40"/>
      <c r="E107" s="41"/>
      <c r="F107" s="41"/>
      <c r="G107" s="41"/>
      <c r="H107" s="41"/>
      <c r="I107" s="1"/>
      <c r="J107" s="3"/>
      <c r="K107" s="3"/>
      <c r="L107" s="3"/>
      <c r="M107" s="3"/>
      <c r="N107" s="3"/>
      <c r="O107" s="3"/>
      <c r="P107" s="3"/>
      <c r="Q107" s="3"/>
      <c r="R107" s="3"/>
      <c r="S107" s="3"/>
      <c r="T107" s="3"/>
      <c r="U107" s="3"/>
      <c r="V107" s="3"/>
      <c r="W107" s="3"/>
      <c r="X107" s="3"/>
      <c r="Y107" s="3"/>
      <c r="Z107" s="3"/>
    </row>
    <row r="108" ht="15.75" customHeight="1">
      <c r="A108" s="40"/>
      <c r="B108" s="40"/>
      <c r="C108" s="40"/>
      <c r="D108" s="40"/>
      <c r="E108" s="41"/>
      <c r="F108" s="41"/>
      <c r="G108" s="41"/>
      <c r="H108" s="41"/>
      <c r="I108" s="1"/>
      <c r="J108" s="3"/>
      <c r="K108" s="3"/>
      <c r="L108" s="3"/>
      <c r="M108" s="3"/>
      <c r="N108" s="3"/>
      <c r="O108" s="3"/>
      <c r="P108" s="3"/>
      <c r="Q108" s="3"/>
      <c r="R108" s="3"/>
      <c r="S108" s="3"/>
      <c r="T108" s="3"/>
      <c r="U108" s="3"/>
      <c r="V108" s="3"/>
      <c r="W108" s="3"/>
      <c r="X108" s="3"/>
      <c r="Y108" s="3"/>
      <c r="Z108" s="3"/>
    </row>
    <row r="109" ht="15.75" customHeight="1">
      <c r="A109" s="40"/>
      <c r="B109" s="40"/>
      <c r="C109" s="40"/>
      <c r="D109" s="40"/>
      <c r="E109" s="41"/>
      <c r="F109" s="41"/>
      <c r="G109" s="41"/>
      <c r="H109" s="41"/>
      <c r="I109" s="1"/>
      <c r="J109" s="3"/>
      <c r="K109" s="3"/>
      <c r="L109" s="3"/>
      <c r="M109" s="3"/>
      <c r="N109" s="3"/>
      <c r="O109" s="3"/>
      <c r="P109" s="3"/>
      <c r="Q109" s="3"/>
      <c r="R109" s="3"/>
      <c r="S109" s="3"/>
      <c r="T109" s="3"/>
      <c r="U109" s="3"/>
      <c r="V109" s="3"/>
      <c r="W109" s="3"/>
      <c r="X109" s="3"/>
      <c r="Y109" s="3"/>
      <c r="Z109" s="3"/>
    </row>
    <row r="110" ht="15.75" customHeight="1">
      <c r="A110" s="40"/>
      <c r="B110" s="40"/>
      <c r="C110" s="40"/>
      <c r="D110" s="40"/>
      <c r="E110" s="41"/>
      <c r="F110" s="41"/>
      <c r="G110" s="41"/>
      <c r="H110" s="41"/>
      <c r="I110" s="1"/>
      <c r="J110" s="3"/>
      <c r="K110" s="3"/>
      <c r="L110" s="3"/>
      <c r="M110" s="3"/>
      <c r="N110" s="3"/>
      <c r="O110" s="3"/>
      <c r="P110" s="3"/>
      <c r="Q110" s="3"/>
      <c r="R110" s="3"/>
      <c r="S110" s="3"/>
      <c r="T110" s="3"/>
      <c r="U110" s="3"/>
      <c r="V110" s="3"/>
      <c r="W110" s="3"/>
      <c r="X110" s="3"/>
      <c r="Y110" s="3"/>
      <c r="Z110" s="3"/>
    </row>
    <row r="111" ht="15.75" customHeight="1">
      <c r="A111" s="40"/>
      <c r="B111" s="40"/>
      <c r="C111" s="40"/>
      <c r="D111" s="40"/>
      <c r="E111" s="41"/>
      <c r="F111" s="41"/>
      <c r="G111" s="41"/>
      <c r="H111" s="41"/>
      <c r="I111" s="1"/>
      <c r="J111" s="3"/>
      <c r="K111" s="3"/>
      <c r="L111" s="3"/>
      <c r="M111" s="3"/>
      <c r="N111" s="3"/>
      <c r="O111" s="3"/>
      <c r="P111" s="3"/>
      <c r="Q111" s="3"/>
      <c r="R111" s="3"/>
      <c r="S111" s="3"/>
      <c r="T111" s="3"/>
      <c r="U111" s="3"/>
      <c r="V111" s="3"/>
      <c r="W111" s="3"/>
      <c r="X111" s="3"/>
      <c r="Y111" s="3"/>
      <c r="Z111" s="3"/>
    </row>
    <row r="112" ht="15.75" customHeight="1">
      <c r="A112" s="40"/>
      <c r="B112" s="40"/>
      <c r="C112" s="40"/>
      <c r="D112" s="40"/>
      <c r="E112" s="41"/>
      <c r="F112" s="41"/>
      <c r="G112" s="41"/>
      <c r="H112" s="41"/>
      <c r="I112" s="1"/>
      <c r="J112" s="3"/>
      <c r="K112" s="3"/>
      <c r="L112" s="3"/>
      <c r="M112" s="3"/>
      <c r="N112" s="3"/>
      <c r="O112" s="3"/>
      <c r="P112" s="3"/>
      <c r="Q112" s="3"/>
      <c r="R112" s="3"/>
      <c r="S112" s="3"/>
      <c r="T112" s="3"/>
      <c r="U112" s="3"/>
      <c r="V112" s="3"/>
      <c r="W112" s="3"/>
      <c r="X112" s="3"/>
      <c r="Y112" s="3"/>
      <c r="Z112" s="3"/>
    </row>
    <row r="113" ht="15.75" customHeight="1">
      <c r="A113" s="40"/>
      <c r="B113" s="40"/>
      <c r="C113" s="40"/>
      <c r="D113" s="40"/>
      <c r="E113" s="41"/>
      <c r="F113" s="41"/>
      <c r="G113" s="41"/>
      <c r="H113" s="41"/>
      <c r="I113" s="1"/>
      <c r="J113" s="3"/>
      <c r="K113" s="3"/>
      <c r="L113" s="3"/>
      <c r="M113" s="3"/>
      <c r="N113" s="3"/>
      <c r="O113" s="3"/>
      <c r="P113" s="3"/>
      <c r="Q113" s="3"/>
      <c r="R113" s="3"/>
      <c r="S113" s="3"/>
      <c r="T113" s="3"/>
      <c r="U113" s="3"/>
      <c r="V113" s="3"/>
      <c r="W113" s="3"/>
      <c r="X113" s="3"/>
      <c r="Y113" s="3"/>
      <c r="Z113" s="3"/>
    </row>
    <row r="114" ht="15.75" customHeight="1">
      <c r="A114" s="40"/>
      <c r="B114" s="40"/>
      <c r="C114" s="40"/>
      <c r="D114" s="40"/>
      <c r="E114" s="41"/>
      <c r="F114" s="41"/>
      <c r="G114" s="41"/>
      <c r="H114" s="41"/>
      <c r="I114" s="1"/>
      <c r="J114" s="3"/>
      <c r="K114" s="3"/>
      <c r="L114" s="3"/>
      <c r="M114" s="3"/>
      <c r="N114" s="3"/>
      <c r="O114" s="3"/>
      <c r="P114" s="3"/>
      <c r="Q114" s="3"/>
      <c r="R114" s="3"/>
      <c r="S114" s="3"/>
      <c r="T114" s="3"/>
      <c r="U114" s="3"/>
      <c r="V114" s="3"/>
      <c r="W114" s="3"/>
      <c r="X114" s="3"/>
      <c r="Y114" s="3"/>
      <c r="Z114" s="3"/>
    </row>
    <row r="115" ht="15.75" customHeight="1">
      <c r="A115" s="40"/>
      <c r="B115" s="40"/>
      <c r="C115" s="40"/>
      <c r="D115" s="40"/>
      <c r="E115" s="41"/>
      <c r="F115" s="41"/>
      <c r="G115" s="41"/>
      <c r="H115" s="41"/>
      <c r="I115" s="1"/>
      <c r="J115" s="3"/>
      <c r="K115" s="3"/>
      <c r="L115" s="3"/>
      <c r="M115" s="3"/>
      <c r="N115" s="3"/>
      <c r="O115" s="3"/>
      <c r="P115" s="3"/>
      <c r="Q115" s="3"/>
      <c r="R115" s="3"/>
      <c r="S115" s="3"/>
      <c r="T115" s="3"/>
      <c r="U115" s="3"/>
      <c r="V115" s="3"/>
      <c r="W115" s="3"/>
      <c r="X115" s="3"/>
      <c r="Y115" s="3"/>
      <c r="Z115" s="3"/>
    </row>
    <row r="116" ht="15.75" customHeight="1">
      <c r="A116" s="40"/>
      <c r="B116" s="40"/>
      <c r="C116" s="40"/>
      <c r="D116" s="40"/>
      <c r="E116" s="41"/>
      <c r="F116" s="41"/>
      <c r="G116" s="41"/>
      <c r="H116" s="41"/>
      <c r="I116" s="1"/>
      <c r="J116" s="3"/>
      <c r="K116" s="3"/>
      <c r="L116" s="3"/>
      <c r="M116" s="3"/>
      <c r="N116" s="3"/>
      <c r="O116" s="3"/>
      <c r="P116" s="3"/>
      <c r="Q116" s="3"/>
      <c r="R116" s="3"/>
      <c r="S116" s="3"/>
      <c r="T116" s="3"/>
      <c r="U116" s="3"/>
      <c r="V116" s="3"/>
      <c r="W116" s="3"/>
      <c r="X116" s="3"/>
      <c r="Y116" s="3"/>
      <c r="Z116" s="3"/>
    </row>
    <row r="117" ht="15.75" customHeight="1">
      <c r="A117" s="40"/>
      <c r="B117" s="40"/>
      <c r="C117" s="40"/>
      <c r="D117" s="40"/>
      <c r="E117" s="41"/>
      <c r="F117" s="41"/>
      <c r="G117" s="41"/>
      <c r="H117" s="41"/>
      <c r="I117" s="1"/>
      <c r="J117" s="3"/>
      <c r="K117" s="3"/>
      <c r="L117" s="3"/>
      <c r="M117" s="3"/>
      <c r="N117" s="3"/>
      <c r="O117" s="3"/>
      <c r="P117" s="3"/>
      <c r="Q117" s="3"/>
      <c r="R117" s="3"/>
      <c r="S117" s="3"/>
      <c r="T117" s="3"/>
      <c r="U117" s="3"/>
      <c r="V117" s="3"/>
      <c r="W117" s="3"/>
      <c r="X117" s="3"/>
      <c r="Y117" s="3"/>
      <c r="Z117" s="3"/>
    </row>
    <row r="118" ht="15.75" customHeight="1">
      <c r="A118" s="40"/>
      <c r="B118" s="40"/>
      <c r="C118" s="40"/>
      <c r="D118" s="40"/>
      <c r="E118" s="41"/>
      <c r="F118" s="41"/>
      <c r="G118" s="41"/>
      <c r="H118" s="41"/>
      <c r="I118" s="1"/>
      <c r="J118" s="3"/>
      <c r="K118" s="3"/>
      <c r="L118" s="3"/>
      <c r="M118" s="3"/>
      <c r="N118" s="3"/>
      <c r="O118" s="3"/>
      <c r="P118" s="3"/>
      <c r="Q118" s="3"/>
      <c r="R118" s="3"/>
      <c r="S118" s="3"/>
      <c r="T118" s="3"/>
      <c r="U118" s="3"/>
      <c r="V118" s="3"/>
      <c r="W118" s="3"/>
      <c r="X118" s="3"/>
      <c r="Y118" s="3"/>
      <c r="Z118" s="3"/>
    </row>
    <row r="119" ht="15.75" customHeight="1">
      <c r="A119" s="40"/>
      <c r="B119" s="40"/>
      <c r="C119" s="40"/>
      <c r="D119" s="40"/>
      <c r="E119" s="41"/>
      <c r="F119" s="41"/>
      <c r="G119" s="41"/>
      <c r="H119" s="41"/>
      <c r="I119" s="1"/>
      <c r="J119" s="3"/>
      <c r="K119" s="3"/>
      <c r="L119" s="3"/>
      <c r="M119" s="3"/>
      <c r="N119" s="3"/>
      <c r="O119" s="3"/>
      <c r="P119" s="3"/>
      <c r="Q119" s="3"/>
      <c r="R119" s="3"/>
      <c r="S119" s="3"/>
      <c r="T119" s="3"/>
      <c r="U119" s="3"/>
      <c r="V119" s="3"/>
      <c r="W119" s="3"/>
      <c r="X119" s="3"/>
      <c r="Y119" s="3"/>
      <c r="Z119" s="3"/>
    </row>
    <row r="120" ht="15.75" customHeight="1">
      <c r="A120" s="40"/>
      <c r="B120" s="40"/>
      <c r="C120" s="40"/>
      <c r="D120" s="40"/>
      <c r="E120" s="41"/>
      <c r="F120" s="41"/>
      <c r="G120" s="41"/>
      <c r="H120" s="41"/>
      <c r="I120" s="1"/>
      <c r="J120" s="3"/>
      <c r="K120" s="3"/>
      <c r="L120" s="3"/>
      <c r="M120" s="3"/>
      <c r="N120" s="3"/>
      <c r="O120" s="3"/>
      <c r="P120" s="3"/>
      <c r="Q120" s="3"/>
      <c r="R120" s="3"/>
      <c r="S120" s="3"/>
      <c r="T120" s="3"/>
      <c r="U120" s="3"/>
      <c r="V120" s="3"/>
      <c r="W120" s="3"/>
      <c r="X120" s="3"/>
      <c r="Y120" s="3"/>
      <c r="Z120" s="3"/>
    </row>
    <row r="121" ht="15.75" customHeight="1">
      <c r="A121" s="40"/>
      <c r="B121" s="40"/>
      <c r="C121" s="40"/>
      <c r="D121" s="40"/>
      <c r="E121" s="41"/>
      <c r="F121" s="41"/>
      <c r="G121" s="41"/>
      <c r="H121" s="41"/>
      <c r="I121" s="1"/>
      <c r="J121" s="3"/>
      <c r="K121" s="3"/>
      <c r="L121" s="3"/>
      <c r="M121" s="3"/>
      <c r="N121" s="3"/>
      <c r="O121" s="3"/>
      <c r="P121" s="3"/>
      <c r="Q121" s="3"/>
      <c r="R121" s="3"/>
      <c r="S121" s="3"/>
      <c r="T121" s="3"/>
      <c r="U121" s="3"/>
      <c r="V121" s="3"/>
      <c r="W121" s="3"/>
      <c r="X121" s="3"/>
      <c r="Y121" s="3"/>
      <c r="Z121" s="3"/>
    </row>
    <row r="122" ht="15.75" customHeight="1">
      <c r="A122" s="40"/>
      <c r="B122" s="40"/>
      <c r="C122" s="40"/>
      <c r="D122" s="40"/>
      <c r="E122" s="41"/>
      <c r="F122" s="41"/>
      <c r="G122" s="41"/>
      <c r="H122" s="41"/>
      <c r="I122" s="1"/>
      <c r="J122" s="3"/>
      <c r="K122" s="3"/>
      <c r="L122" s="3"/>
      <c r="M122" s="3"/>
      <c r="N122" s="3"/>
      <c r="O122" s="3"/>
      <c r="P122" s="3"/>
      <c r="Q122" s="3"/>
      <c r="R122" s="3"/>
      <c r="S122" s="3"/>
      <c r="T122" s="3"/>
      <c r="U122" s="3"/>
      <c r="V122" s="3"/>
      <c r="W122" s="3"/>
      <c r="X122" s="3"/>
      <c r="Y122" s="3"/>
      <c r="Z122" s="3"/>
    </row>
    <row r="123" ht="15.75" customHeight="1">
      <c r="A123" s="40"/>
      <c r="B123" s="40"/>
      <c r="C123" s="40"/>
      <c r="D123" s="40"/>
      <c r="E123" s="41"/>
      <c r="F123" s="41"/>
      <c r="G123" s="41"/>
      <c r="H123" s="41"/>
      <c r="I123" s="1"/>
      <c r="J123" s="3"/>
      <c r="K123" s="3"/>
      <c r="L123" s="3"/>
      <c r="M123" s="3"/>
      <c r="N123" s="3"/>
      <c r="O123" s="3"/>
      <c r="P123" s="3"/>
      <c r="Q123" s="3"/>
      <c r="R123" s="3"/>
      <c r="S123" s="3"/>
      <c r="T123" s="3"/>
      <c r="U123" s="3"/>
      <c r="V123" s="3"/>
      <c r="W123" s="3"/>
      <c r="X123" s="3"/>
      <c r="Y123" s="3"/>
      <c r="Z123" s="3"/>
    </row>
    <row r="124" ht="15.75" customHeight="1">
      <c r="A124" s="40"/>
      <c r="B124" s="40"/>
      <c r="C124" s="40"/>
      <c r="D124" s="40"/>
      <c r="E124" s="41"/>
      <c r="F124" s="41"/>
      <c r="G124" s="41"/>
      <c r="H124" s="41"/>
      <c r="I124" s="1"/>
      <c r="J124" s="3"/>
      <c r="K124" s="3"/>
      <c r="L124" s="3"/>
      <c r="M124" s="3"/>
      <c r="N124" s="3"/>
      <c r="O124" s="3"/>
      <c r="P124" s="3"/>
      <c r="Q124" s="3"/>
      <c r="R124" s="3"/>
      <c r="S124" s="3"/>
      <c r="T124" s="3"/>
      <c r="U124" s="3"/>
      <c r="V124" s="3"/>
      <c r="W124" s="3"/>
      <c r="X124" s="3"/>
      <c r="Y124" s="3"/>
      <c r="Z124" s="3"/>
    </row>
    <row r="125" ht="15.75" customHeight="1">
      <c r="A125" s="40"/>
      <c r="B125" s="40"/>
      <c r="C125" s="40"/>
      <c r="D125" s="40"/>
      <c r="E125" s="41"/>
      <c r="F125" s="41"/>
      <c r="G125" s="41"/>
      <c r="H125" s="41"/>
      <c r="I125" s="1"/>
      <c r="J125" s="3"/>
      <c r="K125" s="3"/>
      <c r="L125" s="3"/>
      <c r="M125" s="3"/>
      <c r="N125" s="3"/>
      <c r="O125" s="3"/>
      <c r="P125" s="3"/>
      <c r="Q125" s="3"/>
      <c r="R125" s="3"/>
      <c r="S125" s="3"/>
      <c r="T125" s="3"/>
      <c r="U125" s="3"/>
      <c r="V125" s="3"/>
      <c r="W125" s="3"/>
      <c r="X125" s="3"/>
      <c r="Y125" s="3"/>
      <c r="Z125" s="3"/>
    </row>
    <row r="126" ht="15.75" customHeight="1">
      <c r="A126" s="40"/>
      <c r="B126" s="40"/>
      <c r="C126" s="40"/>
      <c r="D126" s="40"/>
      <c r="E126" s="41"/>
      <c r="F126" s="41"/>
      <c r="G126" s="41"/>
      <c r="H126" s="41"/>
      <c r="I126" s="1"/>
      <c r="J126" s="3"/>
      <c r="K126" s="3"/>
      <c r="L126" s="3"/>
      <c r="M126" s="3"/>
      <c r="N126" s="3"/>
      <c r="O126" s="3"/>
      <c r="P126" s="3"/>
      <c r="Q126" s="3"/>
      <c r="R126" s="3"/>
      <c r="S126" s="3"/>
      <c r="T126" s="3"/>
      <c r="U126" s="3"/>
      <c r="V126" s="3"/>
      <c r="W126" s="3"/>
      <c r="X126" s="3"/>
      <c r="Y126" s="3"/>
      <c r="Z126" s="3"/>
    </row>
    <row r="127" ht="15.75" customHeight="1">
      <c r="A127" s="40"/>
      <c r="B127" s="40"/>
      <c r="C127" s="40"/>
      <c r="D127" s="40"/>
      <c r="E127" s="41"/>
      <c r="F127" s="41"/>
      <c r="G127" s="41"/>
      <c r="H127" s="41"/>
      <c r="I127" s="1"/>
      <c r="J127" s="3"/>
      <c r="K127" s="3"/>
      <c r="L127" s="3"/>
      <c r="M127" s="3"/>
      <c r="N127" s="3"/>
      <c r="O127" s="3"/>
      <c r="P127" s="3"/>
      <c r="Q127" s="3"/>
      <c r="R127" s="3"/>
      <c r="S127" s="3"/>
      <c r="T127" s="3"/>
      <c r="U127" s="3"/>
      <c r="V127" s="3"/>
      <c r="W127" s="3"/>
      <c r="X127" s="3"/>
      <c r="Y127" s="3"/>
      <c r="Z127" s="3"/>
    </row>
    <row r="128" ht="15.75" customHeight="1">
      <c r="A128" s="40"/>
      <c r="B128" s="40"/>
      <c r="C128" s="40"/>
      <c r="D128" s="40"/>
      <c r="E128" s="41"/>
      <c r="F128" s="41"/>
      <c r="G128" s="41"/>
      <c r="H128" s="41"/>
      <c r="I128" s="1"/>
      <c r="J128" s="3"/>
      <c r="K128" s="3"/>
      <c r="L128" s="3"/>
      <c r="M128" s="3"/>
      <c r="N128" s="3"/>
      <c r="O128" s="3"/>
      <c r="P128" s="3"/>
      <c r="Q128" s="3"/>
      <c r="R128" s="3"/>
      <c r="S128" s="3"/>
      <c r="T128" s="3"/>
      <c r="U128" s="3"/>
      <c r="V128" s="3"/>
      <c r="W128" s="3"/>
      <c r="X128" s="3"/>
      <c r="Y128" s="3"/>
      <c r="Z128" s="3"/>
    </row>
    <row r="129" ht="15.75" customHeight="1">
      <c r="A129" s="40"/>
      <c r="B129" s="40"/>
      <c r="C129" s="40"/>
      <c r="D129" s="40"/>
      <c r="E129" s="41"/>
      <c r="F129" s="41"/>
      <c r="G129" s="41"/>
      <c r="H129" s="41"/>
      <c r="I129" s="1"/>
      <c r="J129" s="3"/>
      <c r="K129" s="3"/>
      <c r="L129" s="3"/>
      <c r="M129" s="3"/>
      <c r="N129" s="3"/>
      <c r="O129" s="3"/>
      <c r="P129" s="3"/>
      <c r="Q129" s="3"/>
      <c r="R129" s="3"/>
      <c r="S129" s="3"/>
      <c r="T129" s="3"/>
      <c r="U129" s="3"/>
      <c r="V129" s="3"/>
      <c r="W129" s="3"/>
      <c r="X129" s="3"/>
      <c r="Y129" s="3"/>
      <c r="Z129" s="3"/>
    </row>
    <row r="130" ht="15.75" customHeight="1">
      <c r="A130" s="40"/>
      <c r="B130" s="40"/>
      <c r="C130" s="40"/>
      <c r="D130" s="40"/>
      <c r="E130" s="41"/>
      <c r="F130" s="41"/>
      <c r="G130" s="41"/>
      <c r="H130" s="41"/>
      <c r="I130" s="1"/>
      <c r="J130" s="3"/>
      <c r="K130" s="3"/>
      <c r="L130" s="3"/>
      <c r="M130" s="3"/>
      <c r="N130" s="3"/>
      <c r="O130" s="3"/>
      <c r="P130" s="3"/>
      <c r="Q130" s="3"/>
      <c r="R130" s="3"/>
      <c r="S130" s="3"/>
      <c r="T130" s="3"/>
      <c r="U130" s="3"/>
      <c r="V130" s="3"/>
      <c r="W130" s="3"/>
      <c r="X130" s="3"/>
      <c r="Y130" s="3"/>
      <c r="Z130" s="3"/>
    </row>
    <row r="131" ht="15.75" customHeight="1">
      <c r="A131" s="40"/>
      <c r="B131" s="40"/>
      <c r="C131" s="40"/>
      <c r="D131" s="40"/>
      <c r="E131" s="41"/>
      <c r="F131" s="41"/>
      <c r="G131" s="41"/>
      <c r="H131" s="41"/>
      <c r="I131" s="1"/>
      <c r="J131" s="3"/>
      <c r="K131" s="3"/>
      <c r="L131" s="3"/>
      <c r="M131" s="3"/>
      <c r="N131" s="3"/>
      <c r="O131" s="3"/>
      <c r="P131" s="3"/>
      <c r="Q131" s="3"/>
      <c r="R131" s="3"/>
      <c r="S131" s="3"/>
      <c r="T131" s="3"/>
      <c r="U131" s="3"/>
      <c r="V131" s="3"/>
      <c r="W131" s="3"/>
      <c r="X131" s="3"/>
      <c r="Y131" s="3"/>
      <c r="Z131" s="3"/>
    </row>
    <row r="132" ht="15.75" customHeight="1">
      <c r="A132" s="40"/>
      <c r="B132" s="40"/>
      <c r="C132" s="40"/>
      <c r="D132" s="40"/>
      <c r="E132" s="41"/>
      <c r="F132" s="41"/>
      <c r="G132" s="41"/>
      <c r="H132" s="41"/>
      <c r="I132" s="1"/>
      <c r="J132" s="3"/>
      <c r="K132" s="3"/>
      <c r="L132" s="3"/>
      <c r="M132" s="3"/>
      <c r="N132" s="3"/>
      <c r="O132" s="3"/>
      <c r="P132" s="3"/>
      <c r="Q132" s="3"/>
      <c r="R132" s="3"/>
      <c r="S132" s="3"/>
      <c r="T132" s="3"/>
      <c r="U132" s="3"/>
      <c r="V132" s="3"/>
      <c r="W132" s="3"/>
      <c r="X132" s="3"/>
      <c r="Y132" s="3"/>
      <c r="Z132" s="3"/>
    </row>
    <row r="133" ht="15.75" customHeight="1">
      <c r="A133" s="40"/>
      <c r="B133" s="40"/>
      <c r="C133" s="40"/>
      <c r="D133" s="40"/>
      <c r="E133" s="41"/>
      <c r="F133" s="41"/>
      <c r="G133" s="41"/>
      <c r="H133" s="41"/>
      <c r="I133" s="1"/>
      <c r="J133" s="3"/>
      <c r="K133" s="3"/>
      <c r="L133" s="3"/>
      <c r="M133" s="3"/>
      <c r="N133" s="3"/>
      <c r="O133" s="3"/>
      <c r="P133" s="3"/>
      <c r="Q133" s="3"/>
      <c r="R133" s="3"/>
      <c r="S133" s="3"/>
      <c r="T133" s="3"/>
      <c r="U133" s="3"/>
      <c r="V133" s="3"/>
      <c r="W133" s="3"/>
      <c r="X133" s="3"/>
      <c r="Y133" s="3"/>
      <c r="Z133" s="3"/>
    </row>
    <row r="134" ht="15.75" customHeight="1">
      <c r="A134" s="40"/>
      <c r="B134" s="40"/>
      <c r="C134" s="40"/>
      <c r="D134" s="40"/>
      <c r="E134" s="41"/>
      <c r="F134" s="41"/>
      <c r="G134" s="41"/>
      <c r="H134" s="41"/>
      <c r="I134" s="1"/>
      <c r="J134" s="3"/>
      <c r="K134" s="3"/>
      <c r="L134" s="3"/>
      <c r="M134" s="3"/>
      <c r="N134" s="3"/>
      <c r="O134" s="3"/>
      <c r="P134" s="3"/>
      <c r="Q134" s="3"/>
      <c r="R134" s="3"/>
      <c r="S134" s="3"/>
      <c r="T134" s="3"/>
      <c r="U134" s="3"/>
      <c r="V134" s="3"/>
      <c r="W134" s="3"/>
      <c r="X134" s="3"/>
      <c r="Y134" s="3"/>
      <c r="Z134" s="3"/>
    </row>
    <row r="135" ht="15.75" customHeight="1">
      <c r="A135" s="40"/>
      <c r="B135" s="40"/>
      <c r="C135" s="40"/>
      <c r="D135" s="40"/>
      <c r="E135" s="41"/>
      <c r="F135" s="41"/>
      <c r="G135" s="41"/>
      <c r="H135" s="41"/>
      <c r="I135" s="1"/>
      <c r="J135" s="3"/>
      <c r="K135" s="3"/>
      <c r="L135" s="3"/>
      <c r="M135" s="3"/>
      <c r="N135" s="3"/>
      <c r="O135" s="3"/>
      <c r="P135" s="3"/>
      <c r="Q135" s="3"/>
      <c r="R135" s="3"/>
      <c r="S135" s="3"/>
      <c r="T135" s="3"/>
      <c r="U135" s="3"/>
      <c r="V135" s="3"/>
      <c r="W135" s="3"/>
      <c r="X135" s="3"/>
      <c r="Y135" s="3"/>
      <c r="Z135" s="3"/>
    </row>
    <row r="136" ht="15.75" customHeight="1">
      <c r="A136" s="40"/>
      <c r="B136" s="40"/>
      <c r="C136" s="40"/>
      <c r="D136" s="40"/>
      <c r="E136" s="41"/>
      <c r="F136" s="41"/>
      <c r="G136" s="41"/>
      <c r="H136" s="41"/>
      <c r="I136" s="1"/>
      <c r="J136" s="3"/>
      <c r="K136" s="3"/>
      <c r="L136" s="3"/>
      <c r="M136" s="3"/>
      <c r="N136" s="3"/>
      <c r="O136" s="3"/>
      <c r="P136" s="3"/>
      <c r="Q136" s="3"/>
      <c r="R136" s="3"/>
      <c r="S136" s="3"/>
      <c r="T136" s="3"/>
      <c r="U136" s="3"/>
      <c r="V136" s="3"/>
      <c r="W136" s="3"/>
      <c r="X136" s="3"/>
      <c r="Y136" s="3"/>
      <c r="Z136" s="3"/>
    </row>
    <row r="137" ht="15.75" customHeight="1">
      <c r="A137" s="40"/>
      <c r="B137" s="40"/>
      <c r="C137" s="40"/>
      <c r="D137" s="40"/>
      <c r="E137" s="41"/>
      <c r="F137" s="41"/>
      <c r="G137" s="41"/>
      <c r="H137" s="41"/>
      <c r="I137" s="1"/>
      <c r="J137" s="3"/>
      <c r="K137" s="3"/>
      <c r="L137" s="3"/>
      <c r="M137" s="3"/>
      <c r="N137" s="3"/>
      <c r="O137" s="3"/>
      <c r="P137" s="3"/>
      <c r="Q137" s="3"/>
      <c r="R137" s="3"/>
      <c r="S137" s="3"/>
      <c r="T137" s="3"/>
      <c r="U137" s="3"/>
      <c r="V137" s="3"/>
      <c r="W137" s="3"/>
      <c r="X137" s="3"/>
      <c r="Y137" s="3"/>
      <c r="Z137" s="3"/>
    </row>
    <row r="138" ht="15.75" customHeight="1">
      <c r="A138" s="40"/>
      <c r="B138" s="40"/>
      <c r="C138" s="40"/>
      <c r="D138" s="40"/>
      <c r="E138" s="41"/>
      <c r="F138" s="41"/>
      <c r="G138" s="41"/>
      <c r="H138" s="41"/>
      <c r="I138" s="1"/>
      <c r="J138" s="3"/>
      <c r="K138" s="3"/>
      <c r="L138" s="3"/>
      <c r="M138" s="3"/>
      <c r="N138" s="3"/>
      <c r="O138" s="3"/>
      <c r="P138" s="3"/>
      <c r="Q138" s="3"/>
      <c r="R138" s="3"/>
      <c r="S138" s="3"/>
      <c r="T138" s="3"/>
      <c r="U138" s="3"/>
      <c r="V138" s="3"/>
      <c r="W138" s="3"/>
      <c r="X138" s="3"/>
      <c r="Y138" s="3"/>
      <c r="Z138" s="3"/>
    </row>
    <row r="139" ht="15.75" customHeight="1">
      <c r="A139" s="40"/>
      <c r="B139" s="40"/>
      <c r="C139" s="40"/>
      <c r="D139" s="40"/>
      <c r="E139" s="41"/>
      <c r="F139" s="41"/>
      <c r="G139" s="41"/>
      <c r="H139" s="41"/>
      <c r="I139" s="1"/>
      <c r="J139" s="3"/>
      <c r="K139" s="3"/>
      <c r="L139" s="3"/>
      <c r="M139" s="3"/>
      <c r="N139" s="3"/>
      <c r="O139" s="3"/>
      <c r="P139" s="3"/>
      <c r="Q139" s="3"/>
      <c r="R139" s="3"/>
      <c r="S139" s="3"/>
      <c r="T139" s="3"/>
      <c r="U139" s="3"/>
      <c r="V139" s="3"/>
      <c r="W139" s="3"/>
      <c r="X139" s="3"/>
      <c r="Y139" s="3"/>
      <c r="Z139" s="3"/>
    </row>
    <row r="140" ht="15.75" customHeight="1">
      <c r="A140" s="40"/>
      <c r="B140" s="40"/>
      <c r="C140" s="40"/>
      <c r="D140" s="40"/>
      <c r="E140" s="41"/>
      <c r="F140" s="41"/>
      <c r="G140" s="41"/>
      <c r="H140" s="41"/>
      <c r="I140" s="1"/>
      <c r="J140" s="3"/>
      <c r="K140" s="3"/>
      <c r="L140" s="3"/>
      <c r="M140" s="3"/>
      <c r="N140" s="3"/>
      <c r="O140" s="3"/>
      <c r="P140" s="3"/>
      <c r="Q140" s="3"/>
      <c r="R140" s="3"/>
      <c r="S140" s="3"/>
      <c r="T140" s="3"/>
      <c r="U140" s="3"/>
      <c r="V140" s="3"/>
      <c r="W140" s="3"/>
      <c r="X140" s="3"/>
      <c r="Y140" s="3"/>
      <c r="Z140" s="3"/>
    </row>
    <row r="141" ht="15.75" customHeight="1">
      <c r="A141" s="40"/>
      <c r="B141" s="40"/>
      <c r="C141" s="40"/>
      <c r="D141" s="40"/>
      <c r="E141" s="41"/>
      <c r="F141" s="41"/>
      <c r="G141" s="41"/>
      <c r="H141" s="41"/>
      <c r="I141" s="1"/>
      <c r="J141" s="3"/>
      <c r="K141" s="3"/>
      <c r="L141" s="3"/>
      <c r="M141" s="3"/>
      <c r="N141" s="3"/>
      <c r="O141" s="3"/>
      <c r="P141" s="3"/>
      <c r="Q141" s="3"/>
      <c r="R141" s="3"/>
      <c r="S141" s="3"/>
      <c r="T141" s="3"/>
      <c r="U141" s="3"/>
      <c r="V141" s="3"/>
      <c r="W141" s="3"/>
      <c r="X141" s="3"/>
      <c r="Y141" s="3"/>
      <c r="Z141" s="3"/>
    </row>
    <row r="142" ht="15.75" customHeight="1">
      <c r="A142" s="40"/>
      <c r="B142" s="40"/>
      <c r="C142" s="40"/>
      <c r="D142" s="40"/>
      <c r="E142" s="41"/>
      <c r="F142" s="41"/>
      <c r="G142" s="41"/>
      <c r="H142" s="41"/>
      <c r="I142" s="1"/>
      <c r="J142" s="3"/>
      <c r="K142" s="3"/>
      <c r="L142" s="3"/>
      <c r="M142" s="3"/>
      <c r="N142" s="3"/>
      <c r="O142" s="3"/>
      <c r="P142" s="3"/>
      <c r="Q142" s="3"/>
      <c r="R142" s="3"/>
      <c r="S142" s="3"/>
      <c r="T142" s="3"/>
      <c r="U142" s="3"/>
      <c r="V142" s="3"/>
      <c r="W142" s="3"/>
      <c r="X142" s="3"/>
      <c r="Y142" s="3"/>
      <c r="Z142" s="3"/>
    </row>
    <row r="143" ht="15.75" customHeight="1">
      <c r="A143" s="40"/>
      <c r="B143" s="40"/>
      <c r="C143" s="40"/>
      <c r="D143" s="40"/>
      <c r="E143" s="41"/>
      <c r="F143" s="41"/>
      <c r="G143" s="41"/>
      <c r="H143" s="41"/>
      <c r="I143" s="1"/>
      <c r="J143" s="3"/>
      <c r="K143" s="3"/>
      <c r="L143" s="3"/>
      <c r="M143" s="3"/>
      <c r="N143" s="3"/>
      <c r="O143" s="3"/>
      <c r="P143" s="3"/>
      <c r="Q143" s="3"/>
      <c r="R143" s="3"/>
      <c r="S143" s="3"/>
      <c r="T143" s="3"/>
      <c r="U143" s="3"/>
      <c r="V143" s="3"/>
      <c r="W143" s="3"/>
      <c r="X143" s="3"/>
      <c r="Y143" s="3"/>
      <c r="Z143" s="3"/>
    </row>
    <row r="144" ht="15.75" customHeight="1">
      <c r="A144" s="40"/>
      <c r="B144" s="40"/>
      <c r="C144" s="40"/>
      <c r="D144" s="40"/>
      <c r="E144" s="41"/>
      <c r="F144" s="41"/>
      <c r="G144" s="41"/>
      <c r="H144" s="41"/>
      <c r="I144" s="1"/>
      <c r="J144" s="3"/>
      <c r="K144" s="3"/>
      <c r="L144" s="3"/>
      <c r="M144" s="3"/>
      <c r="N144" s="3"/>
      <c r="O144" s="3"/>
      <c r="P144" s="3"/>
      <c r="Q144" s="3"/>
      <c r="R144" s="3"/>
      <c r="S144" s="3"/>
      <c r="T144" s="3"/>
      <c r="U144" s="3"/>
      <c r="V144" s="3"/>
      <c r="W144" s="3"/>
      <c r="X144" s="3"/>
      <c r="Y144" s="3"/>
      <c r="Z144" s="3"/>
    </row>
    <row r="145" ht="15.75" customHeight="1">
      <c r="A145" s="40"/>
      <c r="B145" s="40"/>
      <c r="C145" s="40"/>
      <c r="D145" s="40"/>
      <c r="E145" s="41"/>
      <c r="F145" s="41"/>
      <c r="G145" s="41"/>
      <c r="H145" s="41"/>
      <c r="I145" s="1"/>
      <c r="J145" s="3"/>
      <c r="K145" s="3"/>
      <c r="L145" s="3"/>
      <c r="M145" s="3"/>
      <c r="N145" s="3"/>
      <c r="O145" s="3"/>
      <c r="P145" s="3"/>
      <c r="Q145" s="3"/>
      <c r="R145" s="3"/>
      <c r="S145" s="3"/>
      <c r="T145" s="3"/>
      <c r="U145" s="3"/>
      <c r="V145" s="3"/>
      <c r="W145" s="3"/>
      <c r="X145" s="3"/>
      <c r="Y145" s="3"/>
      <c r="Z145" s="3"/>
    </row>
    <row r="146" ht="15.75" customHeight="1">
      <c r="A146" s="40"/>
      <c r="B146" s="40"/>
      <c r="C146" s="40"/>
      <c r="D146" s="40"/>
      <c r="E146" s="41"/>
      <c r="F146" s="41"/>
      <c r="G146" s="41"/>
      <c r="H146" s="41"/>
      <c r="I146" s="1"/>
      <c r="J146" s="3"/>
      <c r="K146" s="3"/>
      <c r="L146" s="3"/>
      <c r="M146" s="3"/>
      <c r="N146" s="3"/>
      <c r="O146" s="3"/>
      <c r="P146" s="3"/>
      <c r="Q146" s="3"/>
      <c r="R146" s="3"/>
      <c r="S146" s="3"/>
      <c r="T146" s="3"/>
      <c r="U146" s="3"/>
      <c r="V146" s="3"/>
      <c r="W146" s="3"/>
      <c r="X146" s="3"/>
      <c r="Y146" s="3"/>
      <c r="Z146" s="3"/>
    </row>
    <row r="147" ht="15.75" customHeight="1">
      <c r="A147" s="40"/>
      <c r="B147" s="40"/>
      <c r="C147" s="40"/>
      <c r="D147" s="40"/>
      <c r="E147" s="41"/>
      <c r="F147" s="41"/>
      <c r="G147" s="41"/>
      <c r="H147" s="41"/>
      <c r="I147" s="1"/>
      <c r="J147" s="3"/>
      <c r="K147" s="3"/>
      <c r="L147" s="3"/>
      <c r="M147" s="3"/>
      <c r="N147" s="3"/>
      <c r="O147" s="3"/>
      <c r="P147" s="3"/>
      <c r="Q147" s="3"/>
      <c r="R147" s="3"/>
      <c r="S147" s="3"/>
      <c r="T147" s="3"/>
      <c r="U147" s="3"/>
      <c r="V147" s="3"/>
      <c r="W147" s="3"/>
      <c r="X147" s="3"/>
      <c r="Y147" s="3"/>
      <c r="Z147" s="3"/>
    </row>
    <row r="148" ht="15.75" customHeight="1">
      <c r="A148" s="40"/>
      <c r="B148" s="40"/>
      <c r="C148" s="40"/>
      <c r="D148" s="40"/>
      <c r="E148" s="41"/>
      <c r="F148" s="41"/>
      <c r="G148" s="41"/>
      <c r="H148" s="41"/>
      <c r="I148" s="1"/>
      <c r="J148" s="3"/>
      <c r="K148" s="3"/>
      <c r="L148" s="3"/>
      <c r="M148" s="3"/>
      <c r="N148" s="3"/>
      <c r="O148" s="3"/>
      <c r="P148" s="3"/>
      <c r="Q148" s="3"/>
      <c r="R148" s="3"/>
      <c r="S148" s="3"/>
      <c r="T148" s="3"/>
      <c r="U148" s="3"/>
      <c r="V148" s="3"/>
      <c r="W148" s="3"/>
      <c r="X148" s="3"/>
      <c r="Y148" s="3"/>
      <c r="Z148" s="3"/>
    </row>
    <row r="149" ht="15.75" customHeight="1">
      <c r="A149" s="40"/>
      <c r="B149" s="40"/>
      <c r="C149" s="40"/>
      <c r="D149" s="40"/>
      <c r="E149" s="41"/>
      <c r="F149" s="41"/>
      <c r="G149" s="41"/>
      <c r="H149" s="41"/>
      <c r="I149" s="1"/>
      <c r="J149" s="3"/>
      <c r="K149" s="3"/>
      <c r="L149" s="3"/>
      <c r="M149" s="3"/>
      <c r="N149" s="3"/>
      <c r="O149" s="3"/>
      <c r="P149" s="3"/>
      <c r="Q149" s="3"/>
      <c r="R149" s="3"/>
      <c r="S149" s="3"/>
      <c r="T149" s="3"/>
      <c r="U149" s="3"/>
      <c r="V149" s="3"/>
      <c r="W149" s="3"/>
      <c r="X149" s="3"/>
      <c r="Y149" s="3"/>
      <c r="Z149" s="3"/>
    </row>
    <row r="150" ht="15.75" customHeight="1">
      <c r="A150" s="40"/>
      <c r="B150" s="40"/>
      <c r="C150" s="40"/>
      <c r="D150" s="40"/>
      <c r="E150" s="41"/>
      <c r="F150" s="41"/>
      <c r="G150" s="41"/>
      <c r="H150" s="41"/>
      <c r="I150" s="1"/>
      <c r="J150" s="3"/>
      <c r="K150" s="3"/>
      <c r="L150" s="3"/>
      <c r="M150" s="3"/>
      <c r="N150" s="3"/>
      <c r="O150" s="3"/>
      <c r="P150" s="3"/>
      <c r="Q150" s="3"/>
      <c r="R150" s="3"/>
      <c r="S150" s="3"/>
      <c r="T150" s="3"/>
      <c r="U150" s="3"/>
      <c r="V150" s="3"/>
      <c r="W150" s="3"/>
      <c r="X150" s="3"/>
      <c r="Y150" s="3"/>
      <c r="Z150" s="3"/>
    </row>
    <row r="151" ht="15.75" customHeight="1">
      <c r="A151" s="40"/>
      <c r="B151" s="40"/>
      <c r="C151" s="40"/>
      <c r="D151" s="40"/>
      <c r="E151" s="41"/>
      <c r="F151" s="41"/>
      <c r="G151" s="41"/>
      <c r="H151" s="41"/>
      <c r="I151" s="1"/>
      <c r="J151" s="3"/>
      <c r="K151" s="3"/>
      <c r="L151" s="3"/>
      <c r="M151" s="3"/>
      <c r="N151" s="3"/>
      <c r="O151" s="3"/>
      <c r="P151" s="3"/>
      <c r="Q151" s="3"/>
      <c r="R151" s="3"/>
      <c r="S151" s="3"/>
      <c r="T151" s="3"/>
      <c r="U151" s="3"/>
      <c r="V151" s="3"/>
      <c r="W151" s="3"/>
      <c r="X151" s="3"/>
      <c r="Y151" s="3"/>
      <c r="Z151" s="3"/>
    </row>
    <row r="152" ht="15.75" customHeight="1">
      <c r="A152" s="40"/>
      <c r="B152" s="40"/>
      <c r="C152" s="40"/>
      <c r="D152" s="40"/>
      <c r="E152" s="41"/>
      <c r="F152" s="41"/>
      <c r="G152" s="41"/>
      <c r="H152" s="41"/>
      <c r="I152" s="1"/>
      <c r="J152" s="3"/>
      <c r="K152" s="3"/>
      <c r="L152" s="3"/>
      <c r="M152" s="3"/>
      <c r="N152" s="3"/>
      <c r="O152" s="3"/>
      <c r="P152" s="3"/>
      <c r="Q152" s="3"/>
      <c r="R152" s="3"/>
      <c r="S152" s="3"/>
      <c r="T152" s="3"/>
      <c r="U152" s="3"/>
      <c r="V152" s="3"/>
      <c r="W152" s="3"/>
      <c r="X152" s="3"/>
      <c r="Y152" s="3"/>
      <c r="Z152" s="3"/>
    </row>
    <row r="153" ht="15.75" customHeight="1">
      <c r="A153" s="40"/>
      <c r="B153" s="40"/>
      <c r="C153" s="40"/>
      <c r="D153" s="40"/>
      <c r="E153" s="41"/>
      <c r="F153" s="41"/>
      <c r="G153" s="41"/>
      <c r="H153" s="41"/>
      <c r="I153" s="1"/>
      <c r="J153" s="3"/>
      <c r="K153" s="3"/>
      <c r="L153" s="3"/>
      <c r="M153" s="3"/>
      <c r="N153" s="3"/>
      <c r="O153" s="3"/>
      <c r="P153" s="3"/>
      <c r="Q153" s="3"/>
      <c r="R153" s="3"/>
      <c r="S153" s="3"/>
      <c r="T153" s="3"/>
      <c r="U153" s="3"/>
      <c r="V153" s="3"/>
      <c r="W153" s="3"/>
      <c r="X153" s="3"/>
      <c r="Y153" s="3"/>
      <c r="Z153" s="3"/>
    </row>
    <row r="154" ht="15.75" customHeight="1">
      <c r="A154" s="40"/>
      <c r="B154" s="40"/>
      <c r="C154" s="40"/>
      <c r="D154" s="40"/>
      <c r="E154" s="41"/>
      <c r="F154" s="41"/>
      <c r="G154" s="41"/>
      <c r="H154" s="41"/>
      <c r="I154" s="1"/>
      <c r="J154" s="3"/>
      <c r="K154" s="3"/>
      <c r="L154" s="3"/>
      <c r="M154" s="3"/>
      <c r="N154" s="3"/>
      <c r="O154" s="3"/>
      <c r="P154" s="3"/>
      <c r="Q154" s="3"/>
      <c r="R154" s="3"/>
      <c r="S154" s="3"/>
      <c r="T154" s="3"/>
      <c r="U154" s="3"/>
      <c r="V154" s="3"/>
      <c r="W154" s="3"/>
      <c r="X154" s="3"/>
      <c r="Y154" s="3"/>
      <c r="Z154" s="3"/>
    </row>
    <row r="155" ht="15.75" customHeight="1">
      <c r="A155" s="40"/>
      <c r="B155" s="40"/>
      <c r="C155" s="40"/>
      <c r="D155" s="40"/>
      <c r="E155" s="41"/>
      <c r="F155" s="41"/>
      <c r="G155" s="41"/>
      <c r="H155" s="41"/>
      <c r="I155" s="1"/>
      <c r="J155" s="3"/>
      <c r="K155" s="3"/>
      <c r="L155" s="3"/>
      <c r="M155" s="3"/>
      <c r="N155" s="3"/>
      <c r="O155" s="3"/>
      <c r="P155" s="3"/>
      <c r="Q155" s="3"/>
      <c r="R155" s="3"/>
      <c r="S155" s="3"/>
      <c r="T155" s="3"/>
      <c r="U155" s="3"/>
      <c r="V155" s="3"/>
      <c r="W155" s="3"/>
      <c r="X155" s="3"/>
      <c r="Y155" s="3"/>
      <c r="Z155" s="3"/>
    </row>
    <row r="156" ht="15.75" customHeight="1">
      <c r="A156" s="40"/>
      <c r="B156" s="40"/>
      <c r="C156" s="40"/>
      <c r="D156" s="40"/>
      <c r="E156" s="41"/>
      <c r="F156" s="41"/>
      <c r="G156" s="41"/>
      <c r="H156" s="41"/>
      <c r="I156" s="1"/>
      <c r="J156" s="3"/>
      <c r="K156" s="3"/>
      <c r="L156" s="3"/>
      <c r="M156" s="3"/>
      <c r="N156" s="3"/>
      <c r="O156" s="3"/>
      <c r="P156" s="3"/>
      <c r="Q156" s="3"/>
      <c r="R156" s="3"/>
      <c r="S156" s="3"/>
      <c r="T156" s="3"/>
      <c r="U156" s="3"/>
      <c r="V156" s="3"/>
      <c r="W156" s="3"/>
      <c r="X156" s="3"/>
      <c r="Y156" s="3"/>
      <c r="Z156" s="3"/>
    </row>
    <row r="157" ht="15.75" customHeight="1">
      <c r="A157" s="40"/>
      <c r="B157" s="40"/>
      <c r="C157" s="40"/>
      <c r="D157" s="40"/>
      <c r="E157" s="41"/>
      <c r="F157" s="41"/>
      <c r="G157" s="41"/>
      <c r="H157" s="41"/>
      <c r="I157" s="1"/>
      <c r="J157" s="3"/>
      <c r="K157" s="3"/>
      <c r="L157" s="3"/>
      <c r="M157" s="3"/>
      <c r="N157" s="3"/>
      <c r="O157" s="3"/>
      <c r="P157" s="3"/>
      <c r="Q157" s="3"/>
      <c r="R157" s="3"/>
      <c r="S157" s="3"/>
      <c r="T157" s="3"/>
      <c r="U157" s="3"/>
      <c r="V157" s="3"/>
      <c r="W157" s="3"/>
      <c r="X157" s="3"/>
      <c r="Y157" s="3"/>
      <c r="Z157" s="3"/>
    </row>
    <row r="158" ht="15.75" customHeight="1">
      <c r="A158" s="40"/>
      <c r="B158" s="40"/>
      <c r="C158" s="40"/>
      <c r="D158" s="40"/>
      <c r="E158" s="41"/>
      <c r="F158" s="41"/>
      <c r="G158" s="41"/>
      <c r="H158" s="41"/>
      <c r="I158" s="1"/>
      <c r="J158" s="3"/>
      <c r="K158" s="3"/>
      <c r="L158" s="3"/>
      <c r="M158" s="3"/>
      <c r="N158" s="3"/>
      <c r="O158" s="3"/>
      <c r="P158" s="3"/>
      <c r="Q158" s="3"/>
      <c r="R158" s="3"/>
      <c r="S158" s="3"/>
      <c r="T158" s="3"/>
      <c r="U158" s="3"/>
      <c r="V158" s="3"/>
      <c r="W158" s="3"/>
      <c r="X158" s="3"/>
      <c r="Y158" s="3"/>
      <c r="Z158" s="3"/>
    </row>
    <row r="159" ht="15.75" customHeight="1">
      <c r="A159" s="40"/>
      <c r="B159" s="40"/>
      <c r="C159" s="40"/>
      <c r="D159" s="40"/>
      <c r="E159" s="41"/>
      <c r="F159" s="41"/>
      <c r="G159" s="41"/>
      <c r="H159" s="41"/>
      <c r="I159" s="1"/>
      <c r="J159" s="3"/>
      <c r="K159" s="3"/>
      <c r="L159" s="3"/>
      <c r="M159" s="3"/>
      <c r="N159" s="3"/>
      <c r="O159" s="3"/>
      <c r="P159" s="3"/>
      <c r="Q159" s="3"/>
      <c r="R159" s="3"/>
      <c r="S159" s="3"/>
      <c r="T159" s="3"/>
      <c r="U159" s="3"/>
      <c r="V159" s="3"/>
      <c r="W159" s="3"/>
      <c r="X159" s="3"/>
      <c r="Y159" s="3"/>
      <c r="Z159" s="3"/>
    </row>
    <row r="160" ht="15.75" customHeight="1">
      <c r="A160" s="40"/>
      <c r="B160" s="40"/>
      <c r="C160" s="40"/>
      <c r="D160" s="40"/>
      <c r="E160" s="41"/>
      <c r="F160" s="41"/>
      <c r="G160" s="41"/>
      <c r="H160" s="41"/>
      <c r="I160" s="1"/>
      <c r="J160" s="3"/>
      <c r="K160" s="3"/>
      <c r="L160" s="3"/>
      <c r="M160" s="3"/>
      <c r="N160" s="3"/>
      <c r="O160" s="3"/>
      <c r="P160" s="3"/>
      <c r="Q160" s="3"/>
      <c r="R160" s="3"/>
      <c r="S160" s="3"/>
      <c r="T160" s="3"/>
      <c r="U160" s="3"/>
      <c r="V160" s="3"/>
      <c r="W160" s="3"/>
      <c r="X160" s="3"/>
      <c r="Y160" s="3"/>
      <c r="Z160" s="3"/>
    </row>
    <row r="161" ht="15.75" customHeight="1">
      <c r="A161" s="40"/>
      <c r="B161" s="40"/>
      <c r="C161" s="40"/>
      <c r="D161" s="40"/>
      <c r="E161" s="41"/>
      <c r="F161" s="41"/>
      <c r="G161" s="41"/>
      <c r="H161" s="41"/>
      <c r="I161" s="1"/>
      <c r="J161" s="3"/>
      <c r="K161" s="3"/>
      <c r="L161" s="3"/>
      <c r="M161" s="3"/>
      <c r="N161" s="3"/>
      <c r="O161" s="3"/>
      <c r="P161" s="3"/>
      <c r="Q161" s="3"/>
      <c r="R161" s="3"/>
      <c r="S161" s="3"/>
      <c r="T161" s="3"/>
      <c r="U161" s="3"/>
      <c r="V161" s="3"/>
      <c r="W161" s="3"/>
      <c r="X161" s="3"/>
      <c r="Y161" s="3"/>
      <c r="Z161" s="3"/>
    </row>
    <row r="162" ht="15.75" customHeight="1">
      <c r="A162" s="40"/>
      <c r="B162" s="40"/>
      <c r="C162" s="40"/>
      <c r="D162" s="40"/>
      <c r="E162" s="41"/>
      <c r="F162" s="41"/>
      <c r="G162" s="41"/>
      <c r="H162" s="41"/>
      <c r="I162" s="1"/>
      <c r="J162" s="3"/>
      <c r="K162" s="3"/>
      <c r="L162" s="3"/>
      <c r="M162" s="3"/>
      <c r="N162" s="3"/>
      <c r="O162" s="3"/>
      <c r="P162" s="3"/>
      <c r="Q162" s="3"/>
      <c r="R162" s="3"/>
      <c r="S162" s="3"/>
      <c r="T162" s="3"/>
      <c r="U162" s="3"/>
      <c r="V162" s="3"/>
      <c r="W162" s="3"/>
      <c r="X162" s="3"/>
      <c r="Y162" s="3"/>
      <c r="Z162" s="3"/>
    </row>
    <row r="163" ht="15.75" customHeight="1">
      <c r="A163" s="40"/>
      <c r="B163" s="40"/>
      <c r="C163" s="40"/>
      <c r="D163" s="40"/>
      <c r="E163" s="41"/>
      <c r="F163" s="41"/>
      <c r="G163" s="41"/>
      <c r="H163" s="41"/>
      <c r="I163" s="1"/>
      <c r="J163" s="3"/>
      <c r="K163" s="3"/>
      <c r="L163" s="3"/>
      <c r="M163" s="3"/>
      <c r="N163" s="3"/>
      <c r="O163" s="3"/>
      <c r="P163" s="3"/>
      <c r="Q163" s="3"/>
      <c r="R163" s="3"/>
      <c r="S163" s="3"/>
      <c r="T163" s="3"/>
      <c r="U163" s="3"/>
      <c r="V163" s="3"/>
      <c r="W163" s="3"/>
      <c r="X163" s="3"/>
      <c r="Y163" s="3"/>
      <c r="Z163" s="3"/>
    </row>
    <row r="164" ht="15.75" customHeight="1">
      <c r="A164" s="40"/>
      <c r="B164" s="40"/>
      <c r="C164" s="40"/>
      <c r="D164" s="40"/>
      <c r="E164" s="41"/>
      <c r="F164" s="41"/>
      <c r="G164" s="41"/>
      <c r="H164" s="41"/>
      <c r="I164" s="1"/>
      <c r="J164" s="3"/>
      <c r="K164" s="3"/>
      <c r="L164" s="3"/>
      <c r="M164" s="3"/>
      <c r="N164" s="3"/>
      <c r="O164" s="3"/>
      <c r="P164" s="3"/>
      <c r="Q164" s="3"/>
      <c r="R164" s="3"/>
      <c r="S164" s="3"/>
      <c r="T164" s="3"/>
      <c r="U164" s="3"/>
      <c r="V164" s="3"/>
      <c r="W164" s="3"/>
      <c r="X164" s="3"/>
      <c r="Y164" s="3"/>
      <c r="Z164" s="3"/>
    </row>
    <row r="165" ht="15.75" customHeight="1">
      <c r="A165" s="40"/>
      <c r="B165" s="40"/>
      <c r="C165" s="40"/>
      <c r="D165" s="40"/>
      <c r="E165" s="41"/>
      <c r="F165" s="41"/>
      <c r="G165" s="41"/>
      <c r="H165" s="41"/>
      <c r="I165" s="1"/>
      <c r="J165" s="3"/>
      <c r="K165" s="3"/>
      <c r="L165" s="3"/>
      <c r="M165" s="3"/>
      <c r="N165" s="3"/>
      <c r="O165" s="3"/>
      <c r="P165" s="3"/>
      <c r="Q165" s="3"/>
      <c r="R165" s="3"/>
      <c r="S165" s="3"/>
      <c r="T165" s="3"/>
      <c r="U165" s="3"/>
      <c r="V165" s="3"/>
      <c r="W165" s="3"/>
      <c r="X165" s="3"/>
      <c r="Y165" s="3"/>
      <c r="Z165" s="3"/>
    </row>
    <row r="166" ht="15.75" customHeight="1">
      <c r="A166" s="40"/>
      <c r="B166" s="40"/>
      <c r="C166" s="40"/>
      <c r="D166" s="40"/>
      <c r="E166" s="41"/>
      <c r="F166" s="41"/>
      <c r="G166" s="41"/>
      <c r="H166" s="41"/>
      <c r="I166" s="1"/>
      <c r="J166" s="3"/>
      <c r="K166" s="3"/>
      <c r="L166" s="3"/>
      <c r="M166" s="3"/>
      <c r="N166" s="3"/>
      <c r="O166" s="3"/>
      <c r="P166" s="3"/>
      <c r="Q166" s="3"/>
      <c r="R166" s="3"/>
      <c r="S166" s="3"/>
      <c r="T166" s="3"/>
      <c r="U166" s="3"/>
      <c r="V166" s="3"/>
      <c r="W166" s="3"/>
      <c r="X166" s="3"/>
      <c r="Y166" s="3"/>
      <c r="Z166" s="3"/>
    </row>
    <row r="167" ht="15.75" customHeight="1">
      <c r="A167" s="40"/>
      <c r="B167" s="40"/>
      <c r="C167" s="40"/>
      <c r="D167" s="40"/>
      <c r="E167" s="41"/>
      <c r="F167" s="41"/>
      <c r="G167" s="41"/>
      <c r="H167" s="41"/>
      <c r="I167" s="1"/>
      <c r="J167" s="3"/>
      <c r="K167" s="3"/>
      <c r="L167" s="3"/>
      <c r="M167" s="3"/>
      <c r="N167" s="3"/>
      <c r="O167" s="3"/>
      <c r="P167" s="3"/>
      <c r="Q167" s="3"/>
      <c r="R167" s="3"/>
      <c r="S167" s="3"/>
      <c r="T167" s="3"/>
      <c r="U167" s="3"/>
      <c r="V167" s="3"/>
      <c r="W167" s="3"/>
      <c r="X167" s="3"/>
      <c r="Y167" s="3"/>
      <c r="Z167" s="3"/>
    </row>
    <row r="168" ht="15.75" customHeight="1">
      <c r="A168" s="40"/>
      <c r="B168" s="40"/>
      <c r="C168" s="40"/>
      <c r="D168" s="40"/>
      <c r="E168" s="41"/>
      <c r="F168" s="41"/>
      <c r="G168" s="41"/>
      <c r="H168" s="41"/>
      <c r="I168" s="1"/>
      <c r="J168" s="3"/>
      <c r="K168" s="3"/>
      <c r="L168" s="3"/>
      <c r="M168" s="3"/>
      <c r="N168" s="3"/>
      <c r="O168" s="3"/>
      <c r="P168" s="3"/>
      <c r="Q168" s="3"/>
      <c r="R168" s="3"/>
      <c r="S168" s="3"/>
      <c r="T168" s="3"/>
      <c r="U168" s="3"/>
      <c r="V168" s="3"/>
      <c r="W168" s="3"/>
      <c r="X168" s="3"/>
      <c r="Y168" s="3"/>
      <c r="Z168" s="3"/>
    </row>
    <row r="169" ht="15.75" customHeight="1">
      <c r="A169" s="40"/>
      <c r="B169" s="40"/>
      <c r="C169" s="40"/>
      <c r="D169" s="40"/>
      <c r="E169" s="41"/>
      <c r="F169" s="41"/>
      <c r="G169" s="41"/>
      <c r="H169" s="41"/>
      <c r="I169" s="1"/>
      <c r="J169" s="3"/>
      <c r="K169" s="3"/>
      <c r="L169" s="3"/>
      <c r="M169" s="3"/>
      <c r="N169" s="3"/>
      <c r="O169" s="3"/>
      <c r="P169" s="3"/>
      <c r="Q169" s="3"/>
      <c r="R169" s="3"/>
      <c r="S169" s="3"/>
      <c r="T169" s="3"/>
      <c r="U169" s="3"/>
      <c r="V169" s="3"/>
      <c r="W169" s="3"/>
      <c r="X169" s="3"/>
      <c r="Y169" s="3"/>
      <c r="Z169" s="3"/>
    </row>
    <row r="170" ht="15.75" customHeight="1">
      <c r="A170" s="40"/>
      <c r="B170" s="40"/>
      <c r="C170" s="40"/>
      <c r="D170" s="40"/>
      <c r="E170" s="41"/>
      <c r="F170" s="41"/>
      <c r="G170" s="41"/>
      <c r="H170" s="41"/>
      <c r="I170" s="1"/>
      <c r="J170" s="3"/>
      <c r="K170" s="3"/>
      <c r="L170" s="3"/>
      <c r="M170" s="3"/>
      <c r="N170" s="3"/>
      <c r="O170" s="3"/>
      <c r="P170" s="3"/>
      <c r="Q170" s="3"/>
      <c r="R170" s="3"/>
      <c r="S170" s="3"/>
      <c r="T170" s="3"/>
      <c r="U170" s="3"/>
      <c r="V170" s="3"/>
      <c r="W170" s="3"/>
      <c r="X170" s="3"/>
      <c r="Y170" s="3"/>
      <c r="Z170" s="3"/>
    </row>
    <row r="171" ht="15.75" customHeight="1">
      <c r="A171" s="40"/>
      <c r="B171" s="40"/>
      <c r="C171" s="40"/>
      <c r="D171" s="40"/>
      <c r="E171" s="41"/>
      <c r="F171" s="41"/>
      <c r="G171" s="41"/>
      <c r="H171" s="41"/>
      <c r="I171" s="1"/>
      <c r="J171" s="3"/>
      <c r="K171" s="3"/>
      <c r="L171" s="3"/>
      <c r="M171" s="3"/>
      <c r="N171" s="3"/>
      <c r="O171" s="3"/>
      <c r="P171" s="3"/>
      <c r="Q171" s="3"/>
      <c r="R171" s="3"/>
      <c r="S171" s="3"/>
      <c r="T171" s="3"/>
      <c r="U171" s="3"/>
      <c r="V171" s="3"/>
      <c r="W171" s="3"/>
      <c r="X171" s="3"/>
      <c r="Y171" s="3"/>
      <c r="Z171" s="3"/>
    </row>
    <row r="172" ht="15.75" customHeight="1">
      <c r="A172" s="40"/>
      <c r="B172" s="40"/>
      <c r="C172" s="40"/>
      <c r="D172" s="40"/>
      <c r="E172" s="41"/>
      <c r="F172" s="41"/>
      <c r="G172" s="41"/>
      <c r="H172" s="41"/>
      <c r="I172" s="1"/>
      <c r="J172" s="3"/>
      <c r="K172" s="3"/>
      <c r="L172" s="3"/>
      <c r="M172" s="3"/>
      <c r="N172" s="3"/>
      <c r="O172" s="3"/>
      <c r="P172" s="3"/>
      <c r="Q172" s="3"/>
      <c r="R172" s="3"/>
      <c r="S172" s="3"/>
      <c r="T172" s="3"/>
      <c r="U172" s="3"/>
      <c r="V172" s="3"/>
      <c r="W172" s="3"/>
      <c r="X172" s="3"/>
      <c r="Y172" s="3"/>
      <c r="Z172" s="3"/>
    </row>
    <row r="173" ht="15.75" customHeight="1">
      <c r="A173" s="40"/>
      <c r="B173" s="40"/>
      <c r="C173" s="40"/>
      <c r="D173" s="40"/>
      <c r="E173" s="41"/>
      <c r="F173" s="41"/>
      <c r="G173" s="41"/>
      <c r="H173" s="41"/>
      <c r="I173" s="1"/>
      <c r="J173" s="3"/>
      <c r="K173" s="3"/>
      <c r="L173" s="3"/>
      <c r="M173" s="3"/>
      <c r="N173" s="3"/>
      <c r="O173" s="3"/>
      <c r="P173" s="3"/>
      <c r="Q173" s="3"/>
      <c r="R173" s="3"/>
      <c r="S173" s="3"/>
      <c r="T173" s="3"/>
      <c r="U173" s="3"/>
      <c r="V173" s="3"/>
      <c r="W173" s="3"/>
      <c r="X173" s="3"/>
      <c r="Y173" s="3"/>
      <c r="Z173" s="3"/>
    </row>
    <row r="174" ht="15.75" customHeight="1">
      <c r="A174" s="40"/>
      <c r="B174" s="40"/>
      <c r="C174" s="40"/>
      <c r="D174" s="40"/>
      <c r="E174" s="41"/>
      <c r="F174" s="41"/>
      <c r="G174" s="41"/>
      <c r="H174" s="41"/>
      <c r="I174" s="1"/>
      <c r="J174" s="3"/>
      <c r="K174" s="3"/>
      <c r="L174" s="3"/>
      <c r="M174" s="3"/>
      <c r="N174" s="3"/>
      <c r="O174" s="3"/>
      <c r="P174" s="3"/>
      <c r="Q174" s="3"/>
      <c r="R174" s="3"/>
      <c r="S174" s="3"/>
      <c r="T174" s="3"/>
      <c r="U174" s="3"/>
      <c r="V174" s="3"/>
      <c r="W174" s="3"/>
      <c r="X174" s="3"/>
      <c r="Y174" s="3"/>
      <c r="Z174" s="3"/>
    </row>
    <row r="175" ht="15.75" customHeight="1">
      <c r="A175" s="40"/>
      <c r="B175" s="40"/>
      <c r="C175" s="40"/>
      <c r="D175" s="40"/>
      <c r="E175" s="41"/>
      <c r="F175" s="41"/>
      <c r="G175" s="41"/>
      <c r="H175" s="41"/>
      <c r="I175" s="1"/>
      <c r="J175" s="3"/>
      <c r="K175" s="3"/>
      <c r="L175" s="3"/>
      <c r="M175" s="3"/>
      <c r="N175" s="3"/>
      <c r="O175" s="3"/>
      <c r="P175" s="3"/>
      <c r="Q175" s="3"/>
      <c r="R175" s="3"/>
      <c r="S175" s="3"/>
      <c r="T175" s="3"/>
      <c r="U175" s="3"/>
      <c r="V175" s="3"/>
      <c r="W175" s="3"/>
      <c r="X175" s="3"/>
      <c r="Y175" s="3"/>
      <c r="Z175" s="3"/>
    </row>
    <row r="176" ht="15.75" customHeight="1">
      <c r="A176" s="40"/>
      <c r="B176" s="40"/>
      <c r="C176" s="40"/>
      <c r="D176" s="40"/>
      <c r="E176" s="41"/>
      <c r="F176" s="41"/>
      <c r="G176" s="41"/>
      <c r="H176" s="41"/>
      <c r="I176" s="1"/>
      <c r="J176" s="3"/>
      <c r="K176" s="3"/>
      <c r="L176" s="3"/>
      <c r="M176" s="3"/>
      <c r="N176" s="3"/>
      <c r="O176" s="3"/>
      <c r="P176" s="3"/>
      <c r="Q176" s="3"/>
      <c r="R176" s="3"/>
      <c r="S176" s="3"/>
      <c r="T176" s="3"/>
      <c r="U176" s="3"/>
      <c r="V176" s="3"/>
      <c r="W176" s="3"/>
      <c r="X176" s="3"/>
      <c r="Y176" s="3"/>
      <c r="Z176" s="3"/>
    </row>
    <row r="177" ht="15.75" customHeight="1">
      <c r="A177" s="40"/>
      <c r="B177" s="40"/>
      <c r="C177" s="40"/>
      <c r="D177" s="40"/>
      <c r="E177" s="41"/>
      <c r="F177" s="41"/>
      <c r="G177" s="41"/>
      <c r="H177" s="41"/>
      <c r="I177" s="1"/>
      <c r="J177" s="3"/>
      <c r="K177" s="3"/>
      <c r="L177" s="3"/>
      <c r="M177" s="3"/>
      <c r="N177" s="3"/>
      <c r="O177" s="3"/>
      <c r="P177" s="3"/>
      <c r="Q177" s="3"/>
      <c r="R177" s="3"/>
      <c r="S177" s="3"/>
      <c r="T177" s="3"/>
      <c r="U177" s="3"/>
      <c r="V177" s="3"/>
      <c r="W177" s="3"/>
      <c r="X177" s="3"/>
      <c r="Y177" s="3"/>
      <c r="Z177" s="3"/>
    </row>
    <row r="178" ht="15.75" customHeight="1">
      <c r="A178" s="40"/>
      <c r="B178" s="40"/>
      <c r="C178" s="40"/>
      <c r="D178" s="40"/>
      <c r="E178" s="41"/>
      <c r="F178" s="41"/>
      <c r="G178" s="41"/>
      <c r="H178" s="41"/>
      <c r="I178" s="1"/>
      <c r="J178" s="3"/>
      <c r="K178" s="3"/>
      <c r="L178" s="3"/>
      <c r="M178" s="3"/>
      <c r="N178" s="3"/>
      <c r="O178" s="3"/>
      <c r="P178" s="3"/>
      <c r="Q178" s="3"/>
      <c r="R178" s="3"/>
      <c r="S178" s="3"/>
      <c r="T178" s="3"/>
      <c r="U178" s="3"/>
      <c r="V178" s="3"/>
      <c r="W178" s="3"/>
      <c r="X178" s="3"/>
      <c r="Y178" s="3"/>
      <c r="Z178" s="3"/>
    </row>
    <row r="179" ht="15.75" customHeight="1">
      <c r="A179" s="40"/>
      <c r="B179" s="40"/>
      <c r="C179" s="40"/>
      <c r="D179" s="40"/>
      <c r="E179" s="41"/>
      <c r="F179" s="41"/>
      <c r="G179" s="41"/>
      <c r="H179" s="41"/>
      <c r="I179" s="1"/>
      <c r="J179" s="3"/>
      <c r="K179" s="3"/>
      <c r="L179" s="3"/>
      <c r="M179" s="3"/>
      <c r="N179" s="3"/>
      <c r="O179" s="3"/>
      <c r="P179" s="3"/>
      <c r="Q179" s="3"/>
      <c r="R179" s="3"/>
      <c r="S179" s="3"/>
      <c r="T179" s="3"/>
      <c r="U179" s="3"/>
      <c r="V179" s="3"/>
      <c r="W179" s="3"/>
      <c r="X179" s="3"/>
      <c r="Y179" s="3"/>
      <c r="Z179" s="3"/>
    </row>
    <row r="180" ht="15.75" customHeight="1">
      <c r="A180" s="40"/>
      <c r="B180" s="40"/>
      <c r="C180" s="40"/>
      <c r="D180" s="40"/>
      <c r="E180" s="41"/>
      <c r="F180" s="41"/>
      <c r="G180" s="41"/>
      <c r="H180" s="41"/>
      <c r="I180" s="1"/>
      <c r="J180" s="3"/>
      <c r="K180" s="3"/>
      <c r="L180" s="3"/>
      <c r="M180" s="3"/>
      <c r="N180" s="3"/>
      <c r="O180" s="3"/>
      <c r="P180" s="3"/>
      <c r="Q180" s="3"/>
      <c r="R180" s="3"/>
      <c r="S180" s="3"/>
      <c r="T180" s="3"/>
      <c r="U180" s="3"/>
      <c r="V180" s="3"/>
      <c r="W180" s="3"/>
      <c r="X180" s="3"/>
      <c r="Y180" s="3"/>
      <c r="Z180" s="3"/>
    </row>
    <row r="181" ht="15.75" customHeight="1">
      <c r="A181" s="40"/>
      <c r="B181" s="40"/>
      <c r="C181" s="40"/>
      <c r="D181" s="40"/>
      <c r="E181" s="41"/>
      <c r="F181" s="41"/>
      <c r="G181" s="41"/>
      <c r="H181" s="41"/>
      <c r="I181" s="1"/>
      <c r="J181" s="3"/>
      <c r="K181" s="3"/>
      <c r="L181" s="3"/>
      <c r="M181" s="3"/>
      <c r="N181" s="3"/>
      <c r="O181" s="3"/>
      <c r="P181" s="3"/>
      <c r="Q181" s="3"/>
      <c r="R181" s="3"/>
      <c r="S181" s="3"/>
      <c r="T181" s="3"/>
      <c r="U181" s="3"/>
      <c r="V181" s="3"/>
      <c r="W181" s="3"/>
      <c r="X181" s="3"/>
      <c r="Y181" s="3"/>
      <c r="Z181" s="3"/>
    </row>
    <row r="182" ht="15.75" customHeight="1">
      <c r="A182" s="40"/>
      <c r="B182" s="40"/>
      <c r="C182" s="40"/>
      <c r="D182" s="40"/>
      <c r="E182" s="41"/>
      <c r="F182" s="41"/>
      <c r="G182" s="41"/>
      <c r="H182" s="41"/>
      <c r="I182" s="1"/>
      <c r="J182" s="3"/>
      <c r="K182" s="3"/>
      <c r="L182" s="3"/>
      <c r="M182" s="3"/>
      <c r="N182" s="3"/>
      <c r="O182" s="3"/>
      <c r="P182" s="3"/>
      <c r="Q182" s="3"/>
      <c r="R182" s="3"/>
      <c r="S182" s="3"/>
      <c r="T182" s="3"/>
      <c r="U182" s="3"/>
      <c r="V182" s="3"/>
      <c r="W182" s="3"/>
      <c r="X182" s="3"/>
      <c r="Y182" s="3"/>
      <c r="Z182" s="3"/>
    </row>
    <row r="183" ht="15.75" customHeight="1">
      <c r="A183" s="40"/>
      <c r="B183" s="40"/>
      <c r="C183" s="40"/>
      <c r="D183" s="40"/>
      <c r="E183" s="41"/>
      <c r="F183" s="41"/>
      <c r="G183" s="41"/>
      <c r="H183" s="41"/>
      <c r="I183" s="1"/>
      <c r="J183" s="3"/>
      <c r="K183" s="3"/>
      <c r="L183" s="3"/>
      <c r="M183" s="3"/>
      <c r="N183" s="3"/>
      <c r="O183" s="3"/>
      <c r="P183" s="3"/>
      <c r="Q183" s="3"/>
      <c r="R183" s="3"/>
      <c r="S183" s="3"/>
      <c r="T183" s="3"/>
      <c r="U183" s="3"/>
      <c r="V183" s="3"/>
      <c r="W183" s="3"/>
      <c r="X183" s="3"/>
      <c r="Y183" s="3"/>
      <c r="Z183" s="3"/>
    </row>
    <row r="184" ht="15.75" customHeight="1">
      <c r="A184" s="40"/>
      <c r="B184" s="40"/>
      <c r="C184" s="40"/>
      <c r="D184" s="40"/>
      <c r="E184" s="41"/>
      <c r="F184" s="41"/>
      <c r="G184" s="41"/>
      <c r="H184" s="41"/>
      <c r="I184" s="1"/>
      <c r="J184" s="3"/>
      <c r="K184" s="3"/>
      <c r="L184" s="3"/>
      <c r="M184" s="3"/>
      <c r="N184" s="3"/>
      <c r="O184" s="3"/>
      <c r="P184" s="3"/>
      <c r="Q184" s="3"/>
      <c r="R184" s="3"/>
      <c r="S184" s="3"/>
      <c r="T184" s="3"/>
      <c r="U184" s="3"/>
      <c r="V184" s="3"/>
      <c r="W184" s="3"/>
      <c r="X184" s="3"/>
      <c r="Y184" s="3"/>
      <c r="Z184" s="3"/>
    </row>
    <row r="185" ht="15.75" customHeight="1">
      <c r="A185" s="40"/>
      <c r="B185" s="40"/>
      <c r="C185" s="40"/>
      <c r="D185" s="40"/>
      <c r="E185" s="41"/>
      <c r="F185" s="41"/>
      <c r="G185" s="41"/>
      <c r="H185" s="41"/>
      <c r="I185" s="1"/>
      <c r="J185" s="3"/>
      <c r="K185" s="3"/>
      <c r="L185" s="3"/>
      <c r="M185" s="3"/>
      <c r="N185" s="3"/>
      <c r="O185" s="3"/>
      <c r="P185" s="3"/>
      <c r="Q185" s="3"/>
      <c r="R185" s="3"/>
      <c r="S185" s="3"/>
      <c r="T185" s="3"/>
      <c r="U185" s="3"/>
      <c r="V185" s="3"/>
      <c r="W185" s="3"/>
      <c r="X185" s="3"/>
      <c r="Y185" s="3"/>
      <c r="Z185" s="3"/>
    </row>
    <row r="186" ht="15.75" customHeight="1">
      <c r="A186" s="40"/>
      <c r="B186" s="40"/>
      <c r="C186" s="40"/>
      <c r="D186" s="40"/>
      <c r="E186" s="41"/>
      <c r="F186" s="41"/>
      <c r="G186" s="41"/>
      <c r="H186" s="41"/>
      <c r="I186" s="1"/>
      <c r="J186" s="3"/>
      <c r="K186" s="3"/>
      <c r="L186" s="3"/>
      <c r="M186" s="3"/>
      <c r="N186" s="3"/>
      <c r="O186" s="3"/>
      <c r="P186" s="3"/>
      <c r="Q186" s="3"/>
      <c r="R186" s="3"/>
      <c r="S186" s="3"/>
      <c r="T186" s="3"/>
      <c r="U186" s="3"/>
      <c r="V186" s="3"/>
      <c r="W186" s="3"/>
      <c r="X186" s="3"/>
      <c r="Y186" s="3"/>
      <c r="Z186" s="3"/>
    </row>
    <row r="187" ht="15.75" customHeight="1">
      <c r="A187" s="40"/>
      <c r="B187" s="40"/>
      <c r="C187" s="40"/>
      <c r="D187" s="40"/>
      <c r="E187" s="41"/>
      <c r="F187" s="41"/>
      <c r="G187" s="41"/>
      <c r="H187" s="41"/>
      <c r="I187" s="1"/>
      <c r="J187" s="3"/>
      <c r="K187" s="3"/>
      <c r="L187" s="3"/>
      <c r="M187" s="3"/>
      <c r="N187" s="3"/>
      <c r="O187" s="3"/>
      <c r="P187" s="3"/>
      <c r="Q187" s="3"/>
      <c r="R187" s="3"/>
      <c r="S187" s="3"/>
      <c r="T187" s="3"/>
      <c r="U187" s="3"/>
      <c r="V187" s="3"/>
      <c r="W187" s="3"/>
      <c r="X187" s="3"/>
      <c r="Y187" s="3"/>
      <c r="Z187" s="3"/>
    </row>
    <row r="188" ht="15.75" customHeight="1">
      <c r="A188" s="40"/>
      <c r="B188" s="40"/>
      <c r="C188" s="40"/>
      <c r="D188" s="40"/>
      <c r="E188" s="41"/>
      <c r="F188" s="41"/>
      <c r="G188" s="41"/>
      <c r="H188" s="41"/>
      <c r="I188" s="1"/>
      <c r="J188" s="3"/>
      <c r="K188" s="3"/>
      <c r="L188" s="3"/>
      <c r="M188" s="3"/>
      <c r="N188" s="3"/>
      <c r="O188" s="3"/>
      <c r="P188" s="3"/>
      <c r="Q188" s="3"/>
      <c r="R188" s="3"/>
      <c r="S188" s="3"/>
      <c r="T188" s="3"/>
      <c r="U188" s="3"/>
      <c r="V188" s="3"/>
      <c r="W188" s="3"/>
      <c r="X188" s="3"/>
      <c r="Y188" s="3"/>
      <c r="Z188" s="3"/>
    </row>
    <row r="189" ht="15.75" customHeight="1">
      <c r="A189" s="40"/>
      <c r="B189" s="40"/>
      <c r="C189" s="40"/>
      <c r="D189" s="40"/>
      <c r="E189" s="41"/>
      <c r="F189" s="41"/>
      <c r="G189" s="41"/>
      <c r="H189" s="41"/>
      <c r="I189" s="1"/>
      <c r="J189" s="3"/>
      <c r="K189" s="3"/>
      <c r="L189" s="3"/>
      <c r="M189" s="3"/>
      <c r="N189" s="3"/>
      <c r="O189" s="3"/>
      <c r="P189" s="3"/>
      <c r="Q189" s="3"/>
      <c r="R189" s="3"/>
      <c r="S189" s="3"/>
      <c r="T189" s="3"/>
      <c r="U189" s="3"/>
      <c r="V189" s="3"/>
      <c r="W189" s="3"/>
      <c r="X189" s="3"/>
      <c r="Y189" s="3"/>
      <c r="Z189" s="3"/>
    </row>
    <row r="190" ht="15.75" customHeight="1">
      <c r="A190" s="40"/>
      <c r="B190" s="40"/>
      <c r="C190" s="40"/>
      <c r="D190" s="40"/>
      <c r="E190" s="41"/>
      <c r="F190" s="41"/>
      <c r="G190" s="41"/>
      <c r="H190" s="41"/>
      <c r="I190" s="1"/>
      <c r="J190" s="3"/>
      <c r="K190" s="3"/>
      <c r="L190" s="3"/>
      <c r="M190" s="3"/>
      <c r="N190" s="3"/>
      <c r="O190" s="3"/>
      <c r="P190" s="3"/>
      <c r="Q190" s="3"/>
      <c r="R190" s="3"/>
      <c r="S190" s="3"/>
      <c r="T190" s="3"/>
      <c r="U190" s="3"/>
      <c r="V190" s="3"/>
      <c r="W190" s="3"/>
      <c r="X190" s="3"/>
      <c r="Y190" s="3"/>
      <c r="Z190" s="3"/>
    </row>
    <row r="191" ht="15.75" customHeight="1">
      <c r="A191" s="40"/>
      <c r="B191" s="40"/>
      <c r="C191" s="40"/>
      <c r="D191" s="40"/>
      <c r="E191" s="41"/>
      <c r="F191" s="41"/>
      <c r="G191" s="41"/>
      <c r="H191" s="41"/>
      <c r="I191" s="1"/>
      <c r="J191" s="3"/>
      <c r="K191" s="3"/>
      <c r="L191" s="3"/>
      <c r="M191" s="3"/>
      <c r="N191" s="3"/>
      <c r="O191" s="3"/>
      <c r="P191" s="3"/>
      <c r="Q191" s="3"/>
      <c r="R191" s="3"/>
      <c r="S191" s="3"/>
      <c r="T191" s="3"/>
      <c r="U191" s="3"/>
      <c r="V191" s="3"/>
      <c r="W191" s="3"/>
      <c r="X191" s="3"/>
      <c r="Y191" s="3"/>
      <c r="Z191" s="3"/>
    </row>
    <row r="192" ht="15.75" customHeight="1">
      <c r="A192" s="40"/>
      <c r="B192" s="40"/>
      <c r="C192" s="40"/>
      <c r="D192" s="40"/>
      <c r="E192" s="41"/>
      <c r="F192" s="41"/>
      <c r="G192" s="41"/>
      <c r="H192" s="41"/>
      <c r="I192" s="1"/>
      <c r="J192" s="3"/>
      <c r="K192" s="3"/>
      <c r="L192" s="3"/>
      <c r="M192" s="3"/>
      <c r="N192" s="3"/>
      <c r="O192" s="3"/>
      <c r="P192" s="3"/>
      <c r="Q192" s="3"/>
      <c r="R192" s="3"/>
      <c r="S192" s="3"/>
      <c r="T192" s="3"/>
      <c r="U192" s="3"/>
      <c r="V192" s="3"/>
      <c r="W192" s="3"/>
      <c r="X192" s="3"/>
      <c r="Y192" s="3"/>
      <c r="Z192" s="3"/>
    </row>
    <row r="193" ht="15.75" customHeight="1">
      <c r="A193" s="40"/>
      <c r="B193" s="40"/>
      <c r="C193" s="40"/>
      <c r="D193" s="40"/>
      <c r="E193" s="41"/>
      <c r="F193" s="41"/>
      <c r="G193" s="41"/>
      <c r="H193" s="41"/>
      <c r="I193" s="1"/>
      <c r="J193" s="3"/>
      <c r="K193" s="3"/>
      <c r="L193" s="3"/>
      <c r="M193" s="3"/>
      <c r="N193" s="3"/>
      <c r="O193" s="3"/>
      <c r="P193" s="3"/>
      <c r="Q193" s="3"/>
      <c r="R193" s="3"/>
      <c r="S193" s="3"/>
      <c r="T193" s="3"/>
      <c r="U193" s="3"/>
      <c r="V193" s="3"/>
      <c r="W193" s="3"/>
      <c r="X193" s="3"/>
      <c r="Y193" s="3"/>
      <c r="Z193" s="3"/>
    </row>
    <row r="194" ht="15.75" customHeight="1">
      <c r="A194" s="40"/>
      <c r="B194" s="40"/>
      <c r="C194" s="40"/>
      <c r="D194" s="40"/>
      <c r="E194" s="41"/>
      <c r="F194" s="41"/>
      <c r="G194" s="41"/>
      <c r="H194" s="41"/>
      <c r="I194" s="1"/>
      <c r="J194" s="3"/>
      <c r="K194" s="3"/>
      <c r="L194" s="3"/>
      <c r="M194" s="3"/>
      <c r="N194" s="3"/>
      <c r="O194" s="3"/>
      <c r="P194" s="3"/>
      <c r="Q194" s="3"/>
      <c r="R194" s="3"/>
      <c r="S194" s="3"/>
      <c r="T194" s="3"/>
      <c r="U194" s="3"/>
      <c r="V194" s="3"/>
      <c r="W194" s="3"/>
      <c r="X194" s="3"/>
      <c r="Y194" s="3"/>
      <c r="Z194" s="3"/>
    </row>
    <row r="195" ht="15.75" customHeight="1">
      <c r="A195" s="40"/>
      <c r="B195" s="40"/>
      <c r="C195" s="40"/>
      <c r="D195" s="40"/>
      <c r="E195" s="41"/>
      <c r="F195" s="41"/>
      <c r="G195" s="41"/>
      <c r="H195" s="41"/>
      <c r="I195" s="1"/>
      <c r="J195" s="3"/>
      <c r="K195" s="3"/>
      <c r="L195" s="3"/>
      <c r="M195" s="3"/>
      <c r="N195" s="3"/>
      <c r="O195" s="3"/>
      <c r="P195" s="3"/>
      <c r="Q195" s="3"/>
      <c r="R195" s="3"/>
      <c r="S195" s="3"/>
      <c r="T195" s="3"/>
      <c r="U195" s="3"/>
      <c r="V195" s="3"/>
      <c r="W195" s="3"/>
      <c r="X195" s="3"/>
      <c r="Y195" s="3"/>
      <c r="Z195" s="3"/>
    </row>
    <row r="196" ht="15.75" customHeight="1">
      <c r="A196" s="40"/>
      <c r="B196" s="40"/>
      <c r="C196" s="40"/>
      <c r="D196" s="40"/>
      <c r="E196" s="41"/>
      <c r="F196" s="41"/>
      <c r="G196" s="41"/>
      <c r="H196" s="41"/>
      <c r="I196" s="1"/>
      <c r="J196" s="3"/>
      <c r="K196" s="3"/>
      <c r="L196" s="3"/>
      <c r="M196" s="3"/>
      <c r="N196" s="3"/>
      <c r="O196" s="3"/>
      <c r="P196" s="3"/>
      <c r="Q196" s="3"/>
      <c r="R196" s="3"/>
      <c r="S196" s="3"/>
      <c r="T196" s="3"/>
      <c r="U196" s="3"/>
      <c r="V196" s="3"/>
      <c r="W196" s="3"/>
      <c r="X196" s="3"/>
      <c r="Y196" s="3"/>
      <c r="Z196" s="3"/>
    </row>
    <row r="197" ht="15.75" customHeight="1">
      <c r="A197" s="40"/>
      <c r="B197" s="40"/>
      <c r="C197" s="40"/>
      <c r="D197" s="40"/>
      <c r="E197" s="41"/>
      <c r="F197" s="41"/>
      <c r="G197" s="41"/>
      <c r="H197" s="41"/>
      <c r="I197" s="1"/>
      <c r="J197" s="3"/>
      <c r="K197" s="3"/>
      <c r="L197" s="3"/>
      <c r="M197" s="3"/>
      <c r="N197" s="3"/>
      <c r="O197" s="3"/>
      <c r="P197" s="3"/>
      <c r="Q197" s="3"/>
      <c r="R197" s="3"/>
      <c r="S197" s="3"/>
      <c r="T197" s="3"/>
      <c r="U197" s="3"/>
      <c r="V197" s="3"/>
      <c r="W197" s="3"/>
      <c r="X197" s="3"/>
      <c r="Y197" s="3"/>
      <c r="Z197" s="3"/>
    </row>
    <row r="198" ht="15.75" customHeight="1">
      <c r="A198" s="40"/>
      <c r="B198" s="40"/>
      <c r="C198" s="40"/>
      <c r="D198" s="40"/>
      <c r="E198" s="41"/>
      <c r="F198" s="41"/>
      <c r="G198" s="41"/>
      <c r="H198" s="41"/>
      <c r="I198" s="1"/>
      <c r="J198" s="3"/>
      <c r="K198" s="3"/>
      <c r="L198" s="3"/>
      <c r="M198" s="3"/>
      <c r="N198" s="3"/>
      <c r="O198" s="3"/>
      <c r="P198" s="3"/>
      <c r="Q198" s="3"/>
      <c r="R198" s="3"/>
      <c r="S198" s="3"/>
      <c r="T198" s="3"/>
      <c r="U198" s="3"/>
      <c r="V198" s="3"/>
      <c r="W198" s="3"/>
      <c r="X198" s="3"/>
      <c r="Y198" s="3"/>
      <c r="Z198" s="3"/>
    </row>
    <row r="199" ht="15.75" customHeight="1">
      <c r="A199" s="40"/>
      <c r="B199" s="40"/>
      <c r="C199" s="40"/>
      <c r="D199" s="40"/>
      <c r="E199" s="41"/>
      <c r="F199" s="41"/>
      <c r="G199" s="41"/>
      <c r="H199" s="41"/>
      <c r="I199" s="1"/>
      <c r="J199" s="3"/>
      <c r="K199" s="3"/>
      <c r="L199" s="3"/>
      <c r="M199" s="3"/>
      <c r="N199" s="3"/>
      <c r="O199" s="3"/>
      <c r="P199" s="3"/>
      <c r="Q199" s="3"/>
      <c r="R199" s="3"/>
      <c r="S199" s="3"/>
      <c r="T199" s="3"/>
      <c r="U199" s="3"/>
      <c r="V199" s="3"/>
      <c r="W199" s="3"/>
      <c r="X199" s="3"/>
      <c r="Y199" s="3"/>
      <c r="Z199" s="3"/>
    </row>
    <row r="200" ht="15.75" customHeight="1">
      <c r="A200" s="40"/>
      <c r="B200" s="40"/>
      <c r="C200" s="40"/>
      <c r="D200" s="40"/>
      <c r="E200" s="41"/>
      <c r="F200" s="41"/>
      <c r="G200" s="41"/>
      <c r="H200" s="41"/>
      <c r="I200" s="1"/>
      <c r="J200" s="3"/>
      <c r="K200" s="3"/>
      <c r="L200" s="3"/>
      <c r="M200" s="3"/>
      <c r="N200" s="3"/>
      <c r="O200" s="3"/>
      <c r="P200" s="3"/>
      <c r="Q200" s="3"/>
      <c r="R200" s="3"/>
      <c r="S200" s="3"/>
      <c r="T200" s="3"/>
      <c r="U200" s="3"/>
      <c r="V200" s="3"/>
      <c r="W200" s="3"/>
      <c r="X200" s="3"/>
      <c r="Y200" s="3"/>
      <c r="Z200" s="3"/>
    </row>
    <row r="201" ht="15.75" customHeight="1">
      <c r="A201" s="40"/>
      <c r="B201" s="40"/>
      <c r="C201" s="40"/>
      <c r="D201" s="40"/>
      <c r="E201" s="41"/>
      <c r="F201" s="41"/>
      <c r="G201" s="41"/>
      <c r="H201" s="41"/>
      <c r="I201" s="1"/>
      <c r="J201" s="3"/>
      <c r="K201" s="3"/>
      <c r="L201" s="3"/>
      <c r="M201" s="3"/>
      <c r="N201" s="3"/>
      <c r="O201" s="3"/>
      <c r="P201" s="3"/>
      <c r="Q201" s="3"/>
      <c r="R201" s="3"/>
      <c r="S201" s="3"/>
      <c r="T201" s="3"/>
      <c r="U201" s="3"/>
      <c r="V201" s="3"/>
      <c r="W201" s="3"/>
      <c r="X201" s="3"/>
      <c r="Y201" s="3"/>
      <c r="Z201" s="3"/>
    </row>
    <row r="202" ht="15.75" customHeight="1">
      <c r="A202" s="40"/>
      <c r="B202" s="40"/>
      <c r="C202" s="40"/>
      <c r="D202" s="40"/>
      <c r="E202" s="41"/>
      <c r="F202" s="41"/>
      <c r="G202" s="41"/>
      <c r="H202" s="41"/>
      <c r="I202" s="1"/>
      <c r="J202" s="3"/>
      <c r="K202" s="3"/>
      <c r="L202" s="3"/>
      <c r="M202" s="3"/>
      <c r="N202" s="3"/>
      <c r="O202" s="3"/>
      <c r="P202" s="3"/>
      <c r="Q202" s="3"/>
      <c r="R202" s="3"/>
      <c r="S202" s="3"/>
      <c r="T202" s="3"/>
      <c r="U202" s="3"/>
      <c r="V202" s="3"/>
      <c r="W202" s="3"/>
      <c r="X202" s="3"/>
      <c r="Y202" s="3"/>
      <c r="Z202" s="3"/>
    </row>
    <row r="203" ht="15.75" customHeight="1">
      <c r="A203" s="40"/>
      <c r="B203" s="40"/>
      <c r="C203" s="40"/>
      <c r="D203" s="40"/>
      <c r="E203" s="41"/>
      <c r="F203" s="41"/>
      <c r="G203" s="41"/>
      <c r="H203" s="41"/>
      <c r="I203" s="1"/>
      <c r="J203" s="3"/>
      <c r="K203" s="3"/>
      <c r="L203" s="3"/>
      <c r="M203" s="3"/>
      <c r="N203" s="3"/>
      <c r="O203" s="3"/>
      <c r="P203" s="3"/>
      <c r="Q203" s="3"/>
      <c r="R203" s="3"/>
      <c r="S203" s="3"/>
      <c r="T203" s="3"/>
      <c r="U203" s="3"/>
      <c r="V203" s="3"/>
      <c r="W203" s="3"/>
      <c r="X203" s="3"/>
      <c r="Y203" s="3"/>
      <c r="Z203" s="3"/>
    </row>
    <row r="204" ht="15.75" customHeight="1">
      <c r="A204" s="40"/>
      <c r="B204" s="40"/>
      <c r="C204" s="40"/>
      <c r="D204" s="40"/>
      <c r="E204" s="41"/>
      <c r="F204" s="41"/>
      <c r="G204" s="41"/>
      <c r="H204" s="41"/>
      <c r="I204" s="1"/>
      <c r="J204" s="3"/>
      <c r="K204" s="3"/>
      <c r="L204" s="3"/>
      <c r="M204" s="3"/>
      <c r="N204" s="3"/>
      <c r="O204" s="3"/>
      <c r="P204" s="3"/>
      <c r="Q204" s="3"/>
      <c r="R204" s="3"/>
      <c r="S204" s="3"/>
      <c r="T204" s="3"/>
      <c r="U204" s="3"/>
      <c r="V204" s="3"/>
      <c r="W204" s="3"/>
      <c r="X204" s="3"/>
      <c r="Y204" s="3"/>
      <c r="Z204" s="3"/>
    </row>
    <row r="205" ht="15.75" customHeight="1">
      <c r="A205" s="40"/>
      <c r="B205" s="40"/>
      <c r="C205" s="40"/>
      <c r="D205" s="40"/>
      <c r="E205" s="41"/>
      <c r="F205" s="41"/>
      <c r="G205" s="41"/>
      <c r="H205" s="41"/>
      <c r="I205" s="1"/>
      <c r="J205" s="3"/>
      <c r="K205" s="3"/>
      <c r="L205" s="3"/>
      <c r="M205" s="3"/>
      <c r="N205" s="3"/>
      <c r="O205" s="3"/>
      <c r="P205" s="3"/>
      <c r="Q205" s="3"/>
      <c r="R205" s="3"/>
      <c r="S205" s="3"/>
      <c r="T205" s="3"/>
      <c r="U205" s="3"/>
      <c r="V205" s="3"/>
      <c r="W205" s="3"/>
      <c r="X205" s="3"/>
      <c r="Y205" s="3"/>
      <c r="Z205" s="3"/>
    </row>
    <row r="206" ht="15.75" customHeight="1">
      <c r="A206" s="40"/>
      <c r="B206" s="40"/>
      <c r="C206" s="40"/>
      <c r="D206" s="40"/>
      <c r="E206" s="41"/>
      <c r="F206" s="41"/>
      <c r="G206" s="41"/>
      <c r="H206" s="41"/>
      <c r="I206" s="1"/>
      <c r="J206" s="3"/>
      <c r="K206" s="3"/>
      <c r="L206" s="3"/>
      <c r="M206" s="3"/>
      <c r="N206" s="3"/>
      <c r="O206" s="3"/>
      <c r="P206" s="3"/>
      <c r="Q206" s="3"/>
      <c r="R206" s="3"/>
      <c r="S206" s="3"/>
      <c r="T206" s="3"/>
      <c r="U206" s="3"/>
      <c r="V206" s="3"/>
      <c r="W206" s="3"/>
      <c r="X206" s="3"/>
      <c r="Y206" s="3"/>
      <c r="Z206" s="3"/>
    </row>
    <row r="207" ht="15.75" customHeight="1">
      <c r="A207" s="40"/>
      <c r="B207" s="40"/>
      <c r="C207" s="40"/>
      <c r="D207" s="40"/>
      <c r="E207" s="41"/>
      <c r="F207" s="41"/>
      <c r="G207" s="41"/>
      <c r="H207" s="41"/>
      <c r="I207" s="1"/>
      <c r="J207" s="3"/>
      <c r="K207" s="3"/>
      <c r="L207" s="3"/>
      <c r="M207" s="3"/>
      <c r="N207" s="3"/>
      <c r="O207" s="3"/>
      <c r="P207" s="3"/>
      <c r="Q207" s="3"/>
      <c r="R207" s="3"/>
      <c r="S207" s="3"/>
      <c r="T207" s="3"/>
      <c r="U207" s="3"/>
      <c r="V207" s="3"/>
      <c r="W207" s="3"/>
      <c r="X207" s="3"/>
      <c r="Y207" s="3"/>
      <c r="Z207" s="3"/>
    </row>
    <row r="208" ht="15.75" customHeight="1">
      <c r="A208" s="40"/>
      <c r="B208" s="40"/>
      <c r="C208" s="40"/>
      <c r="D208" s="40"/>
      <c r="E208" s="41"/>
      <c r="F208" s="41"/>
      <c r="G208" s="41"/>
      <c r="H208" s="41"/>
      <c r="I208" s="1"/>
      <c r="J208" s="3"/>
      <c r="K208" s="3"/>
      <c r="L208" s="3"/>
      <c r="M208" s="3"/>
      <c r="N208" s="3"/>
      <c r="O208" s="3"/>
      <c r="P208" s="3"/>
      <c r="Q208" s="3"/>
      <c r="R208" s="3"/>
      <c r="S208" s="3"/>
      <c r="T208" s="3"/>
      <c r="U208" s="3"/>
      <c r="V208" s="3"/>
      <c r="W208" s="3"/>
      <c r="X208" s="3"/>
      <c r="Y208" s="3"/>
      <c r="Z208" s="3"/>
    </row>
    <row r="209" ht="15.75" customHeight="1">
      <c r="A209" s="40"/>
      <c r="B209" s="40"/>
      <c r="C209" s="40"/>
      <c r="D209" s="40"/>
      <c r="E209" s="41"/>
      <c r="F209" s="41"/>
      <c r="G209" s="41"/>
      <c r="H209" s="41"/>
      <c r="I209" s="1"/>
      <c r="J209" s="3"/>
      <c r="K209" s="3"/>
      <c r="L209" s="3"/>
      <c r="M209" s="3"/>
      <c r="N209" s="3"/>
      <c r="O209" s="3"/>
      <c r="P209" s="3"/>
      <c r="Q209" s="3"/>
      <c r="R209" s="3"/>
      <c r="S209" s="3"/>
      <c r="T209" s="3"/>
      <c r="U209" s="3"/>
      <c r="V209" s="3"/>
      <c r="W209" s="3"/>
      <c r="X209" s="3"/>
      <c r="Y209" s="3"/>
      <c r="Z209" s="3"/>
    </row>
    <row r="210" ht="15.75" customHeight="1">
      <c r="A210" s="40"/>
      <c r="B210" s="40"/>
      <c r="C210" s="40"/>
      <c r="D210" s="40"/>
      <c r="E210" s="41"/>
      <c r="F210" s="41"/>
      <c r="G210" s="41"/>
      <c r="H210" s="41"/>
      <c r="I210" s="1"/>
      <c r="J210" s="3"/>
      <c r="K210" s="3"/>
      <c r="L210" s="3"/>
      <c r="M210" s="3"/>
      <c r="N210" s="3"/>
      <c r="O210" s="3"/>
      <c r="P210" s="3"/>
      <c r="Q210" s="3"/>
      <c r="R210" s="3"/>
      <c r="S210" s="3"/>
      <c r="T210" s="3"/>
      <c r="U210" s="3"/>
      <c r="V210" s="3"/>
      <c r="W210" s="3"/>
      <c r="X210" s="3"/>
      <c r="Y210" s="3"/>
      <c r="Z210" s="3"/>
    </row>
    <row r="211" ht="15.75" customHeight="1">
      <c r="A211" s="40"/>
      <c r="B211" s="40"/>
      <c r="C211" s="40"/>
      <c r="D211" s="40"/>
      <c r="E211" s="41"/>
      <c r="F211" s="41"/>
      <c r="G211" s="41"/>
      <c r="H211" s="41"/>
      <c r="I211" s="1"/>
      <c r="J211" s="3"/>
      <c r="K211" s="3"/>
      <c r="L211" s="3"/>
      <c r="M211" s="3"/>
      <c r="N211" s="3"/>
      <c r="O211" s="3"/>
      <c r="P211" s="3"/>
      <c r="Q211" s="3"/>
      <c r="R211" s="3"/>
      <c r="S211" s="3"/>
      <c r="T211" s="3"/>
      <c r="U211" s="3"/>
      <c r="V211" s="3"/>
      <c r="W211" s="3"/>
      <c r="X211" s="3"/>
      <c r="Y211" s="3"/>
      <c r="Z211" s="3"/>
    </row>
    <row r="212" ht="15.75" customHeight="1">
      <c r="A212" s="40"/>
      <c r="B212" s="40"/>
      <c r="C212" s="40"/>
      <c r="D212" s="40"/>
      <c r="E212" s="41"/>
      <c r="F212" s="41"/>
      <c r="G212" s="41"/>
      <c r="H212" s="41"/>
      <c r="I212" s="1"/>
      <c r="J212" s="3"/>
      <c r="K212" s="3"/>
      <c r="L212" s="3"/>
      <c r="M212" s="3"/>
      <c r="N212" s="3"/>
      <c r="O212" s="3"/>
      <c r="P212" s="3"/>
      <c r="Q212" s="3"/>
      <c r="R212" s="3"/>
      <c r="S212" s="3"/>
      <c r="T212" s="3"/>
      <c r="U212" s="3"/>
      <c r="V212" s="3"/>
      <c r="W212" s="3"/>
      <c r="X212" s="3"/>
      <c r="Y212" s="3"/>
      <c r="Z212" s="3"/>
    </row>
    <row r="213" ht="15.75" customHeight="1">
      <c r="A213" s="40"/>
      <c r="B213" s="40"/>
      <c r="C213" s="40"/>
      <c r="D213" s="40"/>
      <c r="E213" s="41"/>
      <c r="F213" s="41"/>
      <c r="G213" s="41"/>
      <c r="H213" s="41"/>
      <c r="I213" s="1"/>
      <c r="J213" s="3"/>
      <c r="K213" s="3"/>
      <c r="L213" s="3"/>
      <c r="M213" s="3"/>
      <c r="N213" s="3"/>
      <c r="O213" s="3"/>
      <c r="P213" s="3"/>
      <c r="Q213" s="3"/>
      <c r="R213" s="3"/>
      <c r="S213" s="3"/>
      <c r="T213" s="3"/>
      <c r="U213" s="3"/>
      <c r="V213" s="3"/>
      <c r="W213" s="3"/>
      <c r="X213" s="3"/>
      <c r="Y213" s="3"/>
      <c r="Z213" s="3"/>
    </row>
    <row r="214" ht="15.75" customHeight="1">
      <c r="A214" s="40"/>
      <c r="B214" s="40"/>
      <c r="C214" s="40"/>
      <c r="D214" s="40"/>
      <c r="E214" s="41"/>
      <c r="F214" s="41"/>
      <c r="G214" s="41"/>
      <c r="H214" s="41"/>
      <c r="I214" s="1"/>
      <c r="J214" s="3"/>
      <c r="K214" s="3"/>
      <c r="L214" s="3"/>
      <c r="M214" s="3"/>
      <c r="N214" s="3"/>
      <c r="O214" s="3"/>
      <c r="P214" s="3"/>
      <c r="Q214" s="3"/>
      <c r="R214" s="3"/>
      <c r="S214" s="3"/>
      <c r="T214" s="3"/>
      <c r="U214" s="3"/>
      <c r="V214" s="3"/>
      <c r="W214" s="3"/>
      <c r="X214" s="3"/>
      <c r="Y214" s="3"/>
      <c r="Z214" s="3"/>
    </row>
    <row r="215" ht="15.75" customHeight="1">
      <c r="A215" s="40"/>
      <c r="B215" s="40"/>
      <c r="C215" s="40"/>
      <c r="D215" s="40"/>
      <c r="E215" s="41"/>
      <c r="F215" s="41"/>
      <c r="G215" s="41"/>
      <c r="H215" s="41"/>
      <c r="I215" s="1"/>
      <c r="J215" s="3"/>
      <c r="K215" s="3"/>
      <c r="L215" s="3"/>
      <c r="M215" s="3"/>
      <c r="N215" s="3"/>
      <c r="O215" s="3"/>
      <c r="P215" s="3"/>
      <c r="Q215" s="3"/>
      <c r="R215" s="3"/>
      <c r="S215" s="3"/>
      <c r="T215" s="3"/>
      <c r="U215" s="3"/>
      <c r="V215" s="3"/>
      <c r="W215" s="3"/>
      <c r="X215" s="3"/>
      <c r="Y215" s="3"/>
      <c r="Z215" s="3"/>
    </row>
    <row r="216" ht="15.75" customHeight="1">
      <c r="A216" s="40"/>
      <c r="B216" s="40"/>
      <c r="C216" s="40"/>
      <c r="D216" s="40"/>
      <c r="E216" s="41"/>
      <c r="F216" s="41"/>
      <c r="G216" s="41"/>
      <c r="H216" s="41"/>
      <c r="I216" s="1"/>
      <c r="J216" s="3"/>
      <c r="K216" s="3"/>
      <c r="L216" s="3"/>
      <c r="M216" s="3"/>
      <c r="N216" s="3"/>
      <c r="O216" s="3"/>
      <c r="P216" s="3"/>
      <c r="Q216" s="3"/>
      <c r="R216" s="3"/>
      <c r="S216" s="3"/>
      <c r="T216" s="3"/>
      <c r="U216" s="3"/>
      <c r="V216" s="3"/>
      <c r="W216" s="3"/>
      <c r="X216" s="3"/>
      <c r="Y216" s="3"/>
      <c r="Z216" s="3"/>
    </row>
    <row r="217" ht="15.75" customHeight="1">
      <c r="A217" s="40"/>
      <c r="B217" s="40"/>
      <c r="C217" s="40"/>
      <c r="D217" s="40"/>
      <c r="E217" s="41"/>
      <c r="F217" s="41"/>
      <c r="G217" s="41"/>
      <c r="H217" s="41"/>
      <c r="I217" s="1"/>
      <c r="J217" s="3"/>
      <c r="K217" s="3"/>
      <c r="L217" s="3"/>
      <c r="M217" s="3"/>
      <c r="N217" s="3"/>
      <c r="O217" s="3"/>
      <c r="P217" s="3"/>
      <c r="Q217" s="3"/>
      <c r="R217" s="3"/>
      <c r="S217" s="3"/>
      <c r="T217" s="3"/>
      <c r="U217" s="3"/>
      <c r="V217" s="3"/>
      <c r="W217" s="3"/>
      <c r="X217" s="3"/>
      <c r="Y217" s="3"/>
      <c r="Z217" s="3"/>
    </row>
    <row r="218" ht="15.75" customHeight="1">
      <c r="A218" s="40"/>
      <c r="B218" s="40"/>
      <c r="C218" s="40"/>
      <c r="D218" s="40"/>
      <c r="E218" s="41"/>
      <c r="F218" s="41"/>
      <c r="G218" s="41"/>
      <c r="H218" s="41"/>
      <c r="I218" s="1"/>
      <c r="J218" s="3"/>
      <c r="K218" s="3"/>
      <c r="L218" s="3"/>
      <c r="M218" s="3"/>
      <c r="N218" s="3"/>
      <c r="O218" s="3"/>
      <c r="P218" s="3"/>
      <c r="Q218" s="3"/>
      <c r="R218" s="3"/>
      <c r="S218" s="3"/>
      <c r="T218" s="3"/>
      <c r="U218" s="3"/>
      <c r="V218" s="3"/>
      <c r="W218" s="3"/>
      <c r="X218" s="3"/>
      <c r="Y218" s="3"/>
      <c r="Z218" s="3"/>
    </row>
    <row r="219" ht="15.75" customHeight="1">
      <c r="A219" s="40"/>
      <c r="B219" s="40"/>
      <c r="C219" s="40"/>
      <c r="D219" s="40"/>
      <c r="E219" s="41"/>
      <c r="F219" s="41"/>
      <c r="G219" s="41"/>
      <c r="H219" s="41"/>
      <c r="I219" s="1"/>
      <c r="J219" s="3"/>
      <c r="K219" s="3"/>
      <c r="L219" s="3"/>
      <c r="M219" s="3"/>
      <c r="N219" s="3"/>
      <c r="O219" s="3"/>
      <c r="P219" s="3"/>
      <c r="Q219" s="3"/>
      <c r="R219" s="3"/>
      <c r="S219" s="3"/>
      <c r="T219" s="3"/>
      <c r="U219" s="3"/>
      <c r="V219" s="3"/>
      <c r="W219" s="3"/>
      <c r="X219" s="3"/>
      <c r="Y219" s="3"/>
      <c r="Z219" s="3"/>
    </row>
    <row r="220" ht="15.75" customHeight="1">
      <c r="A220" s="40"/>
      <c r="B220" s="40"/>
      <c r="C220" s="40"/>
      <c r="D220" s="40"/>
      <c r="E220" s="41"/>
      <c r="F220" s="41"/>
      <c r="G220" s="41"/>
      <c r="H220" s="41"/>
      <c r="I220" s="1"/>
      <c r="J220" s="3"/>
      <c r="K220" s="3"/>
      <c r="L220" s="3"/>
      <c r="M220" s="3"/>
      <c r="N220" s="3"/>
      <c r="O220" s="3"/>
      <c r="P220" s="3"/>
      <c r="Q220" s="3"/>
      <c r="R220" s="3"/>
      <c r="S220" s="3"/>
      <c r="T220" s="3"/>
      <c r="U220" s="3"/>
      <c r="V220" s="3"/>
      <c r="W220" s="3"/>
      <c r="X220" s="3"/>
      <c r="Y220" s="3"/>
      <c r="Z220" s="3"/>
    </row>
    <row r="221" ht="15.75" customHeight="1">
      <c r="A221" s="40"/>
      <c r="B221" s="40"/>
      <c r="C221" s="40"/>
      <c r="D221" s="40"/>
      <c r="E221" s="41"/>
      <c r="F221" s="41"/>
      <c r="G221" s="41"/>
      <c r="H221" s="41"/>
      <c r="I221" s="1"/>
      <c r="J221" s="3"/>
      <c r="K221" s="3"/>
      <c r="L221" s="3"/>
      <c r="M221" s="3"/>
      <c r="N221" s="3"/>
      <c r="O221" s="3"/>
      <c r="P221" s="3"/>
      <c r="Q221" s="3"/>
      <c r="R221" s="3"/>
      <c r="S221" s="3"/>
      <c r="T221" s="3"/>
      <c r="U221" s="3"/>
      <c r="V221" s="3"/>
      <c r="W221" s="3"/>
      <c r="X221" s="3"/>
      <c r="Y221" s="3"/>
      <c r="Z221" s="3"/>
    </row>
    <row r="222" ht="15.75" customHeight="1">
      <c r="A222" s="40"/>
      <c r="B222" s="40"/>
      <c r="C222" s="40"/>
      <c r="D222" s="40"/>
      <c r="E222" s="41"/>
      <c r="F222" s="41"/>
      <c r="G222" s="41"/>
      <c r="H222" s="41"/>
      <c r="I222" s="1"/>
      <c r="J222" s="3"/>
      <c r="K222" s="3"/>
      <c r="L222" s="3"/>
      <c r="M222" s="3"/>
      <c r="N222" s="3"/>
      <c r="O222" s="3"/>
      <c r="P222" s="3"/>
      <c r="Q222" s="3"/>
      <c r="R222" s="3"/>
      <c r="S222" s="3"/>
      <c r="T222" s="3"/>
      <c r="U222" s="3"/>
      <c r="V222" s="3"/>
      <c r="W222" s="3"/>
      <c r="X222" s="3"/>
      <c r="Y222" s="3"/>
      <c r="Z222" s="3"/>
    </row>
    <row r="223" ht="15.75" customHeight="1">
      <c r="A223" s="40"/>
      <c r="B223" s="40"/>
      <c r="C223" s="40"/>
      <c r="D223" s="40"/>
      <c r="E223" s="41"/>
      <c r="F223" s="41"/>
      <c r="G223" s="41"/>
      <c r="H223" s="41"/>
      <c r="I223" s="1"/>
      <c r="J223" s="3"/>
      <c r="K223" s="3"/>
      <c r="L223" s="3"/>
      <c r="M223" s="3"/>
      <c r="N223" s="3"/>
      <c r="O223" s="3"/>
      <c r="P223" s="3"/>
      <c r="Q223" s="3"/>
      <c r="R223" s="3"/>
      <c r="S223" s="3"/>
      <c r="T223" s="3"/>
      <c r="U223" s="3"/>
      <c r="V223" s="3"/>
      <c r="W223" s="3"/>
      <c r="X223" s="3"/>
      <c r="Y223" s="3"/>
      <c r="Z223" s="3"/>
    </row>
    <row r="224" ht="15.75" customHeight="1">
      <c r="A224" s="40"/>
      <c r="B224" s="40"/>
      <c r="C224" s="40"/>
      <c r="D224" s="40"/>
      <c r="E224" s="41"/>
      <c r="F224" s="41"/>
      <c r="G224" s="41"/>
      <c r="H224" s="41"/>
      <c r="I224" s="1"/>
      <c r="J224" s="3"/>
      <c r="K224" s="3"/>
      <c r="L224" s="3"/>
      <c r="M224" s="3"/>
      <c r="N224" s="3"/>
      <c r="O224" s="3"/>
      <c r="P224" s="3"/>
      <c r="Q224" s="3"/>
      <c r="R224" s="3"/>
      <c r="S224" s="3"/>
      <c r="T224" s="3"/>
      <c r="U224" s="3"/>
      <c r="V224" s="3"/>
      <c r="W224" s="3"/>
      <c r="X224" s="3"/>
      <c r="Y224" s="3"/>
      <c r="Z224" s="3"/>
    </row>
    <row r="225" ht="15.75" customHeight="1">
      <c r="A225" s="40"/>
      <c r="B225" s="40"/>
      <c r="C225" s="40"/>
      <c r="D225" s="40"/>
      <c r="E225" s="41"/>
      <c r="F225" s="41"/>
      <c r="G225" s="41"/>
      <c r="H225" s="41"/>
      <c r="I225" s="1"/>
      <c r="J225" s="3"/>
      <c r="K225" s="3"/>
      <c r="L225" s="3"/>
      <c r="M225" s="3"/>
      <c r="N225" s="3"/>
      <c r="O225" s="3"/>
      <c r="P225" s="3"/>
      <c r="Q225" s="3"/>
      <c r="R225" s="3"/>
      <c r="S225" s="3"/>
      <c r="T225" s="3"/>
      <c r="U225" s="3"/>
      <c r="V225" s="3"/>
      <c r="W225" s="3"/>
      <c r="X225" s="3"/>
      <c r="Y225" s="3"/>
      <c r="Z225" s="3"/>
    </row>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10:I10"/>
    <mergeCell ref="A25:I25"/>
    <mergeCell ref="A2:I2"/>
    <mergeCell ref="A4:I4"/>
    <mergeCell ref="A5:I5"/>
    <mergeCell ref="A6:I6"/>
    <mergeCell ref="A7:I7"/>
    <mergeCell ref="A8:I8"/>
    <mergeCell ref="A9:I9"/>
  </mergeCells>
  <printOptions/>
  <pageMargins bottom="1.0" footer="0.0" header="0.0" left="0.75" right="0.75" top="1.0"/>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20.86"/>
    <col customWidth="1" min="3" max="3" width="12.0"/>
    <col customWidth="1" min="4" max="4" width="16.43"/>
    <col customWidth="1" min="5" max="5" width="13.14"/>
    <col customWidth="1" min="6" max="7" width="10.43"/>
    <col customWidth="1" min="8" max="8" width="10.0"/>
    <col customWidth="1" min="10" max="10" width="6.29"/>
    <col customWidth="1" min="11" max="11" width="8.14"/>
    <col customWidth="1" min="12" max="13" width="8.86"/>
    <col customWidth="1" min="14" max="14" width="13.43"/>
    <col customWidth="1" min="15" max="31" width="8.0"/>
  </cols>
  <sheetData>
    <row r="1" ht="9.0" customHeight="1">
      <c r="A1" s="40"/>
      <c r="B1" s="41"/>
      <c r="C1" s="41"/>
      <c r="D1" s="1"/>
      <c r="E1" s="1"/>
      <c r="F1" s="1"/>
      <c r="G1" s="1"/>
      <c r="H1" s="1"/>
      <c r="I1" s="1"/>
      <c r="J1" s="1"/>
      <c r="K1" s="1"/>
    </row>
    <row r="2" ht="18.0" customHeight="1">
      <c r="A2" s="411" t="s">
        <v>5018</v>
      </c>
      <c r="B2" s="173"/>
      <c r="C2" s="173"/>
      <c r="D2" s="173"/>
      <c r="E2" s="173"/>
      <c r="F2" s="173"/>
      <c r="G2" s="173"/>
      <c r="H2" s="173"/>
      <c r="I2" s="173"/>
      <c r="J2" s="173"/>
      <c r="K2" s="173"/>
      <c r="L2" s="173"/>
      <c r="M2" s="173"/>
      <c r="N2" s="177"/>
      <c r="O2" s="177"/>
      <c r="P2" s="177"/>
      <c r="Q2" s="177"/>
      <c r="R2" s="177"/>
      <c r="S2" s="177"/>
      <c r="T2" s="177"/>
      <c r="U2" s="177"/>
      <c r="V2" s="177"/>
      <c r="W2" s="177"/>
      <c r="X2" s="177"/>
      <c r="Y2" s="177"/>
      <c r="Z2" s="177"/>
      <c r="AA2" s="177"/>
      <c r="AB2" s="177"/>
      <c r="AC2" s="177"/>
      <c r="AD2" s="177"/>
      <c r="AE2" s="177"/>
    </row>
    <row r="3">
      <c r="A3" s="220"/>
      <c r="B3" s="220"/>
      <c r="C3" s="220"/>
      <c r="D3" s="220"/>
      <c r="E3" s="220"/>
      <c r="F3" s="220"/>
      <c r="G3" s="220"/>
      <c r="H3" s="220"/>
      <c r="I3" s="220"/>
      <c r="J3" s="220"/>
      <c r="K3" s="220"/>
      <c r="L3" s="176"/>
      <c r="M3" s="176"/>
      <c r="N3" s="177"/>
      <c r="O3" s="177"/>
      <c r="P3" s="177"/>
      <c r="Q3" s="177"/>
      <c r="R3" s="177"/>
      <c r="S3" s="177"/>
      <c r="T3" s="177"/>
      <c r="U3" s="177"/>
      <c r="V3" s="177"/>
      <c r="W3" s="177"/>
      <c r="X3" s="177"/>
      <c r="Y3" s="177"/>
      <c r="Z3" s="177"/>
      <c r="AA3" s="177"/>
      <c r="AB3" s="177"/>
      <c r="AC3" s="177"/>
      <c r="AD3" s="177"/>
      <c r="AE3" s="177"/>
    </row>
    <row r="4" ht="15.75" customHeight="1">
      <c r="A4" s="49" t="s">
        <v>5019</v>
      </c>
      <c r="B4" s="44"/>
      <c r="C4" s="44"/>
      <c r="D4" s="44"/>
      <c r="E4" s="44"/>
      <c r="F4" s="44"/>
      <c r="G4" s="44"/>
      <c r="H4" s="44"/>
      <c r="I4" s="44"/>
      <c r="J4" s="44"/>
      <c r="K4" s="44"/>
      <c r="L4" s="44"/>
      <c r="M4" s="45"/>
      <c r="N4" s="47"/>
      <c r="O4" s="47"/>
      <c r="P4" s="47"/>
      <c r="Q4" s="47"/>
      <c r="R4" s="47"/>
      <c r="S4" s="47"/>
      <c r="T4" s="47"/>
      <c r="U4" s="47"/>
      <c r="V4" s="47"/>
      <c r="W4" s="47"/>
      <c r="X4" s="47"/>
      <c r="Y4" s="47"/>
      <c r="Z4" s="47"/>
      <c r="AA4" s="47"/>
      <c r="AB4" s="47"/>
      <c r="AC4" s="47"/>
      <c r="AD4" s="47"/>
      <c r="AE4" s="47"/>
    </row>
    <row r="5" ht="27.75" customHeight="1">
      <c r="A5" s="49" t="s">
        <v>5020</v>
      </c>
      <c r="B5" s="44"/>
      <c r="C5" s="44"/>
      <c r="D5" s="44"/>
      <c r="E5" s="44"/>
      <c r="F5" s="44"/>
      <c r="G5" s="44"/>
      <c r="H5" s="44"/>
      <c r="I5" s="44"/>
      <c r="J5" s="44"/>
      <c r="K5" s="44"/>
      <c r="L5" s="44"/>
      <c r="M5" s="45"/>
      <c r="N5" s="47"/>
      <c r="O5" s="47"/>
      <c r="P5" s="47"/>
      <c r="Q5" s="47"/>
      <c r="R5" s="47"/>
      <c r="S5" s="47"/>
      <c r="T5" s="47"/>
      <c r="U5" s="47"/>
      <c r="V5" s="47"/>
      <c r="W5" s="47"/>
      <c r="X5" s="47"/>
      <c r="Y5" s="47"/>
      <c r="Z5" s="47"/>
      <c r="AA5" s="47"/>
      <c r="AB5" s="47"/>
      <c r="AC5" s="47"/>
      <c r="AD5" s="47"/>
      <c r="AE5" s="47"/>
    </row>
    <row r="6" ht="51.75" customHeight="1">
      <c r="A6" s="49" t="s">
        <v>5021</v>
      </c>
      <c r="B6" s="44"/>
      <c r="C6" s="44"/>
      <c r="D6" s="44"/>
      <c r="E6" s="44"/>
      <c r="F6" s="44"/>
      <c r="G6" s="44"/>
      <c r="H6" s="44"/>
      <c r="I6" s="44"/>
      <c r="J6" s="44"/>
      <c r="K6" s="44"/>
      <c r="L6" s="44"/>
      <c r="M6" s="45"/>
      <c r="N6" s="47"/>
      <c r="O6" s="47"/>
      <c r="P6" s="47"/>
      <c r="Q6" s="47"/>
      <c r="R6" s="47"/>
      <c r="S6" s="47"/>
      <c r="T6" s="47"/>
      <c r="U6" s="47"/>
      <c r="V6" s="47"/>
      <c r="W6" s="47"/>
      <c r="X6" s="47"/>
      <c r="Y6" s="47"/>
      <c r="Z6" s="47"/>
      <c r="AA6" s="47"/>
      <c r="AB6" s="47"/>
      <c r="AC6" s="47"/>
      <c r="AD6" s="47"/>
      <c r="AE6" s="47"/>
    </row>
    <row r="7" ht="14.25" customHeight="1">
      <c r="A7" s="49" t="s">
        <v>3464</v>
      </c>
      <c r="B7" s="44"/>
      <c r="C7" s="44"/>
      <c r="D7" s="44"/>
      <c r="E7" s="44"/>
      <c r="F7" s="44"/>
      <c r="G7" s="44"/>
      <c r="H7" s="44"/>
      <c r="I7" s="44"/>
      <c r="J7" s="44"/>
      <c r="K7" s="44"/>
      <c r="L7" s="44"/>
      <c r="M7" s="45"/>
      <c r="N7" s="47"/>
      <c r="O7" s="47"/>
      <c r="P7" s="47"/>
      <c r="Q7" s="47"/>
      <c r="R7" s="47"/>
      <c r="S7" s="47"/>
      <c r="T7" s="47"/>
      <c r="U7" s="47"/>
      <c r="V7" s="47"/>
      <c r="W7" s="47"/>
      <c r="X7" s="47"/>
      <c r="Y7" s="47"/>
      <c r="Z7" s="47"/>
      <c r="AA7" s="47"/>
      <c r="AB7" s="47"/>
      <c r="AC7" s="47"/>
      <c r="AD7" s="47"/>
      <c r="AE7" s="47"/>
    </row>
    <row r="8" ht="26.25" customHeight="1">
      <c r="A8" s="49" t="s">
        <v>5022</v>
      </c>
      <c r="B8" s="44"/>
      <c r="C8" s="44"/>
      <c r="D8" s="44"/>
      <c r="E8" s="44"/>
      <c r="F8" s="44"/>
      <c r="G8" s="44"/>
      <c r="H8" s="44"/>
      <c r="I8" s="44"/>
      <c r="J8" s="44"/>
      <c r="K8" s="44"/>
      <c r="L8" s="44"/>
      <c r="M8" s="45"/>
      <c r="N8" s="47"/>
      <c r="O8" s="47"/>
      <c r="P8" s="47"/>
      <c r="Q8" s="47"/>
      <c r="R8" s="47"/>
      <c r="S8" s="47"/>
      <c r="T8" s="47"/>
      <c r="U8" s="47"/>
      <c r="V8" s="47"/>
      <c r="W8" s="47"/>
      <c r="X8" s="47"/>
      <c r="Y8" s="47"/>
      <c r="Z8" s="47"/>
      <c r="AA8" s="47"/>
      <c r="AB8" s="47"/>
      <c r="AC8" s="47"/>
      <c r="AD8" s="47"/>
      <c r="AE8" s="47"/>
    </row>
    <row r="9" ht="55.5" customHeight="1">
      <c r="A9" s="52" t="s">
        <v>5023</v>
      </c>
      <c r="B9" s="44"/>
      <c r="C9" s="44"/>
      <c r="D9" s="44"/>
      <c r="E9" s="44"/>
      <c r="F9" s="44"/>
      <c r="G9" s="44"/>
      <c r="H9" s="44"/>
      <c r="I9" s="44"/>
      <c r="J9" s="44"/>
      <c r="K9" s="44"/>
      <c r="L9" s="44"/>
      <c r="M9" s="45"/>
      <c r="N9" s="177"/>
      <c r="O9" s="177"/>
      <c r="P9" s="177"/>
      <c r="Q9" s="177"/>
      <c r="R9" s="177"/>
      <c r="S9" s="177"/>
      <c r="T9" s="177"/>
      <c r="U9" s="177"/>
      <c r="V9" s="177"/>
      <c r="W9" s="177"/>
      <c r="X9" s="177"/>
      <c r="Y9" s="177"/>
      <c r="Z9" s="177"/>
      <c r="AA9" s="177"/>
      <c r="AB9" s="177"/>
      <c r="AC9" s="177"/>
      <c r="AD9" s="177"/>
      <c r="AE9" s="177"/>
    </row>
    <row r="10">
      <c r="A10" s="53"/>
      <c r="B10" s="54"/>
      <c r="C10" s="54"/>
      <c r="D10" s="53"/>
      <c r="E10" s="53"/>
      <c r="F10" s="53"/>
      <c r="G10" s="53"/>
      <c r="H10" s="53"/>
      <c r="I10" s="53"/>
      <c r="J10" s="53"/>
      <c r="K10" s="53"/>
      <c r="L10" s="1"/>
      <c r="M10" s="1"/>
    </row>
    <row r="11">
      <c r="A11" s="40"/>
      <c r="B11" s="41"/>
      <c r="C11" s="41"/>
      <c r="D11" s="1"/>
      <c r="E11" s="1"/>
      <c r="F11" s="1"/>
      <c r="G11" s="1"/>
      <c r="H11" s="1"/>
      <c r="I11" s="1"/>
      <c r="J11" s="1"/>
      <c r="K11" s="1"/>
    </row>
    <row r="12" ht="51.75" customHeight="1">
      <c r="A12" s="197" t="s">
        <v>5024</v>
      </c>
      <c r="B12" s="224" t="s">
        <v>3469</v>
      </c>
      <c r="C12" s="198" t="s">
        <v>7</v>
      </c>
      <c r="D12" s="223" t="s">
        <v>3470</v>
      </c>
      <c r="E12" s="224" t="s">
        <v>3471</v>
      </c>
      <c r="F12" s="224" t="s">
        <v>130</v>
      </c>
      <c r="G12" s="224" t="s">
        <v>3472</v>
      </c>
      <c r="H12" s="224" t="s">
        <v>3473</v>
      </c>
      <c r="I12" s="179" t="s">
        <v>132</v>
      </c>
      <c r="J12" s="179" t="s">
        <v>133</v>
      </c>
      <c r="K12" s="179" t="s">
        <v>134</v>
      </c>
      <c r="L12" s="197" t="s">
        <v>135</v>
      </c>
      <c r="M12" s="197" t="s">
        <v>139</v>
      </c>
      <c r="N12" s="180" t="s">
        <v>140</v>
      </c>
    </row>
    <row r="13">
      <c r="A13" s="67"/>
      <c r="B13" s="67"/>
      <c r="C13" s="65"/>
      <c r="D13" s="68"/>
      <c r="E13" s="376"/>
      <c r="F13" s="183"/>
      <c r="G13" s="183"/>
      <c r="H13" s="621"/>
      <c r="I13" s="185"/>
      <c r="J13" s="185"/>
      <c r="K13" s="185"/>
      <c r="L13" s="186"/>
      <c r="M13" s="186"/>
    </row>
    <row r="14">
      <c r="A14" s="67"/>
      <c r="B14" s="67"/>
      <c r="C14" s="65"/>
      <c r="D14" s="68"/>
      <c r="E14" s="377"/>
      <c r="F14" s="69"/>
      <c r="G14" s="69"/>
      <c r="H14" s="184"/>
      <c r="I14" s="185"/>
      <c r="J14" s="185"/>
      <c r="K14" s="185"/>
      <c r="L14" s="186"/>
      <c r="M14" s="186"/>
    </row>
    <row r="15">
      <c r="A15" s="67"/>
      <c r="B15" s="67"/>
      <c r="C15" s="65"/>
      <c r="D15" s="68"/>
      <c r="E15" s="377"/>
      <c r="F15" s="183"/>
      <c r="G15" s="183"/>
      <c r="H15" s="184"/>
      <c r="I15" s="185"/>
      <c r="J15" s="185"/>
      <c r="K15" s="185"/>
      <c r="L15" s="186"/>
      <c r="M15" s="186"/>
    </row>
    <row r="16">
      <c r="A16" s="67"/>
      <c r="B16" s="67"/>
      <c r="C16" s="65"/>
      <c r="D16" s="68"/>
      <c r="E16" s="377"/>
      <c r="F16" s="69"/>
      <c r="G16" s="69"/>
      <c r="H16" s="184"/>
      <c r="I16" s="185"/>
      <c r="J16" s="185"/>
      <c r="K16" s="185"/>
      <c r="L16" s="186"/>
      <c r="M16" s="186"/>
    </row>
    <row r="17">
      <c r="A17" s="67"/>
      <c r="B17" s="67"/>
      <c r="C17" s="65"/>
      <c r="D17" s="68"/>
      <c r="E17" s="377"/>
      <c r="F17" s="69"/>
      <c r="G17" s="69"/>
      <c r="H17" s="184"/>
      <c r="I17" s="185"/>
      <c r="J17" s="185"/>
      <c r="K17" s="185"/>
      <c r="L17" s="186"/>
      <c r="M17" s="186"/>
    </row>
    <row r="18">
      <c r="A18" s="67"/>
      <c r="B18" s="67"/>
      <c r="C18" s="65"/>
      <c r="D18" s="68"/>
      <c r="E18" s="377"/>
      <c r="F18" s="69"/>
      <c r="G18" s="69"/>
      <c r="H18" s="184"/>
      <c r="I18" s="185"/>
      <c r="J18" s="185"/>
      <c r="K18" s="185"/>
      <c r="L18" s="186"/>
      <c r="M18" s="186"/>
    </row>
    <row r="19">
      <c r="A19" s="46" t="s">
        <v>98</v>
      </c>
      <c r="B19" s="41"/>
      <c r="C19" s="41"/>
      <c r="D19" s="41"/>
      <c r="E19" s="176"/>
      <c r="F19" s="427"/>
      <c r="G19" s="427"/>
      <c r="M19" s="427">
        <f>SUM(M13:M18)</f>
        <v>0</v>
      </c>
    </row>
    <row r="20">
      <c r="A20" s="40"/>
      <c r="B20" s="41"/>
      <c r="C20" s="41"/>
      <c r="D20" s="41"/>
      <c r="E20" s="41"/>
      <c r="F20" s="41"/>
      <c r="G20" s="41"/>
      <c r="H20" s="41"/>
      <c r="I20" s="41"/>
      <c r="J20" s="41"/>
      <c r="K20" s="41"/>
    </row>
    <row r="21" ht="15.75" customHeight="1">
      <c r="A21" s="428" t="s">
        <v>819</v>
      </c>
      <c r="B21" s="173"/>
      <c r="C21" s="173"/>
      <c r="D21" s="173"/>
      <c r="E21" s="173"/>
      <c r="F21" s="173"/>
      <c r="G21" s="173"/>
      <c r="H21" s="173"/>
      <c r="I21" s="3"/>
      <c r="J21" s="3"/>
      <c r="K21" s="3"/>
    </row>
    <row r="22" ht="15.75" customHeight="1">
      <c r="A22" s="40"/>
      <c r="B22" s="41"/>
      <c r="C22" s="41"/>
      <c r="D22" s="1"/>
      <c r="E22" s="1"/>
      <c r="F22" s="1"/>
      <c r="G22" s="1"/>
      <c r="H22" s="1"/>
      <c r="I22" s="1"/>
      <c r="J22" s="1"/>
      <c r="K22" s="1"/>
    </row>
    <row r="23" ht="15.75" customHeight="1">
      <c r="A23" s="40"/>
      <c r="B23" s="41"/>
      <c r="C23" s="41"/>
      <c r="D23" s="1"/>
      <c r="E23" s="1"/>
      <c r="F23" s="1"/>
      <c r="G23" s="1"/>
      <c r="H23" s="1"/>
      <c r="I23" s="1"/>
      <c r="J23" s="1"/>
      <c r="K23" s="1"/>
    </row>
    <row r="24" ht="15.75" customHeight="1">
      <c r="A24" s="40"/>
      <c r="B24" s="41"/>
      <c r="C24" s="41"/>
      <c r="D24" s="1"/>
      <c r="E24" s="1"/>
      <c r="F24" s="1"/>
      <c r="G24" s="1"/>
      <c r="H24" s="1"/>
      <c r="I24" s="1"/>
      <c r="J24" s="1"/>
      <c r="K24" s="1"/>
    </row>
    <row r="25" ht="15.75" customHeight="1">
      <c r="A25" s="40"/>
      <c r="B25" s="41"/>
      <c r="C25" s="41"/>
      <c r="D25" s="1"/>
      <c r="E25" s="1"/>
      <c r="F25" s="1"/>
      <c r="G25" s="1"/>
      <c r="H25" s="1"/>
      <c r="I25" s="1"/>
      <c r="J25" s="1"/>
      <c r="K25" s="1"/>
    </row>
    <row r="26" ht="15.75" customHeight="1">
      <c r="A26" s="40"/>
      <c r="B26" s="41"/>
      <c r="C26" s="41"/>
      <c r="D26" s="1"/>
      <c r="E26" s="1"/>
      <c r="F26" s="1"/>
      <c r="G26" s="1"/>
      <c r="H26" s="1"/>
      <c r="I26" s="1"/>
      <c r="J26" s="1"/>
      <c r="K26" s="1"/>
    </row>
    <row r="27" ht="15.75" customHeight="1">
      <c r="A27" s="40"/>
      <c r="B27" s="41"/>
      <c r="C27" s="41"/>
      <c r="D27" s="1"/>
      <c r="E27" s="1"/>
      <c r="F27" s="1"/>
      <c r="G27" s="1"/>
      <c r="H27" s="1"/>
      <c r="I27" s="1"/>
      <c r="J27" s="1"/>
      <c r="K27" s="1"/>
    </row>
    <row r="28" ht="15.75" customHeight="1">
      <c r="A28" s="40"/>
      <c r="B28" s="41"/>
      <c r="C28" s="41"/>
      <c r="D28" s="1"/>
      <c r="E28" s="1"/>
      <c r="F28" s="1"/>
      <c r="G28" s="1"/>
      <c r="H28" s="1"/>
      <c r="I28" s="1"/>
      <c r="J28" s="1"/>
      <c r="K28" s="1"/>
    </row>
    <row r="29" ht="15.75" customHeight="1">
      <c r="A29" s="40"/>
      <c r="B29" s="41"/>
      <c r="C29" s="41"/>
      <c r="D29" s="1"/>
      <c r="E29" s="1"/>
      <c r="F29" s="1"/>
      <c r="G29" s="1"/>
      <c r="H29" s="1"/>
      <c r="I29" s="1"/>
      <c r="J29" s="1"/>
      <c r="K29" s="1"/>
    </row>
    <row r="30" ht="15.75" customHeight="1">
      <c r="A30" s="40"/>
      <c r="B30" s="41"/>
      <c r="C30" s="41"/>
      <c r="D30" s="1"/>
      <c r="E30" s="1"/>
      <c r="F30" s="1"/>
      <c r="G30" s="1"/>
      <c r="H30" s="1"/>
      <c r="I30" s="1"/>
      <c r="J30" s="1"/>
      <c r="K30" s="1"/>
    </row>
    <row r="31" ht="15.75" customHeight="1">
      <c r="A31" s="40"/>
      <c r="B31" s="41"/>
      <c r="C31" s="41"/>
      <c r="D31" s="1"/>
      <c r="E31" s="1"/>
      <c r="F31" s="1"/>
      <c r="G31" s="1"/>
      <c r="H31" s="1"/>
      <c r="I31" s="1"/>
      <c r="J31" s="1"/>
      <c r="K31" s="1"/>
    </row>
    <row r="32" ht="15.75" customHeight="1">
      <c r="A32" s="40"/>
      <c r="B32" s="41"/>
      <c r="C32" s="41"/>
      <c r="D32" s="1"/>
      <c r="E32" s="1"/>
      <c r="F32" s="1"/>
      <c r="G32" s="1"/>
      <c r="H32" s="1"/>
      <c r="I32" s="1"/>
      <c r="J32" s="1"/>
      <c r="K32" s="1"/>
    </row>
    <row r="33" ht="15.75" customHeight="1">
      <c r="A33" s="40"/>
      <c r="B33" s="41"/>
      <c r="C33" s="41"/>
      <c r="D33" s="1"/>
      <c r="E33" s="1"/>
      <c r="F33" s="1"/>
      <c r="G33" s="1"/>
      <c r="H33" s="1"/>
      <c r="I33" s="1"/>
      <c r="J33" s="1"/>
      <c r="K33" s="1"/>
    </row>
    <row r="34" ht="15.75" customHeight="1">
      <c r="A34" s="40"/>
      <c r="B34" s="41"/>
      <c r="C34" s="41"/>
      <c r="D34" s="1"/>
      <c r="E34" s="1"/>
      <c r="F34" s="1"/>
      <c r="G34" s="1"/>
      <c r="H34" s="1"/>
      <c r="I34" s="1"/>
      <c r="J34" s="1"/>
      <c r="K34" s="1"/>
    </row>
    <row r="35" ht="15.75" customHeight="1">
      <c r="A35" s="40"/>
      <c r="B35" s="41"/>
      <c r="C35" s="41"/>
      <c r="D35" s="1"/>
      <c r="E35" s="1"/>
      <c r="F35" s="1"/>
      <c r="G35" s="1"/>
      <c r="H35" s="1"/>
      <c r="I35" s="1"/>
      <c r="J35" s="1"/>
      <c r="K35" s="1"/>
    </row>
    <row r="36" ht="15.75" customHeight="1">
      <c r="A36" s="40"/>
      <c r="B36" s="41"/>
      <c r="C36" s="41"/>
      <c r="D36" s="1"/>
      <c r="E36" s="1"/>
      <c r="F36" s="1"/>
      <c r="G36" s="1"/>
      <c r="H36" s="1"/>
      <c r="I36" s="1"/>
      <c r="J36" s="1"/>
      <c r="K36" s="1"/>
    </row>
    <row r="37" ht="15.75" customHeight="1">
      <c r="A37" s="40"/>
      <c r="B37" s="41"/>
      <c r="C37" s="41"/>
      <c r="D37" s="1"/>
      <c r="E37" s="1"/>
      <c r="F37" s="1"/>
      <c r="G37" s="1"/>
      <c r="H37" s="1"/>
      <c r="I37" s="1"/>
      <c r="J37" s="1"/>
      <c r="K37" s="1"/>
    </row>
    <row r="38" ht="15.75" customHeight="1">
      <c r="A38" s="40"/>
      <c r="B38" s="41"/>
      <c r="C38" s="41"/>
      <c r="D38" s="1"/>
      <c r="E38" s="1"/>
      <c r="F38" s="1"/>
      <c r="G38" s="1"/>
      <c r="H38" s="1"/>
      <c r="I38" s="1"/>
      <c r="J38" s="1"/>
      <c r="K38" s="1"/>
    </row>
    <row r="39" ht="15.75" customHeight="1">
      <c r="A39" s="40"/>
      <c r="B39" s="41"/>
      <c r="C39" s="41"/>
      <c r="D39" s="1"/>
      <c r="E39" s="1"/>
      <c r="F39" s="1"/>
      <c r="G39" s="1"/>
      <c r="H39" s="1"/>
      <c r="I39" s="1"/>
      <c r="J39" s="1"/>
      <c r="K39" s="1"/>
    </row>
    <row r="40" ht="15.75" customHeight="1">
      <c r="A40" s="40"/>
      <c r="B40" s="41"/>
      <c r="C40" s="41"/>
      <c r="D40" s="1"/>
      <c r="E40" s="1"/>
      <c r="F40" s="1"/>
      <c r="G40" s="1"/>
      <c r="H40" s="1"/>
      <c r="I40" s="1"/>
      <c r="J40" s="1"/>
      <c r="K40" s="1"/>
    </row>
    <row r="41" ht="15.75" customHeight="1">
      <c r="A41" s="40"/>
      <c r="B41" s="41"/>
      <c r="C41" s="41"/>
      <c r="D41" s="1"/>
      <c r="E41" s="1"/>
      <c r="F41" s="1"/>
      <c r="G41" s="1"/>
      <c r="H41" s="1"/>
      <c r="I41" s="1"/>
      <c r="J41" s="1"/>
      <c r="K41" s="1"/>
    </row>
    <row r="42" ht="15.75" customHeight="1">
      <c r="A42" s="40"/>
      <c r="B42" s="41"/>
      <c r="C42" s="41"/>
      <c r="D42" s="1"/>
      <c r="E42" s="1"/>
      <c r="F42" s="1"/>
      <c r="G42" s="1"/>
      <c r="H42" s="1"/>
      <c r="I42" s="1"/>
      <c r="J42" s="1"/>
      <c r="K42" s="1"/>
    </row>
    <row r="43" ht="15.75" customHeight="1">
      <c r="A43" s="40"/>
      <c r="B43" s="41"/>
      <c r="C43" s="41"/>
      <c r="D43" s="1"/>
      <c r="E43" s="1"/>
      <c r="F43" s="1"/>
      <c r="G43" s="1"/>
      <c r="H43" s="1"/>
      <c r="I43" s="1"/>
      <c r="J43" s="1"/>
      <c r="K43" s="1"/>
    </row>
    <row r="44" ht="15.75" customHeight="1">
      <c r="A44" s="40"/>
      <c r="B44" s="41"/>
      <c r="C44" s="41"/>
      <c r="D44" s="1"/>
      <c r="E44" s="1"/>
      <c r="F44" s="1"/>
      <c r="G44" s="1"/>
      <c r="H44" s="1"/>
      <c r="I44" s="1"/>
      <c r="J44" s="1"/>
      <c r="K44" s="1"/>
    </row>
    <row r="45" ht="15.75" customHeight="1">
      <c r="A45" s="40"/>
      <c r="B45" s="41"/>
      <c r="C45" s="41"/>
      <c r="D45" s="1"/>
      <c r="E45" s="1"/>
      <c r="F45" s="1"/>
      <c r="G45" s="1"/>
      <c r="H45" s="1"/>
      <c r="I45" s="1"/>
      <c r="J45" s="1"/>
      <c r="K45" s="1"/>
    </row>
    <row r="46" ht="15.75" customHeight="1">
      <c r="A46" s="40"/>
      <c r="B46" s="41"/>
      <c r="C46" s="41"/>
      <c r="D46" s="1"/>
      <c r="E46" s="1"/>
      <c r="F46" s="1"/>
      <c r="G46" s="1"/>
      <c r="H46" s="1"/>
      <c r="I46" s="1"/>
      <c r="J46" s="1"/>
      <c r="K46" s="1"/>
    </row>
    <row r="47" ht="15.75" customHeight="1">
      <c r="A47" s="40"/>
      <c r="B47" s="41"/>
      <c r="C47" s="41"/>
      <c r="D47" s="1"/>
      <c r="E47" s="1"/>
      <c r="F47" s="1"/>
      <c r="G47" s="1"/>
      <c r="H47" s="1"/>
      <c r="I47" s="1"/>
      <c r="J47" s="1"/>
      <c r="K47" s="1"/>
    </row>
    <row r="48" ht="15.75" customHeight="1">
      <c r="A48" s="40"/>
      <c r="B48" s="41"/>
      <c r="C48" s="41"/>
      <c r="D48" s="1"/>
      <c r="E48" s="1"/>
      <c r="F48" s="1"/>
      <c r="G48" s="1"/>
      <c r="H48" s="1"/>
      <c r="I48" s="1"/>
      <c r="J48" s="1"/>
      <c r="K48" s="1"/>
    </row>
    <row r="49" ht="15.75" customHeight="1">
      <c r="A49" s="40"/>
      <c r="B49" s="41"/>
      <c r="C49" s="41"/>
      <c r="D49" s="1"/>
      <c r="E49" s="1"/>
      <c r="F49" s="1"/>
      <c r="G49" s="1"/>
      <c r="H49" s="1"/>
      <c r="I49" s="1"/>
      <c r="J49" s="1"/>
      <c r="K49" s="1"/>
    </row>
    <row r="50" ht="15.75" customHeight="1">
      <c r="A50" s="40"/>
      <c r="B50" s="41"/>
      <c r="C50" s="41"/>
      <c r="D50" s="1"/>
      <c r="E50" s="1"/>
      <c r="F50" s="1"/>
      <c r="G50" s="1"/>
      <c r="H50" s="1"/>
      <c r="I50" s="1"/>
      <c r="J50" s="1"/>
      <c r="K50" s="1"/>
    </row>
    <row r="51" ht="15.75" customHeight="1">
      <c r="A51" s="40"/>
      <c r="B51" s="41"/>
      <c r="C51" s="41"/>
      <c r="D51" s="1"/>
      <c r="E51" s="1"/>
      <c r="F51" s="1"/>
      <c r="G51" s="1"/>
      <c r="H51" s="1"/>
      <c r="I51" s="1"/>
      <c r="J51" s="1"/>
      <c r="K51" s="1"/>
    </row>
    <row r="52" ht="15.75" customHeight="1">
      <c r="A52" s="40"/>
      <c r="B52" s="41"/>
      <c r="C52" s="41"/>
      <c r="D52" s="1"/>
      <c r="E52" s="1"/>
      <c r="F52" s="1"/>
      <c r="G52" s="1"/>
      <c r="H52" s="1"/>
      <c r="I52" s="1"/>
      <c r="J52" s="1"/>
      <c r="K52" s="1"/>
    </row>
    <row r="53" ht="15.75" customHeight="1">
      <c r="A53" s="40"/>
      <c r="B53" s="41"/>
      <c r="C53" s="41"/>
      <c r="D53" s="1"/>
      <c r="E53" s="1"/>
      <c r="F53" s="1"/>
      <c r="G53" s="1"/>
      <c r="H53" s="1"/>
      <c r="I53" s="1"/>
      <c r="J53" s="1"/>
      <c r="K53" s="1"/>
    </row>
    <row r="54" ht="15.75" customHeight="1">
      <c r="A54" s="40"/>
      <c r="B54" s="41"/>
      <c r="C54" s="41"/>
      <c r="D54" s="1"/>
      <c r="E54" s="1"/>
      <c r="F54" s="1"/>
      <c r="G54" s="1"/>
      <c r="H54" s="1"/>
      <c r="I54" s="1"/>
      <c r="J54" s="1"/>
      <c r="K54" s="1"/>
    </row>
    <row r="55" ht="15.75" customHeight="1">
      <c r="A55" s="40"/>
      <c r="B55" s="41"/>
      <c r="C55" s="41"/>
      <c r="D55" s="1"/>
      <c r="E55" s="1"/>
      <c r="F55" s="1"/>
      <c r="G55" s="1"/>
      <c r="H55" s="1"/>
      <c r="I55" s="1"/>
      <c r="J55" s="1"/>
      <c r="K55" s="1"/>
    </row>
    <row r="56" ht="15.75" customHeight="1">
      <c r="A56" s="40"/>
      <c r="B56" s="41"/>
      <c r="C56" s="41"/>
      <c r="D56" s="1"/>
      <c r="E56" s="1"/>
      <c r="F56" s="1"/>
      <c r="G56" s="1"/>
      <c r="H56" s="1"/>
      <c r="I56" s="1"/>
      <c r="J56" s="1"/>
      <c r="K56" s="1"/>
    </row>
    <row r="57" ht="15.75" customHeight="1">
      <c r="A57" s="40"/>
      <c r="B57" s="41"/>
      <c r="C57" s="41"/>
      <c r="D57" s="1"/>
      <c r="E57" s="1"/>
      <c r="F57" s="1"/>
      <c r="G57" s="1"/>
      <c r="H57" s="1"/>
      <c r="I57" s="1"/>
      <c r="J57" s="1"/>
      <c r="K57" s="1"/>
    </row>
    <row r="58" ht="15.75" customHeight="1">
      <c r="A58" s="40"/>
      <c r="B58" s="41"/>
      <c r="C58" s="41"/>
      <c r="D58" s="1"/>
      <c r="E58" s="1"/>
      <c r="F58" s="1"/>
      <c r="G58" s="1"/>
      <c r="H58" s="1"/>
      <c r="I58" s="1"/>
      <c r="J58" s="1"/>
      <c r="K58" s="1"/>
    </row>
    <row r="59" ht="15.75" customHeight="1">
      <c r="A59" s="40"/>
      <c r="B59" s="41"/>
      <c r="C59" s="41"/>
      <c r="D59" s="1"/>
      <c r="E59" s="1"/>
      <c r="F59" s="1"/>
      <c r="G59" s="1"/>
      <c r="H59" s="1"/>
      <c r="I59" s="1"/>
      <c r="J59" s="1"/>
      <c r="K59" s="1"/>
    </row>
    <row r="60" ht="15.75" customHeight="1">
      <c r="A60" s="40"/>
      <c r="B60" s="41"/>
      <c r="C60" s="41"/>
      <c r="D60" s="1"/>
      <c r="E60" s="1"/>
      <c r="F60" s="1"/>
      <c r="G60" s="1"/>
      <c r="H60" s="1"/>
      <c r="I60" s="1"/>
      <c r="J60" s="1"/>
      <c r="K60" s="1"/>
    </row>
    <row r="61" ht="15.75" customHeight="1">
      <c r="A61" s="40"/>
      <c r="B61" s="41"/>
      <c r="C61" s="41"/>
      <c r="D61" s="1"/>
      <c r="E61" s="1"/>
      <c r="F61" s="1"/>
      <c r="G61" s="1"/>
      <c r="H61" s="1"/>
      <c r="I61" s="1"/>
      <c r="J61" s="1"/>
      <c r="K61" s="1"/>
    </row>
    <row r="62" ht="15.75" customHeight="1">
      <c r="A62" s="40"/>
      <c r="B62" s="41"/>
      <c r="C62" s="41"/>
      <c r="D62" s="1"/>
      <c r="E62" s="1"/>
      <c r="F62" s="1"/>
      <c r="G62" s="1"/>
      <c r="H62" s="1"/>
      <c r="I62" s="1"/>
      <c r="J62" s="1"/>
      <c r="K62" s="1"/>
    </row>
    <row r="63" ht="15.75" customHeight="1">
      <c r="A63" s="40"/>
      <c r="B63" s="41"/>
      <c r="C63" s="41"/>
      <c r="D63" s="1"/>
      <c r="E63" s="1"/>
      <c r="F63" s="1"/>
      <c r="G63" s="1"/>
      <c r="H63" s="1"/>
      <c r="I63" s="1"/>
      <c r="J63" s="1"/>
      <c r="K63" s="1"/>
    </row>
    <row r="64" ht="15.75" customHeight="1">
      <c r="A64" s="40"/>
      <c r="B64" s="41"/>
      <c r="C64" s="41"/>
      <c r="D64" s="1"/>
      <c r="E64" s="1"/>
      <c r="F64" s="1"/>
      <c r="G64" s="1"/>
      <c r="H64" s="1"/>
      <c r="I64" s="1"/>
      <c r="J64" s="1"/>
      <c r="K64" s="1"/>
    </row>
    <row r="65" ht="15.75" customHeight="1">
      <c r="A65" s="40"/>
      <c r="B65" s="41"/>
      <c r="C65" s="41"/>
      <c r="D65" s="1"/>
      <c r="E65" s="1"/>
      <c r="F65" s="1"/>
      <c r="G65" s="1"/>
      <c r="H65" s="1"/>
      <c r="I65" s="1"/>
      <c r="J65" s="1"/>
      <c r="K65" s="1"/>
    </row>
    <row r="66" ht="15.75" customHeight="1">
      <c r="A66" s="40"/>
      <c r="B66" s="41"/>
      <c r="C66" s="41"/>
      <c r="D66" s="1"/>
      <c r="E66" s="1"/>
      <c r="F66" s="1"/>
      <c r="G66" s="1"/>
      <c r="H66" s="1"/>
      <c r="I66" s="1"/>
      <c r="J66" s="1"/>
      <c r="K66" s="1"/>
    </row>
    <row r="67" ht="15.75" customHeight="1">
      <c r="A67" s="40"/>
      <c r="B67" s="41"/>
      <c r="C67" s="41"/>
      <c r="D67" s="1"/>
      <c r="E67" s="1"/>
      <c r="F67" s="1"/>
      <c r="G67" s="1"/>
      <c r="H67" s="1"/>
      <c r="I67" s="1"/>
      <c r="J67" s="1"/>
      <c r="K67" s="1"/>
    </row>
    <row r="68" ht="15.75" customHeight="1">
      <c r="A68" s="40"/>
      <c r="B68" s="41"/>
      <c r="C68" s="41"/>
      <c r="D68" s="1"/>
      <c r="E68" s="1"/>
      <c r="F68" s="1"/>
      <c r="G68" s="1"/>
      <c r="H68" s="1"/>
      <c r="I68" s="1"/>
      <c r="J68" s="1"/>
      <c r="K68" s="1"/>
    </row>
    <row r="69" ht="15.75" customHeight="1">
      <c r="A69" s="40"/>
      <c r="B69" s="41"/>
      <c r="C69" s="41"/>
      <c r="D69" s="1"/>
      <c r="E69" s="1"/>
      <c r="F69" s="1"/>
      <c r="G69" s="1"/>
      <c r="H69" s="1"/>
      <c r="I69" s="1"/>
      <c r="J69" s="1"/>
      <c r="K69" s="1"/>
    </row>
    <row r="70" ht="15.75" customHeight="1">
      <c r="A70" s="40"/>
      <c r="B70" s="41"/>
      <c r="C70" s="41"/>
      <c r="D70" s="1"/>
      <c r="E70" s="1"/>
      <c r="F70" s="1"/>
      <c r="G70" s="1"/>
      <c r="H70" s="1"/>
      <c r="I70" s="1"/>
      <c r="J70" s="1"/>
      <c r="K70" s="1"/>
    </row>
    <row r="71" ht="15.75" customHeight="1">
      <c r="A71" s="40"/>
      <c r="B71" s="41"/>
      <c r="C71" s="41"/>
      <c r="D71" s="1"/>
      <c r="E71" s="1"/>
      <c r="F71" s="1"/>
      <c r="G71" s="1"/>
      <c r="H71" s="1"/>
      <c r="I71" s="1"/>
      <c r="J71" s="1"/>
      <c r="K71" s="1"/>
    </row>
    <row r="72" ht="15.75" customHeight="1">
      <c r="A72" s="40"/>
      <c r="B72" s="41"/>
      <c r="C72" s="41"/>
      <c r="D72" s="1"/>
      <c r="E72" s="1"/>
      <c r="F72" s="1"/>
      <c r="G72" s="1"/>
      <c r="H72" s="1"/>
      <c r="I72" s="1"/>
      <c r="J72" s="1"/>
      <c r="K72" s="1"/>
    </row>
    <row r="73" ht="15.75" customHeight="1">
      <c r="A73" s="40"/>
      <c r="B73" s="41"/>
      <c r="C73" s="41"/>
      <c r="D73" s="1"/>
      <c r="E73" s="1"/>
      <c r="F73" s="1"/>
      <c r="G73" s="1"/>
      <c r="H73" s="1"/>
      <c r="I73" s="1"/>
      <c r="J73" s="1"/>
      <c r="K73" s="1"/>
    </row>
    <row r="74" ht="15.75" customHeight="1">
      <c r="A74" s="40"/>
      <c r="B74" s="41"/>
      <c r="C74" s="41"/>
      <c r="D74" s="1"/>
      <c r="E74" s="1"/>
      <c r="F74" s="1"/>
      <c r="G74" s="1"/>
      <c r="H74" s="1"/>
      <c r="I74" s="1"/>
      <c r="J74" s="1"/>
      <c r="K74" s="1"/>
    </row>
    <row r="75" ht="15.75" customHeight="1">
      <c r="A75" s="40"/>
      <c r="B75" s="41"/>
      <c r="C75" s="41"/>
      <c r="D75" s="1"/>
      <c r="E75" s="1"/>
      <c r="F75" s="1"/>
      <c r="G75" s="1"/>
      <c r="H75" s="1"/>
      <c r="I75" s="1"/>
      <c r="J75" s="1"/>
      <c r="K75" s="1"/>
    </row>
    <row r="76" ht="15.75" customHeight="1">
      <c r="A76" s="40"/>
      <c r="B76" s="41"/>
      <c r="C76" s="41"/>
      <c r="D76" s="1"/>
      <c r="E76" s="1"/>
      <c r="F76" s="1"/>
      <c r="G76" s="1"/>
      <c r="H76" s="1"/>
      <c r="I76" s="1"/>
      <c r="J76" s="1"/>
      <c r="K76" s="1"/>
    </row>
    <row r="77" ht="15.75" customHeight="1">
      <c r="A77" s="40"/>
      <c r="B77" s="41"/>
      <c r="C77" s="41"/>
      <c r="D77" s="1"/>
      <c r="E77" s="1"/>
      <c r="F77" s="1"/>
      <c r="G77" s="1"/>
      <c r="H77" s="1"/>
      <c r="I77" s="1"/>
      <c r="J77" s="1"/>
      <c r="K77" s="1"/>
    </row>
    <row r="78" ht="15.75" customHeight="1">
      <c r="A78" s="40"/>
      <c r="B78" s="41"/>
      <c r="C78" s="41"/>
      <c r="D78" s="1"/>
      <c r="E78" s="1"/>
      <c r="F78" s="1"/>
      <c r="G78" s="1"/>
      <c r="H78" s="1"/>
      <c r="I78" s="1"/>
      <c r="J78" s="1"/>
      <c r="K78" s="1"/>
    </row>
    <row r="79" ht="15.75" customHeight="1">
      <c r="A79" s="40"/>
      <c r="B79" s="41"/>
      <c r="C79" s="41"/>
      <c r="D79" s="1"/>
      <c r="E79" s="1"/>
      <c r="F79" s="1"/>
      <c r="G79" s="1"/>
      <c r="H79" s="1"/>
      <c r="I79" s="1"/>
      <c r="J79" s="1"/>
      <c r="K79" s="1"/>
    </row>
    <row r="80" ht="15.75" customHeight="1">
      <c r="A80" s="40"/>
      <c r="B80" s="41"/>
      <c r="C80" s="41"/>
      <c r="D80" s="1"/>
      <c r="E80" s="1"/>
      <c r="F80" s="1"/>
      <c r="G80" s="1"/>
      <c r="H80" s="1"/>
      <c r="I80" s="1"/>
      <c r="J80" s="1"/>
      <c r="K80" s="1"/>
    </row>
    <row r="81" ht="15.75" customHeight="1">
      <c r="A81" s="40"/>
      <c r="B81" s="41"/>
      <c r="C81" s="41"/>
      <c r="D81" s="1"/>
      <c r="E81" s="1"/>
      <c r="F81" s="1"/>
      <c r="G81" s="1"/>
      <c r="H81" s="1"/>
      <c r="I81" s="1"/>
      <c r="J81" s="1"/>
      <c r="K81" s="1"/>
    </row>
    <row r="82" ht="15.75" customHeight="1">
      <c r="A82" s="40"/>
      <c r="B82" s="41"/>
      <c r="C82" s="41"/>
      <c r="D82" s="1"/>
      <c r="E82" s="1"/>
      <c r="F82" s="1"/>
      <c r="G82" s="1"/>
      <c r="H82" s="1"/>
      <c r="I82" s="1"/>
      <c r="J82" s="1"/>
      <c r="K82" s="1"/>
    </row>
    <row r="83" ht="15.75" customHeight="1">
      <c r="A83" s="40"/>
      <c r="B83" s="41"/>
      <c r="C83" s="41"/>
      <c r="D83" s="1"/>
      <c r="E83" s="1"/>
      <c r="F83" s="1"/>
      <c r="G83" s="1"/>
      <c r="H83" s="1"/>
      <c r="I83" s="1"/>
      <c r="J83" s="1"/>
      <c r="K83" s="1"/>
    </row>
    <row r="84" ht="15.75" customHeight="1">
      <c r="A84" s="40"/>
      <c r="B84" s="41"/>
      <c r="C84" s="41"/>
      <c r="D84" s="1"/>
      <c r="E84" s="1"/>
      <c r="F84" s="1"/>
      <c r="G84" s="1"/>
      <c r="H84" s="1"/>
      <c r="I84" s="1"/>
      <c r="J84" s="1"/>
      <c r="K84" s="1"/>
    </row>
    <row r="85" ht="15.75" customHeight="1">
      <c r="A85" s="40"/>
      <c r="B85" s="41"/>
      <c r="C85" s="41"/>
      <c r="D85" s="1"/>
      <c r="E85" s="1"/>
      <c r="F85" s="1"/>
      <c r="G85" s="1"/>
      <c r="H85" s="1"/>
      <c r="I85" s="1"/>
      <c r="J85" s="1"/>
      <c r="K85" s="1"/>
    </row>
    <row r="86" ht="15.75" customHeight="1">
      <c r="A86" s="40"/>
      <c r="B86" s="41"/>
      <c r="C86" s="41"/>
      <c r="D86" s="1"/>
      <c r="E86" s="1"/>
      <c r="F86" s="1"/>
      <c r="G86" s="1"/>
      <c r="H86" s="1"/>
      <c r="I86" s="1"/>
      <c r="J86" s="1"/>
      <c r="K86" s="1"/>
    </row>
    <row r="87" ht="15.75" customHeight="1">
      <c r="A87" s="40"/>
      <c r="B87" s="41"/>
      <c r="C87" s="41"/>
      <c r="D87" s="1"/>
      <c r="E87" s="1"/>
      <c r="F87" s="1"/>
      <c r="G87" s="1"/>
      <c r="H87" s="1"/>
      <c r="I87" s="1"/>
      <c r="J87" s="1"/>
      <c r="K87" s="1"/>
    </row>
    <row r="88" ht="15.75" customHeight="1">
      <c r="A88" s="40"/>
      <c r="B88" s="41"/>
      <c r="C88" s="41"/>
      <c r="D88" s="1"/>
      <c r="E88" s="1"/>
      <c r="F88" s="1"/>
      <c r="G88" s="1"/>
      <c r="H88" s="1"/>
      <c r="I88" s="1"/>
      <c r="J88" s="1"/>
      <c r="K88" s="1"/>
    </row>
    <row r="89" ht="15.75" customHeight="1">
      <c r="A89" s="40"/>
      <c r="B89" s="41"/>
      <c r="C89" s="41"/>
      <c r="D89" s="1"/>
      <c r="E89" s="1"/>
      <c r="F89" s="1"/>
      <c r="G89" s="1"/>
      <c r="H89" s="1"/>
      <c r="I89" s="1"/>
      <c r="J89" s="1"/>
      <c r="K89" s="1"/>
    </row>
    <row r="90" ht="15.75" customHeight="1">
      <c r="A90" s="40"/>
      <c r="B90" s="41"/>
      <c r="C90" s="41"/>
      <c r="D90" s="1"/>
      <c r="E90" s="1"/>
      <c r="F90" s="1"/>
      <c r="G90" s="1"/>
      <c r="H90" s="1"/>
      <c r="I90" s="1"/>
      <c r="J90" s="1"/>
      <c r="K90" s="1"/>
    </row>
    <row r="91" ht="15.75" customHeight="1">
      <c r="A91" s="40"/>
      <c r="B91" s="41"/>
      <c r="C91" s="41"/>
      <c r="D91" s="1"/>
      <c r="E91" s="1"/>
      <c r="F91" s="1"/>
      <c r="G91" s="1"/>
      <c r="H91" s="1"/>
      <c r="I91" s="1"/>
      <c r="J91" s="1"/>
      <c r="K91" s="1"/>
    </row>
    <row r="92" ht="15.75" customHeight="1">
      <c r="A92" s="40"/>
      <c r="B92" s="41"/>
      <c r="C92" s="41"/>
      <c r="D92" s="1"/>
      <c r="E92" s="1"/>
      <c r="F92" s="1"/>
      <c r="G92" s="1"/>
      <c r="H92" s="1"/>
      <c r="I92" s="1"/>
      <c r="J92" s="1"/>
      <c r="K92" s="1"/>
    </row>
    <row r="93" ht="15.75" customHeight="1">
      <c r="A93" s="40"/>
      <c r="B93" s="41"/>
      <c r="C93" s="41"/>
      <c r="D93" s="1"/>
      <c r="E93" s="1"/>
      <c r="F93" s="1"/>
      <c r="G93" s="1"/>
      <c r="H93" s="1"/>
      <c r="I93" s="1"/>
      <c r="J93" s="1"/>
      <c r="K93" s="1"/>
    </row>
    <row r="94" ht="15.75" customHeight="1">
      <c r="A94" s="40"/>
      <c r="B94" s="41"/>
      <c r="C94" s="41"/>
      <c r="D94" s="1"/>
      <c r="E94" s="1"/>
      <c r="F94" s="1"/>
      <c r="G94" s="1"/>
      <c r="H94" s="1"/>
      <c r="I94" s="1"/>
      <c r="J94" s="1"/>
      <c r="K94" s="1"/>
    </row>
    <row r="95" ht="15.75" customHeight="1">
      <c r="A95" s="40"/>
      <c r="B95" s="41"/>
      <c r="C95" s="41"/>
      <c r="D95" s="1"/>
      <c r="E95" s="1"/>
      <c r="F95" s="1"/>
      <c r="G95" s="1"/>
      <c r="H95" s="1"/>
      <c r="I95" s="1"/>
      <c r="J95" s="1"/>
      <c r="K95" s="1"/>
    </row>
    <row r="96" ht="15.75" customHeight="1">
      <c r="A96" s="40"/>
      <c r="B96" s="41"/>
      <c r="C96" s="41"/>
      <c r="D96" s="1"/>
      <c r="E96" s="1"/>
      <c r="F96" s="1"/>
      <c r="G96" s="1"/>
      <c r="H96" s="1"/>
      <c r="I96" s="1"/>
      <c r="J96" s="1"/>
      <c r="K96" s="1"/>
    </row>
    <row r="97" ht="15.75" customHeight="1">
      <c r="A97" s="40"/>
      <c r="B97" s="41"/>
      <c r="C97" s="41"/>
      <c r="D97" s="1"/>
      <c r="E97" s="1"/>
      <c r="F97" s="1"/>
      <c r="G97" s="1"/>
      <c r="H97" s="1"/>
      <c r="I97" s="1"/>
      <c r="J97" s="1"/>
      <c r="K97" s="1"/>
    </row>
    <row r="98" ht="15.75" customHeight="1">
      <c r="A98" s="40"/>
      <c r="B98" s="41"/>
      <c r="C98" s="41"/>
      <c r="D98" s="1"/>
      <c r="E98" s="1"/>
      <c r="F98" s="1"/>
      <c r="G98" s="1"/>
      <c r="H98" s="1"/>
      <c r="I98" s="1"/>
      <c r="J98" s="1"/>
      <c r="K98" s="1"/>
    </row>
    <row r="99" ht="15.75" customHeight="1">
      <c r="A99" s="40"/>
      <c r="B99" s="41"/>
      <c r="C99" s="41"/>
      <c r="D99" s="1"/>
      <c r="E99" s="1"/>
      <c r="F99" s="1"/>
      <c r="G99" s="1"/>
      <c r="H99" s="1"/>
      <c r="I99" s="1"/>
      <c r="J99" s="1"/>
      <c r="K99" s="1"/>
    </row>
    <row r="100" ht="15.75" customHeight="1">
      <c r="A100" s="40"/>
      <c r="B100" s="41"/>
      <c r="C100" s="41"/>
      <c r="D100" s="1"/>
      <c r="E100" s="1"/>
      <c r="F100" s="1"/>
      <c r="G100" s="1"/>
      <c r="H100" s="1"/>
      <c r="I100" s="1"/>
      <c r="J100" s="1"/>
      <c r="K100" s="1"/>
    </row>
    <row r="101" ht="15.75" customHeight="1">
      <c r="A101" s="40"/>
      <c r="B101" s="41"/>
      <c r="C101" s="41"/>
      <c r="D101" s="1"/>
      <c r="E101" s="1"/>
      <c r="F101" s="1"/>
      <c r="G101" s="1"/>
      <c r="H101" s="1"/>
      <c r="I101" s="1"/>
      <c r="J101" s="1"/>
      <c r="K101" s="1"/>
    </row>
    <row r="102" ht="15.75" customHeight="1">
      <c r="A102" s="40"/>
      <c r="B102" s="41"/>
      <c r="C102" s="41"/>
      <c r="D102" s="1"/>
      <c r="E102" s="1"/>
      <c r="F102" s="1"/>
      <c r="G102" s="1"/>
      <c r="H102" s="1"/>
      <c r="I102" s="1"/>
      <c r="J102" s="1"/>
      <c r="K102" s="1"/>
    </row>
    <row r="103" ht="15.75" customHeight="1">
      <c r="A103" s="40"/>
      <c r="B103" s="41"/>
      <c r="C103" s="41"/>
      <c r="D103" s="1"/>
      <c r="E103" s="1"/>
      <c r="F103" s="1"/>
      <c r="G103" s="1"/>
      <c r="H103" s="1"/>
      <c r="I103" s="1"/>
      <c r="J103" s="1"/>
      <c r="K103" s="1"/>
    </row>
    <row r="104" ht="15.75" customHeight="1">
      <c r="A104" s="40"/>
      <c r="B104" s="41"/>
      <c r="C104" s="41"/>
      <c r="D104" s="1"/>
      <c r="E104" s="1"/>
      <c r="F104" s="1"/>
      <c r="G104" s="1"/>
      <c r="H104" s="1"/>
      <c r="I104" s="1"/>
      <c r="J104" s="1"/>
      <c r="K104" s="1"/>
    </row>
    <row r="105" ht="15.75" customHeight="1">
      <c r="A105" s="40"/>
      <c r="B105" s="41"/>
      <c r="C105" s="41"/>
      <c r="D105" s="1"/>
      <c r="E105" s="1"/>
      <c r="F105" s="1"/>
      <c r="G105" s="1"/>
      <c r="H105" s="1"/>
      <c r="I105" s="1"/>
      <c r="J105" s="1"/>
      <c r="K105" s="1"/>
    </row>
    <row r="106" ht="15.75" customHeight="1">
      <c r="A106" s="40"/>
      <c r="B106" s="41"/>
      <c r="C106" s="41"/>
      <c r="D106" s="1"/>
      <c r="E106" s="1"/>
      <c r="F106" s="1"/>
      <c r="G106" s="1"/>
      <c r="H106" s="1"/>
      <c r="I106" s="1"/>
      <c r="J106" s="1"/>
      <c r="K106" s="1"/>
    </row>
    <row r="107" ht="15.75" customHeight="1">
      <c r="A107" s="40"/>
      <c r="B107" s="41"/>
      <c r="C107" s="41"/>
      <c r="D107" s="1"/>
      <c r="E107" s="1"/>
      <c r="F107" s="1"/>
      <c r="G107" s="1"/>
      <c r="H107" s="1"/>
      <c r="I107" s="1"/>
      <c r="J107" s="1"/>
      <c r="K107" s="1"/>
    </row>
    <row r="108" ht="15.75" customHeight="1">
      <c r="A108" s="40"/>
      <c r="B108" s="41"/>
      <c r="C108" s="41"/>
      <c r="D108" s="1"/>
      <c r="E108" s="1"/>
      <c r="F108" s="1"/>
      <c r="G108" s="1"/>
      <c r="H108" s="1"/>
      <c r="I108" s="1"/>
      <c r="J108" s="1"/>
      <c r="K108" s="1"/>
    </row>
    <row r="109" ht="15.75" customHeight="1">
      <c r="A109" s="40"/>
      <c r="B109" s="41"/>
      <c r="C109" s="41"/>
      <c r="D109" s="1"/>
      <c r="E109" s="1"/>
      <c r="F109" s="1"/>
      <c r="G109" s="1"/>
      <c r="H109" s="1"/>
      <c r="I109" s="1"/>
      <c r="J109" s="1"/>
      <c r="K109" s="1"/>
    </row>
    <row r="110" ht="15.75" customHeight="1">
      <c r="A110" s="40"/>
      <c r="B110" s="41"/>
      <c r="C110" s="41"/>
      <c r="D110" s="1"/>
      <c r="E110" s="1"/>
      <c r="F110" s="1"/>
      <c r="G110" s="1"/>
      <c r="H110" s="1"/>
      <c r="I110" s="1"/>
      <c r="J110" s="1"/>
      <c r="K110" s="1"/>
    </row>
    <row r="111" ht="15.75" customHeight="1">
      <c r="A111" s="40"/>
      <c r="B111" s="41"/>
      <c r="C111" s="41"/>
      <c r="D111" s="1"/>
      <c r="E111" s="1"/>
      <c r="F111" s="1"/>
      <c r="G111" s="1"/>
      <c r="H111" s="1"/>
      <c r="I111" s="1"/>
      <c r="J111" s="1"/>
      <c r="K111" s="1"/>
    </row>
    <row r="112" ht="15.75" customHeight="1">
      <c r="A112" s="40"/>
      <c r="B112" s="41"/>
      <c r="C112" s="41"/>
      <c r="D112" s="1"/>
      <c r="E112" s="1"/>
      <c r="F112" s="1"/>
      <c r="G112" s="1"/>
      <c r="H112" s="1"/>
      <c r="I112" s="1"/>
      <c r="J112" s="1"/>
      <c r="K112" s="1"/>
    </row>
    <row r="113" ht="15.75" customHeight="1">
      <c r="A113" s="40"/>
      <c r="B113" s="41"/>
      <c r="C113" s="41"/>
      <c r="D113" s="1"/>
      <c r="E113" s="1"/>
      <c r="F113" s="1"/>
      <c r="G113" s="1"/>
      <c r="H113" s="1"/>
      <c r="I113" s="1"/>
      <c r="J113" s="1"/>
      <c r="K113" s="1"/>
    </row>
    <row r="114" ht="15.75" customHeight="1">
      <c r="A114" s="40"/>
      <c r="B114" s="41"/>
      <c r="C114" s="41"/>
      <c r="D114" s="1"/>
      <c r="E114" s="1"/>
      <c r="F114" s="1"/>
      <c r="G114" s="1"/>
      <c r="H114" s="1"/>
      <c r="I114" s="1"/>
      <c r="J114" s="1"/>
      <c r="K114" s="1"/>
    </row>
    <row r="115" ht="15.75" customHeight="1">
      <c r="A115" s="40"/>
      <c r="B115" s="41"/>
      <c r="C115" s="41"/>
      <c r="D115" s="1"/>
      <c r="E115" s="1"/>
      <c r="F115" s="1"/>
      <c r="G115" s="1"/>
      <c r="H115" s="1"/>
      <c r="I115" s="1"/>
      <c r="J115" s="1"/>
      <c r="K115" s="1"/>
    </row>
    <row r="116" ht="15.75" customHeight="1">
      <c r="A116" s="40"/>
      <c r="B116" s="41"/>
      <c r="C116" s="41"/>
      <c r="D116" s="1"/>
      <c r="E116" s="1"/>
      <c r="F116" s="1"/>
      <c r="G116" s="1"/>
      <c r="H116" s="1"/>
      <c r="I116" s="1"/>
      <c r="J116" s="1"/>
      <c r="K116" s="1"/>
    </row>
    <row r="117" ht="15.75" customHeight="1">
      <c r="A117" s="40"/>
      <c r="B117" s="41"/>
      <c r="C117" s="41"/>
      <c r="D117" s="1"/>
      <c r="E117" s="1"/>
      <c r="F117" s="1"/>
      <c r="G117" s="1"/>
      <c r="H117" s="1"/>
      <c r="I117" s="1"/>
      <c r="J117" s="1"/>
      <c r="K117" s="1"/>
    </row>
    <row r="118" ht="15.75" customHeight="1">
      <c r="A118" s="40"/>
      <c r="B118" s="41"/>
      <c r="C118" s="41"/>
      <c r="D118" s="1"/>
      <c r="E118" s="1"/>
      <c r="F118" s="1"/>
      <c r="G118" s="1"/>
      <c r="H118" s="1"/>
      <c r="I118" s="1"/>
      <c r="J118" s="1"/>
      <c r="K118" s="1"/>
    </row>
    <row r="119" ht="15.75" customHeight="1">
      <c r="A119" s="40"/>
      <c r="B119" s="41"/>
      <c r="C119" s="41"/>
      <c r="D119" s="1"/>
      <c r="E119" s="1"/>
      <c r="F119" s="1"/>
      <c r="G119" s="1"/>
      <c r="H119" s="1"/>
      <c r="I119" s="1"/>
      <c r="J119" s="1"/>
      <c r="K119" s="1"/>
    </row>
    <row r="120" ht="15.75" customHeight="1">
      <c r="A120" s="40"/>
      <c r="B120" s="41"/>
      <c r="C120" s="41"/>
      <c r="D120" s="1"/>
      <c r="E120" s="1"/>
      <c r="F120" s="1"/>
      <c r="G120" s="1"/>
      <c r="H120" s="1"/>
      <c r="I120" s="1"/>
      <c r="J120" s="1"/>
      <c r="K120" s="1"/>
    </row>
    <row r="121" ht="15.75" customHeight="1">
      <c r="A121" s="40"/>
      <c r="B121" s="41"/>
      <c r="C121" s="41"/>
      <c r="D121" s="1"/>
      <c r="E121" s="1"/>
      <c r="F121" s="1"/>
      <c r="G121" s="1"/>
      <c r="H121" s="1"/>
      <c r="I121" s="1"/>
      <c r="J121" s="1"/>
      <c r="K121" s="1"/>
    </row>
    <row r="122" ht="15.75" customHeight="1">
      <c r="A122" s="40"/>
      <c r="B122" s="41"/>
      <c r="C122" s="41"/>
      <c r="D122" s="1"/>
      <c r="E122" s="1"/>
      <c r="F122" s="1"/>
      <c r="G122" s="1"/>
      <c r="H122" s="1"/>
      <c r="I122" s="1"/>
      <c r="J122" s="1"/>
      <c r="K122" s="1"/>
    </row>
    <row r="123" ht="15.75" customHeight="1">
      <c r="A123" s="40"/>
      <c r="B123" s="41"/>
      <c r="C123" s="41"/>
      <c r="D123" s="1"/>
      <c r="E123" s="1"/>
      <c r="F123" s="1"/>
      <c r="G123" s="1"/>
      <c r="H123" s="1"/>
      <c r="I123" s="1"/>
      <c r="J123" s="1"/>
      <c r="K123" s="1"/>
    </row>
    <row r="124" ht="15.75" customHeight="1">
      <c r="A124" s="40"/>
      <c r="B124" s="41"/>
      <c r="C124" s="41"/>
      <c r="D124" s="1"/>
      <c r="E124" s="1"/>
      <c r="F124" s="1"/>
      <c r="G124" s="1"/>
      <c r="H124" s="1"/>
      <c r="I124" s="1"/>
      <c r="J124" s="1"/>
      <c r="K124" s="1"/>
    </row>
    <row r="125" ht="15.75" customHeight="1">
      <c r="A125" s="40"/>
      <c r="B125" s="41"/>
      <c r="C125" s="41"/>
      <c r="D125" s="1"/>
      <c r="E125" s="1"/>
      <c r="F125" s="1"/>
      <c r="G125" s="1"/>
      <c r="H125" s="1"/>
      <c r="I125" s="1"/>
      <c r="J125" s="1"/>
      <c r="K125" s="1"/>
    </row>
    <row r="126" ht="15.75" customHeight="1">
      <c r="A126" s="40"/>
      <c r="B126" s="41"/>
      <c r="C126" s="41"/>
      <c r="D126" s="1"/>
      <c r="E126" s="1"/>
      <c r="F126" s="1"/>
      <c r="G126" s="1"/>
      <c r="H126" s="1"/>
      <c r="I126" s="1"/>
      <c r="J126" s="1"/>
      <c r="K126" s="1"/>
    </row>
    <row r="127" ht="15.75" customHeight="1">
      <c r="A127" s="40"/>
      <c r="B127" s="41"/>
      <c r="C127" s="41"/>
      <c r="D127" s="1"/>
      <c r="E127" s="1"/>
      <c r="F127" s="1"/>
      <c r="G127" s="1"/>
      <c r="H127" s="1"/>
      <c r="I127" s="1"/>
      <c r="J127" s="1"/>
      <c r="K127" s="1"/>
    </row>
    <row r="128" ht="15.75" customHeight="1">
      <c r="A128" s="40"/>
      <c r="B128" s="41"/>
      <c r="C128" s="41"/>
      <c r="D128" s="1"/>
      <c r="E128" s="1"/>
      <c r="F128" s="1"/>
      <c r="G128" s="1"/>
      <c r="H128" s="1"/>
      <c r="I128" s="1"/>
      <c r="J128" s="1"/>
      <c r="K128" s="1"/>
    </row>
    <row r="129" ht="15.75" customHeight="1">
      <c r="A129" s="40"/>
      <c r="B129" s="41"/>
      <c r="C129" s="41"/>
      <c r="D129" s="1"/>
      <c r="E129" s="1"/>
      <c r="F129" s="1"/>
      <c r="G129" s="1"/>
      <c r="H129" s="1"/>
      <c r="I129" s="1"/>
      <c r="J129" s="1"/>
      <c r="K129" s="1"/>
    </row>
    <row r="130" ht="15.75" customHeight="1">
      <c r="A130" s="40"/>
      <c r="B130" s="41"/>
      <c r="C130" s="41"/>
      <c r="D130" s="1"/>
      <c r="E130" s="1"/>
      <c r="F130" s="1"/>
      <c r="G130" s="1"/>
      <c r="H130" s="1"/>
      <c r="I130" s="1"/>
      <c r="J130" s="1"/>
      <c r="K130" s="1"/>
    </row>
    <row r="131" ht="15.75" customHeight="1">
      <c r="A131" s="40"/>
      <c r="B131" s="41"/>
      <c r="C131" s="41"/>
      <c r="D131" s="1"/>
      <c r="E131" s="1"/>
      <c r="F131" s="1"/>
      <c r="G131" s="1"/>
      <c r="H131" s="1"/>
      <c r="I131" s="1"/>
      <c r="J131" s="1"/>
      <c r="K131" s="1"/>
    </row>
    <row r="132" ht="15.75" customHeight="1">
      <c r="A132" s="40"/>
      <c r="B132" s="41"/>
      <c r="C132" s="41"/>
      <c r="D132" s="1"/>
      <c r="E132" s="1"/>
      <c r="F132" s="1"/>
      <c r="G132" s="1"/>
      <c r="H132" s="1"/>
      <c r="I132" s="1"/>
      <c r="J132" s="1"/>
      <c r="K132" s="1"/>
    </row>
    <row r="133" ht="15.75" customHeight="1">
      <c r="A133" s="40"/>
      <c r="B133" s="41"/>
      <c r="C133" s="41"/>
      <c r="D133" s="1"/>
      <c r="E133" s="1"/>
      <c r="F133" s="1"/>
      <c r="G133" s="1"/>
      <c r="H133" s="1"/>
      <c r="I133" s="1"/>
      <c r="J133" s="1"/>
      <c r="K133" s="1"/>
    </row>
    <row r="134" ht="15.75" customHeight="1">
      <c r="A134" s="40"/>
      <c r="B134" s="41"/>
      <c r="C134" s="41"/>
      <c r="D134" s="1"/>
      <c r="E134" s="1"/>
      <c r="F134" s="1"/>
      <c r="G134" s="1"/>
      <c r="H134" s="1"/>
      <c r="I134" s="1"/>
      <c r="J134" s="1"/>
      <c r="K134" s="1"/>
    </row>
    <row r="135" ht="15.75" customHeight="1">
      <c r="A135" s="40"/>
      <c r="B135" s="41"/>
      <c r="C135" s="41"/>
      <c r="D135" s="1"/>
      <c r="E135" s="1"/>
      <c r="F135" s="1"/>
      <c r="G135" s="1"/>
      <c r="H135" s="1"/>
      <c r="I135" s="1"/>
      <c r="J135" s="1"/>
      <c r="K135" s="1"/>
    </row>
    <row r="136" ht="15.75" customHeight="1">
      <c r="A136" s="40"/>
      <c r="B136" s="41"/>
      <c r="C136" s="41"/>
      <c r="D136" s="1"/>
      <c r="E136" s="1"/>
      <c r="F136" s="1"/>
      <c r="G136" s="1"/>
      <c r="H136" s="1"/>
      <c r="I136" s="1"/>
      <c r="J136" s="1"/>
      <c r="K136" s="1"/>
    </row>
    <row r="137" ht="15.75" customHeight="1">
      <c r="A137" s="40"/>
      <c r="B137" s="41"/>
      <c r="C137" s="41"/>
      <c r="D137" s="1"/>
      <c r="E137" s="1"/>
      <c r="F137" s="1"/>
      <c r="G137" s="1"/>
      <c r="H137" s="1"/>
      <c r="I137" s="1"/>
      <c r="J137" s="1"/>
      <c r="K137" s="1"/>
    </row>
    <row r="138" ht="15.75" customHeight="1">
      <c r="A138" s="40"/>
      <c r="B138" s="41"/>
      <c r="C138" s="41"/>
      <c r="D138" s="1"/>
      <c r="E138" s="1"/>
      <c r="F138" s="1"/>
      <c r="G138" s="1"/>
      <c r="H138" s="1"/>
      <c r="I138" s="1"/>
      <c r="J138" s="1"/>
      <c r="K138" s="1"/>
    </row>
    <row r="139" ht="15.75" customHeight="1">
      <c r="A139" s="40"/>
      <c r="B139" s="41"/>
      <c r="C139" s="41"/>
      <c r="D139" s="1"/>
      <c r="E139" s="1"/>
      <c r="F139" s="1"/>
      <c r="G139" s="1"/>
      <c r="H139" s="1"/>
      <c r="I139" s="1"/>
      <c r="J139" s="1"/>
      <c r="K139" s="1"/>
    </row>
    <row r="140" ht="15.75" customHeight="1">
      <c r="A140" s="40"/>
      <c r="B140" s="41"/>
      <c r="C140" s="41"/>
      <c r="D140" s="1"/>
      <c r="E140" s="1"/>
      <c r="F140" s="1"/>
      <c r="G140" s="1"/>
      <c r="H140" s="1"/>
      <c r="I140" s="1"/>
      <c r="J140" s="1"/>
      <c r="K140" s="1"/>
    </row>
    <row r="141" ht="15.75" customHeight="1">
      <c r="A141" s="40"/>
      <c r="B141" s="41"/>
      <c r="C141" s="41"/>
      <c r="D141" s="1"/>
      <c r="E141" s="1"/>
      <c r="F141" s="1"/>
      <c r="G141" s="1"/>
      <c r="H141" s="1"/>
      <c r="I141" s="1"/>
      <c r="J141" s="1"/>
      <c r="K141" s="1"/>
    </row>
    <row r="142" ht="15.75" customHeight="1">
      <c r="A142" s="40"/>
      <c r="B142" s="41"/>
      <c r="C142" s="41"/>
      <c r="D142" s="1"/>
      <c r="E142" s="1"/>
      <c r="F142" s="1"/>
      <c r="G142" s="1"/>
      <c r="H142" s="1"/>
      <c r="I142" s="1"/>
      <c r="J142" s="1"/>
      <c r="K142" s="1"/>
    </row>
    <row r="143" ht="15.75" customHeight="1">
      <c r="A143" s="40"/>
      <c r="B143" s="41"/>
      <c r="C143" s="41"/>
      <c r="D143" s="1"/>
      <c r="E143" s="1"/>
      <c r="F143" s="1"/>
      <c r="G143" s="1"/>
      <c r="H143" s="1"/>
      <c r="I143" s="1"/>
      <c r="J143" s="1"/>
      <c r="K143" s="1"/>
    </row>
    <row r="144" ht="15.75" customHeight="1">
      <c r="A144" s="40"/>
      <c r="B144" s="41"/>
      <c r="C144" s="41"/>
      <c r="D144" s="1"/>
      <c r="E144" s="1"/>
      <c r="F144" s="1"/>
      <c r="G144" s="1"/>
      <c r="H144" s="1"/>
      <c r="I144" s="1"/>
      <c r="J144" s="1"/>
      <c r="K144" s="1"/>
    </row>
    <row r="145" ht="15.75" customHeight="1">
      <c r="A145" s="40"/>
      <c r="B145" s="41"/>
      <c r="C145" s="41"/>
      <c r="D145" s="1"/>
      <c r="E145" s="1"/>
      <c r="F145" s="1"/>
      <c r="G145" s="1"/>
      <c r="H145" s="1"/>
      <c r="I145" s="1"/>
      <c r="J145" s="1"/>
      <c r="K145" s="1"/>
    </row>
    <row r="146" ht="15.75" customHeight="1">
      <c r="A146" s="40"/>
      <c r="B146" s="41"/>
      <c r="C146" s="41"/>
      <c r="D146" s="1"/>
      <c r="E146" s="1"/>
      <c r="F146" s="1"/>
      <c r="G146" s="1"/>
      <c r="H146" s="1"/>
      <c r="I146" s="1"/>
      <c r="J146" s="1"/>
      <c r="K146" s="1"/>
    </row>
    <row r="147" ht="15.75" customHeight="1">
      <c r="A147" s="40"/>
      <c r="B147" s="41"/>
      <c r="C147" s="41"/>
      <c r="D147" s="1"/>
      <c r="E147" s="1"/>
      <c r="F147" s="1"/>
      <c r="G147" s="1"/>
      <c r="H147" s="1"/>
      <c r="I147" s="1"/>
      <c r="J147" s="1"/>
      <c r="K147" s="1"/>
    </row>
    <row r="148" ht="15.75" customHeight="1">
      <c r="A148" s="40"/>
      <c r="B148" s="41"/>
      <c r="C148" s="41"/>
      <c r="D148" s="1"/>
      <c r="E148" s="1"/>
      <c r="F148" s="1"/>
      <c r="G148" s="1"/>
      <c r="H148" s="1"/>
      <c r="I148" s="1"/>
      <c r="J148" s="1"/>
      <c r="K148" s="1"/>
    </row>
    <row r="149" ht="15.75" customHeight="1">
      <c r="A149" s="40"/>
      <c r="B149" s="41"/>
      <c r="C149" s="41"/>
      <c r="D149" s="1"/>
      <c r="E149" s="1"/>
      <c r="F149" s="1"/>
      <c r="G149" s="1"/>
      <c r="H149" s="1"/>
      <c r="I149" s="1"/>
      <c r="J149" s="1"/>
      <c r="K149" s="1"/>
    </row>
    <row r="150" ht="15.75" customHeight="1">
      <c r="A150" s="40"/>
      <c r="B150" s="41"/>
      <c r="C150" s="41"/>
      <c r="D150" s="1"/>
      <c r="E150" s="1"/>
      <c r="F150" s="1"/>
      <c r="G150" s="1"/>
      <c r="H150" s="1"/>
      <c r="I150" s="1"/>
      <c r="J150" s="1"/>
      <c r="K150" s="1"/>
    </row>
    <row r="151" ht="15.75" customHeight="1">
      <c r="A151" s="40"/>
      <c r="B151" s="41"/>
      <c r="C151" s="41"/>
      <c r="D151" s="1"/>
      <c r="E151" s="1"/>
      <c r="F151" s="1"/>
      <c r="G151" s="1"/>
      <c r="H151" s="1"/>
      <c r="I151" s="1"/>
      <c r="J151" s="1"/>
      <c r="K151" s="1"/>
    </row>
    <row r="152" ht="15.75" customHeight="1">
      <c r="A152" s="40"/>
      <c r="B152" s="41"/>
      <c r="C152" s="41"/>
      <c r="D152" s="1"/>
      <c r="E152" s="1"/>
      <c r="F152" s="1"/>
      <c r="G152" s="1"/>
      <c r="H152" s="1"/>
      <c r="I152" s="1"/>
      <c r="J152" s="1"/>
      <c r="K152" s="1"/>
    </row>
    <row r="153" ht="15.75" customHeight="1">
      <c r="A153" s="40"/>
      <c r="B153" s="41"/>
      <c r="C153" s="41"/>
      <c r="D153" s="1"/>
      <c r="E153" s="1"/>
      <c r="F153" s="1"/>
      <c r="G153" s="1"/>
      <c r="H153" s="1"/>
      <c r="I153" s="1"/>
      <c r="J153" s="1"/>
      <c r="K153" s="1"/>
    </row>
    <row r="154" ht="15.75" customHeight="1">
      <c r="A154" s="40"/>
      <c r="B154" s="41"/>
      <c r="C154" s="41"/>
      <c r="D154" s="1"/>
      <c r="E154" s="1"/>
      <c r="F154" s="1"/>
      <c r="G154" s="1"/>
      <c r="H154" s="1"/>
      <c r="I154" s="1"/>
      <c r="J154" s="1"/>
      <c r="K154" s="1"/>
    </row>
    <row r="155" ht="15.75" customHeight="1">
      <c r="A155" s="40"/>
      <c r="B155" s="41"/>
      <c r="C155" s="41"/>
      <c r="D155" s="1"/>
      <c r="E155" s="1"/>
      <c r="F155" s="1"/>
      <c r="G155" s="1"/>
      <c r="H155" s="1"/>
      <c r="I155" s="1"/>
      <c r="J155" s="1"/>
      <c r="K155" s="1"/>
    </row>
    <row r="156" ht="15.75" customHeight="1">
      <c r="A156" s="40"/>
      <c r="B156" s="41"/>
      <c r="C156" s="41"/>
      <c r="D156" s="1"/>
      <c r="E156" s="1"/>
      <c r="F156" s="1"/>
      <c r="G156" s="1"/>
      <c r="H156" s="1"/>
      <c r="I156" s="1"/>
      <c r="J156" s="1"/>
      <c r="K156" s="1"/>
    </row>
    <row r="157" ht="15.75" customHeight="1">
      <c r="A157" s="40"/>
      <c r="B157" s="41"/>
      <c r="C157" s="41"/>
      <c r="D157" s="1"/>
      <c r="E157" s="1"/>
      <c r="F157" s="1"/>
      <c r="G157" s="1"/>
      <c r="H157" s="1"/>
      <c r="I157" s="1"/>
      <c r="J157" s="1"/>
      <c r="K157" s="1"/>
    </row>
    <row r="158" ht="15.75" customHeight="1">
      <c r="A158" s="40"/>
      <c r="B158" s="41"/>
      <c r="C158" s="41"/>
      <c r="D158" s="1"/>
      <c r="E158" s="1"/>
      <c r="F158" s="1"/>
      <c r="G158" s="1"/>
      <c r="H158" s="1"/>
      <c r="I158" s="1"/>
      <c r="J158" s="1"/>
      <c r="K158" s="1"/>
    </row>
    <row r="159" ht="15.75" customHeight="1">
      <c r="A159" s="40"/>
      <c r="B159" s="41"/>
      <c r="C159" s="41"/>
      <c r="D159" s="1"/>
      <c r="E159" s="1"/>
      <c r="F159" s="1"/>
      <c r="G159" s="1"/>
      <c r="H159" s="1"/>
      <c r="I159" s="1"/>
      <c r="J159" s="1"/>
      <c r="K159" s="1"/>
    </row>
    <row r="160" ht="15.75" customHeight="1">
      <c r="A160" s="40"/>
      <c r="B160" s="41"/>
      <c r="C160" s="41"/>
      <c r="D160" s="1"/>
      <c r="E160" s="1"/>
      <c r="F160" s="1"/>
      <c r="G160" s="1"/>
      <c r="H160" s="1"/>
      <c r="I160" s="1"/>
      <c r="J160" s="1"/>
      <c r="K160" s="1"/>
    </row>
    <row r="161" ht="15.75" customHeight="1">
      <c r="A161" s="40"/>
      <c r="B161" s="41"/>
      <c r="C161" s="41"/>
      <c r="D161" s="1"/>
      <c r="E161" s="1"/>
      <c r="F161" s="1"/>
      <c r="G161" s="1"/>
      <c r="H161" s="1"/>
      <c r="I161" s="1"/>
      <c r="J161" s="1"/>
      <c r="K161" s="1"/>
    </row>
    <row r="162" ht="15.75" customHeight="1">
      <c r="A162" s="40"/>
      <c r="B162" s="41"/>
      <c r="C162" s="41"/>
      <c r="D162" s="1"/>
      <c r="E162" s="1"/>
      <c r="F162" s="1"/>
      <c r="G162" s="1"/>
      <c r="H162" s="1"/>
      <c r="I162" s="1"/>
      <c r="J162" s="1"/>
      <c r="K162" s="1"/>
    </row>
    <row r="163" ht="15.75" customHeight="1">
      <c r="A163" s="40"/>
      <c r="B163" s="41"/>
      <c r="C163" s="41"/>
      <c r="D163" s="1"/>
      <c r="E163" s="1"/>
      <c r="F163" s="1"/>
      <c r="G163" s="1"/>
      <c r="H163" s="1"/>
      <c r="I163" s="1"/>
      <c r="J163" s="1"/>
      <c r="K163" s="1"/>
    </row>
    <row r="164" ht="15.75" customHeight="1">
      <c r="A164" s="40"/>
      <c r="B164" s="41"/>
      <c r="C164" s="41"/>
      <c r="D164" s="1"/>
      <c r="E164" s="1"/>
      <c r="F164" s="1"/>
      <c r="G164" s="1"/>
      <c r="H164" s="1"/>
      <c r="I164" s="1"/>
      <c r="J164" s="1"/>
      <c r="K164" s="1"/>
    </row>
    <row r="165" ht="15.75" customHeight="1">
      <c r="A165" s="40"/>
      <c r="B165" s="41"/>
      <c r="C165" s="41"/>
      <c r="D165" s="1"/>
      <c r="E165" s="1"/>
      <c r="F165" s="1"/>
      <c r="G165" s="1"/>
      <c r="H165" s="1"/>
      <c r="I165" s="1"/>
      <c r="J165" s="1"/>
      <c r="K165" s="1"/>
    </row>
    <row r="166" ht="15.75" customHeight="1">
      <c r="A166" s="40"/>
      <c r="B166" s="41"/>
      <c r="C166" s="41"/>
      <c r="D166" s="1"/>
      <c r="E166" s="1"/>
      <c r="F166" s="1"/>
      <c r="G166" s="1"/>
      <c r="H166" s="1"/>
      <c r="I166" s="1"/>
      <c r="J166" s="1"/>
      <c r="K166" s="1"/>
    </row>
    <row r="167" ht="15.75" customHeight="1">
      <c r="A167" s="40"/>
      <c r="B167" s="41"/>
      <c r="C167" s="41"/>
      <c r="D167" s="1"/>
      <c r="E167" s="1"/>
      <c r="F167" s="1"/>
      <c r="G167" s="1"/>
      <c r="H167" s="1"/>
      <c r="I167" s="1"/>
      <c r="J167" s="1"/>
      <c r="K167" s="1"/>
    </row>
    <row r="168" ht="15.75" customHeight="1">
      <c r="A168" s="40"/>
      <c r="B168" s="41"/>
      <c r="C168" s="41"/>
      <c r="D168" s="1"/>
      <c r="E168" s="1"/>
      <c r="F168" s="1"/>
      <c r="G168" s="1"/>
      <c r="H168" s="1"/>
      <c r="I168" s="1"/>
      <c r="J168" s="1"/>
      <c r="K168" s="1"/>
    </row>
    <row r="169" ht="15.75" customHeight="1">
      <c r="A169" s="40"/>
      <c r="B169" s="41"/>
      <c r="C169" s="41"/>
      <c r="D169" s="1"/>
      <c r="E169" s="1"/>
      <c r="F169" s="1"/>
      <c r="G169" s="1"/>
      <c r="H169" s="1"/>
      <c r="I169" s="1"/>
      <c r="J169" s="1"/>
      <c r="K169" s="1"/>
    </row>
    <row r="170" ht="15.75" customHeight="1">
      <c r="A170" s="40"/>
      <c r="B170" s="41"/>
      <c r="C170" s="41"/>
      <c r="D170" s="1"/>
      <c r="E170" s="1"/>
      <c r="F170" s="1"/>
      <c r="G170" s="1"/>
      <c r="H170" s="1"/>
      <c r="I170" s="1"/>
      <c r="J170" s="1"/>
      <c r="K170" s="1"/>
    </row>
    <row r="171" ht="15.75" customHeight="1">
      <c r="A171" s="40"/>
      <c r="B171" s="41"/>
      <c r="C171" s="41"/>
      <c r="D171" s="1"/>
      <c r="E171" s="1"/>
      <c r="F171" s="1"/>
      <c r="G171" s="1"/>
      <c r="H171" s="1"/>
      <c r="I171" s="1"/>
      <c r="J171" s="1"/>
      <c r="K171" s="1"/>
    </row>
    <row r="172" ht="15.75" customHeight="1">
      <c r="A172" s="40"/>
      <c r="B172" s="41"/>
      <c r="C172" s="41"/>
      <c r="D172" s="1"/>
      <c r="E172" s="1"/>
      <c r="F172" s="1"/>
      <c r="G172" s="1"/>
      <c r="H172" s="1"/>
      <c r="I172" s="1"/>
      <c r="J172" s="1"/>
      <c r="K172" s="1"/>
    </row>
    <row r="173" ht="15.75" customHeight="1">
      <c r="A173" s="40"/>
      <c r="B173" s="41"/>
      <c r="C173" s="41"/>
      <c r="D173" s="1"/>
      <c r="E173" s="1"/>
      <c r="F173" s="1"/>
      <c r="G173" s="1"/>
      <c r="H173" s="1"/>
      <c r="I173" s="1"/>
      <c r="J173" s="1"/>
      <c r="K173" s="1"/>
    </row>
    <row r="174" ht="15.75" customHeight="1">
      <c r="A174" s="40"/>
      <c r="B174" s="41"/>
      <c r="C174" s="41"/>
      <c r="D174" s="1"/>
      <c r="E174" s="1"/>
      <c r="F174" s="1"/>
      <c r="G174" s="1"/>
      <c r="H174" s="1"/>
      <c r="I174" s="1"/>
      <c r="J174" s="1"/>
      <c r="K174" s="1"/>
    </row>
    <row r="175" ht="15.75" customHeight="1">
      <c r="A175" s="40"/>
      <c r="B175" s="41"/>
      <c r="C175" s="41"/>
      <c r="D175" s="1"/>
      <c r="E175" s="1"/>
      <c r="F175" s="1"/>
      <c r="G175" s="1"/>
      <c r="H175" s="1"/>
      <c r="I175" s="1"/>
      <c r="J175" s="1"/>
      <c r="K175" s="1"/>
    </row>
    <row r="176" ht="15.75" customHeight="1">
      <c r="A176" s="40"/>
      <c r="B176" s="41"/>
      <c r="C176" s="41"/>
      <c r="D176" s="1"/>
      <c r="E176" s="1"/>
      <c r="F176" s="1"/>
      <c r="G176" s="1"/>
      <c r="H176" s="1"/>
      <c r="I176" s="1"/>
      <c r="J176" s="1"/>
      <c r="K176" s="1"/>
    </row>
    <row r="177" ht="15.75" customHeight="1">
      <c r="A177" s="40"/>
      <c r="B177" s="41"/>
      <c r="C177" s="41"/>
      <c r="D177" s="1"/>
      <c r="E177" s="1"/>
      <c r="F177" s="1"/>
      <c r="G177" s="1"/>
      <c r="H177" s="1"/>
      <c r="I177" s="1"/>
      <c r="J177" s="1"/>
      <c r="K177" s="1"/>
    </row>
    <row r="178" ht="15.75" customHeight="1">
      <c r="A178" s="40"/>
      <c r="B178" s="41"/>
      <c r="C178" s="41"/>
      <c r="D178" s="1"/>
      <c r="E178" s="1"/>
      <c r="F178" s="1"/>
      <c r="G178" s="1"/>
      <c r="H178" s="1"/>
      <c r="I178" s="1"/>
      <c r="J178" s="1"/>
      <c r="K178" s="1"/>
    </row>
    <row r="179" ht="15.75" customHeight="1">
      <c r="A179" s="40"/>
      <c r="B179" s="41"/>
      <c r="C179" s="41"/>
      <c r="D179" s="1"/>
      <c r="E179" s="1"/>
      <c r="F179" s="1"/>
      <c r="G179" s="1"/>
      <c r="H179" s="1"/>
      <c r="I179" s="1"/>
      <c r="J179" s="1"/>
      <c r="K179" s="1"/>
    </row>
    <row r="180" ht="15.75" customHeight="1">
      <c r="A180" s="40"/>
      <c r="B180" s="41"/>
      <c r="C180" s="41"/>
      <c r="D180" s="1"/>
      <c r="E180" s="1"/>
      <c r="F180" s="1"/>
      <c r="G180" s="1"/>
      <c r="H180" s="1"/>
      <c r="I180" s="1"/>
      <c r="J180" s="1"/>
      <c r="K180" s="1"/>
    </row>
    <row r="181" ht="15.75" customHeight="1">
      <c r="A181" s="40"/>
      <c r="B181" s="41"/>
      <c r="C181" s="41"/>
      <c r="D181" s="1"/>
      <c r="E181" s="1"/>
      <c r="F181" s="1"/>
      <c r="G181" s="1"/>
      <c r="H181" s="1"/>
      <c r="I181" s="1"/>
      <c r="J181" s="1"/>
      <c r="K181" s="1"/>
    </row>
    <row r="182" ht="15.75" customHeight="1">
      <c r="A182" s="40"/>
      <c r="B182" s="41"/>
      <c r="C182" s="41"/>
      <c r="D182" s="1"/>
      <c r="E182" s="1"/>
      <c r="F182" s="1"/>
      <c r="G182" s="1"/>
      <c r="H182" s="1"/>
      <c r="I182" s="1"/>
      <c r="J182" s="1"/>
      <c r="K182" s="1"/>
    </row>
    <row r="183" ht="15.75" customHeight="1">
      <c r="A183" s="40"/>
      <c r="B183" s="41"/>
      <c r="C183" s="41"/>
      <c r="D183" s="1"/>
      <c r="E183" s="1"/>
      <c r="F183" s="1"/>
      <c r="G183" s="1"/>
      <c r="H183" s="1"/>
      <c r="I183" s="1"/>
      <c r="J183" s="1"/>
      <c r="K183" s="1"/>
    </row>
    <row r="184" ht="15.75" customHeight="1">
      <c r="A184" s="40"/>
      <c r="B184" s="41"/>
      <c r="C184" s="41"/>
      <c r="D184" s="1"/>
      <c r="E184" s="1"/>
      <c r="F184" s="1"/>
      <c r="G184" s="1"/>
      <c r="H184" s="1"/>
      <c r="I184" s="1"/>
      <c r="J184" s="1"/>
      <c r="K184" s="1"/>
    </row>
    <row r="185" ht="15.75" customHeight="1">
      <c r="A185" s="40"/>
      <c r="B185" s="41"/>
      <c r="C185" s="41"/>
      <c r="D185" s="1"/>
      <c r="E185" s="1"/>
      <c r="F185" s="1"/>
      <c r="G185" s="1"/>
      <c r="H185" s="1"/>
      <c r="I185" s="1"/>
      <c r="J185" s="1"/>
      <c r="K185" s="1"/>
    </row>
    <row r="186" ht="15.75" customHeight="1">
      <c r="A186" s="40"/>
      <c r="B186" s="41"/>
      <c r="C186" s="41"/>
      <c r="D186" s="1"/>
      <c r="E186" s="1"/>
      <c r="F186" s="1"/>
      <c r="G186" s="1"/>
      <c r="H186" s="1"/>
      <c r="I186" s="1"/>
      <c r="J186" s="1"/>
      <c r="K186" s="1"/>
    </row>
    <row r="187" ht="15.75" customHeight="1">
      <c r="A187" s="40"/>
      <c r="B187" s="41"/>
      <c r="C187" s="41"/>
      <c r="D187" s="1"/>
      <c r="E187" s="1"/>
      <c r="F187" s="1"/>
      <c r="G187" s="1"/>
      <c r="H187" s="1"/>
      <c r="I187" s="1"/>
      <c r="J187" s="1"/>
      <c r="K187" s="1"/>
    </row>
    <row r="188" ht="15.75" customHeight="1">
      <c r="A188" s="40"/>
      <c r="B188" s="41"/>
      <c r="C188" s="41"/>
      <c r="D188" s="1"/>
      <c r="E188" s="1"/>
      <c r="F188" s="1"/>
      <c r="G188" s="1"/>
      <c r="H188" s="1"/>
      <c r="I188" s="1"/>
      <c r="J188" s="1"/>
      <c r="K188" s="1"/>
    </row>
    <row r="189" ht="15.75" customHeight="1">
      <c r="A189" s="40"/>
      <c r="B189" s="41"/>
      <c r="C189" s="41"/>
      <c r="D189" s="1"/>
      <c r="E189" s="1"/>
      <c r="F189" s="1"/>
      <c r="G189" s="1"/>
      <c r="H189" s="1"/>
      <c r="I189" s="1"/>
      <c r="J189" s="1"/>
      <c r="K189" s="1"/>
    </row>
    <row r="190" ht="15.75" customHeight="1">
      <c r="A190" s="40"/>
      <c r="B190" s="41"/>
      <c r="C190" s="41"/>
      <c r="D190" s="1"/>
      <c r="E190" s="1"/>
      <c r="F190" s="1"/>
      <c r="G190" s="1"/>
      <c r="H190" s="1"/>
      <c r="I190" s="1"/>
      <c r="J190" s="1"/>
      <c r="K190" s="1"/>
    </row>
    <row r="191" ht="15.75" customHeight="1">
      <c r="A191" s="40"/>
      <c r="B191" s="41"/>
      <c r="C191" s="41"/>
      <c r="D191" s="1"/>
      <c r="E191" s="1"/>
      <c r="F191" s="1"/>
      <c r="G191" s="1"/>
      <c r="H191" s="1"/>
      <c r="I191" s="1"/>
      <c r="J191" s="1"/>
      <c r="K191" s="1"/>
    </row>
    <row r="192" ht="15.75" customHeight="1">
      <c r="A192" s="40"/>
      <c r="B192" s="41"/>
      <c r="C192" s="41"/>
      <c r="D192" s="1"/>
      <c r="E192" s="1"/>
      <c r="F192" s="1"/>
      <c r="G192" s="1"/>
      <c r="H192" s="1"/>
      <c r="I192" s="1"/>
      <c r="J192" s="1"/>
      <c r="K192" s="1"/>
    </row>
    <row r="193" ht="15.75" customHeight="1">
      <c r="A193" s="40"/>
      <c r="B193" s="41"/>
      <c r="C193" s="41"/>
      <c r="D193" s="1"/>
      <c r="E193" s="1"/>
      <c r="F193" s="1"/>
      <c r="G193" s="1"/>
      <c r="H193" s="1"/>
      <c r="I193" s="1"/>
      <c r="J193" s="1"/>
      <c r="K193" s="1"/>
    </row>
    <row r="194" ht="15.75" customHeight="1">
      <c r="A194" s="40"/>
      <c r="B194" s="41"/>
      <c r="C194" s="41"/>
      <c r="D194" s="1"/>
      <c r="E194" s="1"/>
      <c r="F194" s="1"/>
      <c r="G194" s="1"/>
      <c r="H194" s="1"/>
      <c r="I194" s="1"/>
      <c r="J194" s="1"/>
      <c r="K194" s="1"/>
    </row>
    <row r="195" ht="15.75" customHeight="1">
      <c r="A195" s="40"/>
      <c r="B195" s="41"/>
      <c r="C195" s="41"/>
      <c r="D195" s="1"/>
      <c r="E195" s="1"/>
      <c r="F195" s="1"/>
      <c r="G195" s="1"/>
      <c r="H195" s="1"/>
      <c r="I195" s="1"/>
      <c r="J195" s="1"/>
      <c r="K195" s="1"/>
    </row>
    <row r="196" ht="15.75" customHeight="1">
      <c r="A196" s="40"/>
      <c r="B196" s="41"/>
      <c r="C196" s="41"/>
      <c r="D196" s="1"/>
      <c r="E196" s="1"/>
      <c r="F196" s="1"/>
      <c r="G196" s="1"/>
      <c r="H196" s="1"/>
      <c r="I196" s="1"/>
      <c r="J196" s="1"/>
      <c r="K196" s="1"/>
    </row>
    <row r="197" ht="15.75" customHeight="1">
      <c r="A197" s="40"/>
      <c r="B197" s="41"/>
      <c r="C197" s="41"/>
      <c r="D197" s="1"/>
      <c r="E197" s="1"/>
      <c r="F197" s="1"/>
      <c r="G197" s="1"/>
      <c r="H197" s="1"/>
      <c r="I197" s="1"/>
      <c r="J197" s="1"/>
      <c r="K197" s="1"/>
    </row>
    <row r="198" ht="15.75" customHeight="1">
      <c r="A198" s="40"/>
      <c r="B198" s="41"/>
      <c r="C198" s="41"/>
      <c r="D198" s="1"/>
      <c r="E198" s="1"/>
      <c r="F198" s="1"/>
      <c r="G198" s="1"/>
      <c r="H198" s="1"/>
      <c r="I198" s="1"/>
      <c r="J198" s="1"/>
      <c r="K198" s="1"/>
    </row>
    <row r="199" ht="15.75" customHeight="1">
      <c r="A199" s="40"/>
      <c r="B199" s="41"/>
      <c r="C199" s="41"/>
      <c r="D199" s="1"/>
      <c r="E199" s="1"/>
      <c r="F199" s="1"/>
      <c r="G199" s="1"/>
      <c r="H199" s="1"/>
      <c r="I199" s="1"/>
      <c r="J199" s="1"/>
      <c r="K199" s="1"/>
    </row>
    <row r="200" ht="15.75" customHeight="1">
      <c r="A200" s="40"/>
      <c r="B200" s="41"/>
      <c r="C200" s="41"/>
      <c r="D200" s="1"/>
      <c r="E200" s="1"/>
      <c r="F200" s="1"/>
      <c r="G200" s="1"/>
      <c r="H200" s="1"/>
      <c r="I200" s="1"/>
      <c r="J200" s="1"/>
      <c r="K200" s="1"/>
    </row>
    <row r="201" ht="15.75" customHeight="1">
      <c r="A201" s="40"/>
      <c r="B201" s="41"/>
      <c r="C201" s="41"/>
      <c r="D201" s="1"/>
      <c r="E201" s="1"/>
      <c r="F201" s="1"/>
      <c r="G201" s="1"/>
      <c r="H201" s="1"/>
      <c r="I201" s="1"/>
      <c r="J201" s="1"/>
      <c r="K201" s="1"/>
    </row>
    <row r="202" ht="15.75" customHeight="1">
      <c r="A202" s="40"/>
      <c r="B202" s="41"/>
      <c r="C202" s="41"/>
      <c r="D202" s="1"/>
      <c r="E202" s="1"/>
      <c r="F202" s="1"/>
      <c r="G202" s="1"/>
      <c r="H202" s="1"/>
      <c r="I202" s="1"/>
      <c r="J202" s="1"/>
      <c r="K202" s="1"/>
    </row>
    <row r="203" ht="15.75" customHeight="1">
      <c r="A203" s="40"/>
      <c r="B203" s="41"/>
      <c r="C203" s="41"/>
      <c r="D203" s="1"/>
      <c r="E203" s="1"/>
      <c r="F203" s="1"/>
      <c r="G203" s="1"/>
      <c r="H203" s="1"/>
      <c r="I203" s="1"/>
      <c r="J203" s="1"/>
      <c r="K203" s="1"/>
    </row>
    <row r="204" ht="15.75" customHeight="1">
      <c r="A204" s="40"/>
      <c r="B204" s="41"/>
      <c r="C204" s="41"/>
      <c r="D204" s="1"/>
      <c r="E204" s="1"/>
      <c r="F204" s="1"/>
      <c r="G204" s="1"/>
      <c r="H204" s="1"/>
      <c r="I204" s="1"/>
      <c r="J204" s="1"/>
      <c r="K204" s="1"/>
    </row>
    <row r="205" ht="15.75" customHeight="1">
      <c r="A205" s="40"/>
      <c r="B205" s="41"/>
      <c r="C205" s="41"/>
      <c r="D205" s="1"/>
      <c r="E205" s="1"/>
      <c r="F205" s="1"/>
      <c r="G205" s="1"/>
      <c r="H205" s="1"/>
      <c r="I205" s="1"/>
      <c r="J205" s="1"/>
      <c r="K205" s="1"/>
    </row>
    <row r="206" ht="15.75" customHeight="1">
      <c r="A206" s="40"/>
      <c r="B206" s="41"/>
      <c r="C206" s="41"/>
      <c r="D206" s="1"/>
      <c r="E206" s="1"/>
      <c r="F206" s="1"/>
      <c r="G206" s="1"/>
      <c r="H206" s="1"/>
      <c r="I206" s="1"/>
      <c r="J206" s="1"/>
      <c r="K206" s="1"/>
    </row>
    <row r="207" ht="15.75" customHeight="1">
      <c r="A207" s="40"/>
      <c r="B207" s="41"/>
      <c r="C207" s="41"/>
      <c r="D207" s="1"/>
      <c r="E207" s="1"/>
      <c r="F207" s="1"/>
      <c r="G207" s="1"/>
      <c r="H207" s="1"/>
      <c r="I207" s="1"/>
      <c r="J207" s="1"/>
      <c r="K207" s="1"/>
    </row>
    <row r="208" ht="15.75" customHeight="1">
      <c r="A208" s="40"/>
      <c r="B208" s="41"/>
      <c r="C208" s="41"/>
      <c r="D208" s="1"/>
      <c r="E208" s="1"/>
      <c r="F208" s="1"/>
      <c r="G208" s="1"/>
      <c r="H208" s="1"/>
      <c r="I208" s="1"/>
      <c r="J208" s="1"/>
      <c r="K208" s="1"/>
    </row>
    <row r="209" ht="15.75" customHeight="1">
      <c r="A209" s="40"/>
      <c r="B209" s="41"/>
      <c r="C209" s="41"/>
      <c r="D209" s="1"/>
      <c r="E209" s="1"/>
      <c r="F209" s="1"/>
      <c r="G209" s="1"/>
      <c r="H209" s="1"/>
      <c r="I209" s="1"/>
      <c r="J209" s="1"/>
      <c r="K209" s="1"/>
    </row>
    <row r="210" ht="15.75" customHeight="1">
      <c r="A210" s="40"/>
      <c r="B210" s="41"/>
      <c r="C210" s="41"/>
      <c r="D210" s="1"/>
      <c r="E210" s="1"/>
      <c r="F210" s="1"/>
      <c r="G210" s="1"/>
      <c r="H210" s="1"/>
      <c r="I210" s="1"/>
      <c r="J210" s="1"/>
      <c r="K210" s="1"/>
    </row>
    <row r="211" ht="15.75" customHeight="1">
      <c r="A211" s="40"/>
      <c r="B211" s="41"/>
      <c r="C211" s="41"/>
      <c r="D211" s="1"/>
      <c r="E211" s="1"/>
      <c r="F211" s="1"/>
      <c r="G211" s="1"/>
      <c r="H211" s="1"/>
      <c r="I211" s="1"/>
      <c r="J211" s="1"/>
      <c r="K211" s="1"/>
    </row>
    <row r="212" ht="15.75" customHeight="1">
      <c r="A212" s="40"/>
      <c r="B212" s="41"/>
      <c r="C212" s="41"/>
      <c r="D212" s="1"/>
      <c r="E212" s="1"/>
      <c r="F212" s="1"/>
      <c r="G212" s="1"/>
      <c r="H212" s="1"/>
      <c r="I212" s="1"/>
      <c r="J212" s="1"/>
      <c r="K212" s="1"/>
    </row>
    <row r="213" ht="15.75" customHeight="1">
      <c r="A213" s="40"/>
      <c r="B213" s="41"/>
      <c r="C213" s="41"/>
      <c r="D213" s="1"/>
      <c r="E213" s="1"/>
      <c r="F213" s="1"/>
      <c r="G213" s="1"/>
      <c r="H213" s="1"/>
      <c r="I213" s="1"/>
      <c r="J213" s="1"/>
      <c r="K213" s="1"/>
    </row>
    <row r="214" ht="15.75" customHeight="1">
      <c r="A214" s="40"/>
      <c r="B214" s="41"/>
      <c r="C214" s="41"/>
      <c r="D214" s="1"/>
      <c r="E214" s="1"/>
      <c r="F214" s="1"/>
      <c r="G214" s="1"/>
      <c r="H214" s="1"/>
      <c r="I214" s="1"/>
      <c r="J214" s="1"/>
      <c r="K214" s="1"/>
    </row>
    <row r="215" ht="15.75" customHeight="1">
      <c r="A215" s="40"/>
      <c r="B215" s="41"/>
      <c r="C215" s="41"/>
      <c r="D215" s="1"/>
      <c r="E215" s="1"/>
      <c r="F215" s="1"/>
      <c r="G215" s="1"/>
      <c r="H215" s="1"/>
      <c r="I215" s="1"/>
      <c r="J215" s="1"/>
      <c r="K215" s="1"/>
    </row>
    <row r="216" ht="15.75" customHeight="1">
      <c r="A216" s="40"/>
      <c r="B216" s="41"/>
      <c r="C216" s="41"/>
      <c r="D216" s="1"/>
      <c r="E216" s="1"/>
      <c r="F216" s="1"/>
      <c r="G216" s="1"/>
      <c r="H216" s="1"/>
      <c r="I216" s="1"/>
      <c r="J216" s="1"/>
      <c r="K216" s="1"/>
    </row>
    <row r="217" ht="15.75" customHeight="1">
      <c r="A217" s="40"/>
      <c r="B217" s="41"/>
      <c r="C217" s="41"/>
      <c r="D217" s="1"/>
      <c r="E217" s="1"/>
      <c r="F217" s="1"/>
      <c r="G217" s="1"/>
      <c r="H217" s="1"/>
      <c r="I217" s="1"/>
      <c r="J217" s="1"/>
      <c r="K217" s="1"/>
    </row>
    <row r="218" ht="15.75" customHeight="1">
      <c r="A218" s="40"/>
      <c r="B218" s="41"/>
      <c r="C218" s="41"/>
      <c r="D218" s="1"/>
      <c r="E218" s="1"/>
      <c r="F218" s="1"/>
      <c r="G218" s="1"/>
      <c r="H218" s="1"/>
      <c r="I218" s="1"/>
      <c r="J218" s="1"/>
      <c r="K218" s="1"/>
    </row>
    <row r="219" ht="15.75" customHeight="1">
      <c r="A219" s="40"/>
      <c r="B219" s="41"/>
      <c r="C219" s="41"/>
      <c r="D219" s="1"/>
      <c r="E219" s="1"/>
      <c r="F219" s="1"/>
      <c r="G219" s="1"/>
      <c r="H219" s="1"/>
      <c r="I219" s="1"/>
      <c r="J219" s="1"/>
      <c r="K219" s="1"/>
    </row>
    <row r="220" ht="15.75" customHeight="1">
      <c r="A220" s="40"/>
      <c r="B220" s="41"/>
      <c r="C220" s="41"/>
      <c r="D220" s="1"/>
      <c r="E220" s="1"/>
      <c r="F220" s="1"/>
      <c r="G220" s="1"/>
      <c r="H220" s="1"/>
      <c r="I220" s="1"/>
      <c r="J220" s="1"/>
      <c r="K220" s="1"/>
    </row>
    <row r="221" ht="15.75" customHeight="1">
      <c r="A221" s="40"/>
      <c r="B221" s="41"/>
      <c r="C221" s="41"/>
      <c r="D221" s="1"/>
      <c r="E221" s="1"/>
      <c r="F221" s="1"/>
      <c r="G221" s="1"/>
      <c r="H221" s="1"/>
      <c r="I221" s="1"/>
      <c r="J221" s="1"/>
      <c r="K221" s="1"/>
    </row>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M2"/>
    <mergeCell ref="A4:M4"/>
    <mergeCell ref="A5:M5"/>
    <mergeCell ref="A6:M6"/>
    <mergeCell ref="A7:M7"/>
    <mergeCell ref="A8:M8"/>
    <mergeCell ref="A9:M9"/>
    <mergeCell ref="A21:H21"/>
  </mergeCell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13.86"/>
    <col customWidth="1" min="2" max="2" width="15.0"/>
    <col customWidth="1" min="3" max="3" width="10.57"/>
    <col customWidth="1" min="4" max="4" width="12.14"/>
    <col customWidth="1" min="5" max="5" width="5.71"/>
    <col customWidth="1" min="6" max="6" width="5.86"/>
    <col customWidth="1" min="7" max="7" width="6.0"/>
    <col customWidth="1" min="8" max="8" width="17.29"/>
    <col customWidth="1" min="9" max="9" width="15.57"/>
    <col customWidth="1" min="10" max="10" width="10.14"/>
    <col customWidth="1" min="11" max="11" width="23.29"/>
    <col customWidth="1" min="12" max="12" width="8.86"/>
    <col customWidth="1" min="13" max="13" width="8.0"/>
    <col customWidth="1" min="14" max="14" width="11.43"/>
    <col customWidth="1" min="15" max="16" width="8.0"/>
    <col customWidth="1" min="17" max="19" width="8.71"/>
    <col customWidth="1" min="20" max="20" width="8.43"/>
    <col customWidth="1" min="21" max="21" width="10.29"/>
    <col customWidth="1" min="22" max="22" width="12.71"/>
    <col customWidth="1" min="23" max="23" width="18.29"/>
    <col customWidth="1" min="24" max="24" width="9.14"/>
    <col customWidth="1" min="25" max="30" width="8.0"/>
  </cols>
  <sheetData>
    <row r="1">
      <c r="A1" s="40"/>
      <c r="B1" s="41"/>
      <c r="C1" s="41"/>
      <c r="D1" s="41"/>
      <c r="E1" s="41"/>
      <c r="F1" s="41"/>
      <c r="G1" s="40"/>
      <c r="H1" s="40"/>
      <c r="I1" s="40"/>
      <c r="J1" s="40"/>
      <c r="K1" s="40"/>
      <c r="L1" s="40"/>
      <c r="M1" s="40"/>
      <c r="N1" s="40"/>
      <c r="O1" s="40"/>
      <c r="P1" s="40"/>
      <c r="Q1" s="40"/>
      <c r="R1" s="40"/>
      <c r="S1" s="40"/>
      <c r="T1" s="40"/>
      <c r="U1" s="40"/>
      <c r="V1" s="7"/>
      <c r="W1" s="40"/>
      <c r="X1" s="40"/>
      <c r="Y1" s="42"/>
      <c r="Z1" s="42"/>
      <c r="AA1" s="42"/>
      <c r="AB1" s="42"/>
      <c r="AC1" s="42"/>
      <c r="AD1" s="42"/>
    </row>
    <row r="2" ht="35.25" customHeight="1">
      <c r="A2" s="43" t="s">
        <v>111</v>
      </c>
      <c r="B2" s="44"/>
      <c r="C2" s="44"/>
      <c r="D2" s="44"/>
      <c r="E2" s="44"/>
      <c r="F2" s="44"/>
      <c r="G2" s="44"/>
      <c r="H2" s="44"/>
      <c r="I2" s="44"/>
      <c r="J2" s="44"/>
      <c r="K2" s="44"/>
      <c r="L2" s="44"/>
      <c r="M2" s="44"/>
      <c r="N2" s="44"/>
      <c r="O2" s="44"/>
      <c r="P2" s="44"/>
      <c r="Q2" s="44"/>
      <c r="R2" s="44"/>
      <c r="S2" s="44"/>
      <c r="T2" s="44"/>
      <c r="U2" s="44"/>
      <c r="V2" s="45"/>
      <c r="W2" s="46"/>
      <c r="X2" s="46"/>
      <c r="Y2" s="47"/>
      <c r="Z2" s="47"/>
      <c r="AA2" s="47"/>
      <c r="AB2" s="47"/>
      <c r="AC2" s="47"/>
      <c r="AD2" s="47"/>
    </row>
    <row r="3">
      <c r="A3" s="47"/>
      <c r="B3" s="47"/>
      <c r="C3" s="47"/>
      <c r="D3" s="47"/>
      <c r="E3" s="47"/>
      <c r="F3" s="47"/>
      <c r="G3" s="47"/>
      <c r="H3" s="46"/>
      <c r="I3" s="46"/>
      <c r="J3" s="47"/>
      <c r="K3" s="47"/>
      <c r="L3" s="47"/>
      <c r="M3" s="47"/>
      <c r="N3" s="47"/>
      <c r="O3" s="47"/>
      <c r="P3" s="47"/>
      <c r="Q3" s="47"/>
      <c r="R3" s="47"/>
      <c r="S3" s="47"/>
      <c r="T3" s="47"/>
      <c r="U3" s="46"/>
      <c r="V3" s="48"/>
      <c r="W3" s="46"/>
      <c r="X3" s="46"/>
      <c r="Y3" s="47"/>
      <c r="Z3" s="47"/>
      <c r="AA3" s="47"/>
      <c r="AB3" s="47"/>
      <c r="AC3" s="47"/>
      <c r="AD3" s="47"/>
    </row>
    <row r="4" ht="22.5" customHeight="1">
      <c r="A4" s="49" t="s">
        <v>112</v>
      </c>
      <c r="B4" s="44"/>
      <c r="C4" s="44"/>
      <c r="D4" s="44"/>
      <c r="E4" s="44"/>
      <c r="F4" s="44"/>
      <c r="G4" s="44"/>
      <c r="H4" s="44"/>
      <c r="I4" s="44"/>
      <c r="J4" s="44"/>
      <c r="K4" s="44"/>
      <c r="L4" s="44"/>
      <c r="M4" s="44"/>
      <c r="N4" s="44"/>
      <c r="O4" s="44"/>
      <c r="P4" s="44"/>
      <c r="Q4" s="44"/>
      <c r="R4" s="44"/>
      <c r="S4" s="44"/>
      <c r="T4" s="44"/>
      <c r="U4" s="44"/>
      <c r="V4" s="45"/>
      <c r="W4" s="46"/>
      <c r="X4" s="46"/>
      <c r="Y4" s="47"/>
      <c r="Z4" s="47"/>
      <c r="AA4" s="47"/>
      <c r="AB4" s="47"/>
      <c r="AC4" s="47"/>
      <c r="AD4" s="47"/>
    </row>
    <row r="5" ht="19.5" customHeight="1">
      <c r="A5" s="49" t="s">
        <v>113</v>
      </c>
      <c r="B5" s="44"/>
      <c r="C5" s="44"/>
      <c r="D5" s="44"/>
      <c r="E5" s="44"/>
      <c r="F5" s="44"/>
      <c r="G5" s="44"/>
      <c r="H5" s="44"/>
      <c r="I5" s="44"/>
      <c r="J5" s="44"/>
      <c r="K5" s="44"/>
      <c r="L5" s="44"/>
      <c r="M5" s="44"/>
      <c r="N5" s="44"/>
      <c r="O5" s="44"/>
      <c r="P5" s="44"/>
      <c r="Q5" s="44"/>
      <c r="R5" s="44"/>
      <c r="S5" s="44"/>
      <c r="T5" s="44"/>
      <c r="U5" s="44"/>
      <c r="V5" s="45"/>
      <c r="W5" s="46"/>
      <c r="X5" s="46"/>
      <c r="Y5" s="47"/>
      <c r="Z5" s="47"/>
      <c r="AA5" s="47"/>
      <c r="AB5" s="47"/>
      <c r="AC5" s="47"/>
      <c r="AD5" s="47"/>
    </row>
    <row r="6" ht="14.25" customHeight="1">
      <c r="A6" s="49" t="s">
        <v>114</v>
      </c>
      <c r="B6" s="44"/>
      <c r="C6" s="44"/>
      <c r="D6" s="44"/>
      <c r="E6" s="44"/>
      <c r="F6" s="44"/>
      <c r="G6" s="44"/>
      <c r="H6" s="44"/>
      <c r="I6" s="44"/>
      <c r="J6" s="44"/>
      <c r="K6" s="44"/>
      <c r="L6" s="44"/>
      <c r="M6" s="44"/>
      <c r="N6" s="44"/>
      <c r="O6" s="44"/>
      <c r="P6" s="44"/>
      <c r="Q6" s="44"/>
      <c r="R6" s="44"/>
      <c r="S6" s="44"/>
      <c r="T6" s="44"/>
      <c r="U6" s="44"/>
      <c r="V6" s="45"/>
      <c r="W6" s="46"/>
      <c r="X6" s="46"/>
      <c r="Y6" s="47"/>
      <c r="Z6" s="47"/>
      <c r="AA6" s="47"/>
      <c r="AB6" s="47"/>
      <c r="AC6" s="47"/>
      <c r="AD6" s="47"/>
    </row>
    <row r="7" ht="26.25" customHeight="1">
      <c r="A7" s="49" t="s">
        <v>115</v>
      </c>
      <c r="B7" s="44"/>
      <c r="C7" s="44"/>
      <c r="D7" s="44"/>
      <c r="E7" s="44"/>
      <c r="F7" s="44"/>
      <c r="G7" s="44"/>
      <c r="H7" s="44"/>
      <c r="I7" s="44"/>
      <c r="J7" s="44"/>
      <c r="K7" s="44"/>
      <c r="L7" s="44"/>
      <c r="M7" s="44"/>
      <c r="N7" s="44"/>
      <c r="O7" s="44"/>
      <c r="P7" s="44"/>
      <c r="Q7" s="44"/>
      <c r="R7" s="44"/>
      <c r="S7" s="44"/>
      <c r="T7" s="44"/>
      <c r="U7" s="44"/>
      <c r="V7" s="45"/>
      <c r="W7" s="50"/>
      <c r="X7" s="50"/>
      <c r="Y7" s="51"/>
      <c r="Z7" s="51"/>
      <c r="AA7" s="51"/>
      <c r="AB7" s="51"/>
      <c r="AC7" s="51"/>
      <c r="AD7" s="51"/>
    </row>
    <row r="8" ht="14.25" customHeight="1">
      <c r="A8" s="49" t="s">
        <v>116</v>
      </c>
      <c r="B8" s="44"/>
      <c r="C8" s="44"/>
      <c r="D8" s="44"/>
      <c r="E8" s="44"/>
      <c r="F8" s="44"/>
      <c r="G8" s="44"/>
      <c r="H8" s="44"/>
      <c r="I8" s="44"/>
      <c r="J8" s="44"/>
      <c r="K8" s="44"/>
      <c r="L8" s="44"/>
      <c r="M8" s="44"/>
      <c r="N8" s="44"/>
      <c r="O8" s="44"/>
      <c r="P8" s="44"/>
      <c r="Q8" s="44"/>
      <c r="R8" s="44"/>
      <c r="S8" s="44"/>
      <c r="T8" s="44"/>
      <c r="U8" s="44"/>
      <c r="V8" s="45"/>
      <c r="W8" s="50"/>
      <c r="X8" s="50"/>
      <c r="Y8" s="51"/>
      <c r="Z8" s="51"/>
      <c r="AA8" s="51"/>
      <c r="AB8" s="51"/>
      <c r="AC8" s="51"/>
      <c r="AD8" s="51"/>
    </row>
    <row r="9" ht="146.25" customHeight="1">
      <c r="A9" s="52" t="s">
        <v>117</v>
      </c>
      <c r="B9" s="44"/>
      <c r="C9" s="44"/>
      <c r="D9" s="44"/>
      <c r="E9" s="44"/>
      <c r="F9" s="44"/>
      <c r="G9" s="44"/>
      <c r="H9" s="44"/>
      <c r="I9" s="44"/>
      <c r="J9" s="44"/>
      <c r="K9" s="44"/>
      <c r="L9" s="44"/>
      <c r="M9" s="44"/>
      <c r="N9" s="44"/>
      <c r="O9" s="44"/>
      <c r="P9" s="44"/>
      <c r="Q9" s="44"/>
      <c r="R9" s="44"/>
      <c r="S9" s="44"/>
      <c r="T9" s="44"/>
      <c r="U9" s="44"/>
      <c r="V9" s="45"/>
      <c r="W9" s="50"/>
      <c r="X9" s="50"/>
      <c r="Y9" s="51"/>
      <c r="Z9" s="51"/>
      <c r="AA9" s="51"/>
      <c r="AB9" s="51"/>
      <c r="AC9" s="51"/>
      <c r="AD9" s="51"/>
    </row>
    <row r="10">
      <c r="A10" s="53"/>
      <c r="B10" s="54"/>
      <c r="C10" s="54"/>
      <c r="D10" s="54"/>
      <c r="E10" s="54"/>
      <c r="F10" s="54"/>
      <c r="G10" s="53"/>
      <c r="H10" s="47"/>
      <c r="I10" s="47"/>
      <c r="J10" s="53"/>
      <c r="K10" s="53"/>
      <c r="L10" s="53"/>
      <c r="M10" s="53"/>
      <c r="N10" s="53"/>
      <c r="O10" s="53"/>
      <c r="P10" s="53"/>
      <c r="Q10" s="53"/>
      <c r="R10" s="53"/>
      <c r="S10" s="53"/>
      <c r="T10" s="53"/>
      <c r="U10" s="46"/>
      <c r="V10" s="48"/>
      <c r="W10" s="46"/>
      <c r="X10" s="46"/>
      <c r="Y10" s="47"/>
      <c r="Z10" s="47"/>
      <c r="AA10" s="47"/>
      <c r="AB10" s="47"/>
      <c r="AC10" s="47"/>
      <c r="AD10" s="47"/>
    </row>
    <row r="11" ht="101.25" customHeight="1">
      <c r="A11" s="55" t="s">
        <v>118</v>
      </c>
      <c r="B11" s="55" t="s">
        <v>119</v>
      </c>
      <c r="C11" s="55" t="s">
        <v>120</v>
      </c>
      <c r="D11" s="56" t="s">
        <v>121</v>
      </c>
      <c r="E11" s="56" t="s">
        <v>122</v>
      </c>
      <c r="F11" s="56" t="s">
        <v>123</v>
      </c>
      <c r="G11" s="55" t="s">
        <v>124</v>
      </c>
      <c r="H11" s="57" t="s">
        <v>125</v>
      </c>
      <c r="I11" s="57" t="s">
        <v>126</v>
      </c>
      <c r="J11" s="56" t="s">
        <v>127</v>
      </c>
      <c r="K11" s="56" t="s">
        <v>128</v>
      </c>
      <c r="L11" s="56" t="s">
        <v>129</v>
      </c>
      <c r="M11" s="56" t="s">
        <v>130</v>
      </c>
      <c r="N11" s="56" t="s">
        <v>131</v>
      </c>
      <c r="O11" s="56" t="s">
        <v>132</v>
      </c>
      <c r="P11" s="56" t="s">
        <v>133</v>
      </c>
      <c r="Q11" s="58" t="s">
        <v>134</v>
      </c>
      <c r="R11" s="59" t="s">
        <v>135</v>
      </c>
      <c r="S11" s="59" t="s">
        <v>136</v>
      </c>
      <c r="T11" s="56" t="s">
        <v>137</v>
      </c>
      <c r="U11" s="56" t="s">
        <v>138</v>
      </c>
      <c r="V11" s="59" t="s">
        <v>139</v>
      </c>
      <c r="W11" s="60" t="s">
        <v>140</v>
      </c>
      <c r="X11" s="61"/>
      <c r="Y11" s="62"/>
      <c r="Z11" s="62"/>
      <c r="AA11" s="62"/>
      <c r="AB11" s="62"/>
      <c r="AC11" s="62"/>
      <c r="AD11" s="62"/>
    </row>
    <row r="12" ht="11.25" customHeight="1">
      <c r="A12" s="63" t="s">
        <v>141</v>
      </c>
      <c r="B12" s="63" t="s">
        <v>142</v>
      </c>
      <c r="C12" s="64" t="s">
        <v>51</v>
      </c>
      <c r="D12" s="63" t="s">
        <v>143</v>
      </c>
      <c r="E12" s="64">
        <v>24.0</v>
      </c>
      <c r="F12" s="65">
        <v>3.0</v>
      </c>
      <c r="G12" s="64" t="s">
        <v>144</v>
      </c>
      <c r="H12" s="66" t="s">
        <v>145</v>
      </c>
      <c r="I12" s="66" t="s">
        <v>146</v>
      </c>
      <c r="J12" s="67"/>
      <c r="K12" s="67" t="s">
        <v>147</v>
      </c>
      <c r="L12" s="68" t="s">
        <v>148</v>
      </c>
      <c r="M12" s="65">
        <v>2024.0</v>
      </c>
      <c r="N12" s="65" t="s">
        <v>149</v>
      </c>
      <c r="O12" s="65">
        <v>1.0</v>
      </c>
      <c r="P12" s="69">
        <v>1.0</v>
      </c>
      <c r="Q12" s="69">
        <v>1.0</v>
      </c>
      <c r="R12" s="69">
        <v>500.0</v>
      </c>
      <c r="S12" s="70"/>
      <c r="T12" s="71"/>
      <c r="U12" s="71">
        <v>500.0</v>
      </c>
      <c r="V12" s="72">
        <v>500.0</v>
      </c>
      <c r="W12" s="73" t="s">
        <v>150</v>
      </c>
      <c r="X12" s="40"/>
      <c r="Y12" s="42"/>
      <c r="Z12" s="42"/>
      <c r="AA12" s="42"/>
      <c r="AB12" s="42"/>
      <c r="AC12" s="42"/>
      <c r="AD12" s="42"/>
    </row>
    <row r="13" ht="11.25" customHeight="1">
      <c r="A13" s="63" t="s">
        <v>151</v>
      </c>
      <c r="B13" s="63" t="s">
        <v>152</v>
      </c>
      <c r="C13" s="64" t="s">
        <v>51</v>
      </c>
      <c r="D13" s="63" t="s">
        <v>143</v>
      </c>
      <c r="E13" s="64">
        <v>24.0</v>
      </c>
      <c r="F13" s="65">
        <v>2.0</v>
      </c>
      <c r="G13" s="64" t="s">
        <v>144</v>
      </c>
      <c r="H13" s="63" t="s">
        <v>153</v>
      </c>
      <c r="I13" s="63" t="s">
        <v>154</v>
      </c>
      <c r="J13" s="63"/>
      <c r="K13" s="63" t="s">
        <v>155</v>
      </c>
      <c r="L13" s="74" t="s">
        <v>156</v>
      </c>
      <c r="M13" s="65">
        <v>2024.0</v>
      </c>
      <c r="N13" s="65" t="s">
        <v>149</v>
      </c>
      <c r="O13" s="65">
        <v>3.0</v>
      </c>
      <c r="P13" s="69">
        <v>2.0</v>
      </c>
      <c r="Q13" s="69">
        <v>3.0</v>
      </c>
      <c r="R13" s="69">
        <v>500.0</v>
      </c>
      <c r="S13" s="70"/>
      <c r="T13" s="71"/>
      <c r="U13" s="71">
        <v>500.0</v>
      </c>
      <c r="V13" s="72">
        <v>166.67</v>
      </c>
      <c r="W13" s="73" t="s">
        <v>150</v>
      </c>
      <c r="X13" s="40"/>
      <c r="Y13" s="42"/>
      <c r="Z13" s="42"/>
      <c r="AA13" s="42"/>
      <c r="AB13" s="42"/>
      <c r="AC13" s="42"/>
      <c r="AD13" s="42"/>
    </row>
    <row r="14" ht="11.25" customHeight="1">
      <c r="A14" s="63" t="s">
        <v>157</v>
      </c>
      <c r="B14" s="63" t="s">
        <v>158</v>
      </c>
      <c r="C14" s="64" t="s">
        <v>51</v>
      </c>
      <c r="D14" s="63" t="s">
        <v>143</v>
      </c>
      <c r="E14" s="64">
        <v>24.0</v>
      </c>
      <c r="F14" s="65">
        <v>1.0</v>
      </c>
      <c r="G14" s="64" t="s">
        <v>144</v>
      </c>
      <c r="H14" s="63" t="s">
        <v>159</v>
      </c>
      <c r="I14" s="63" t="s">
        <v>160</v>
      </c>
      <c r="J14" s="63"/>
      <c r="K14" s="63" t="s">
        <v>161</v>
      </c>
      <c r="L14" s="68" t="s">
        <v>162</v>
      </c>
      <c r="M14" s="65">
        <v>2024.0</v>
      </c>
      <c r="N14" s="65" t="s">
        <v>149</v>
      </c>
      <c r="O14" s="65">
        <v>3.0</v>
      </c>
      <c r="P14" s="69">
        <v>3.0</v>
      </c>
      <c r="Q14" s="69">
        <v>3.0</v>
      </c>
      <c r="R14" s="69">
        <v>500.0</v>
      </c>
      <c r="S14" s="70"/>
      <c r="T14" s="71"/>
      <c r="U14" s="71">
        <v>500.0</v>
      </c>
      <c r="V14" s="72">
        <v>166.67</v>
      </c>
      <c r="W14" s="73" t="s">
        <v>150</v>
      </c>
      <c r="X14" s="40"/>
      <c r="Y14" s="42"/>
      <c r="Z14" s="42"/>
      <c r="AA14" s="42"/>
      <c r="AB14" s="42"/>
      <c r="AC14" s="42"/>
      <c r="AD14" s="42"/>
    </row>
    <row r="15" ht="11.25" customHeight="1">
      <c r="A15" s="63" t="s">
        <v>163</v>
      </c>
      <c r="B15" s="63" t="s">
        <v>164</v>
      </c>
      <c r="C15" s="64" t="s">
        <v>51</v>
      </c>
      <c r="D15" s="63" t="s">
        <v>165</v>
      </c>
      <c r="E15" s="64">
        <v>13.0</v>
      </c>
      <c r="F15" s="65">
        <v>20.0</v>
      </c>
      <c r="G15" s="64" t="s">
        <v>166</v>
      </c>
      <c r="H15" s="66" t="s">
        <v>167</v>
      </c>
      <c r="I15" s="66" t="s">
        <v>168</v>
      </c>
      <c r="J15" s="67" t="s">
        <v>169</v>
      </c>
      <c r="K15" s="67" t="s">
        <v>170</v>
      </c>
      <c r="L15" s="68" t="s">
        <v>171</v>
      </c>
      <c r="M15" s="65">
        <v>2024.0</v>
      </c>
      <c r="N15" s="65" t="s">
        <v>172</v>
      </c>
      <c r="O15" s="65">
        <v>8.0</v>
      </c>
      <c r="P15" s="69">
        <v>7.0</v>
      </c>
      <c r="Q15" s="69">
        <v>8.0</v>
      </c>
      <c r="R15" s="69">
        <v>1500.0</v>
      </c>
      <c r="S15" s="70"/>
      <c r="T15" s="71"/>
      <c r="U15" s="71"/>
      <c r="V15" s="72">
        <v>187.5</v>
      </c>
      <c r="W15" s="73" t="s">
        <v>173</v>
      </c>
      <c r="X15" s="40"/>
      <c r="Y15" s="42"/>
      <c r="Z15" s="42"/>
      <c r="AA15" s="42"/>
      <c r="AB15" s="42"/>
      <c r="AC15" s="42"/>
      <c r="AD15" s="42"/>
    </row>
    <row r="16" ht="11.25" customHeight="1">
      <c r="A16" s="63" t="s">
        <v>174</v>
      </c>
      <c r="B16" s="63" t="s">
        <v>173</v>
      </c>
      <c r="C16" s="64" t="s">
        <v>51</v>
      </c>
      <c r="D16" s="63" t="s">
        <v>175</v>
      </c>
      <c r="E16" s="64">
        <v>24.0</v>
      </c>
      <c r="F16" s="64">
        <v>4.0</v>
      </c>
      <c r="G16" s="64" t="s">
        <v>144</v>
      </c>
      <c r="H16" s="67" t="s">
        <v>176</v>
      </c>
      <c r="I16" s="67" t="s">
        <v>177</v>
      </c>
      <c r="J16" s="63"/>
      <c r="K16" s="63" t="s">
        <v>178</v>
      </c>
      <c r="L16" s="74" t="s">
        <v>179</v>
      </c>
      <c r="M16" s="65">
        <v>2024.0</v>
      </c>
      <c r="N16" s="65" t="s">
        <v>180</v>
      </c>
      <c r="O16" s="65">
        <v>1.0</v>
      </c>
      <c r="P16" s="69">
        <v>1.0</v>
      </c>
      <c r="Q16" s="69">
        <v>1.0</v>
      </c>
      <c r="R16" s="69">
        <v>300.0</v>
      </c>
      <c r="S16" s="70"/>
      <c r="T16" s="71"/>
      <c r="U16" s="71"/>
      <c r="V16" s="72">
        <v>300.0</v>
      </c>
      <c r="W16" s="73" t="s">
        <v>173</v>
      </c>
      <c r="X16" s="40"/>
      <c r="Y16" s="42"/>
      <c r="Z16" s="42"/>
      <c r="AA16" s="42"/>
      <c r="AB16" s="42"/>
      <c r="AC16" s="42"/>
      <c r="AD16" s="42"/>
    </row>
    <row r="17" ht="11.25" customHeight="1">
      <c r="A17" s="67" t="s">
        <v>181</v>
      </c>
      <c r="B17" s="65" t="s">
        <v>182</v>
      </c>
      <c r="C17" s="65" t="s">
        <v>51</v>
      </c>
      <c r="D17" s="65" t="s">
        <v>175</v>
      </c>
      <c r="E17" s="65">
        <v>24.0</v>
      </c>
      <c r="F17" s="65">
        <v>4.0</v>
      </c>
      <c r="G17" s="65" t="s">
        <v>144</v>
      </c>
      <c r="H17" s="67" t="s">
        <v>183</v>
      </c>
      <c r="I17" s="67" t="s">
        <v>184</v>
      </c>
      <c r="J17" s="67"/>
      <c r="K17" s="67" t="s">
        <v>185</v>
      </c>
      <c r="L17" s="68" t="s">
        <v>186</v>
      </c>
      <c r="M17" s="65">
        <v>2024.0</v>
      </c>
      <c r="N17" s="65" t="s">
        <v>180</v>
      </c>
      <c r="O17" s="65">
        <v>1.0</v>
      </c>
      <c r="P17" s="69">
        <v>1.0</v>
      </c>
      <c r="Q17" s="69">
        <v>2.0</v>
      </c>
      <c r="R17" s="69">
        <v>300.0</v>
      </c>
      <c r="S17" s="70"/>
      <c r="T17" s="71"/>
      <c r="U17" s="71"/>
      <c r="V17" s="72">
        <v>150.0</v>
      </c>
      <c r="W17" s="73" t="s">
        <v>173</v>
      </c>
      <c r="X17" s="40"/>
      <c r="Y17" s="42"/>
      <c r="Z17" s="42"/>
      <c r="AA17" s="42"/>
      <c r="AB17" s="42"/>
      <c r="AC17" s="42"/>
      <c r="AD17" s="42"/>
    </row>
    <row r="18" ht="11.25" customHeight="1">
      <c r="A18" s="67" t="s">
        <v>187</v>
      </c>
      <c r="B18" s="65" t="s">
        <v>188</v>
      </c>
      <c r="C18" s="65" t="s">
        <v>51</v>
      </c>
      <c r="D18" s="65" t="s">
        <v>175</v>
      </c>
      <c r="E18" s="65">
        <v>24.0</v>
      </c>
      <c r="F18" s="65">
        <v>4.0</v>
      </c>
      <c r="G18" s="65" t="s">
        <v>144</v>
      </c>
      <c r="H18" s="67" t="s">
        <v>189</v>
      </c>
      <c r="I18" s="67" t="s">
        <v>190</v>
      </c>
      <c r="J18" s="67"/>
      <c r="K18" s="67" t="s">
        <v>191</v>
      </c>
      <c r="L18" s="68" t="s">
        <v>192</v>
      </c>
      <c r="M18" s="65">
        <v>2024.0</v>
      </c>
      <c r="N18" s="65" t="s">
        <v>180</v>
      </c>
      <c r="O18" s="65">
        <v>3.0</v>
      </c>
      <c r="P18" s="69">
        <v>2.0</v>
      </c>
      <c r="Q18" s="69">
        <v>3.0</v>
      </c>
      <c r="R18" s="69">
        <v>300.0</v>
      </c>
      <c r="S18" s="70"/>
      <c r="T18" s="71"/>
      <c r="U18" s="71"/>
      <c r="V18" s="72">
        <v>100.0</v>
      </c>
      <c r="W18" s="73" t="s">
        <v>173</v>
      </c>
      <c r="X18" s="40"/>
      <c r="Y18" s="42"/>
      <c r="Z18" s="42"/>
      <c r="AA18" s="42"/>
      <c r="AB18" s="42"/>
      <c r="AC18" s="42"/>
      <c r="AD18" s="42"/>
    </row>
    <row r="19" ht="11.25" customHeight="1">
      <c r="A19" s="67" t="s">
        <v>193</v>
      </c>
      <c r="B19" s="65" t="s">
        <v>194</v>
      </c>
      <c r="C19" s="65" t="s">
        <v>51</v>
      </c>
      <c r="D19" s="65" t="s">
        <v>175</v>
      </c>
      <c r="E19" s="65">
        <v>24.0</v>
      </c>
      <c r="F19" s="65">
        <v>4.0</v>
      </c>
      <c r="G19" s="65" t="s">
        <v>144</v>
      </c>
      <c r="H19" s="67" t="s">
        <v>195</v>
      </c>
      <c r="I19" s="67"/>
      <c r="J19" s="67"/>
      <c r="K19" s="67" t="s">
        <v>196</v>
      </c>
      <c r="L19" s="68" t="s">
        <v>197</v>
      </c>
      <c r="M19" s="65">
        <v>2024.0</v>
      </c>
      <c r="N19" s="65" t="s">
        <v>180</v>
      </c>
      <c r="O19" s="65">
        <v>6.0</v>
      </c>
      <c r="P19" s="69">
        <v>5.0</v>
      </c>
      <c r="Q19" s="69">
        <v>6.0</v>
      </c>
      <c r="R19" s="69">
        <v>300.0</v>
      </c>
      <c r="S19" s="70"/>
      <c r="T19" s="71"/>
      <c r="U19" s="71"/>
      <c r="V19" s="72">
        <v>50.0</v>
      </c>
      <c r="W19" s="73" t="s">
        <v>173</v>
      </c>
      <c r="X19" s="40"/>
      <c r="Y19" s="42"/>
      <c r="Z19" s="42"/>
      <c r="AA19" s="42"/>
      <c r="AB19" s="42"/>
      <c r="AC19" s="42"/>
      <c r="AD19" s="42"/>
    </row>
    <row r="20" ht="11.25" customHeight="1">
      <c r="A20" s="63" t="s">
        <v>198</v>
      </c>
      <c r="B20" s="63" t="s">
        <v>199</v>
      </c>
      <c r="C20" s="64" t="s">
        <v>51</v>
      </c>
      <c r="D20" s="63" t="s">
        <v>200</v>
      </c>
      <c r="E20" s="64">
        <v>15.0</v>
      </c>
      <c r="F20" s="65">
        <v>9.0</v>
      </c>
      <c r="G20" s="64" t="s">
        <v>201</v>
      </c>
      <c r="H20" s="75" t="s">
        <v>202</v>
      </c>
      <c r="I20" s="75" t="s">
        <v>203</v>
      </c>
      <c r="J20" s="75" t="s">
        <v>204</v>
      </c>
      <c r="K20" s="67" t="s">
        <v>205</v>
      </c>
      <c r="L20" s="68"/>
      <c r="M20" s="65">
        <v>2024.0</v>
      </c>
      <c r="N20" s="65" t="s">
        <v>172</v>
      </c>
      <c r="O20" s="65">
        <v>5.0</v>
      </c>
      <c r="P20" s="69">
        <v>2.0</v>
      </c>
      <c r="Q20" s="69">
        <v>5.0</v>
      </c>
      <c r="R20" s="69">
        <v>1500.0</v>
      </c>
      <c r="S20" s="70"/>
      <c r="T20" s="71"/>
      <c r="U20" s="71"/>
      <c r="V20" s="72">
        <f>R20/5</f>
        <v>300</v>
      </c>
      <c r="W20" s="76" t="s">
        <v>206</v>
      </c>
      <c r="X20" s="40"/>
      <c r="Y20" s="42"/>
      <c r="Z20" s="42"/>
      <c r="AA20" s="42"/>
      <c r="AB20" s="42"/>
      <c r="AC20" s="42"/>
      <c r="AD20" s="42"/>
    </row>
    <row r="21" ht="11.25" customHeight="1">
      <c r="A21" s="77" t="s">
        <v>207</v>
      </c>
      <c r="B21" s="77" t="s">
        <v>208</v>
      </c>
      <c r="C21" s="64" t="s">
        <v>51</v>
      </c>
      <c r="D21" s="63" t="s">
        <v>209</v>
      </c>
      <c r="E21" s="64">
        <v>10.0</v>
      </c>
      <c r="F21" s="65">
        <v>2.0</v>
      </c>
      <c r="G21" s="78" t="s">
        <v>210</v>
      </c>
      <c r="H21" s="66"/>
      <c r="I21" s="66" t="s">
        <v>211</v>
      </c>
      <c r="J21" s="79" t="s">
        <v>212</v>
      </c>
      <c r="K21" s="67"/>
      <c r="L21" s="68"/>
      <c r="M21" s="65">
        <v>2024.0</v>
      </c>
      <c r="N21" s="65" t="s">
        <v>172</v>
      </c>
      <c r="O21" s="65">
        <v>3.0</v>
      </c>
      <c r="P21" s="69">
        <v>3.0</v>
      </c>
      <c r="Q21" s="69">
        <v>4.0</v>
      </c>
      <c r="R21" s="69">
        <v>1500.0</v>
      </c>
      <c r="S21" s="70"/>
      <c r="T21" s="71"/>
      <c r="U21" s="71"/>
      <c r="V21" s="72">
        <v>500.0</v>
      </c>
      <c r="W21" s="76" t="s">
        <v>213</v>
      </c>
      <c r="X21" s="40"/>
      <c r="Y21" s="42"/>
      <c r="Z21" s="42"/>
      <c r="AA21" s="42"/>
      <c r="AB21" s="42"/>
      <c r="AC21" s="42"/>
      <c r="AD21" s="42"/>
    </row>
    <row r="22" ht="11.25" customHeight="1">
      <c r="A22" s="63" t="s">
        <v>214</v>
      </c>
      <c r="B22" s="63" t="s">
        <v>215</v>
      </c>
      <c r="C22" s="64" t="s">
        <v>216</v>
      </c>
      <c r="D22" s="63" t="s">
        <v>217</v>
      </c>
      <c r="E22" s="64">
        <v>25.0</v>
      </c>
      <c r="F22" s="64">
        <v>4.0</v>
      </c>
      <c r="G22" s="80" t="s">
        <v>218</v>
      </c>
      <c r="H22" s="67"/>
      <c r="I22" s="67" t="s">
        <v>219</v>
      </c>
      <c r="J22" s="81" t="s">
        <v>220</v>
      </c>
      <c r="K22" s="63"/>
      <c r="L22" s="74"/>
      <c r="M22" s="65">
        <v>2024.0</v>
      </c>
      <c r="N22" s="65" t="s">
        <v>221</v>
      </c>
      <c r="O22" s="65">
        <v>3.0</v>
      </c>
      <c r="P22" s="69">
        <v>3.0</v>
      </c>
      <c r="Q22" s="69">
        <v>3.0</v>
      </c>
      <c r="R22" s="69">
        <v>500.0</v>
      </c>
      <c r="S22" s="70"/>
      <c r="T22" s="71"/>
      <c r="U22" s="71"/>
      <c r="V22" s="72">
        <v>166.67</v>
      </c>
      <c r="W22" s="76" t="s">
        <v>213</v>
      </c>
      <c r="X22" s="40"/>
      <c r="Y22" s="42"/>
      <c r="Z22" s="42"/>
      <c r="AA22" s="42"/>
      <c r="AB22" s="42"/>
      <c r="AC22" s="42"/>
      <c r="AD22" s="42"/>
    </row>
    <row r="23" ht="11.25" customHeight="1">
      <c r="A23" s="63" t="s">
        <v>222</v>
      </c>
      <c r="B23" s="63" t="s">
        <v>223</v>
      </c>
      <c r="C23" s="64" t="s">
        <v>51</v>
      </c>
      <c r="D23" s="63" t="s">
        <v>224</v>
      </c>
      <c r="E23" s="64">
        <v>10.0</v>
      </c>
      <c r="F23" s="65">
        <v>2023.0</v>
      </c>
      <c r="G23" s="64" t="s">
        <v>225</v>
      </c>
      <c r="H23" s="75" t="s">
        <v>226</v>
      </c>
      <c r="I23" s="75" t="s">
        <v>227</v>
      </c>
      <c r="J23" s="67" t="s">
        <v>228</v>
      </c>
      <c r="K23" s="67" t="s">
        <v>229</v>
      </c>
      <c r="L23" s="68" t="s">
        <v>230</v>
      </c>
      <c r="M23" s="65">
        <v>2024.0</v>
      </c>
      <c r="N23" s="65" t="s">
        <v>231</v>
      </c>
      <c r="O23" s="65">
        <v>5.0</v>
      </c>
      <c r="P23" s="69">
        <v>4.0</v>
      </c>
      <c r="Q23" s="69">
        <v>5.0</v>
      </c>
      <c r="R23" s="69">
        <v>1000.0</v>
      </c>
      <c r="S23" s="70"/>
      <c r="T23" s="71"/>
      <c r="U23" s="71"/>
      <c r="V23" s="82">
        <v>200.0</v>
      </c>
      <c r="W23" s="76" t="s">
        <v>232</v>
      </c>
      <c r="X23" s="40"/>
      <c r="Y23" s="42"/>
      <c r="Z23" s="42"/>
      <c r="AA23" s="42"/>
      <c r="AB23" s="42"/>
      <c r="AC23" s="42"/>
      <c r="AD23" s="42"/>
    </row>
    <row r="24" ht="11.25" customHeight="1">
      <c r="A24" s="63" t="s">
        <v>233</v>
      </c>
      <c r="B24" s="83" t="s">
        <v>234</v>
      </c>
      <c r="C24" s="64" t="s">
        <v>51</v>
      </c>
      <c r="D24" s="63" t="s">
        <v>235</v>
      </c>
      <c r="E24" s="64">
        <v>15.0</v>
      </c>
      <c r="F24" s="64">
        <v>1.0</v>
      </c>
      <c r="G24" s="64" t="s">
        <v>236</v>
      </c>
      <c r="H24" s="75" t="s">
        <v>237</v>
      </c>
      <c r="I24" s="75" t="s">
        <v>238</v>
      </c>
      <c r="J24" s="63" t="s">
        <v>239</v>
      </c>
      <c r="K24" s="63" t="s">
        <v>240</v>
      </c>
      <c r="L24" s="74" t="s">
        <v>241</v>
      </c>
      <c r="M24" s="65">
        <v>2024.0</v>
      </c>
      <c r="N24" s="65" t="s">
        <v>221</v>
      </c>
      <c r="O24" s="65">
        <v>5.0</v>
      </c>
      <c r="P24" s="69">
        <v>3.0</v>
      </c>
      <c r="Q24" s="69">
        <v>5.0</v>
      </c>
      <c r="R24" s="69">
        <v>500.0</v>
      </c>
      <c r="S24" s="70"/>
      <c r="T24" s="71"/>
      <c r="U24" s="71"/>
      <c r="V24" s="82">
        <v>100.0</v>
      </c>
      <c r="W24" s="76" t="s">
        <v>232</v>
      </c>
      <c r="X24" s="40"/>
      <c r="Y24" s="42"/>
      <c r="Z24" s="42"/>
      <c r="AA24" s="42"/>
      <c r="AB24" s="42"/>
      <c r="AC24" s="42"/>
      <c r="AD24" s="42"/>
    </row>
    <row r="25" ht="11.25" customHeight="1">
      <c r="A25" s="67" t="s">
        <v>242</v>
      </c>
      <c r="B25" s="65" t="s">
        <v>243</v>
      </c>
      <c r="C25" s="65" t="s">
        <v>51</v>
      </c>
      <c r="D25" s="65" t="s">
        <v>244</v>
      </c>
      <c r="E25" s="65">
        <v>16.0</v>
      </c>
      <c r="F25" s="65">
        <v>8.0</v>
      </c>
      <c r="G25" s="65" t="s">
        <v>245</v>
      </c>
      <c r="H25" s="75" t="s">
        <v>246</v>
      </c>
      <c r="I25" s="75" t="s">
        <v>247</v>
      </c>
      <c r="J25" s="67" t="s">
        <v>248</v>
      </c>
      <c r="K25" s="67" t="s">
        <v>249</v>
      </c>
      <c r="L25" s="68" t="s">
        <v>250</v>
      </c>
      <c r="M25" s="65">
        <v>2024.0</v>
      </c>
      <c r="N25" s="65" t="s">
        <v>172</v>
      </c>
      <c r="O25" s="65">
        <v>4.0</v>
      </c>
      <c r="P25" s="69">
        <v>3.0</v>
      </c>
      <c r="Q25" s="69">
        <v>4.0</v>
      </c>
      <c r="R25" s="69">
        <v>1500.0</v>
      </c>
      <c r="S25" s="70"/>
      <c r="T25" s="71"/>
      <c r="U25" s="71"/>
      <c r="V25" s="82">
        <v>375.0</v>
      </c>
      <c r="W25" s="76" t="s">
        <v>232</v>
      </c>
      <c r="X25" s="40"/>
      <c r="Y25" s="42"/>
      <c r="Z25" s="42"/>
      <c r="AA25" s="42"/>
      <c r="AB25" s="42"/>
      <c r="AC25" s="42"/>
      <c r="AD25" s="42"/>
    </row>
    <row r="26" ht="11.25" customHeight="1">
      <c r="A26" s="67" t="s">
        <v>251</v>
      </c>
      <c r="B26" s="65" t="s">
        <v>252</v>
      </c>
      <c r="C26" s="65" t="s">
        <v>51</v>
      </c>
      <c r="D26" s="65" t="s">
        <v>253</v>
      </c>
      <c r="E26" s="65">
        <v>9.0</v>
      </c>
      <c r="F26" s="65">
        <v>5.0</v>
      </c>
      <c r="G26" s="65" t="s">
        <v>254</v>
      </c>
      <c r="H26" s="75" t="s">
        <v>255</v>
      </c>
      <c r="I26" s="75" t="s">
        <v>256</v>
      </c>
      <c r="J26" s="67" t="s">
        <v>257</v>
      </c>
      <c r="K26" s="67" t="s">
        <v>258</v>
      </c>
      <c r="L26" s="68" t="s">
        <v>259</v>
      </c>
      <c r="M26" s="65">
        <v>2024.0</v>
      </c>
      <c r="N26" s="65" t="s">
        <v>231</v>
      </c>
      <c r="O26" s="65">
        <v>5.0</v>
      </c>
      <c r="P26" s="69">
        <v>4.0</v>
      </c>
      <c r="Q26" s="69">
        <v>5.0</v>
      </c>
      <c r="R26" s="69">
        <v>1000.0</v>
      </c>
      <c r="S26" s="70"/>
      <c r="T26" s="71"/>
      <c r="U26" s="71"/>
      <c r="V26" s="82">
        <v>200.0</v>
      </c>
      <c r="W26" s="76" t="s">
        <v>232</v>
      </c>
      <c r="X26" s="40"/>
      <c r="Y26" s="42"/>
      <c r="Z26" s="42"/>
      <c r="AA26" s="42"/>
      <c r="AB26" s="42"/>
      <c r="AC26" s="42"/>
      <c r="AD26" s="42"/>
    </row>
    <row r="27" ht="11.25" customHeight="1">
      <c r="A27" s="67" t="s">
        <v>260</v>
      </c>
      <c r="B27" s="65" t="s">
        <v>261</v>
      </c>
      <c r="C27" s="65" t="s">
        <v>51</v>
      </c>
      <c r="D27" s="65" t="s">
        <v>262</v>
      </c>
      <c r="E27" s="65">
        <v>25.0</v>
      </c>
      <c r="F27" s="65">
        <v>1.0</v>
      </c>
      <c r="G27" s="65" t="s">
        <v>218</v>
      </c>
      <c r="H27" s="75" t="s">
        <v>263</v>
      </c>
      <c r="I27" s="75" t="s">
        <v>264</v>
      </c>
      <c r="J27" s="67"/>
      <c r="K27" s="67" t="s">
        <v>265</v>
      </c>
      <c r="L27" s="68" t="s">
        <v>266</v>
      </c>
      <c r="M27" s="65">
        <v>2024.0</v>
      </c>
      <c r="N27" s="65" t="s">
        <v>221</v>
      </c>
      <c r="O27" s="65">
        <v>5.0</v>
      </c>
      <c r="P27" s="69">
        <v>4.0</v>
      </c>
      <c r="Q27" s="69">
        <v>5.0</v>
      </c>
      <c r="R27" s="69">
        <v>500.0</v>
      </c>
      <c r="S27" s="70"/>
      <c r="T27" s="71"/>
      <c r="U27" s="71"/>
      <c r="V27" s="82">
        <v>100.0</v>
      </c>
      <c r="W27" s="76" t="s">
        <v>232</v>
      </c>
      <c r="X27" s="40"/>
      <c r="Y27" s="42"/>
      <c r="Z27" s="42"/>
      <c r="AA27" s="42"/>
      <c r="AB27" s="42"/>
      <c r="AC27" s="42"/>
      <c r="AD27" s="42"/>
    </row>
    <row r="28" ht="11.25" customHeight="1">
      <c r="A28" s="67" t="s">
        <v>267</v>
      </c>
      <c r="B28" s="65" t="s">
        <v>268</v>
      </c>
      <c r="C28" s="65" t="s">
        <v>51</v>
      </c>
      <c r="D28" s="65"/>
      <c r="E28" s="65">
        <v>13.0</v>
      </c>
      <c r="F28" s="65">
        <v>2.0</v>
      </c>
      <c r="G28" s="65"/>
      <c r="H28" s="75" t="s">
        <v>269</v>
      </c>
      <c r="I28" s="75" t="s">
        <v>270</v>
      </c>
      <c r="J28" s="67" t="s">
        <v>271</v>
      </c>
      <c r="K28" s="67"/>
      <c r="L28" s="68" t="s">
        <v>272</v>
      </c>
      <c r="M28" s="65">
        <v>2024.0</v>
      </c>
      <c r="N28" s="65" t="s">
        <v>273</v>
      </c>
      <c r="O28" s="65">
        <v>4.0</v>
      </c>
      <c r="P28" s="69">
        <v>3.0</v>
      </c>
      <c r="Q28" s="69">
        <v>4.0</v>
      </c>
      <c r="R28" s="69">
        <v>200.0</v>
      </c>
      <c r="S28" s="84" t="s">
        <v>274</v>
      </c>
      <c r="T28" s="82" t="s">
        <v>275</v>
      </c>
      <c r="U28" s="71"/>
      <c r="V28" s="82">
        <v>50.0</v>
      </c>
      <c r="W28" s="76" t="s">
        <v>232</v>
      </c>
      <c r="X28" s="40"/>
      <c r="Y28" s="42"/>
      <c r="Z28" s="42"/>
      <c r="AA28" s="42"/>
      <c r="AB28" s="42"/>
      <c r="AC28" s="42"/>
      <c r="AD28" s="42"/>
    </row>
    <row r="29" ht="11.25" customHeight="1">
      <c r="A29" s="67" t="s">
        <v>276</v>
      </c>
      <c r="B29" s="65" t="s">
        <v>277</v>
      </c>
      <c r="C29" s="65" t="s">
        <v>51</v>
      </c>
      <c r="D29" s="65"/>
      <c r="E29" s="65">
        <v>24.0</v>
      </c>
      <c r="F29" s="65">
        <v>4.1</v>
      </c>
      <c r="G29" s="65"/>
      <c r="H29" s="75" t="s">
        <v>278</v>
      </c>
      <c r="I29" s="75" t="s">
        <v>279</v>
      </c>
      <c r="J29" s="67" t="s">
        <v>280</v>
      </c>
      <c r="K29" s="67"/>
      <c r="L29" s="68" t="s">
        <v>281</v>
      </c>
      <c r="M29" s="65">
        <v>2024.0</v>
      </c>
      <c r="N29" s="65" t="s">
        <v>273</v>
      </c>
      <c r="O29" s="65">
        <v>4.0</v>
      </c>
      <c r="P29" s="69">
        <v>4.0</v>
      </c>
      <c r="Q29" s="69">
        <v>4.0</v>
      </c>
      <c r="R29" s="69">
        <v>200.0</v>
      </c>
      <c r="S29" s="84" t="s">
        <v>282</v>
      </c>
      <c r="T29" s="66" t="s">
        <v>275</v>
      </c>
      <c r="U29" s="82" t="s">
        <v>283</v>
      </c>
      <c r="V29" s="82">
        <v>50.0</v>
      </c>
      <c r="W29" s="76" t="s">
        <v>232</v>
      </c>
      <c r="X29" s="40"/>
      <c r="Y29" s="42"/>
      <c r="Z29" s="42"/>
      <c r="AA29" s="42"/>
      <c r="AB29" s="42"/>
      <c r="AC29" s="42"/>
      <c r="AD29" s="42"/>
    </row>
    <row r="30" ht="11.25" customHeight="1">
      <c r="A30" s="63" t="s">
        <v>284</v>
      </c>
      <c r="B30" s="63" t="s">
        <v>285</v>
      </c>
      <c r="C30" s="64" t="s">
        <v>51</v>
      </c>
      <c r="D30" s="63" t="s">
        <v>286</v>
      </c>
      <c r="E30" s="64">
        <v>17.0</v>
      </c>
      <c r="F30" s="65">
        <v>6.0</v>
      </c>
      <c r="G30" s="64" t="s">
        <v>287</v>
      </c>
      <c r="H30" s="85" t="s">
        <v>288</v>
      </c>
      <c r="I30" s="66" t="s">
        <v>289</v>
      </c>
      <c r="J30" s="85" t="s">
        <v>290</v>
      </c>
      <c r="K30" s="67" t="s">
        <v>291</v>
      </c>
      <c r="L30" s="68"/>
      <c r="M30" s="65">
        <v>2024.0</v>
      </c>
      <c r="N30" s="65" t="s">
        <v>172</v>
      </c>
      <c r="O30" s="65">
        <v>6.0</v>
      </c>
      <c r="P30" s="69">
        <v>3.0</v>
      </c>
      <c r="Q30" s="69">
        <v>6.0</v>
      </c>
      <c r="R30" s="69">
        <v>1500.0</v>
      </c>
      <c r="S30" s="70"/>
      <c r="T30" s="66"/>
      <c r="U30" s="66"/>
      <c r="V30" s="82">
        <v>250.0</v>
      </c>
      <c r="W30" s="76" t="s">
        <v>292</v>
      </c>
      <c r="X30" s="40"/>
      <c r="Y30" s="42"/>
      <c r="Z30" s="42"/>
      <c r="AA30" s="42"/>
      <c r="AB30" s="42"/>
      <c r="AC30" s="42"/>
      <c r="AD30" s="42"/>
    </row>
    <row r="31" ht="11.25" customHeight="1">
      <c r="A31" s="63" t="s">
        <v>293</v>
      </c>
      <c r="B31" s="63" t="s">
        <v>294</v>
      </c>
      <c r="C31" s="64" t="s">
        <v>51</v>
      </c>
      <c r="D31" s="63" t="s">
        <v>295</v>
      </c>
      <c r="E31" s="64">
        <v>24.0</v>
      </c>
      <c r="F31" s="64">
        <v>1.0</v>
      </c>
      <c r="G31" s="64" t="s">
        <v>296</v>
      </c>
      <c r="H31" s="67"/>
      <c r="I31" s="85" t="s">
        <v>297</v>
      </c>
      <c r="J31" s="63"/>
      <c r="K31" s="63"/>
      <c r="L31" s="74" t="s">
        <v>298</v>
      </c>
      <c r="M31" s="65"/>
      <c r="N31" s="65" t="s">
        <v>221</v>
      </c>
      <c r="O31" s="65">
        <v>1.0</v>
      </c>
      <c r="P31" s="69">
        <v>1.0</v>
      </c>
      <c r="Q31" s="69">
        <v>1.0</v>
      </c>
      <c r="R31" s="69">
        <v>500.0</v>
      </c>
      <c r="S31" s="70"/>
      <c r="T31" s="71"/>
      <c r="U31" s="71"/>
      <c r="V31" s="86">
        <v>500.0</v>
      </c>
      <c r="W31" s="76" t="s">
        <v>292</v>
      </c>
      <c r="X31" s="40"/>
      <c r="Y31" s="42"/>
      <c r="Z31" s="42"/>
      <c r="AA31" s="42"/>
      <c r="AB31" s="42"/>
      <c r="AC31" s="42"/>
      <c r="AD31" s="42"/>
    </row>
    <row r="32" ht="11.25" customHeight="1">
      <c r="A32" s="67" t="s">
        <v>299</v>
      </c>
      <c r="B32" s="87" t="s">
        <v>300</v>
      </c>
      <c r="C32" s="64" t="s">
        <v>51</v>
      </c>
      <c r="D32" s="65" t="s">
        <v>301</v>
      </c>
      <c r="E32" s="65">
        <v>25.0</v>
      </c>
      <c r="F32" s="65">
        <v>2.0</v>
      </c>
      <c r="G32" s="65" t="s">
        <v>218</v>
      </c>
      <c r="H32" s="67"/>
      <c r="I32" s="85" t="s">
        <v>302</v>
      </c>
      <c r="J32" s="85" t="s">
        <v>303</v>
      </c>
      <c r="K32" s="67"/>
      <c r="L32" s="68" t="s">
        <v>304</v>
      </c>
      <c r="M32" s="65"/>
      <c r="N32" s="65" t="s">
        <v>221</v>
      </c>
      <c r="O32" s="65">
        <v>2.0</v>
      </c>
      <c r="P32" s="69">
        <v>2.0</v>
      </c>
      <c r="Q32" s="69">
        <v>3.0</v>
      </c>
      <c r="R32" s="69">
        <v>500.0</v>
      </c>
      <c r="S32" s="70"/>
      <c r="T32" s="71"/>
      <c r="U32" s="71"/>
      <c r="V32" s="82">
        <v>250.0</v>
      </c>
      <c r="W32" s="76" t="s">
        <v>292</v>
      </c>
      <c r="X32" s="40"/>
      <c r="Y32" s="42"/>
      <c r="Z32" s="42"/>
      <c r="AA32" s="42"/>
      <c r="AB32" s="42"/>
      <c r="AC32" s="42"/>
      <c r="AD32" s="42"/>
    </row>
    <row r="33" ht="11.25" customHeight="1">
      <c r="A33" s="67" t="s">
        <v>305</v>
      </c>
      <c r="B33" s="65" t="s">
        <v>306</v>
      </c>
      <c r="C33" s="64" t="s">
        <v>51</v>
      </c>
      <c r="D33" s="63" t="s">
        <v>295</v>
      </c>
      <c r="E33" s="65">
        <v>24.0</v>
      </c>
      <c r="F33" s="65">
        <v>3.0</v>
      </c>
      <c r="G33" s="64" t="s">
        <v>296</v>
      </c>
      <c r="H33" s="67"/>
      <c r="I33" s="75" t="s">
        <v>307</v>
      </c>
      <c r="J33" s="67"/>
      <c r="K33" s="67"/>
      <c r="L33" s="68" t="s">
        <v>308</v>
      </c>
      <c r="M33" s="65"/>
      <c r="N33" s="65" t="s">
        <v>221</v>
      </c>
      <c r="O33" s="65"/>
      <c r="P33" s="69"/>
      <c r="Q33" s="69"/>
      <c r="R33" s="69">
        <v>500.0</v>
      </c>
      <c r="S33" s="70"/>
      <c r="T33" s="71"/>
      <c r="U33" s="71"/>
      <c r="V33" s="88">
        <v>166.67</v>
      </c>
      <c r="W33" s="76" t="s">
        <v>292</v>
      </c>
      <c r="X33" s="40"/>
      <c r="Y33" s="42"/>
      <c r="Z33" s="42"/>
      <c r="AA33" s="42"/>
      <c r="AB33" s="42"/>
      <c r="AC33" s="42"/>
      <c r="AD33" s="42"/>
    </row>
    <row r="34" ht="11.25" customHeight="1">
      <c r="A34" s="67" t="s">
        <v>309</v>
      </c>
      <c r="B34" s="65" t="s">
        <v>310</v>
      </c>
      <c r="C34" s="64" t="s">
        <v>51</v>
      </c>
      <c r="D34" s="63" t="s">
        <v>295</v>
      </c>
      <c r="E34" s="65">
        <v>24.0</v>
      </c>
      <c r="F34" s="65">
        <v>3.0</v>
      </c>
      <c r="G34" s="64" t="s">
        <v>311</v>
      </c>
      <c r="H34" s="67"/>
      <c r="I34" s="75" t="s">
        <v>307</v>
      </c>
      <c r="J34" s="67"/>
      <c r="K34" s="67"/>
      <c r="L34" s="68" t="s">
        <v>312</v>
      </c>
      <c r="M34" s="65"/>
      <c r="N34" s="65" t="s">
        <v>221</v>
      </c>
      <c r="O34" s="65"/>
      <c r="P34" s="69"/>
      <c r="Q34" s="69"/>
      <c r="R34" s="69">
        <v>500.0</v>
      </c>
      <c r="S34" s="70"/>
      <c r="T34" s="71"/>
      <c r="U34" s="71"/>
      <c r="V34" s="72">
        <v>100.0</v>
      </c>
      <c r="W34" s="76" t="s">
        <v>292</v>
      </c>
      <c r="X34" s="40"/>
      <c r="Y34" s="42"/>
      <c r="Z34" s="42"/>
      <c r="AA34" s="42"/>
      <c r="AB34" s="42"/>
      <c r="AC34" s="42"/>
      <c r="AD34" s="42"/>
    </row>
    <row r="35" ht="11.25" customHeight="1">
      <c r="A35" s="63" t="s">
        <v>313</v>
      </c>
      <c r="B35" s="63" t="s">
        <v>314</v>
      </c>
      <c r="C35" s="64" t="s">
        <v>51</v>
      </c>
      <c r="D35" s="63" t="s">
        <v>315</v>
      </c>
      <c r="E35" s="64">
        <v>25.0</v>
      </c>
      <c r="F35" s="65">
        <v>4.0</v>
      </c>
      <c r="G35" s="64" t="s">
        <v>218</v>
      </c>
      <c r="H35" s="66" t="s">
        <v>316</v>
      </c>
      <c r="I35" s="75" t="s">
        <v>317</v>
      </c>
      <c r="J35" s="75" t="s">
        <v>318</v>
      </c>
      <c r="K35" s="67" t="s">
        <v>319</v>
      </c>
      <c r="L35" s="68" t="s">
        <v>320</v>
      </c>
      <c r="M35" s="65">
        <v>2024.0</v>
      </c>
      <c r="N35" s="65" t="s">
        <v>221</v>
      </c>
      <c r="O35" s="65">
        <v>4.0</v>
      </c>
      <c r="P35" s="69">
        <v>4.0</v>
      </c>
      <c r="Q35" s="69">
        <v>4.0</v>
      </c>
      <c r="R35" s="69">
        <v>500.0</v>
      </c>
      <c r="S35" s="70"/>
      <c r="T35" s="71"/>
      <c r="U35" s="71"/>
      <c r="V35" s="72">
        <v>125.0</v>
      </c>
      <c r="W35" s="76" t="s">
        <v>321</v>
      </c>
      <c r="X35" s="40"/>
      <c r="Y35" s="42"/>
      <c r="Z35" s="42"/>
      <c r="AA35" s="42"/>
      <c r="AB35" s="42"/>
      <c r="AC35" s="42"/>
      <c r="AD35" s="42"/>
    </row>
    <row r="36" ht="11.25" customHeight="1">
      <c r="A36" s="63" t="s">
        <v>322</v>
      </c>
      <c r="B36" s="63" t="s">
        <v>323</v>
      </c>
      <c r="C36" s="64" t="s">
        <v>51</v>
      </c>
      <c r="D36" s="63" t="s">
        <v>324</v>
      </c>
      <c r="E36" s="64">
        <v>24.0</v>
      </c>
      <c r="F36" s="64"/>
      <c r="G36" s="64"/>
      <c r="H36" s="75" t="s">
        <v>325</v>
      </c>
      <c r="I36" s="75" t="s">
        <v>326</v>
      </c>
      <c r="J36" s="63" t="s">
        <v>327</v>
      </c>
      <c r="K36" s="63"/>
      <c r="L36" s="74" t="s">
        <v>328</v>
      </c>
      <c r="M36" s="65">
        <v>2024.0</v>
      </c>
      <c r="N36" s="65"/>
      <c r="O36" s="65">
        <v>3.0</v>
      </c>
      <c r="P36" s="69">
        <v>2.0</v>
      </c>
      <c r="Q36" s="69">
        <v>3.0</v>
      </c>
      <c r="R36" s="69">
        <v>200.0</v>
      </c>
      <c r="S36" s="84" t="s">
        <v>329</v>
      </c>
      <c r="T36" s="71" t="s">
        <v>330</v>
      </c>
      <c r="U36" s="71" t="s">
        <v>331</v>
      </c>
      <c r="V36" s="72">
        <v>66.67</v>
      </c>
      <c r="W36" s="76" t="s">
        <v>321</v>
      </c>
      <c r="X36" s="40"/>
      <c r="Y36" s="42"/>
      <c r="Z36" s="42"/>
      <c r="AA36" s="42"/>
      <c r="AB36" s="42"/>
      <c r="AC36" s="42"/>
      <c r="AD36" s="42"/>
    </row>
    <row r="37" ht="11.25" customHeight="1">
      <c r="A37" s="63" t="s">
        <v>299</v>
      </c>
      <c r="B37" s="63" t="s">
        <v>300</v>
      </c>
      <c r="C37" s="64" t="s">
        <v>51</v>
      </c>
      <c r="D37" s="63" t="s">
        <v>301</v>
      </c>
      <c r="E37" s="64">
        <v>25.0</v>
      </c>
      <c r="F37" s="64">
        <v>2.0</v>
      </c>
      <c r="G37" s="64" t="s">
        <v>218</v>
      </c>
      <c r="H37" s="67"/>
      <c r="I37" s="75" t="s">
        <v>302</v>
      </c>
      <c r="J37" s="63" t="s">
        <v>303</v>
      </c>
      <c r="K37" s="89"/>
      <c r="L37" s="74" t="s">
        <v>304</v>
      </c>
      <c r="M37" s="65"/>
      <c r="N37" s="65" t="s">
        <v>221</v>
      </c>
      <c r="O37" s="65">
        <v>2.0</v>
      </c>
      <c r="P37" s="69">
        <v>2.0</v>
      </c>
      <c r="Q37" s="69">
        <v>3.0</v>
      </c>
      <c r="R37" s="69">
        <v>500.0</v>
      </c>
      <c r="S37" s="70"/>
      <c r="T37" s="71"/>
      <c r="U37" s="89"/>
      <c r="V37" s="72">
        <v>250.0</v>
      </c>
      <c r="W37" s="76" t="s">
        <v>332</v>
      </c>
      <c r="X37" s="40"/>
      <c r="Y37" s="42"/>
      <c r="Z37" s="42"/>
      <c r="AA37" s="42"/>
      <c r="AB37" s="42"/>
      <c r="AC37" s="42"/>
      <c r="AD37" s="42"/>
    </row>
    <row r="38" ht="11.25" customHeight="1">
      <c r="A38" s="63" t="s">
        <v>333</v>
      </c>
      <c r="B38" s="63" t="s">
        <v>334</v>
      </c>
      <c r="C38" s="64" t="s">
        <v>51</v>
      </c>
      <c r="D38" s="63" t="s">
        <v>335</v>
      </c>
      <c r="E38" s="64">
        <v>14.0</v>
      </c>
      <c r="F38" s="64">
        <v>1.0</v>
      </c>
      <c r="G38" s="64" t="s">
        <v>336</v>
      </c>
      <c r="H38" s="67" t="s">
        <v>337</v>
      </c>
      <c r="I38" s="67" t="s">
        <v>338</v>
      </c>
      <c r="J38" s="63" t="s">
        <v>339</v>
      </c>
      <c r="K38" s="63"/>
      <c r="L38" s="74"/>
      <c r="M38" s="65">
        <v>2024.0</v>
      </c>
      <c r="N38" s="65" t="s">
        <v>221</v>
      </c>
      <c r="O38" s="65">
        <v>6.0</v>
      </c>
      <c r="P38" s="69">
        <v>1.0</v>
      </c>
      <c r="Q38" s="69">
        <v>6.0</v>
      </c>
      <c r="R38" s="69">
        <v>500.0</v>
      </c>
      <c r="S38" s="70"/>
      <c r="T38" s="71"/>
      <c r="U38" s="71"/>
      <c r="V38" s="82">
        <v>83.0</v>
      </c>
      <c r="W38" s="76" t="s">
        <v>340</v>
      </c>
      <c r="X38" s="40"/>
      <c r="Y38" s="42"/>
      <c r="Z38" s="42"/>
      <c r="AA38" s="42"/>
      <c r="AB38" s="42"/>
      <c r="AC38" s="42"/>
      <c r="AD38" s="42"/>
    </row>
    <row r="39" ht="11.25" customHeight="1">
      <c r="A39" s="63" t="s">
        <v>341</v>
      </c>
      <c r="B39" s="65" t="s">
        <v>342</v>
      </c>
      <c r="C39" s="65" t="s">
        <v>51</v>
      </c>
      <c r="D39" s="65" t="s">
        <v>335</v>
      </c>
      <c r="E39" s="65">
        <v>14.0</v>
      </c>
      <c r="F39" s="65">
        <v>22.0</v>
      </c>
      <c r="G39" s="65" t="s">
        <v>336</v>
      </c>
      <c r="H39" s="75" t="s">
        <v>343</v>
      </c>
      <c r="I39" s="75" t="s">
        <v>344</v>
      </c>
      <c r="J39" s="75" t="s">
        <v>345</v>
      </c>
      <c r="K39" s="67"/>
      <c r="L39" s="68"/>
      <c r="M39" s="65">
        <v>2024.0</v>
      </c>
      <c r="N39" s="65" t="s">
        <v>231</v>
      </c>
      <c r="O39" s="65">
        <v>5.0</v>
      </c>
      <c r="P39" s="69">
        <v>1.0</v>
      </c>
      <c r="Q39" s="69">
        <v>5.0</v>
      </c>
      <c r="R39" s="69">
        <v>1000.0</v>
      </c>
      <c r="S39" s="70"/>
      <c r="T39" s="71"/>
      <c r="U39" s="71"/>
      <c r="V39" s="82">
        <v>200.0</v>
      </c>
      <c r="W39" s="76" t="s">
        <v>340</v>
      </c>
      <c r="X39" s="40"/>
      <c r="Y39" s="42"/>
      <c r="Z39" s="42"/>
      <c r="AA39" s="42"/>
      <c r="AB39" s="42"/>
      <c r="AC39" s="42"/>
      <c r="AD39" s="42"/>
    </row>
    <row r="40" ht="11.25" customHeight="1">
      <c r="A40" s="67" t="s">
        <v>346</v>
      </c>
      <c r="B40" s="65" t="s">
        <v>347</v>
      </c>
      <c r="C40" s="65" t="s">
        <v>51</v>
      </c>
      <c r="D40" s="65" t="s">
        <v>348</v>
      </c>
      <c r="E40" s="65">
        <v>24.0</v>
      </c>
      <c r="F40" s="65">
        <v>1.0</v>
      </c>
      <c r="G40" s="65" t="s">
        <v>144</v>
      </c>
      <c r="H40" s="75"/>
      <c r="I40" s="75" t="s">
        <v>349</v>
      </c>
      <c r="J40" s="67"/>
      <c r="K40" s="67" t="s">
        <v>350</v>
      </c>
      <c r="L40" s="68" t="s">
        <v>351</v>
      </c>
      <c r="M40" s="65">
        <v>2024.0</v>
      </c>
      <c r="N40" s="65" t="s">
        <v>149</v>
      </c>
      <c r="O40" s="65">
        <v>2.0</v>
      </c>
      <c r="P40" s="69">
        <v>2.0</v>
      </c>
      <c r="Q40" s="69">
        <v>2.0</v>
      </c>
      <c r="R40" s="69">
        <v>300.0</v>
      </c>
      <c r="S40" s="70"/>
      <c r="T40" s="71"/>
      <c r="U40" s="71"/>
      <c r="V40" s="90">
        <v>150.0</v>
      </c>
      <c r="W40" s="76" t="s">
        <v>352</v>
      </c>
      <c r="X40" s="40"/>
      <c r="Y40" s="42"/>
      <c r="Z40" s="42"/>
      <c r="AA40" s="42"/>
      <c r="AB40" s="42"/>
      <c r="AC40" s="42"/>
      <c r="AD40" s="42"/>
    </row>
    <row r="41" ht="11.25" customHeight="1">
      <c r="A41" s="67" t="s">
        <v>353</v>
      </c>
      <c r="B41" s="65" t="s">
        <v>354</v>
      </c>
      <c r="C41" s="65" t="s">
        <v>51</v>
      </c>
      <c r="D41" s="65" t="s">
        <v>355</v>
      </c>
      <c r="E41" s="65">
        <v>13.0</v>
      </c>
      <c r="F41" s="65">
        <v>20.0</v>
      </c>
      <c r="G41" s="65" t="s">
        <v>166</v>
      </c>
      <c r="H41" s="75" t="s">
        <v>167</v>
      </c>
      <c r="I41" s="67"/>
      <c r="J41" s="67" t="s">
        <v>169</v>
      </c>
      <c r="K41" s="67" t="s">
        <v>170</v>
      </c>
      <c r="L41" s="68"/>
      <c r="M41" s="65">
        <v>2024.0</v>
      </c>
      <c r="N41" s="65" t="s">
        <v>172</v>
      </c>
      <c r="O41" s="65">
        <v>8.0</v>
      </c>
      <c r="P41" s="69">
        <v>7.0</v>
      </c>
      <c r="Q41" s="69">
        <v>8.0</v>
      </c>
      <c r="R41" s="69">
        <v>1500.0</v>
      </c>
      <c r="S41" s="70"/>
      <c r="T41" s="71"/>
      <c r="U41" s="71"/>
      <c r="V41" s="90">
        <v>187.5</v>
      </c>
      <c r="W41" s="76" t="s">
        <v>352</v>
      </c>
      <c r="X41" s="40"/>
      <c r="Y41" s="42"/>
      <c r="Z41" s="42"/>
      <c r="AA41" s="42"/>
      <c r="AB41" s="42"/>
      <c r="AC41" s="42"/>
      <c r="AD41" s="42"/>
    </row>
    <row r="42" ht="11.25" customHeight="1">
      <c r="A42" s="67" t="s">
        <v>193</v>
      </c>
      <c r="B42" s="65" t="s">
        <v>356</v>
      </c>
      <c r="C42" s="65" t="s">
        <v>51</v>
      </c>
      <c r="D42" s="65" t="s">
        <v>357</v>
      </c>
      <c r="E42" s="65">
        <v>24.0</v>
      </c>
      <c r="F42" s="65">
        <v>4.0</v>
      </c>
      <c r="G42" s="65" t="s">
        <v>296</v>
      </c>
      <c r="H42" s="75" t="s">
        <v>195</v>
      </c>
      <c r="I42" s="67"/>
      <c r="J42" s="67"/>
      <c r="K42" s="67" t="s">
        <v>196</v>
      </c>
      <c r="L42" s="68" t="s">
        <v>197</v>
      </c>
      <c r="M42" s="65">
        <v>2024.0</v>
      </c>
      <c r="N42" s="65" t="s">
        <v>149</v>
      </c>
      <c r="O42" s="65">
        <v>6.0</v>
      </c>
      <c r="P42" s="69">
        <v>5.0</v>
      </c>
      <c r="Q42" s="69">
        <v>6.0</v>
      </c>
      <c r="R42" s="69">
        <v>300.0</v>
      </c>
      <c r="S42" s="70"/>
      <c r="T42" s="71"/>
      <c r="U42" s="71"/>
      <c r="V42" s="90">
        <v>50.0</v>
      </c>
      <c r="W42" s="76" t="s">
        <v>352</v>
      </c>
      <c r="X42" s="40"/>
      <c r="Y42" s="42"/>
      <c r="Z42" s="42"/>
      <c r="AA42" s="42"/>
      <c r="AB42" s="42"/>
      <c r="AC42" s="42"/>
      <c r="AD42" s="42"/>
    </row>
    <row r="43" ht="11.25" customHeight="1">
      <c r="A43" s="91" t="s">
        <v>358</v>
      </c>
      <c r="B43" s="92" t="s">
        <v>359</v>
      </c>
      <c r="C43" s="92" t="s">
        <v>51</v>
      </c>
      <c r="D43" s="92" t="s">
        <v>360</v>
      </c>
      <c r="E43" s="92">
        <v>2857.0</v>
      </c>
      <c r="F43" s="92">
        <v>1.0</v>
      </c>
      <c r="G43" s="92">
        <v>1.7426588E7</v>
      </c>
      <c r="H43" s="93" t="s">
        <v>361</v>
      </c>
      <c r="I43" s="93" t="s">
        <v>362</v>
      </c>
      <c r="J43" s="91" t="s">
        <v>363</v>
      </c>
      <c r="K43" s="91"/>
      <c r="L43" s="94" t="s">
        <v>364</v>
      </c>
      <c r="M43" s="92">
        <v>2024.0</v>
      </c>
      <c r="N43" s="92"/>
      <c r="O43" s="92">
        <v>3.0</v>
      </c>
      <c r="P43" s="95">
        <v>3.0</v>
      </c>
      <c r="Q43" s="95">
        <v>7.0</v>
      </c>
      <c r="R43" s="95">
        <v>300.0</v>
      </c>
      <c r="S43" s="96"/>
      <c r="T43" s="97"/>
      <c r="U43" s="97"/>
      <c r="V43" s="98">
        <v>100.0</v>
      </c>
      <c r="W43" s="76" t="s">
        <v>352</v>
      </c>
      <c r="X43" s="40"/>
      <c r="Y43" s="42"/>
      <c r="Z43" s="42"/>
      <c r="AA43" s="42"/>
      <c r="AB43" s="42"/>
      <c r="AC43" s="42"/>
      <c r="AD43" s="42"/>
    </row>
    <row r="44" ht="11.25" customHeight="1">
      <c r="A44" s="91" t="s">
        <v>365</v>
      </c>
      <c r="B44" s="92" t="s">
        <v>366</v>
      </c>
      <c r="C44" s="92" t="s">
        <v>51</v>
      </c>
      <c r="D44" s="92" t="s">
        <v>367</v>
      </c>
      <c r="E44" s="92">
        <v>262.0</v>
      </c>
      <c r="F44" s="92"/>
      <c r="G44" s="99" t="s">
        <v>368</v>
      </c>
      <c r="H44" s="93" t="s">
        <v>369</v>
      </c>
      <c r="I44" s="93" t="s">
        <v>370</v>
      </c>
      <c r="J44" s="91" t="s">
        <v>371</v>
      </c>
      <c r="K44" s="91"/>
      <c r="L44" s="92" t="s">
        <v>372</v>
      </c>
      <c r="M44" s="92">
        <v>2024.0</v>
      </c>
      <c r="N44" s="92"/>
      <c r="O44" s="92">
        <v>5.0</v>
      </c>
      <c r="P44" s="95">
        <v>4.0</v>
      </c>
      <c r="Q44" s="95">
        <v>8.0</v>
      </c>
      <c r="R44" s="95">
        <v>300.0</v>
      </c>
      <c r="S44" s="96"/>
      <c r="T44" s="97"/>
      <c r="U44" s="100"/>
      <c r="V44" s="98">
        <v>60.0</v>
      </c>
      <c r="W44" s="76" t="s">
        <v>352</v>
      </c>
      <c r="X44" s="40"/>
      <c r="Y44" s="42"/>
      <c r="Z44" s="42"/>
      <c r="AA44" s="42"/>
      <c r="AB44" s="42"/>
      <c r="AC44" s="42"/>
      <c r="AD44" s="42"/>
    </row>
    <row r="45" ht="11.25" customHeight="1">
      <c r="A45" s="63" t="s">
        <v>373</v>
      </c>
      <c r="B45" s="63" t="s">
        <v>374</v>
      </c>
      <c r="C45" s="64" t="s">
        <v>51</v>
      </c>
      <c r="D45" s="63" t="s">
        <v>165</v>
      </c>
      <c r="E45" s="64">
        <v>13.0</v>
      </c>
      <c r="F45" s="64">
        <v>21.0</v>
      </c>
      <c r="G45" s="64" t="s">
        <v>166</v>
      </c>
      <c r="H45" s="75" t="s">
        <v>375</v>
      </c>
      <c r="I45" s="75" t="s">
        <v>376</v>
      </c>
      <c r="J45" s="101" t="s">
        <v>377</v>
      </c>
      <c r="K45" s="63" t="s">
        <v>378</v>
      </c>
      <c r="L45" s="74" t="s">
        <v>379</v>
      </c>
      <c r="M45" s="65">
        <v>2024.0</v>
      </c>
      <c r="N45" s="65" t="s">
        <v>172</v>
      </c>
      <c r="O45" s="65">
        <v>3.0</v>
      </c>
      <c r="P45" s="69">
        <v>2.0</v>
      </c>
      <c r="Q45" s="69">
        <v>3.0</v>
      </c>
      <c r="R45" s="69">
        <v>1500.0</v>
      </c>
      <c r="S45" s="70"/>
      <c r="T45" s="71"/>
      <c r="U45" s="71"/>
      <c r="V45" s="72">
        <f>R45/Q45</f>
        <v>500</v>
      </c>
      <c r="W45" s="76" t="s">
        <v>380</v>
      </c>
      <c r="X45" s="40"/>
      <c r="Y45" s="42"/>
      <c r="Z45" s="42"/>
      <c r="AA45" s="42"/>
      <c r="AB45" s="42"/>
      <c r="AC45" s="42"/>
      <c r="AD45" s="42"/>
    </row>
    <row r="46" ht="11.25" customHeight="1">
      <c r="A46" s="67" t="s">
        <v>381</v>
      </c>
      <c r="B46" s="65" t="s">
        <v>382</v>
      </c>
      <c r="C46" s="64" t="s">
        <v>216</v>
      </c>
      <c r="D46" s="65" t="s">
        <v>383</v>
      </c>
      <c r="E46" s="65">
        <v>727.0</v>
      </c>
      <c r="F46" s="65"/>
      <c r="G46" s="65" t="s">
        <v>384</v>
      </c>
      <c r="H46" s="102" t="s">
        <v>385</v>
      </c>
      <c r="I46" s="67" t="s">
        <v>386</v>
      </c>
      <c r="J46" s="103" t="s">
        <v>387</v>
      </c>
      <c r="K46" s="67" t="s">
        <v>388</v>
      </c>
      <c r="L46" s="104" t="s">
        <v>389</v>
      </c>
      <c r="M46" s="65">
        <v>2024.0</v>
      </c>
      <c r="N46" s="65" t="s">
        <v>390</v>
      </c>
      <c r="O46" s="65">
        <v>3.0</v>
      </c>
      <c r="P46" s="69">
        <v>3.0</v>
      </c>
      <c r="Q46" s="69">
        <v>3.0</v>
      </c>
      <c r="R46" s="69">
        <v>200.0</v>
      </c>
      <c r="S46" s="105" t="s">
        <v>391</v>
      </c>
      <c r="T46" s="66" t="s">
        <v>392</v>
      </c>
      <c r="U46" s="106" t="s">
        <v>393</v>
      </c>
      <c r="V46" s="72">
        <v>66.67</v>
      </c>
      <c r="W46" s="76" t="s">
        <v>380</v>
      </c>
      <c r="X46" s="40"/>
      <c r="Y46" s="42"/>
      <c r="Z46" s="42"/>
      <c r="AA46" s="42"/>
      <c r="AB46" s="42"/>
      <c r="AC46" s="42"/>
      <c r="AD46" s="42"/>
    </row>
    <row r="47" ht="11.25" customHeight="1">
      <c r="A47" s="63" t="s">
        <v>373</v>
      </c>
      <c r="B47" s="63" t="s">
        <v>394</v>
      </c>
      <c r="C47" s="64" t="s">
        <v>51</v>
      </c>
      <c r="D47" s="63" t="s">
        <v>165</v>
      </c>
      <c r="E47" s="64">
        <v>13.0</v>
      </c>
      <c r="F47" s="65">
        <v>21.0</v>
      </c>
      <c r="G47" s="64" t="s">
        <v>166</v>
      </c>
      <c r="H47" s="75" t="s">
        <v>375</v>
      </c>
      <c r="I47" s="75" t="s">
        <v>376</v>
      </c>
      <c r="J47" s="75" t="s">
        <v>377</v>
      </c>
      <c r="K47" s="67" t="s">
        <v>378</v>
      </c>
      <c r="L47" s="68" t="s">
        <v>395</v>
      </c>
      <c r="M47" s="65">
        <v>2024.0</v>
      </c>
      <c r="N47" s="65" t="s">
        <v>396</v>
      </c>
      <c r="O47" s="65">
        <v>3.0</v>
      </c>
      <c r="P47" s="69">
        <v>2.0</v>
      </c>
      <c r="Q47" s="69">
        <v>3.0</v>
      </c>
      <c r="R47" s="69">
        <v>1500.0</v>
      </c>
      <c r="S47" s="70"/>
      <c r="T47" s="71"/>
      <c r="U47" s="71"/>
      <c r="V47" s="72">
        <v>500.0</v>
      </c>
      <c r="W47" s="76" t="s">
        <v>397</v>
      </c>
      <c r="X47" s="40"/>
      <c r="Y47" s="42"/>
      <c r="Z47" s="42"/>
      <c r="AA47" s="42"/>
      <c r="AB47" s="42"/>
      <c r="AC47" s="42"/>
      <c r="AD47" s="42"/>
    </row>
    <row r="48" ht="11.25" customHeight="1">
      <c r="A48" s="63" t="s">
        <v>398</v>
      </c>
      <c r="B48" s="63" t="s">
        <v>399</v>
      </c>
      <c r="C48" s="64" t="s">
        <v>51</v>
      </c>
      <c r="D48" s="63" t="s">
        <v>400</v>
      </c>
      <c r="E48" s="64">
        <v>25.0</v>
      </c>
      <c r="F48" s="64">
        <v>4.0</v>
      </c>
      <c r="G48" s="64" t="s">
        <v>218</v>
      </c>
      <c r="H48" s="75" t="s">
        <v>401</v>
      </c>
      <c r="I48" s="75" t="s">
        <v>219</v>
      </c>
      <c r="J48" s="63" t="s">
        <v>402</v>
      </c>
      <c r="K48" s="63" t="s">
        <v>403</v>
      </c>
      <c r="L48" s="74" t="s">
        <v>404</v>
      </c>
      <c r="M48" s="65">
        <v>2024.0</v>
      </c>
      <c r="N48" s="65" t="s">
        <v>405</v>
      </c>
      <c r="O48" s="65">
        <v>3.0</v>
      </c>
      <c r="P48" s="69">
        <v>3.0</v>
      </c>
      <c r="Q48" s="69">
        <v>3.0</v>
      </c>
      <c r="R48" s="69">
        <v>500.0</v>
      </c>
      <c r="S48" s="70"/>
      <c r="T48" s="71"/>
      <c r="U48" s="71"/>
      <c r="V48" s="72">
        <v>166.67</v>
      </c>
      <c r="W48" s="76" t="s">
        <v>397</v>
      </c>
      <c r="X48" s="40"/>
      <c r="Y48" s="42"/>
      <c r="Z48" s="42"/>
      <c r="AA48" s="42"/>
      <c r="AB48" s="42"/>
      <c r="AC48" s="42"/>
      <c r="AD48" s="42"/>
    </row>
    <row r="49" ht="11.25" customHeight="1">
      <c r="A49" s="107" t="s">
        <v>406</v>
      </c>
      <c r="B49" s="107" t="s">
        <v>407</v>
      </c>
      <c r="C49" s="108" t="s">
        <v>51</v>
      </c>
      <c r="D49" s="108" t="s">
        <v>165</v>
      </c>
      <c r="E49" s="109">
        <v>13.0</v>
      </c>
      <c r="F49" s="110">
        <v>20.0</v>
      </c>
      <c r="G49" s="111" t="s">
        <v>166</v>
      </c>
      <c r="H49" s="112" t="s">
        <v>167</v>
      </c>
      <c r="I49" s="112" t="s">
        <v>168</v>
      </c>
      <c r="J49" s="113" t="s">
        <v>408</v>
      </c>
      <c r="K49" s="114" t="s">
        <v>170</v>
      </c>
      <c r="L49" s="68"/>
      <c r="M49" s="110">
        <v>2024.0</v>
      </c>
      <c r="N49" s="110" t="s">
        <v>172</v>
      </c>
      <c r="O49" s="110">
        <v>8.0</v>
      </c>
      <c r="P49" s="115">
        <v>7.0</v>
      </c>
      <c r="Q49" s="115">
        <v>8.0</v>
      </c>
      <c r="R49" s="115">
        <v>1500.0</v>
      </c>
      <c r="S49" s="70"/>
      <c r="T49" s="71"/>
      <c r="U49" s="71"/>
      <c r="V49" s="90">
        <v>187.5</v>
      </c>
      <c r="W49" s="76" t="s">
        <v>409</v>
      </c>
      <c r="X49" s="40"/>
      <c r="Y49" s="42"/>
      <c r="Z49" s="42"/>
      <c r="AA49" s="42"/>
      <c r="AB49" s="42"/>
      <c r="AC49" s="42"/>
      <c r="AD49" s="42"/>
    </row>
    <row r="50" ht="11.25" customHeight="1">
      <c r="A50" s="116" t="s">
        <v>410</v>
      </c>
      <c r="B50" s="117" t="s">
        <v>411</v>
      </c>
      <c r="C50" s="108" t="s">
        <v>51</v>
      </c>
      <c r="D50" s="118" t="s">
        <v>175</v>
      </c>
      <c r="E50" s="108">
        <v>24.0</v>
      </c>
      <c r="F50" s="108">
        <v>1.0</v>
      </c>
      <c r="G50" s="111" t="s">
        <v>144</v>
      </c>
      <c r="H50" s="113" t="s">
        <v>412</v>
      </c>
      <c r="I50" s="113" t="s">
        <v>413</v>
      </c>
      <c r="J50" s="63"/>
      <c r="K50" s="119" t="s">
        <v>350</v>
      </c>
      <c r="L50" s="120" t="s">
        <v>351</v>
      </c>
      <c r="M50" s="110">
        <v>2024.0</v>
      </c>
      <c r="N50" s="110" t="s">
        <v>414</v>
      </c>
      <c r="O50" s="110">
        <v>2.0</v>
      </c>
      <c r="P50" s="115">
        <v>2.0</v>
      </c>
      <c r="Q50" s="115">
        <v>2.0</v>
      </c>
      <c r="R50" s="115">
        <v>300.0</v>
      </c>
      <c r="S50" s="121"/>
      <c r="T50" s="112"/>
      <c r="U50" s="112"/>
      <c r="V50" s="90">
        <v>150.0</v>
      </c>
      <c r="W50" s="76" t="s">
        <v>409</v>
      </c>
      <c r="X50" s="40"/>
      <c r="Y50" s="42"/>
      <c r="Z50" s="42"/>
      <c r="AA50" s="42"/>
      <c r="AB50" s="42"/>
      <c r="AC50" s="42"/>
      <c r="AD50" s="42"/>
    </row>
    <row r="51" ht="11.25" customHeight="1">
      <c r="A51" s="116" t="s">
        <v>193</v>
      </c>
      <c r="B51" s="117" t="s">
        <v>415</v>
      </c>
      <c r="C51" s="108" t="s">
        <v>51</v>
      </c>
      <c r="D51" s="118" t="s">
        <v>175</v>
      </c>
      <c r="E51" s="108">
        <v>24.0</v>
      </c>
      <c r="F51" s="110">
        <v>4.0</v>
      </c>
      <c r="G51" s="111" t="s">
        <v>144</v>
      </c>
      <c r="H51" s="113" t="s">
        <v>195</v>
      </c>
      <c r="I51" s="113" t="s">
        <v>416</v>
      </c>
      <c r="J51" s="113"/>
      <c r="K51" s="119" t="s">
        <v>196</v>
      </c>
      <c r="L51" s="117" t="s">
        <v>197</v>
      </c>
      <c r="M51" s="110">
        <v>2024.0</v>
      </c>
      <c r="N51" s="110" t="s">
        <v>414</v>
      </c>
      <c r="O51" s="110">
        <v>6.0</v>
      </c>
      <c r="P51" s="115">
        <v>5.0</v>
      </c>
      <c r="Q51" s="115">
        <v>6.0</v>
      </c>
      <c r="R51" s="115">
        <v>300.0</v>
      </c>
      <c r="S51" s="121"/>
      <c r="T51" s="112"/>
      <c r="U51" s="112"/>
      <c r="V51" s="90">
        <v>50.0</v>
      </c>
      <c r="W51" s="76" t="s">
        <v>409</v>
      </c>
      <c r="X51" s="40"/>
      <c r="Y51" s="42"/>
      <c r="Z51" s="42"/>
      <c r="AA51" s="42"/>
      <c r="AB51" s="42"/>
      <c r="AC51" s="42"/>
      <c r="AD51" s="42"/>
    </row>
    <row r="52" ht="11.25" customHeight="1">
      <c r="A52" s="122" t="s">
        <v>417</v>
      </c>
      <c r="B52" s="73" t="s">
        <v>418</v>
      </c>
      <c r="C52" s="108" t="s">
        <v>51</v>
      </c>
      <c r="D52" s="123" t="s">
        <v>419</v>
      </c>
      <c r="E52" s="110">
        <v>262.0</v>
      </c>
      <c r="F52" s="65"/>
      <c r="G52" s="124" t="s">
        <v>368</v>
      </c>
      <c r="H52" s="113" t="s">
        <v>369</v>
      </c>
      <c r="I52" s="113" t="s">
        <v>370</v>
      </c>
      <c r="J52" s="124" t="s">
        <v>420</v>
      </c>
      <c r="K52" s="67"/>
      <c r="L52" s="125" t="s">
        <v>421</v>
      </c>
      <c r="M52" s="110">
        <v>2024.0</v>
      </c>
      <c r="N52" s="110" t="s">
        <v>422</v>
      </c>
      <c r="O52" s="110">
        <v>5.0</v>
      </c>
      <c r="P52" s="115">
        <v>4.0</v>
      </c>
      <c r="Q52" s="115">
        <v>8.0</v>
      </c>
      <c r="R52" s="115">
        <v>300.0</v>
      </c>
      <c r="S52" s="121"/>
      <c r="T52" s="112"/>
      <c r="U52" s="112"/>
      <c r="V52" s="90">
        <v>60.0</v>
      </c>
      <c r="W52" s="76" t="s">
        <v>409</v>
      </c>
      <c r="X52" s="40"/>
      <c r="Y52" s="42"/>
      <c r="Z52" s="42"/>
      <c r="AA52" s="42"/>
      <c r="AB52" s="42"/>
      <c r="AC52" s="42"/>
      <c r="AD52" s="42"/>
    </row>
    <row r="53" ht="11.25" customHeight="1">
      <c r="A53" s="63" t="s">
        <v>207</v>
      </c>
      <c r="B53" s="63" t="s">
        <v>423</v>
      </c>
      <c r="C53" s="64" t="s">
        <v>51</v>
      </c>
      <c r="D53" s="63" t="s">
        <v>209</v>
      </c>
      <c r="E53" s="64">
        <v>10.0</v>
      </c>
      <c r="F53" s="65">
        <v>2.0</v>
      </c>
      <c r="G53" s="64" t="s">
        <v>424</v>
      </c>
      <c r="H53" s="75" t="s">
        <v>425</v>
      </c>
      <c r="I53" s="75" t="s">
        <v>426</v>
      </c>
      <c r="J53" s="75" t="s">
        <v>212</v>
      </c>
      <c r="K53" s="67" t="s">
        <v>427</v>
      </c>
      <c r="L53" s="68" t="s">
        <v>428</v>
      </c>
      <c r="M53" s="65">
        <v>2024.0</v>
      </c>
      <c r="N53" s="65" t="s">
        <v>172</v>
      </c>
      <c r="O53" s="65">
        <v>3.0</v>
      </c>
      <c r="P53" s="69">
        <v>3.0</v>
      </c>
      <c r="Q53" s="69">
        <v>4.0</v>
      </c>
      <c r="R53" s="69">
        <v>1500.0</v>
      </c>
      <c r="S53" s="70"/>
      <c r="T53" s="66"/>
      <c r="U53" s="66"/>
      <c r="V53" s="82">
        <v>500.0</v>
      </c>
      <c r="W53" s="76" t="s">
        <v>429</v>
      </c>
      <c r="X53" s="40"/>
      <c r="Y53" s="42"/>
      <c r="Z53" s="42"/>
      <c r="AA53" s="42"/>
      <c r="AB53" s="42"/>
      <c r="AC53" s="42"/>
      <c r="AD53" s="42"/>
    </row>
    <row r="54" ht="11.25" customHeight="1">
      <c r="A54" s="63" t="s">
        <v>430</v>
      </c>
      <c r="B54" s="63" t="s">
        <v>431</v>
      </c>
      <c r="C54" s="64" t="s">
        <v>51</v>
      </c>
      <c r="D54" s="63" t="s">
        <v>432</v>
      </c>
      <c r="E54" s="64">
        <v>16.0</v>
      </c>
      <c r="F54" s="64">
        <v>1.0</v>
      </c>
      <c r="G54" s="64" t="s">
        <v>433</v>
      </c>
      <c r="H54" s="75" t="s">
        <v>434</v>
      </c>
      <c r="I54" s="75" t="s">
        <v>435</v>
      </c>
      <c r="J54" s="63" t="s">
        <v>436</v>
      </c>
      <c r="K54" s="67" t="s">
        <v>437</v>
      </c>
      <c r="L54" s="74" t="s">
        <v>438</v>
      </c>
      <c r="M54" s="65">
        <v>2024.0</v>
      </c>
      <c r="N54" s="65" t="s">
        <v>231</v>
      </c>
      <c r="O54" s="65">
        <v>9.0</v>
      </c>
      <c r="P54" s="69">
        <v>5.0</v>
      </c>
      <c r="Q54" s="69">
        <v>9.0</v>
      </c>
      <c r="R54" s="69">
        <v>1000.0</v>
      </c>
      <c r="S54" s="70"/>
      <c r="T54" s="71"/>
      <c r="U54" s="71"/>
      <c r="V54" s="82">
        <v>111.11</v>
      </c>
      <c r="W54" s="76" t="s">
        <v>429</v>
      </c>
      <c r="X54" s="40"/>
      <c r="Y54" s="42"/>
      <c r="Z54" s="42"/>
      <c r="AA54" s="42"/>
      <c r="AB54" s="42"/>
      <c r="AC54" s="42"/>
      <c r="AD54" s="42"/>
    </row>
    <row r="55" ht="11.25" customHeight="1">
      <c r="A55" s="63" t="s">
        <v>439</v>
      </c>
      <c r="B55" s="63" t="s">
        <v>440</v>
      </c>
      <c r="C55" s="64" t="s">
        <v>51</v>
      </c>
      <c r="D55" s="63" t="s">
        <v>441</v>
      </c>
      <c r="E55" s="64">
        <v>25.0</v>
      </c>
      <c r="F55" s="65">
        <v>13.0</v>
      </c>
      <c r="G55" s="64" t="s">
        <v>442</v>
      </c>
      <c r="H55" s="85" t="s">
        <v>443</v>
      </c>
      <c r="I55" s="66" t="s">
        <v>444</v>
      </c>
      <c r="J55" s="85" t="s">
        <v>445</v>
      </c>
      <c r="K55" s="67" t="s">
        <v>446</v>
      </c>
      <c r="L55" s="68" t="s">
        <v>447</v>
      </c>
      <c r="M55" s="65">
        <v>2024.0</v>
      </c>
      <c r="N55" s="65" t="s">
        <v>172</v>
      </c>
      <c r="O55" s="65">
        <v>11.0</v>
      </c>
      <c r="P55" s="69">
        <v>11.0</v>
      </c>
      <c r="Q55" s="69">
        <v>11.0</v>
      </c>
      <c r="R55" s="69">
        <v>1500.0</v>
      </c>
      <c r="S55" s="70"/>
      <c r="T55" s="71"/>
      <c r="U55" s="71"/>
      <c r="V55" s="82">
        <v>136.36</v>
      </c>
      <c r="W55" s="76" t="s">
        <v>448</v>
      </c>
      <c r="X55" s="40"/>
      <c r="Y55" s="42"/>
      <c r="Z55" s="42"/>
      <c r="AA55" s="42"/>
      <c r="AB55" s="42"/>
      <c r="AC55" s="42"/>
      <c r="AD55" s="42"/>
    </row>
    <row r="56" ht="11.25" customHeight="1">
      <c r="A56" s="63" t="s">
        <v>449</v>
      </c>
      <c r="B56" s="126" t="s">
        <v>450</v>
      </c>
      <c r="C56" s="64" t="s">
        <v>51</v>
      </c>
      <c r="D56" s="87" t="s">
        <v>451</v>
      </c>
      <c r="E56" s="64">
        <v>12.0</v>
      </c>
      <c r="F56" s="64">
        <v>5.0</v>
      </c>
      <c r="G56" s="64" t="s">
        <v>452</v>
      </c>
      <c r="H56" s="75" t="s">
        <v>453</v>
      </c>
      <c r="I56" s="67" t="s">
        <v>454</v>
      </c>
      <c r="J56" s="127" t="s">
        <v>455</v>
      </c>
      <c r="K56" s="63" t="s">
        <v>456</v>
      </c>
      <c r="L56" s="74" t="s">
        <v>457</v>
      </c>
      <c r="M56" s="65">
        <v>2024.0</v>
      </c>
      <c r="N56" s="65" t="s">
        <v>231</v>
      </c>
      <c r="O56" s="65">
        <v>12.0</v>
      </c>
      <c r="P56" s="69">
        <v>11.0</v>
      </c>
      <c r="Q56" s="69">
        <v>12.0</v>
      </c>
      <c r="R56" s="69">
        <v>1000.0</v>
      </c>
      <c r="S56" s="70"/>
      <c r="T56" s="71"/>
      <c r="U56" s="71"/>
      <c r="V56" s="82">
        <v>83.33</v>
      </c>
      <c r="W56" s="76" t="s">
        <v>448</v>
      </c>
      <c r="X56" s="40"/>
      <c r="Y56" s="42"/>
      <c r="Z56" s="42"/>
      <c r="AA56" s="42"/>
      <c r="AB56" s="42"/>
      <c r="AC56" s="42"/>
      <c r="AD56" s="42"/>
    </row>
    <row r="57" ht="11.25" customHeight="1">
      <c r="A57" s="63" t="s">
        <v>458</v>
      </c>
      <c r="B57" s="63" t="s">
        <v>459</v>
      </c>
      <c r="C57" s="64" t="s">
        <v>51</v>
      </c>
      <c r="D57" s="63" t="s">
        <v>224</v>
      </c>
      <c r="E57" s="64">
        <v>10.0</v>
      </c>
      <c r="F57" s="68"/>
      <c r="G57" s="64" t="s">
        <v>225</v>
      </c>
      <c r="H57" s="67" t="s">
        <v>226</v>
      </c>
      <c r="I57" s="75" t="s">
        <v>460</v>
      </c>
      <c r="J57" s="67" t="s">
        <v>461</v>
      </c>
      <c r="K57" s="128" t="s">
        <v>462</v>
      </c>
      <c r="L57" s="68" t="s">
        <v>463</v>
      </c>
      <c r="M57" s="65">
        <v>2024.0</v>
      </c>
      <c r="N57" s="65" t="s">
        <v>231</v>
      </c>
      <c r="O57" s="65">
        <v>5.0</v>
      </c>
      <c r="P57" s="69">
        <v>4.0</v>
      </c>
      <c r="Q57" s="69">
        <v>5.0</v>
      </c>
      <c r="R57" s="69">
        <v>1000.0</v>
      </c>
      <c r="S57" s="70"/>
      <c r="T57" s="71"/>
      <c r="U57" s="71"/>
      <c r="V57" s="86">
        <f>R57/5</f>
        <v>200</v>
      </c>
      <c r="W57" s="76" t="s">
        <v>464</v>
      </c>
      <c r="X57" s="40"/>
      <c r="Y57" s="42"/>
      <c r="Z57" s="42"/>
      <c r="AA57" s="42"/>
      <c r="AB57" s="42"/>
      <c r="AC57" s="42"/>
      <c r="AD57" s="42"/>
    </row>
    <row r="58" ht="11.25" customHeight="1">
      <c r="A58" s="63" t="s">
        <v>465</v>
      </c>
      <c r="B58" s="63" t="s">
        <v>466</v>
      </c>
      <c r="C58" s="64"/>
      <c r="D58" s="63" t="s">
        <v>467</v>
      </c>
      <c r="E58" s="64">
        <v>6.0</v>
      </c>
      <c r="F58" s="68" t="s">
        <v>468</v>
      </c>
      <c r="G58" s="64" t="s">
        <v>469</v>
      </c>
      <c r="H58" s="75" t="s">
        <v>470</v>
      </c>
      <c r="I58" s="66" t="s">
        <v>470</v>
      </c>
      <c r="J58" s="67" t="s">
        <v>471</v>
      </c>
      <c r="K58" s="67" t="s">
        <v>472</v>
      </c>
      <c r="L58" s="68" t="s">
        <v>473</v>
      </c>
      <c r="M58" s="65">
        <v>2024.0</v>
      </c>
      <c r="N58" s="65" t="s">
        <v>231</v>
      </c>
      <c r="O58" s="65">
        <v>1.0</v>
      </c>
      <c r="P58" s="69">
        <v>1.0</v>
      </c>
      <c r="Q58" s="69">
        <v>6.0</v>
      </c>
      <c r="R58" s="69">
        <v>1000.0</v>
      </c>
      <c r="S58" s="70"/>
      <c r="T58" s="71"/>
      <c r="U58" s="71"/>
      <c r="V58" s="86">
        <f t="shared" ref="V58:V63" si="1">R58</f>
        <v>1000</v>
      </c>
      <c r="W58" s="76" t="s">
        <v>474</v>
      </c>
      <c r="X58" s="40"/>
      <c r="Y58" s="42"/>
      <c r="Z58" s="42"/>
      <c r="AA58" s="42"/>
      <c r="AB58" s="42"/>
      <c r="AC58" s="42"/>
      <c r="AD58" s="42"/>
    </row>
    <row r="59" ht="11.25" customHeight="1">
      <c r="A59" s="63" t="s">
        <v>475</v>
      </c>
      <c r="B59" s="63" t="s">
        <v>476</v>
      </c>
      <c r="C59" s="64"/>
      <c r="D59" s="63" t="s">
        <v>477</v>
      </c>
      <c r="E59" s="64">
        <v>100.0</v>
      </c>
      <c r="F59" s="74" t="s">
        <v>478</v>
      </c>
      <c r="G59" s="64" t="s">
        <v>479</v>
      </c>
      <c r="H59" s="75" t="s">
        <v>480</v>
      </c>
      <c r="I59" s="67" t="s">
        <v>480</v>
      </c>
      <c r="J59" s="63" t="s">
        <v>481</v>
      </c>
      <c r="K59" s="63" t="s">
        <v>482</v>
      </c>
      <c r="L59" s="74" t="s">
        <v>483</v>
      </c>
      <c r="M59" s="65">
        <v>2024.0</v>
      </c>
      <c r="N59" s="65" t="s">
        <v>172</v>
      </c>
      <c r="O59" s="65">
        <v>1.0</v>
      </c>
      <c r="P59" s="69">
        <v>1.0</v>
      </c>
      <c r="Q59" s="69">
        <v>8.0</v>
      </c>
      <c r="R59" s="69">
        <v>1500.0</v>
      </c>
      <c r="S59" s="70"/>
      <c r="T59" s="71"/>
      <c r="U59" s="71"/>
      <c r="V59" s="86">
        <f t="shared" si="1"/>
        <v>1500</v>
      </c>
      <c r="W59" s="76" t="s">
        <v>474</v>
      </c>
      <c r="X59" s="40"/>
      <c r="Y59" s="42"/>
      <c r="Z59" s="42"/>
      <c r="AA59" s="42"/>
      <c r="AB59" s="42"/>
      <c r="AC59" s="42"/>
      <c r="AD59" s="42"/>
    </row>
    <row r="60" ht="11.25" customHeight="1">
      <c r="A60" s="67" t="s">
        <v>484</v>
      </c>
      <c r="B60" s="87" t="s">
        <v>485</v>
      </c>
      <c r="C60" s="65"/>
      <c r="D60" s="87" t="s">
        <v>486</v>
      </c>
      <c r="E60" s="65">
        <v>274.0</v>
      </c>
      <c r="F60" s="68" t="s">
        <v>487</v>
      </c>
      <c r="G60" s="65" t="s">
        <v>488</v>
      </c>
      <c r="H60" s="67" t="s">
        <v>489</v>
      </c>
      <c r="I60" s="67" t="s">
        <v>489</v>
      </c>
      <c r="J60" s="67" t="s">
        <v>490</v>
      </c>
      <c r="K60" s="67" t="s">
        <v>491</v>
      </c>
      <c r="L60" s="68" t="s">
        <v>492</v>
      </c>
      <c r="M60" s="65">
        <v>2024.0</v>
      </c>
      <c r="N60" s="65" t="s">
        <v>172</v>
      </c>
      <c r="O60" s="65">
        <v>1.0</v>
      </c>
      <c r="P60" s="69">
        <v>1.0</v>
      </c>
      <c r="Q60" s="69">
        <v>6.0</v>
      </c>
      <c r="R60" s="69">
        <v>1500.0</v>
      </c>
      <c r="S60" s="70"/>
      <c r="T60" s="71"/>
      <c r="U60" s="71"/>
      <c r="V60" s="86">
        <f t="shared" si="1"/>
        <v>1500</v>
      </c>
      <c r="W60" s="76" t="s">
        <v>474</v>
      </c>
      <c r="X60" s="40"/>
      <c r="Y60" s="42"/>
      <c r="Z60" s="42"/>
      <c r="AA60" s="42"/>
      <c r="AB60" s="42"/>
      <c r="AC60" s="42"/>
      <c r="AD60" s="42"/>
    </row>
    <row r="61" ht="11.25" customHeight="1">
      <c r="A61" s="67" t="s">
        <v>493</v>
      </c>
      <c r="B61" s="87" t="s">
        <v>494</v>
      </c>
      <c r="C61" s="65"/>
      <c r="D61" s="87" t="s">
        <v>477</v>
      </c>
      <c r="E61" s="65">
        <v>99.0</v>
      </c>
      <c r="F61" s="68" t="s">
        <v>495</v>
      </c>
      <c r="G61" s="65"/>
      <c r="H61" s="75" t="s">
        <v>496</v>
      </c>
      <c r="I61" s="67" t="s">
        <v>496</v>
      </c>
      <c r="J61" s="67" t="s">
        <v>497</v>
      </c>
      <c r="K61" s="67" t="s">
        <v>498</v>
      </c>
      <c r="L61" s="68" t="s">
        <v>499</v>
      </c>
      <c r="M61" s="65">
        <v>2024.0</v>
      </c>
      <c r="N61" s="65" t="s">
        <v>172</v>
      </c>
      <c r="O61" s="65">
        <v>1.0</v>
      </c>
      <c r="P61" s="69">
        <v>1.0</v>
      </c>
      <c r="Q61" s="69">
        <v>10.0</v>
      </c>
      <c r="R61" s="69">
        <v>1500.0</v>
      </c>
      <c r="S61" s="70"/>
      <c r="T61" s="71"/>
      <c r="U61" s="71"/>
      <c r="V61" s="86">
        <f t="shared" si="1"/>
        <v>1500</v>
      </c>
      <c r="W61" s="76" t="s">
        <v>474</v>
      </c>
      <c r="X61" s="40"/>
      <c r="Y61" s="42"/>
      <c r="Z61" s="42"/>
      <c r="AA61" s="42"/>
      <c r="AB61" s="42"/>
      <c r="AC61" s="42"/>
      <c r="AD61" s="42"/>
    </row>
    <row r="62" ht="11.25" customHeight="1">
      <c r="A62" s="67" t="s">
        <v>500</v>
      </c>
      <c r="B62" s="87" t="s">
        <v>501</v>
      </c>
      <c r="C62" s="65"/>
      <c r="D62" s="87" t="s">
        <v>502</v>
      </c>
      <c r="E62" s="87" t="s">
        <v>503</v>
      </c>
      <c r="F62" s="68" t="s">
        <v>504</v>
      </c>
      <c r="G62" s="65" t="s">
        <v>505</v>
      </c>
      <c r="H62" s="75" t="s">
        <v>506</v>
      </c>
      <c r="I62" s="75" t="s">
        <v>507</v>
      </c>
      <c r="J62" s="67" t="s">
        <v>508</v>
      </c>
      <c r="K62" s="67" t="s">
        <v>509</v>
      </c>
      <c r="L62" s="68" t="s">
        <v>510</v>
      </c>
      <c r="M62" s="65">
        <v>2024.0</v>
      </c>
      <c r="N62" s="65" t="s">
        <v>172</v>
      </c>
      <c r="O62" s="65">
        <v>1.0</v>
      </c>
      <c r="P62" s="69">
        <v>1.0</v>
      </c>
      <c r="Q62" s="69">
        <v>12.0</v>
      </c>
      <c r="R62" s="69">
        <v>1500.0</v>
      </c>
      <c r="S62" s="70"/>
      <c r="T62" s="71"/>
      <c r="U62" s="71"/>
      <c r="V62" s="86">
        <f t="shared" si="1"/>
        <v>1500</v>
      </c>
      <c r="W62" s="76" t="s">
        <v>474</v>
      </c>
      <c r="X62" s="40"/>
      <c r="Y62" s="42"/>
      <c r="Z62" s="42"/>
      <c r="AA62" s="42"/>
      <c r="AB62" s="42"/>
      <c r="AC62" s="42"/>
      <c r="AD62" s="42"/>
    </row>
    <row r="63" ht="11.25" customHeight="1">
      <c r="A63" s="67" t="s">
        <v>511</v>
      </c>
      <c r="B63" s="87" t="s">
        <v>512</v>
      </c>
      <c r="C63" s="65"/>
      <c r="D63" s="65" t="s">
        <v>513</v>
      </c>
      <c r="E63" s="65" t="s">
        <v>514</v>
      </c>
      <c r="F63" s="68" t="s">
        <v>515</v>
      </c>
      <c r="G63" s="65" t="s">
        <v>516</v>
      </c>
      <c r="H63" s="75" t="s">
        <v>517</v>
      </c>
      <c r="I63" s="75" t="s">
        <v>517</v>
      </c>
      <c r="J63" s="67" t="s">
        <v>518</v>
      </c>
      <c r="K63" s="67" t="s">
        <v>519</v>
      </c>
      <c r="L63" s="68" t="s">
        <v>520</v>
      </c>
      <c r="M63" s="65">
        <v>2024.0</v>
      </c>
      <c r="N63" s="65" t="s">
        <v>149</v>
      </c>
      <c r="O63" s="65">
        <v>1.0</v>
      </c>
      <c r="P63" s="69">
        <v>1.0</v>
      </c>
      <c r="Q63" s="69">
        <v>11.0</v>
      </c>
      <c r="R63" s="69">
        <v>500.0</v>
      </c>
      <c r="S63" s="70"/>
      <c r="T63" s="71"/>
      <c r="U63" s="71"/>
      <c r="V63" s="86">
        <f t="shared" si="1"/>
        <v>500</v>
      </c>
      <c r="W63" s="76" t="s">
        <v>474</v>
      </c>
      <c r="X63" s="40"/>
      <c r="Y63" s="42"/>
      <c r="Z63" s="42"/>
      <c r="AA63" s="42"/>
      <c r="AB63" s="42"/>
      <c r="AC63" s="42"/>
      <c r="AD63" s="42"/>
    </row>
    <row r="64" ht="11.25" customHeight="1">
      <c r="A64" s="63" t="s">
        <v>521</v>
      </c>
      <c r="B64" s="63" t="s">
        <v>522</v>
      </c>
      <c r="C64" s="64" t="s">
        <v>51</v>
      </c>
      <c r="D64" s="63" t="s">
        <v>523</v>
      </c>
      <c r="E64" s="64">
        <v>24.0</v>
      </c>
      <c r="F64" s="65">
        <v>4.0</v>
      </c>
      <c r="G64" s="64"/>
      <c r="H64" s="75" t="s">
        <v>524</v>
      </c>
      <c r="I64" s="66"/>
      <c r="J64" s="67"/>
      <c r="K64" s="67"/>
      <c r="L64" s="68" t="s">
        <v>525</v>
      </c>
      <c r="M64" s="65">
        <v>2024.0</v>
      </c>
      <c r="N64" s="65"/>
      <c r="O64" s="65"/>
      <c r="P64" s="69">
        <v>3.0</v>
      </c>
      <c r="Q64" s="69">
        <v>3.0</v>
      </c>
      <c r="R64" s="69">
        <v>300.0</v>
      </c>
      <c r="S64" s="70"/>
      <c r="T64" s="71"/>
      <c r="U64" s="71"/>
      <c r="V64" s="72">
        <v>100.0</v>
      </c>
      <c r="W64" s="76" t="s">
        <v>526</v>
      </c>
      <c r="X64" s="40"/>
      <c r="Y64" s="42"/>
      <c r="Z64" s="42"/>
      <c r="AA64" s="42"/>
      <c r="AB64" s="42"/>
      <c r="AC64" s="42"/>
      <c r="AD64" s="42"/>
    </row>
    <row r="65" ht="11.25" customHeight="1">
      <c r="A65" s="129" t="s">
        <v>527</v>
      </c>
      <c r="B65" s="129" t="s">
        <v>528</v>
      </c>
      <c r="C65" s="129" t="s">
        <v>51</v>
      </c>
      <c r="D65" s="130" t="s">
        <v>529</v>
      </c>
      <c r="E65" s="129">
        <v>16.0</v>
      </c>
      <c r="F65" s="129">
        <v>11.0</v>
      </c>
      <c r="G65" s="129" t="s">
        <v>530</v>
      </c>
      <c r="H65" s="129"/>
      <c r="I65" s="131" t="s">
        <v>531</v>
      </c>
      <c r="J65" s="129" t="s">
        <v>532</v>
      </c>
      <c r="K65" s="132" t="s">
        <v>533</v>
      </c>
      <c r="L65" s="133"/>
      <c r="M65" s="129">
        <v>2024.0</v>
      </c>
      <c r="N65" s="129" t="s">
        <v>231</v>
      </c>
      <c r="O65" s="110">
        <v>5.0</v>
      </c>
      <c r="P65" s="115">
        <v>2.0</v>
      </c>
      <c r="Q65" s="115">
        <v>5.0</v>
      </c>
      <c r="R65" s="115">
        <v>1000.0</v>
      </c>
      <c r="S65" s="84"/>
      <c r="T65" s="71"/>
      <c r="U65" s="71"/>
      <c r="V65" s="90">
        <v>200.0</v>
      </c>
      <c r="W65" s="76" t="s">
        <v>534</v>
      </c>
      <c r="X65" s="40"/>
      <c r="Y65" s="42"/>
      <c r="Z65" s="42"/>
      <c r="AA65" s="42"/>
      <c r="AB65" s="42"/>
      <c r="AC65" s="42"/>
      <c r="AD65" s="42"/>
    </row>
    <row r="66" ht="11.25" customHeight="1">
      <c r="A66" s="67" t="s">
        <v>207</v>
      </c>
      <c r="B66" s="65" t="s">
        <v>535</v>
      </c>
      <c r="C66" s="65" t="s">
        <v>51</v>
      </c>
      <c r="D66" s="65" t="s">
        <v>209</v>
      </c>
      <c r="E66" s="65">
        <v>10.0</v>
      </c>
      <c r="F66" s="65">
        <v>2.0</v>
      </c>
      <c r="G66" s="65"/>
      <c r="H66" s="75" t="s">
        <v>536</v>
      </c>
      <c r="I66" s="75" t="s">
        <v>211</v>
      </c>
      <c r="J66" s="67" t="s">
        <v>537</v>
      </c>
      <c r="K66" s="67" t="s">
        <v>427</v>
      </c>
      <c r="L66" s="68"/>
      <c r="M66" s="65"/>
      <c r="N66" s="65" t="s">
        <v>172</v>
      </c>
      <c r="O66" s="65">
        <v>4.0</v>
      </c>
      <c r="P66" s="69">
        <v>3.0</v>
      </c>
      <c r="Q66" s="69">
        <v>4.0</v>
      </c>
      <c r="R66" s="69">
        <v>1500.0</v>
      </c>
      <c r="S66" s="70"/>
      <c r="T66" s="71"/>
      <c r="U66" s="71"/>
      <c r="V66" s="72">
        <v>500.0</v>
      </c>
      <c r="W66" s="76" t="s">
        <v>538</v>
      </c>
      <c r="X66" s="40"/>
      <c r="Y66" s="42"/>
      <c r="Z66" s="42"/>
      <c r="AA66" s="42"/>
      <c r="AB66" s="42"/>
      <c r="AC66" s="42"/>
      <c r="AD66" s="42"/>
    </row>
    <row r="67" ht="11.25" customHeight="1">
      <c r="A67" s="67" t="s">
        <v>539</v>
      </c>
      <c r="B67" s="65" t="s">
        <v>540</v>
      </c>
      <c r="C67" s="65" t="s">
        <v>51</v>
      </c>
      <c r="D67" s="65" t="s">
        <v>541</v>
      </c>
      <c r="E67" s="65">
        <v>68.0</v>
      </c>
      <c r="F67" s="65">
        <v>2.0</v>
      </c>
      <c r="G67" s="65"/>
      <c r="H67" s="75" t="s">
        <v>542</v>
      </c>
      <c r="I67" s="75" t="s">
        <v>543</v>
      </c>
      <c r="J67" s="67"/>
      <c r="K67" s="67" t="s">
        <v>544</v>
      </c>
      <c r="L67" s="68" t="s">
        <v>545</v>
      </c>
      <c r="M67" s="65"/>
      <c r="N67" s="65" t="s">
        <v>180</v>
      </c>
      <c r="O67" s="65">
        <v>5.0</v>
      </c>
      <c r="P67" s="69">
        <v>2.0</v>
      </c>
      <c r="Q67" s="69">
        <v>5.0</v>
      </c>
      <c r="R67" s="69">
        <v>300.0</v>
      </c>
      <c r="S67" s="70"/>
      <c r="T67" s="71"/>
      <c r="U67" s="71"/>
      <c r="V67" s="72">
        <v>60.0</v>
      </c>
      <c r="W67" s="76" t="s">
        <v>538</v>
      </c>
      <c r="X67" s="40"/>
      <c r="Y67" s="42"/>
      <c r="Z67" s="42"/>
      <c r="AA67" s="42"/>
      <c r="AB67" s="42"/>
      <c r="AC67" s="42"/>
      <c r="AD67" s="42"/>
    </row>
    <row r="68" ht="11.25" customHeight="1">
      <c r="A68" s="67" t="s">
        <v>521</v>
      </c>
      <c r="B68" s="65" t="s">
        <v>546</v>
      </c>
      <c r="C68" s="65"/>
      <c r="D68" s="65" t="s">
        <v>523</v>
      </c>
      <c r="E68" s="65">
        <v>24.0</v>
      </c>
      <c r="F68" s="65">
        <v>4.0</v>
      </c>
      <c r="G68" s="65"/>
      <c r="H68" s="75" t="s">
        <v>524</v>
      </c>
      <c r="I68" s="75"/>
      <c r="J68" s="67"/>
      <c r="K68" s="67" t="s">
        <v>547</v>
      </c>
      <c r="L68" s="68" t="s">
        <v>548</v>
      </c>
      <c r="M68" s="65"/>
      <c r="N68" s="65" t="s">
        <v>180</v>
      </c>
      <c r="O68" s="65">
        <v>3.0</v>
      </c>
      <c r="P68" s="69">
        <v>3.0</v>
      </c>
      <c r="Q68" s="69">
        <v>3.0</v>
      </c>
      <c r="R68" s="69">
        <v>300.0</v>
      </c>
      <c r="S68" s="70"/>
      <c r="T68" s="71"/>
      <c r="U68" s="71"/>
      <c r="V68" s="72">
        <v>100.0</v>
      </c>
      <c r="W68" s="76" t="s">
        <v>538</v>
      </c>
      <c r="X68" s="40"/>
      <c r="Y68" s="42"/>
      <c r="Z68" s="42"/>
      <c r="AA68" s="42"/>
      <c r="AB68" s="42"/>
      <c r="AC68" s="42"/>
      <c r="AD68" s="42"/>
    </row>
    <row r="69" ht="11.25" customHeight="1">
      <c r="A69" s="67" t="s">
        <v>549</v>
      </c>
      <c r="B69" s="65" t="s">
        <v>550</v>
      </c>
      <c r="C69" s="65"/>
      <c r="D69" s="65" t="s">
        <v>523</v>
      </c>
      <c r="E69" s="65">
        <v>24.0</v>
      </c>
      <c r="F69" s="65">
        <v>1.0</v>
      </c>
      <c r="G69" s="65"/>
      <c r="H69" s="75" t="s">
        <v>551</v>
      </c>
      <c r="I69" s="75"/>
      <c r="J69" s="67"/>
      <c r="K69" s="67" t="s">
        <v>552</v>
      </c>
      <c r="L69" s="68" t="s">
        <v>162</v>
      </c>
      <c r="M69" s="65"/>
      <c r="N69" s="65" t="s">
        <v>180</v>
      </c>
      <c r="O69" s="65">
        <v>3.0</v>
      </c>
      <c r="P69" s="69">
        <v>3.0</v>
      </c>
      <c r="Q69" s="69">
        <v>3.0</v>
      </c>
      <c r="R69" s="69">
        <v>300.0</v>
      </c>
      <c r="S69" s="70"/>
      <c r="T69" s="71"/>
      <c r="U69" s="71"/>
      <c r="V69" s="72">
        <v>100.0</v>
      </c>
      <c r="W69" s="76" t="s">
        <v>538</v>
      </c>
      <c r="X69" s="40"/>
      <c r="Y69" s="42"/>
      <c r="Z69" s="42"/>
      <c r="AA69" s="42"/>
      <c r="AB69" s="42"/>
      <c r="AC69" s="42"/>
      <c r="AD69" s="42"/>
    </row>
    <row r="70" ht="11.25" customHeight="1">
      <c r="A70" s="63" t="s">
        <v>553</v>
      </c>
      <c r="B70" s="63" t="s">
        <v>554</v>
      </c>
      <c r="C70" s="64" t="s">
        <v>51</v>
      </c>
      <c r="D70" s="63" t="s">
        <v>555</v>
      </c>
      <c r="E70" s="64">
        <v>13.0</v>
      </c>
      <c r="F70" s="65">
        <v>20.0</v>
      </c>
      <c r="G70" s="64"/>
      <c r="H70" s="75" t="s">
        <v>167</v>
      </c>
      <c r="I70" s="75" t="s">
        <v>168</v>
      </c>
      <c r="J70" s="67" t="s">
        <v>169</v>
      </c>
      <c r="K70" s="67" t="s">
        <v>170</v>
      </c>
      <c r="L70" s="68"/>
      <c r="M70" s="65">
        <v>2024.0</v>
      </c>
      <c r="N70" s="65" t="s">
        <v>172</v>
      </c>
      <c r="O70" s="65">
        <v>8.0</v>
      </c>
      <c r="P70" s="69">
        <v>7.0</v>
      </c>
      <c r="Q70" s="69">
        <v>8.0</v>
      </c>
      <c r="R70" s="69">
        <v>1500.0</v>
      </c>
      <c r="S70" s="70"/>
      <c r="T70" s="71"/>
      <c r="U70" s="71"/>
      <c r="V70" s="72">
        <v>187.5</v>
      </c>
      <c r="W70" s="76" t="s">
        <v>538</v>
      </c>
      <c r="X70" s="40"/>
      <c r="Y70" s="42"/>
      <c r="Z70" s="42"/>
      <c r="AA70" s="42"/>
      <c r="AB70" s="42"/>
      <c r="AC70" s="42"/>
      <c r="AD70" s="42"/>
    </row>
    <row r="71" ht="11.25" customHeight="1">
      <c r="A71" s="65" t="s">
        <v>193</v>
      </c>
      <c r="B71" s="65" t="s">
        <v>556</v>
      </c>
      <c r="C71" s="65" t="s">
        <v>51</v>
      </c>
      <c r="D71" s="65" t="s">
        <v>175</v>
      </c>
      <c r="E71" s="65">
        <v>24.0</v>
      </c>
      <c r="F71" s="65">
        <v>4.0</v>
      </c>
      <c r="G71" s="65"/>
      <c r="H71" s="75" t="s">
        <v>195</v>
      </c>
      <c r="I71" s="75" t="s">
        <v>416</v>
      </c>
      <c r="J71" s="67"/>
      <c r="K71" s="134" t="s">
        <v>196</v>
      </c>
      <c r="L71" s="68" t="s">
        <v>197</v>
      </c>
      <c r="M71" s="65"/>
      <c r="N71" s="65" t="s">
        <v>180</v>
      </c>
      <c r="O71" s="65">
        <v>6.0</v>
      </c>
      <c r="P71" s="69">
        <v>5.0</v>
      </c>
      <c r="Q71" s="69">
        <v>6.0</v>
      </c>
      <c r="R71" s="69">
        <v>300.0</v>
      </c>
      <c r="S71" s="70"/>
      <c r="T71" s="66"/>
      <c r="U71" s="66"/>
      <c r="V71" s="82">
        <v>50.0</v>
      </c>
      <c r="W71" s="76" t="s">
        <v>538</v>
      </c>
      <c r="X71" s="40"/>
      <c r="Y71" s="42"/>
      <c r="Z71" s="42"/>
      <c r="AA71" s="42"/>
      <c r="AB71" s="42"/>
      <c r="AC71" s="42"/>
      <c r="AD71" s="42"/>
    </row>
    <row r="72" ht="11.25" customHeight="1">
      <c r="A72" s="63" t="s">
        <v>557</v>
      </c>
      <c r="B72" s="63" t="s">
        <v>558</v>
      </c>
      <c r="C72" s="108" t="s">
        <v>559</v>
      </c>
      <c r="D72" s="135" t="s">
        <v>253</v>
      </c>
      <c r="E72" s="108" t="s">
        <v>560</v>
      </c>
      <c r="F72" s="110"/>
      <c r="G72" s="108" t="s">
        <v>561</v>
      </c>
      <c r="H72" s="112" t="s">
        <v>562</v>
      </c>
      <c r="I72" s="112" t="s">
        <v>562</v>
      </c>
      <c r="J72" s="113" t="s">
        <v>562</v>
      </c>
      <c r="K72" s="110" t="s">
        <v>563</v>
      </c>
      <c r="L72" s="136" t="s">
        <v>564</v>
      </c>
      <c r="M72" s="110">
        <v>2024.0</v>
      </c>
      <c r="N72" s="110" t="s">
        <v>231</v>
      </c>
      <c r="O72" s="110">
        <v>5.0</v>
      </c>
      <c r="P72" s="115">
        <v>4.0</v>
      </c>
      <c r="Q72" s="115">
        <v>5.0</v>
      </c>
      <c r="R72" s="115">
        <v>1000.0</v>
      </c>
      <c r="S72" s="70"/>
      <c r="T72" s="71"/>
      <c r="U72" s="71"/>
      <c r="V72" s="90">
        <v>200.0</v>
      </c>
      <c r="W72" s="76" t="s">
        <v>565</v>
      </c>
      <c r="X72" s="40"/>
      <c r="Y72" s="42"/>
      <c r="Z72" s="42"/>
      <c r="AA72" s="42"/>
      <c r="AB72" s="42"/>
      <c r="AC72" s="42"/>
      <c r="AD72" s="42"/>
    </row>
    <row r="73" ht="11.25" customHeight="1">
      <c r="A73" s="63" t="s">
        <v>242</v>
      </c>
      <c r="B73" s="137" t="s">
        <v>566</v>
      </c>
      <c r="C73" s="108" t="s">
        <v>559</v>
      </c>
      <c r="D73" s="135" t="s">
        <v>244</v>
      </c>
      <c r="E73" s="108">
        <v>16.0</v>
      </c>
      <c r="F73" s="108"/>
      <c r="G73" s="108" t="s">
        <v>567</v>
      </c>
      <c r="H73" s="113" t="s">
        <v>568</v>
      </c>
      <c r="I73" s="113" t="s">
        <v>568</v>
      </c>
      <c r="J73" s="135" t="s">
        <v>568</v>
      </c>
      <c r="K73" s="138" t="s">
        <v>569</v>
      </c>
      <c r="L73" s="120" t="s">
        <v>570</v>
      </c>
      <c r="M73" s="110">
        <v>2024.0</v>
      </c>
      <c r="N73" s="110" t="s">
        <v>172</v>
      </c>
      <c r="O73" s="110">
        <v>4.0</v>
      </c>
      <c r="P73" s="115">
        <v>4.0</v>
      </c>
      <c r="Q73" s="115">
        <v>4.0</v>
      </c>
      <c r="R73" s="115">
        <v>1500.0</v>
      </c>
      <c r="S73" s="121"/>
      <c r="T73" s="112"/>
      <c r="U73" s="112"/>
      <c r="V73" s="90">
        <v>375.0</v>
      </c>
      <c r="W73" s="76" t="s">
        <v>565</v>
      </c>
      <c r="X73" s="40"/>
      <c r="Y73" s="42"/>
      <c r="Z73" s="42"/>
      <c r="AA73" s="42"/>
      <c r="AB73" s="42"/>
      <c r="AC73" s="42"/>
      <c r="AD73" s="42"/>
    </row>
    <row r="74" ht="11.25" customHeight="1">
      <c r="A74" s="67" t="s">
        <v>222</v>
      </c>
      <c r="B74" s="87" t="s">
        <v>571</v>
      </c>
      <c r="C74" s="108" t="s">
        <v>559</v>
      </c>
      <c r="D74" s="110" t="s">
        <v>572</v>
      </c>
      <c r="E74" s="110">
        <v>10.0</v>
      </c>
      <c r="F74" s="110"/>
      <c r="G74" s="110"/>
      <c r="H74" s="123" t="s">
        <v>460</v>
      </c>
      <c r="I74" s="123" t="s">
        <v>460</v>
      </c>
      <c r="J74" s="123" t="s">
        <v>460</v>
      </c>
      <c r="K74" s="113" t="s">
        <v>462</v>
      </c>
      <c r="L74" s="139"/>
      <c r="M74" s="110">
        <v>2024.0</v>
      </c>
      <c r="N74" s="110" t="s">
        <v>231</v>
      </c>
      <c r="O74" s="110">
        <v>5.0</v>
      </c>
      <c r="P74" s="115">
        <v>4.0</v>
      </c>
      <c r="Q74" s="115">
        <v>5.0</v>
      </c>
      <c r="R74" s="115">
        <v>1000.0</v>
      </c>
      <c r="S74" s="121"/>
      <c r="T74" s="112"/>
      <c r="U74" s="112"/>
      <c r="V74" s="90">
        <v>200.0</v>
      </c>
      <c r="W74" s="76" t="s">
        <v>565</v>
      </c>
      <c r="X74" s="40"/>
      <c r="Y74" s="42"/>
      <c r="Z74" s="42"/>
      <c r="AA74" s="42"/>
      <c r="AB74" s="42"/>
      <c r="AC74" s="42"/>
      <c r="AD74" s="42"/>
    </row>
    <row r="75" ht="11.25" customHeight="1">
      <c r="A75" s="67" t="s">
        <v>573</v>
      </c>
      <c r="B75" s="65" t="s">
        <v>574</v>
      </c>
      <c r="C75" s="108" t="s">
        <v>559</v>
      </c>
      <c r="D75" s="65" t="s">
        <v>575</v>
      </c>
      <c r="E75" s="110" t="s">
        <v>576</v>
      </c>
      <c r="F75" s="110"/>
      <c r="G75" s="110" t="s">
        <v>577</v>
      </c>
      <c r="H75" s="110" t="s">
        <v>578</v>
      </c>
      <c r="I75" s="110" t="s">
        <v>578</v>
      </c>
      <c r="J75" s="110" t="s">
        <v>578</v>
      </c>
      <c r="K75" s="110" t="s">
        <v>579</v>
      </c>
      <c r="L75" s="139" t="s">
        <v>580</v>
      </c>
      <c r="M75" s="110">
        <v>2024.0</v>
      </c>
      <c r="N75" s="110" t="s">
        <v>221</v>
      </c>
      <c r="O75" s="110">
        <v>5.0</v>
      </c>
      <c r="P75" s="115">
        <v>4.0</v>
      </c>
      <c r="Q75" s="115">
        <v>5.0</v>
      </c>
      <c r="R75" s="115">
        <v>500.0</v>
      </c>
      <c r="S75" s="121"/>
      <c r="T75" s="90"/>
      <c r="U75" s="90"/>
      <c r="V75" s="90">
        <v>100.0</v>
      </c>
      <c r="W75" s="76" t="s">
        <v>565</v>
      </c>
      <c r="X75" s="40"/>
      <c r="Y75" s="42"/>
      <c r="Z75" s="42"/>
      <c r="AA75" s="42"/>
      <c r="AB75" s="42"/>
      <c r="AC75" s="42"/>
      <c r="AD75" s="42"/>
    </row>
    <row r="76" ht="11.25" customHeight="1">
      <c r="A76" s="110" t="s">
        <v>581</v>
      </c>
      <c r="B76" s="110" t="s">
        <v>582</v>
      </c>
      <c r="C76" s="108" t="s">
        <v>559</v>
      </c>
      <c r="D76" s="110" t="s">
        <v>575</v>
      </c>
      <c r="E76" s="110" t="s">
        <v>583</v>
      </c>
      <c r="F76" s="110"/>
      <c r="G76" s="110" t="s">
        <v>577</v>
      </c>
      <c r="H76" s="110" t="s">
        <v>584</v>
      </c>
      <c r="I76" s="110" t="s">
        <v>584</v>
      </c>
      <c r="J76" s="110" t="s">
        <v>584</v>
      </c>
      <c r="K76" s="110" t="s">
        <v>319</v>
      </c>
      <c r="L76" s="139" t="s">
        <v>585</v>
      </c>
      <c r="M76" s="110">
        <v>2024.0</v>
      </c>
      <c r="N76" s="110" t="s">
        <v>221</v>
      </c>
      <c r="O76" s="110">
        <v>4.0</v>
      </c>
      <c r="P76" s="115">
        <v>4.0</v>
      </c>
      <c r="Q76" s="115">
        <v>4.0</v>
      </c>
      <c r="R76" s="115">
        <v>500.0</v>
      </c>
      <c r="S76" s="121"/>
      <c r="T76" s="90"/>
      <c r="U76" s="90"/>
      <c r="V76" s="90">
        <v>125.0</v>
      </c>
      <c r="W76" s="76" t="s">
        <v>565</v>
      </c>
      <c r="X76" s="40"/>
      <c r="Y76" s="42"/>
      <c r="Z76" s="42"/>
      <c r="AA76" s="42"/>
      <c r="AB76" s="42"/>
      <c r="AC76" s="42"/>
      <c r="AD76" s="42"/>
    </row>
    <row r="77" ht="11.25" customHeight="1">
      <c r="A77" s="110" t="s">
        <v>233</v>
      </c>
      <c r="B77" s="110" t="s">
        <v>586</v>
      </c>
      <c r="C77" s="108" t="s">
        <v>559</v>
      </c>
      <c r="D77" s="110" t="s">
        <v>587</v>
      </c>
      <c r="E77" s="110" t="s">
        <v>588</v>
      </c>
      <c r="F77" s="110"/>
      <c r="G77" s="110" t="s">
        <v>589</v>
      </c>
      <c r="H77" s="110" t="s">
        <v>590</v>
      </c>
      <c r="I77" s="110" t="s">
        <v>590</v>
      </c>
      <c r="J77" s="131" t="s">
        <v>591</v>
      </c>
      <c r="K77" s="110" t="s">
        <v>240</v>
      </c>
      <c r="L77" s="139"/>
      <c r="M77" s="110">
        <v>2024.0</v>
      </c>
      <c r="N77" s="110" t="s">
        <v>221</v>
      </c>
      <c r="O77" s="110">
        <v>5.0</v>
      </c>
      <c r="P77" s="115">
        <v>3.0</v>
      </c>
      <c r="Q77" s="115">
        <v>5.0</v>
      </c>
      <c r="R77" s="115">
        <v>500.0</v>
      </c>
      <c r="S77" s="121"/>
      <c r="T77" s="90"/>
      <c r="U77" s="90"/>
      <c r="V77" s="90">
        <v>100.0</v>
      </c>
      <c r="W77" s="76" t="s">
        <v>565</v>
      </c>
      <c r="X77" s="40"/>
      <c r="Y77" s="42"/>
      <c r="Z77" s="42"/>
      <c r="AA77" s="42"/>
      <c r="AB77" s="42"/>
      <c r="AC77" s="42"/>
      <c r="AD77" s="42"/>
    </row>
    <row r="78" ht="11.25" customHeight="1">
      <c r="A78" s="67" t="s">
        <v>592</v>
      </c>
      <c r="B78" s="65" t="s">
        <v>593</v>
      </c>
      <c r="C78" s="108" t="s">
        <v>559</v>
      </c>
      <c r="D78" s="110" t="s">
        <v>594</v>
      </c>
      <c r="E78" s="110"/>
      <c r="F78" s="110"/>
      <c r="G78" s="110" t="s">
        <v>595</v>
      </c>
      <c r="H78" s="113"/>
      <c r="I78" s="113"/>
      <c r="J78" s="140" t="s">
        <v>596</v>
      </c>
      <c r="K78" s="113"/>
      <c r="L78" s="139" t="s">
        <v>597</v>
      </c>
      <c r="M78" s="110">
        <v>2024.0</v>
      </c>
      <c r="N78" s="110" t="s">
        <v>598</v>
      </c>
      <c r="O78" s="110">
        <v>4.0</v>
      </c>
      <c r="P78" s="115">
        <v>4.0</v>
      </c>
      <c r="Q78" s="115">
        <v>4.0</v>
      </c>
      <c r="R78" s="115">
        <v>200.0</v>
      </c>
      <c r="S78" s="141" t="s">
        <v>599</v>
      </c>
      <c r="T78" s="90" t="s">
        <v>600</v>
      </c>
      <c r="U78" s="90" t="s">
        <v>595</v>
      </c>
      <c r="V78" s="90">
        <v>50.0</v>
      </c>
      <c r="W78" s="76" t="s">
        <v>565</v>
      </c>
      <c r="X78" s="40"/>
      <c r="Y78" s="42"/>
      <c r="Z78" s="42"/>
      <c r="AA78" s="42"/>
      <c r="AB78" s="42"/>
      <c r="AC78" s="42"/>
      <c r="AD78" s="42"/>
    </row>
    <row r="79" ht="11.25" customHeight="1">
      <c r="A79" s="110" t="s">
        <v>267</v>
      </c>
      <c r="B79" s="110" t="s">
        <v>601</v>
      </c>
      <c r="C79" s="108" t="s">
        <v>559</v>
      </c>
      <c r="D79" s="110" t="s">
        <v>602</v>
      </c>
      <c r="E79" s="110" t="s">
        <v>603</v>
      </c>
      <c r="F79" s="110"/>
      <c r="G79" s="110" t="s">
        <v>604</v>
      </c>
      <c r="H79" s="131" t="s">
        <v>605</v>
      </c>
      <c r="I79" s="131" t="s">
        <v>606</v>
      </c>
      <c r="J79" s="131" t="s">
        <v>607</v>
      </c>
      <c r="K79" s="110"/>
      <c r="L79" s="139" t="s">
        <v>608</v>
      </c>
      <c r="M79" s="110">
        <v>2024.0</v>
      </c>
      <c r="N79" s="110" t="s">
        <v>273</v>
      </c>
      <c r="O79" s="110">
        <v>5.0</v>
      </c>
      <c r="P79" s="115">
        <v>4.0</v>
      </c>
      <c r="Q79" s="115">
        <v>5.0</v>
      </c>
      <c r="R79" s="115">
        <v>200.0</v>
      </c>
      <c r="S79" s="121"/>
      <c r="T79" s="90"/>
      <c r="U79" s="90"/>
      <c r="V79" s="90">
        <v>40.0</v>
      </c>
      <c r="W79" s="76" t="s">
        <v>565</v>
      </c>
      <c r="X79" s="40"/>
      <c r="Y79" s="42"/>
      <c r="Z79" s="42"/>
      <c r="AA79" s="42"/>
      <c r="AB79" s="42"/>
      <c r="AC79" s="42"/>
      <c r="AD79" s="42"/>
    </row>
    <row r="80" ht="11.25" customHeight="1">
      <c r="A80" s="63" t="s">
        <v>284</v>
      </c>
      <c r="B80" s="142" t="s">
        <v>609</v>
      </c>
      <c r="C80" s="64" t="s">
        <v>51</v>
      </c>
      <c r="D80" s="63" t="s">
        <v>610</v>
      </c>
      <c r="E80" s="64">
        <v>17.0</v>
      </c>
      <c r="F80" s="65">
        <v>6.0</v>
      </c>
      <c r="G80" s="64" t="s">
        <v>611</v>
      </c>
      <c r="H80" s="75" t="s">
        <v>290</v>
      </c>
      <c r="I80" s="75" t="s">
        <v>289</v>
      </c>
      <c r="J80" s="67" t="s">
        <v>612</v>
      </c>
      <c r="K80" s="143" t="s">
        <v>291</v>
      </c>
      <c r="L80" s="68" t="s">
        <v>613</v>
      </c>
      <c r="M80" s="65">
        <v>2024.0</v>
      </c>
      <c r="N80" s="65" t="s">
        <v>172</v>
      </c>
      <c r="O80" s="65">
        <v>6.0</v>
      </c>
      <c r="P80" s="69">
        <v>3.0</v>
      </c>
      <c r="Q80" s="69">
        <v>6.0</v>
      </c>
      <c r="R80" s="69">
        <v>1500.0</v>
      </c>
      <c r="S80" s="70"/>
      <c r="T80" s="71"/>
      <c r="U80" s="71"/>
      <c r="V80" s="82">
        <f t="shared" ref="V80:V81" si="2">R80/Q80</f>
        <v>250</v>
      </c>
      <c r="W80" s="76" t="s">
        <v>614</v>
      </c>
      <c r="X80" s="40"/>
      <c r="Y80" s="42"/>
      <c r="Z80" s="42"/>
      <c r="AA80" s="42"/>
      <c r="AB80" s="42"/>
      <c r="AC80" s="42"/>
      <c r="AD80" s="42"/>
    </row>
    <row r="81" ht="11.25" customHeight="1">
      <c r="A81" s="63" t="s">
        <v>615</v>
      </c>
      <c r="B81" s="142" t="s">
        <v>616</v>
      </c>
      <c r="C81" s="64" t="s">
        <v>51</v>
      </c>
      <c r="D81" s="63" t="s">
        <v>617</v>
      </c>
      <c r="E81" s="64">
        <v>16.0</v>
      </c>
      <c r="F81" s="64">
        <v>8.0</v>
      </c>
      <c r="G81" s="64" t="s">
        <v>618</v>
      </c>
      <c r="H81" s="75" t="s">
        <v>619</v>
      </c>
      <c r="I81" s="75" t="s">
        <v>620</v>
      </c>
      <c r="J81" s="63" t="s">
        <v>621</v>
      </c>
      <c r="K81" s="144" t="s">
        <v>622</v>
      </c>
      <c r="L81" s="74" t="s">
        <v>623</v>
      </c>
      <c r="M81" s="65">
        <v>2024.0</v>
      </c>
      <c r="N81" s="65" t="s">
        <v>231</v>
      </c>
      <c r="O81" s="65">
        <v>10.0</v>
      </c>
      <c r="P81" s="69">
        <v>2.0</v>
      </c>
      <c r="Q81" s="69">
        <v>10.0</v>
      </c>
      <c r="R81" s="69">
        <v>1000.0</v>
      </c>
      <c r="S81" s="70"/>
      <c r="T81" s="71"/>
      <c r="U81" s="71"/>
      <c r="V81" s="82">
        <f t="shared" si="2"/>
        <v>100</v>
      </c>
      <c r="W81" s="76" t="s">
        <v>614</v>
      </c>
      <c r="X81" s="40"/>
      <c r="Y81" s="42"/>
      <c r="Z81" s="42"/>
      <c r="AA81" s="42"/>
      <c r="AB81" s="42"/>
      <c r="AC81" s="42"/>
      <c r="AD81" s="42"/>
    </row>
    <row r="82" ht="11.25" customHeight="1">
      <c r="A82" s="67" t="s">
        <v>624</v>
      </c>
      <c r="B82" s="87" t="s">
        <v>625</v>
      </c>
      <c r="C82" s="64" t="s">
        <v>51</v>
      </c>
      <c r="D82" s="65" t="s">
        <v>626</v>
      </c>
      <c r="E82" s="65">
        <v>30.0</v>
      </c>
      <c r="F82" s="65">
        <v>2.0</v>
      </c>
      <c r="G82" s="65" t="s">
        <v>627</v>
      </c>
      <c r="H82" s="75" t="s">
        <v>628</v>
      </c>
      <c r="I82" s="75" t="s">
        <v>629</v>
      </c>
      <c r="J82" s="67"/>
      <c r="K82" s="143" t="s">
        <v>630</v>
      </c>
      <c r="L82" s="68" t="s">
        <v>631</v>
      </c>
      <c r="M82" s="65">
        <v>2024.0</v>
      </c>
      <c r="N82" s="65" t="s">
        <v>149</v>
      </c>
      <c r="O82" s="65">
        <v>2.0</v>
      </c>
      <c r="P82" s="69">
        <v>1.0</v>
      </c>
      <c r="Q82" s="69">
        <v>8.0</v>
      </c>
      <c r="R82" s="69">
        <v>500.0</v>
      </c>
      <c r="S82" s="70"/>
      <c r="T82" s="71"/>
      <c r="U82" s="71"/>
      <c r="V82" s="82">
        <f t="shared" ref="V82:V86" si="3">R82/O82</f>
        <v>250</v>
      </c>
      <c r="W82" s="76" t="s">
        <v>614</v>
      </c>
      <c r="X82" s="40"/>
      <c r="Y82" s="42"/>
      <c r="Z82" s="42"/>
      <c r="AA82" s="42"/>
      <c r="AB82" s="42"/>
      <c r="AC82" s="42"/>
      <c r="AD82" s="42"/>
    </row>
    <row r="83" ht="11.25" customHeight="1">
      <c r="A83" s="67" t="s">
        <v>632</v>
      </c>
      <c r="B83" s="87" t="s">
        <v>633</v>
      </c>
      <c r="C83" s="64" t="s">
        <v>51</v>
      </c>
      <c r="D83" s="65" t="s">
        <v>441</v>
      </c>
      <c r="E83" s="65">
        <v>25.0</v>
      </c>
      <c r="F83" s="65">
        <v>11.0</v>
      </c>
      <c r="G83" s="65" t="s">
        <v>442</v>
      </c>
      <c r="H83" s="75" t="s">
        <v>634</v>
      </c>
      <c r="I83" s="75" t="s">
        <v>635</v>
      </c>
      <c r="J83" s="67" t="s">
        <v>636</v>
      </c>
      <c r="K83" s="143" t="s">
        <v>637</v>
      </c>
      <c r="L83" s="68" t="s">
        <v>638</v>
      </c>
      <c r="M83" s="65">
        <v>2024.0</v>
      </c>
      <c r="N83" s="65" t="s">
        <v>172</v>
      </c>
      <c r="O83" s="65">
        <v>5.0</v>
      </c>
      <c r="P83" s="69">
        <v>2.0</v>
      </c>
      <c r="Q83" s="69">
        <v>7.0</v>
      </c>
      <c r="R83" s="69">
        <v>1500.0</v>
      </c>
      <c r="S83" s="70"/>
      <c r="T83" s="71"/>
      <c r="U83" s="71"/>
      <c r="V83" s="82">
        <f t="shared" si="3"/>
        <v>300</v>
      </c>
      <c r="W83" s="76" t="s">
        <v>614</v>
      </c>
      <c r="X83" s="40"/>
      <c r="Y83" s="42"/>
      <c r="Z83" s="42"/>
      <c r="AA83" s="42"/>
      <c r="AB83" s="42"/>
      <c r="AC83" s="42"/>
      <c r="AD83" s="42"/>
    </row>
    <row r="84" ht="11.25" customHeight="1">
      <c r="A84" s="67" t="s">
        <v>639</v>
      </c>
      <c r="B84" s="87" t="s">
        <v>640</v>
      </c>
      <c r="C84" s="64" t="s">
        <v>51</v>
      </c>
      <c r="D84" s="65" t="s">
        <v>641</v>
      </c>
      <c r="E84" s="65">
        <v>69.0</v>
      </c>
      <c r="F84" s="65">
        <v>7.0</v>
      </c>
      <c r="G84" s="65" t="s">
        <v>642</v>
      </c>
      <c r="H84" s="75" t="s">
        <v>643</v>
      </c>
      <c r="I84" s="75" t="s">
        <v>644</v>
      </c>
      <c r="J84" s="67" t="s">
        <v>645</v>
      </c>
      <c r="K84" s="143" t="s">
        <v>646</v>
      </c>
      <c r="L84" s="68" t="s">
        <v>647</v>
      </c>
      <c r="M84" s="65">
        <v>2024.0</v>
      </c>
      <c r="N84" s="65" t="s">
        <v>149</v>
      </c>
      <c r="O84" s="65">
        <v>4.0</v>
      </c>
      <c r="P84" s="69">
        <v>3.0</v>
      </c>
      <c r="Q84" s="69">
        <v>4.0</v>
      </c>
      <c r="R84" s="69">
        <v>500.0</v>
      </c>
      <c r="S84" s="70"/>
      <c r="T84" s="71"/>
      <c r="U84" s="71"/>
      <c r="V84" s="82">
        <f t="shared" si="3"/>
        <v>125</v>
      </c>
      <c r="W84" s="76" t="s">
        <v>614</v>
      </c>
      <c r="X84" s="40"/>
      <c r="Y84" s="42"/>
      <c r="Z84" s="42"/>
      <c r="AA84" s="42"/>
      <c r="AB84" s="42"/>
      <c r="AC84" s="42"/>
      <c r="AD84" s="42"/>
    </row>
    <row r="85" ht="11.25" customHeight="1">
      <c r="A85" s="67" t="s">
        <v>648</v>
      </c>
      <c r="B85" s="87" t="s">
        <v>649</v>
      </c>
      <c r="C85" s="64" t="s">
        <v>51</v>
      </c>
      <c r="D85" s="65" t="s">
        <v>650</v>
      </c>
      <c r="E85" s="65">
        <v>13.0</v>
      </c>
      <c r="F85" s="65">
        <v>7.0</v>
      </c>
      <c r="G85" s="65" t="s">
        <v>651</v>
      </c>
      <c r="H85" s="75" t="s">
        <v>652</v>
      </c>
      <c r="I85" s="75" t="s">
        <v>653</v>
      </c>
      <c r="J85" s="67" t="s">
        <v>654</v>
      </c>
      <c r="K85" s="143" t="s">
        <v>655</v>
      </c>
      <c r="L85" s="68" t="s">
        <v>656</v>
      </c>
      <c r="M85" s="65">
        <v>2024.0</v>
      </c>
      <c r="N85" s="65" t="s">
        <v>172</v>
      </c>
      <c r="O85" s="65">
        <v>6.0</v>
      </c>
      <c r="P85" s="69">
        <v>2.0</v>
      </c>
      <c r="Q85" s="69">
        <v>6.0</v>
      </c>
      <c r="R85" s="69">
        <v>1500.0</v>
      </c>
      <c r="S85" s="70"/>
      <c r="T85" s="71"/>
      <c r="U85" s="71"/>
      <c r="V85" s="82">
        <f t="shared" si="3"/>
        <v>250</v>
      </c>
      <c r="W85" s="76" t="s">
        <v>614</v>
      </c>
      <c r="X85" s="40"/>
      <c r="Y85" s="42"/>
      <c r="Z85" s="42"/>
      <c r="AA85" s="42"/>
      <c r="AB85" s="42"/>
      <c r="AC85" s="42"/>
      <c r="AD85" s="42"/>
    </row>
    <row r="86" ht="11.25" customHeight="1">
      <c r="A86" s="67" t="s">
        <v>657</v>
      </c>
      <c r="B86" s="87" t="s">
        <v>658</v>
      </c>
      <c r="C86" s="64" t="s">
        <v>51</v>
      </c>
      <c r="D86" s="65" t="s">
        <v>626</v>
      </c>
      <c r="E86" s="65">
        <v>30.0</v>
      </c>
      <c r="F86" s="65">
        <v>2.0</v>
      </c>
      <c r="G86" s="65" t="s">
        <v>627</v>
      </c>
      <c r="H86" s="75" t="s">
        <v>659</v>
      </c>
      <c r="I86" s="75" t="s">
        <v>659</v>
      </c>
      <c r="J86" s="67" t="s">
        <v>660</v>
      </c>
      <c r="K86" s="143" t="s">
        <v>630</v>
      </c>
      <c r="L86" s="68" t="s">
        <v>661</v>
      </c>
      <c r="M86" s="65">
        <v>2024.0</v>
      </c>
      <c r="N86" s="65" t="s">
        <v>149</v>
      </c>
      <c r="O86" s="65">
        <v>2.0</v>
      </c>
      <c r="P86" s="69">
        <v>1.0</v>
      </c>
      <c r="Q86" s="69">
        <v>10.0</v>
      </c>
      <c r="R86" s="69">
        <v>500.0</v>
      </c>
      <c r="S86" s="70"/>
      <c r="T86" s="71"/>
      <c r="U86" s="71"/>
      <c r="V86" s="82">
        <f t="shared" si="3"/>
        <v>250</v>
      </c>
      <c r="W86" s="76" t="s">
        <v>614</v>
      </c>
      <c r="X86" s="40"/>
      <c r="Y86" s="42"/>
      <c r="Z86" s="42"/>
      <c r="AA86" s="42"/>
      <c r="AB86" s="42"/>
      <c r="AC86" s="42"/>
      <c r="AD86" s="42"/>
    </row>
    <row r="87" ht="11.25" customHeight="1">
      <c r="A87" s="67" t="s">
        <v>662</v>
      </c>
      <c r="B87" s="87" t="s">
        <v>663</v>
      </c>
      <c r="C87" s="64" t="s">
        <v>51</v>
      </c>
      <c r="D87" s="65" t="s">
        <v>664</v>
      </c>
      <c r="E87" s="65">
        <v>29.0</v>
      </c>
      <c r="F87" s="65">
        <v>23.0</v>
      </c>
      <c r="G87" s="65" t="s">
        <v>665</v>
      </c>
      <c r="H87" s="75" t="s">
        <v>666</v>
      </c>
      <c r="I87" s="75" t="s">
        <v>667</v>
      </c>
      <c r="J87" s="67" t="s">
        <v>668</v>
      </c>
      <c r="K87" s="143" t="s">
        <v>669</v>
      </c>
      <c r="L87" s="68" t="s">
        <v>670</v>
      </c>
      <c r="M87" s="65">
        <v>2024.0</v>
      </c>
      <c r="N87" s="65" t="s">
        <v>231</v>
      </c>
      <c r="O87" s="65">
        <v>7.0</v>
      </c>
      <c r="P87" s="69">
        <v>2.0</v>
      </c>
      <c r="Q87" s="69">
        <v>7.0</v>
      </c>
      <c r="R87" s="69">
        <v>1000.0</v>
      </c>
      <c r="S87" s="70"/>
      <c r="T87" s="71"/>
      <c r="U87" s="71"/>
      <c r="V87" s="145">
        <v>142.86</v>
      </c>
      <c r="W87" s="76" t="s">
        <v>614</v>
      </c>
      <c r="X87" s="40"/>
      <c r="Y87" s="42"/>
      <c r="Z87" s="42"/>
      <c r="AA87" s="42"/>
      <c r="AB87" s="42"/>
      <c r="AC87" s="42"/>
      <c r="AD87" s="42"/>
    </row>
    <row r="88" ht="11.25" customHeight="1">
      <c r="A88" s="67" t="s">
        <v>671</v>
      </c>
      <c r="B88" s="87" t="s">
        <v>672</v>
      </c>
      <c r="C88" s="64" t="s">
        <v>51</v>
      </c>
      <c r="D88" s="65" t="s">
        <v>673</v>
      </c>
      <c r="E88" s="65">
        <v>14.0</v>
      </c>
      <c r="F88" s="65">
        <v>23.0</v>
      </c>
      <c r="G88" s="65" t="s">
        <v>336</v>
      </c>
      <c r="H88" s="75" t="s">
        <v>674</v>
      </c>
      <c r="I88" s="75" t="s">
        <v>675</v>
      </c>
      <c r="J88" s="67" t="s">
        <v>676</v>
      </c>
      <c r="K88" s="143" t="s">
        <v>677</v>
      </c>
      <c r="L88" s="68" t="s">
        <v>678</v>
      </c>
      <c r="M88" s="65">
        <v>2024.0</v>
      </c>
      <c r="N88" s="65" t="s">
        <v>172</v>
      </c>
      <c r="O88" s="65">
        <v>7.0</v>
      </c>
      <c r="P88" s="69">
        <v>2.0</v>
      </c>
      <c r="Q88" s="69">
        <v>7.0</v>
      </c>
      <c r="R88" s="69">
        <v>1500.0</v>
      </c>
      <c r="S88" s="70"/>
      <c r="T88" s="71"/>
      <c r="U88" s="71"/>
      <c r="V88" s="145">
        <v>214.29</v>
      </c>
      <c r="W88" s="76" t="s">
        <v>614</v>
      </c>
      <c r="X88" s="40"/>
      <c r="Y88" s="42"/>
      <c r="Z88" s="42"/>
      <c r="AA88" s="42"/>
      <c r="AB88" s="42"/>
      <c r="AC88" s="42"/>
      <c r="AD88" s="42"/>
    </row>
    <row r="89" ht="11.25" customHeight="1">
      <c r="A89" s="67" t="s">
        <v>679</v>
      </c>
      <c r="B89" s="87" t="s">
        <v>680</v>
      </c>
      <c r="C89" s="64" t="s">
        <v>51</v>
      </c>
      <c r="D89" s="65" t="s">
        <v>681</v>
      </c>
      <c r="E89" s="65">
        <v>25.0</v>
      </c>
      <c r="F89" s="65">
        <v>4.0</v>
      </c>
      <c r="G89" s="65" t="s">
        <v>218</v>
      </c>
      <c r="H89" s="75" t="s">
        <v>682</v>
      </c>
      <c r="I89" s="75" t="s">
        <v>682</v>
      </c>
      <c r="J89" s="67" t="s">
        <v>683</v>
      </c>
      <c r="K89" s="143" t="s">
        <v>403</v>
      </c>
      <c r="L89" s="68" t="s">
        <v>684</v>
      </c>
      <c r="M89" s="65">
        <v>2024.0</v>
      </c>
      <c r="N89" s="65" t="s">
        <v>149</v>
      </c>
      <c r="O89" s="65">
        <v>3.0</v>
      </c>
      <c r="P89" s="69">
        <v>3.0</v>
      </c>
      <c r="Q89" s="69">
        <v>3.0</v>
      </c>
      <c r="R89" s="69">
        <v>500.0</v>
      </c>
      <c r="S89" s="70"/>
      <c r="T89" s="71"/>
      <c r="U89" s="71"/>
      <c r="V89" s="145">
        <v>166.67</v>
      </c>
      <c r="W89" s="76" t="s">
        <v>614</v>
      </c>
      <c r="X89" s="40"/>
      <c r="Y89" s="42"/>
      <c r="Z89" s="42"/>
      <c r="AA89" s="42"/>
      <c r="AB89" s="42"/>
      <c r="AC89" s="42"/>
      <c r="AD89" s="42"/>
    </row>
    <row r="90" ht="11.25" customHeight="1">
      <c r="A90" s="67" t="s">
        <v>685</v>
      </c>
      <c r="B90" s="87" t="s">
        <v>686</v>
      </c>
      <c r="C90" s="64" t="s">
        <v>51</v>
      </c>
      <c r="D90" s="65" t="s">
        <v>599</v>
      </c>
      <c r="E90" s="65">
        <v>24.0</v>
      </c>
      <c r="F90" s="65">
        <v>6.1</v>
      </c>
      <c r="G90" s="65">
        <v>1.3142704E7</v>
      </c>
      <c r="H90" s="75" t="s">
        <v>687</v>
      </c>
      <c r="I90" s="75" t="s">
        <v>688</v>
      </c>
      <c r="J90" s="67" t="s">
        <v>689</v>
      </c>
      <c r="K90" s="134"/>
      <c r="L90" s="68" t="s">
        <v>690</v>
      </c>
      <c r="M90" s="65">
        <v>2024.0</v>
      </c>
      <c r="N90" s="65" t="s">
        <v>691</v>
      </c>
      <c r="O90" s="65">
        <v>2.0</v>
      </c>
      <c r="P90" s="69">
        <v>2.0</v>
      </c>
      <c r="Q90" s="69">
        <v>2.0</v>
      </c>
      <c r="R90" s="69">
        <v>200.0</v>
      </c>
      <c r="S90" s="84" t="s">
        <v>599</v>
      </c>
      <c r="T90" s="66" t="s">
        <v>692</v>
      </c>
      <c r="U90" s="66" t="s">
        <v>693</v>
      </c>
      <c r="V90" s="145">
        <f t="shared" ref="V90:V91" si="4">R90/O90</f>
        <v>100</v>
      </c>
      <c r="W90" s="76" t="s">
        <v>614</v>
      </c>
      <c r="X90" s="40"/>
      <c r="Y90" s="42"/>
      <c r="Z90" s="42"/>
      <c r="AA90" s="42"/>
      <c r="AB90" s="42"/>
      <c r="AC90" s="42"/>
      <c r="AD90" s="42"/>
    </row>
    <row r="91" ht="11.25" customHeight="1">
      <c r="A91" s="67" t="s">
        <v>694</v>
      </c>
      <c r="B91" s="87" t="s">
        <v>695</v>
      </c>
      <c r="C91" s="64" t="s">
        <v>51</v>
      </c>
      <c r="D91" s="65" t="s">
        <v>599</v>
      </c>
      <c r="E91" s="65">
        <v>24.0</v>
      </c>
      <c r="F91" s="65">
        <v>4.1</v>
      </c>
      <c r="G91" s="65">
        <v>1.3142704E7</v>
      </c>
      <c r="H91" s="75" t="s">
        <v>696</v>
      </c>
      <c r="I91" s="75" t="s">
        <v>697</v>
      </c>
      <c r="J91" s="67" t="s">
        <v>698</v>
      </c>
      <c r="K91" s="134"/>
      <c r="L91" s="68" t="s">
        <v>699</v>
      </c>
      <c r="M91" s="65">
        <v>2024.0</v>
      </c>
      <c r="N91" s="65" t="s">
        <v>691</v>
      </c>
      <c r="O91" s="65">
        <v>5.0</v>
      </c>
      <c r="P91" s="69">
        <v>2.0</v>
      </c>
      <c r="Q91" s="69">
        <v>5.0</v>
      </c>
      <c r="R91" s="69">
        <v>200.0</v>
      </c>
      <c r="S91" s="84" t="s">
        <v>599</v>
      </c>
      <c r="T91" s="66" t="s">
        <v>692</v>
      </c>
      <c r="U91" s="66" t="s">
        <v>700</v>
      </c>
      <c r="V91" s="145">
        <f t="shared" si="4"/>
        <v>40</v>
      </c>
      <c r="W91" s="76" t="s">
        <v>614</v>
      </c>
      <c r="X91" s="40"/>
      <c r="Y91" s="42"/>
      <c r="Z91" s="42"/>
      <c r="AA91" s="42"/>
      <c r="AB91" s="42"/>
      <c r="AC91" s="42"/>
      <c r="AD91" s="42"/>
    </row>
    <row r="92" ht="11.25" customHeight="1">
      <c r="A92" s="63" t="s">
        <v>557</v>
      </c>
      <c r="B92" s="63" t="s">
        <v>558</v>
      </c>
      <c r="C92" s="108" t="s">
        <v>559</v>
      </c>
      <c r="D92" s="135" t="s">
        <v>253</v>
      </c>
      <c r="E92" s="108" t="s">
        <v>560</v>
      </c>
      <c r="F92" s="110"/>
      <c r="G92" s="108" t="s">
        <v>561</v>
      </c>
      <c r="H92" s="112" t="s">
        <v>562</v>
      </c>
      <c r="I92" s="112" t="s">
        <v>562</v>
      </c>
      <c r="J92" s="113" t="s">
        <v>562</v>
      </c>
      <c r="K92" s="110" t="s">
        <v>563</v>
      </c>
      <c r="L92" s="136" t="s">
        <v>564</v>
      </c>
      <c r="M92" s="110">
        <v>2024.0</v>
      </c>
      <c r="N92" s="110" t="s">
        <v>231</v>
      </c>
      <c r="O92" s="110">
        <v>5.0</v>
      </c>
      <c r="P92" s="115">
        <v>4.0</v>
      </c>
      <c r="Q92" s="115">
        <v>5.0</v>
      </c>
      <c r="R92" s="115">
        <v>1000.0</v>
      </c>
      <c r="S92" s="70"/>
      <c r="T92" s="71"/>
      <c r="U92" s="71"/>
      <c r="V92" s="90">
        <v>200.0</v>
      </c>
      <c r="W92" s="76" t="s">
        <v>701</v>
      </c>
      <c r="X92" s="40"/>
      <c r="Y92" s="42"/>
      <c r="Z92" s="42"/>
      <c r="AA92" s="42"/>
      <c r="AB92" s="42"/>
      <c r="AC92" s="42"/>
      <c r="AD92" s="42"/>
    </row>
    <row r="93" ht="11.25" customHeight="1">
      <c r="A93" s="63" t="s">
        <v>242</v>
      </c>
      <c r="B93" s="137" t="s">
        <v>566</v>
      </c>
      <c r="C93" s="108" t="s">
        <v>559</v>
      </c>
      <c r="D93" s="135" t="s">
        <v>244</v>
      </c>
      <c r="E93" s="108">
        <v>16.0</v>
      </c>
      <c r="F93" s="108"/>
      <c r="G93" s="108" t="s">
        <v>567</v>
      </c>
      <c r="H93" s="113" t="s">
        <v>568</v>
      </c>
      <c r="I93" s="113" t="s">
        <v>568</v>
      </c>
      <c r="J93" s="135" t="s">
        <v>568</v>
      </c>
      <c r="K93" s="138" t="s">
        <v>569</v>
      </c>
      <c r="L93" s="120" t="s">
        <v>570</v>
      </c>
      <c r="M93" s="110">
        <v>2024.0</v>
      </c>
      <c r="N93" s="110" t="s">
        <v>172</v>
      </c>
      <c r="O93" s="110">
        <v>4.0</v>
      </c>
      <c r="P93" s="115">
        <v>4.0</v>
      </c>
      <c r="Q93" s="115">
        <v>4.0</v>
      </c>
      <c r="R93" s="115">
        <v>1500.0</v>
      </c>
      <c r="S93" s="121"/>
      <c r="T93" s="112"/>
      <c r="U93" s="112"/>
      <c r="V93" s="90">
        <v>375.0</v>
      </c>
      <c r="W93" s="76" t="s">
        <v>701</v>
      </c>
      <c r="X93" s="40"/>
      <c r="Y93" s="42"/>
      <c r="Z93" s="42"/>
      <c r="AA93" s="42"/>
      <c r="AB93" s="42"/>
      <c r="AC93" s="42"/>
      <c r="AD93" s="42"/>
    </row>
    <row r="94" ht="11.25" customHeight="1">
      <c r="A94" s="67" t="s">
        <v>222</v>
      </c>
      <c r="B94" s="87" t="s">
        <v>571</v>
      </c>
      <c r="C94" s="108" t="s">
        <v>559</v>
      </c>
      <c r="D94" s="110" t="s">
        <v>572</v>
      </c>
      <c r="E94" s="110">
        <v>10.0</v>
      </c>
      <c r="F94" s="110"/>
      <c r="G94" s="110"/>
      <c r="H94" s="123" t="s">
        <v>460</v>
      </c>
      <c r="I94" s="123" t="s">
        <v>460</v>
      </c>
      <c r="J94" s="123" t="s">
        <v>460</v>
      </c>
      <c r="K94" s="113" t="s">
        <v>462</v>
      </c>
      <c r="L94" s="139"/>
      <c r="M94" s="110">
        <v>2024.0</v>
      </c>
      <c r="N94" s="110" t="s">
        <v>231</v>
      </c>
      <c r="O94" s="110">
        <v>5.0</v>
      </c>
      <c r="P94" s="115">
        <v>4.0</v>
      </c>
      <c r="Q94" s="115">
        <v>5.0</v>
      </c>
      <c r="R94" s="115">
        <v>1000.0</v>
      </c>
      <c r="S94" s="121"/>
      <c r="T94" s="112"/>
      <c r="U94" s="112"/>
      <c r="V94" s="90">
        <v>200.0</v>
      </c>
      <c r="W94" s="76" t="s">
        <v>701</v>
      </c>
      <c r="X94" s="40"/>
      <c r="Y94" s="42"/>
      <c r="Z94" s="42"/>
      <c r="AA94" s="42"/>
      <c r="AB94" s="42"/>
      <c r="AC94" s="42"/>
      <c r="AD94" s="42"/>
    </row>
    <row r="95" ht="11.25" customHeight="1">
      <c r="A95" s="67" t="s">
        <v>573</v>
      </c>
      <c r="B95" s="65" t="s">
        <v>574</v>
      </c>
      <c r="C95" s="108" t="s">
        <v>559</v>
      </c>
      <c r="D95" s="65" t="s">
        <v>575</v>
      </c>
      <c r="E95" s="110" t="s">
        <v>576</v>
      </c>
      <c r="F95" s="110"/>
      <c r="G95" s="110" t="s">
        <v>577</v>
      </c>
      <c r="H95" s="110" t="s">
        <v>578</v>
      </c>
      <c r="I95" s="110" t="s">
        <v>578</v>
      </c>
      <c r="J95" s="110" t="s">
        <v>578</v>
      </c>
      <c r="K95" s="110" t="s">
        <v>579</v>
      </c>
      <c r="L95" s="139" t="s">
        <v>580</v>
      </c>
      <c r="M95" s="110">
        <v>2024.0</v>
      </c>
      <c r="N95" s="110" t="s">
        <v>221</v>
      </c>
      <c r="O95" s="110">
        <v>5.0</v>
      </c>
      <c r="P95" s="115">
        <v>4.0</v>
      </c>
      <c r="Q95" s="115">
        <v>5.0</v>
      </c>
      <c r="R95" s="115">
        <v>500.0</v>
      </c>
      <c r="S95" s="121"/>
      <c r="T95" s="90"/>
      <c r="U95" s="90"/>
      <c r="V95" s="90">
        <v>100.0</v>
      </c>
      <c r="W95" s="76" t="s">
        <v>701</v>
      </c>
      <c r="X95" s="40"/>
      <c r="Y95" s="42"/>
      <c r="Z95" s="42"/>
      <c r="AA95" s="42"/>
      <c r="AB95" s="42"/>
      <c r="AC95" s="42"/>
      <c r="AD95" s="42"/>
    </row>
    <row r="96" ht="11.25" customHeight="1">
      <c r="A96" s="110" t="s">
        <v>581</v>
      </c>
      <c r="B96" s="110" t="s">
        <v>582</v>
      </c>
      <c r="C96" s="108" t="s">
        <v>559</v>
      </c>
      <c r="D96" s="110" t="s">
        <v>575</v>
      </c>
      <c r="E96" s="110" t="s">
        <v>583</v>
      </c>
      <c r="F96" s="110"/>
      <c r="G96" s="110" t="s">
        <v>577</v>
      </c>
      <c r="H96" s="110" t="s">
        <v>584</v>
      </c>
      <c r="I96" s="110" t="s">
        <v>584</v>
      </c>
      <c r="J96" s="110" t="s">
        <v>584</v>
      </c>
      <c r="K96" s="110" t="s">
        <v>319</v>
      </c>
      <c r="L96" s="139" t="s">
        <v>585</v>
      </c>
      <c r="M96" s="110">
        <v>2024.0</v>
      </c>
      <c r="N96" s="110" t="s">
        <v>221</v>
      </c>
      <c r="O96" s="110">
        <v>4.0</v>
      </c>
      <c r="P96" s="115">
        <v>4.0</v>
      </c>
      <c r="Q96" s="115">
        <v>4.0</v>
      </c>
      <c r="R96" s="115">
        <v>500.0</v>
      </c>
      <c r="S96" s="121"/>
      <c r="T96" s="90"/>
      <c r="U96" s="90"/>
      <c r="V96" s="90">
        <v>125.0</v>
      </c>
      <c r="W96" s="76" t="s">
        <v>701</v>
      </c>
      <c r="X96" s="40"/>
      <c r="Y96" s="42"/>
      <c r="Z96" s="42"/>
      <c r="AA96" s="42"/>
      <c r="AB96" s="42"/>
      <c r="AC96" s="42"/>
      <c r="AD96" s="42"/>
    </row>
    <row r="97" ht="11.25" customHeight="1">
      <c r="A97" s="110" t="s">
        <v>233</v>
      </c>
      <c r="B97" s="110" t="s">
        <v>586</v>
      </c>
      <c r="C97" s="108" t="s">
        <v>559</v>
      </c>
      <c r="D97" s="110" t="s">
        <v>587</v>
      </c>
      <c r="E97" s="110" t="s">
        <v>588</v>
      </c>
      <c r="F97" s="110"/>
      <c r="G97" s="110" t="s">
        <v>589</v>
      </c>
      <c r="H97" s="110" t="s">
        <v>590</v>
      </c>
      <c r="I97" s="110" t="s">
        <v>590</v>
      </c>
      <c r="J97" s="131" t="s">
        <v>591</v>
      </c>
      <c r="K97" s="110" t="s">
        <v>240</v>
      </c>
      <c r="L97" s="139"/>
      <c r="M97" s="110">
        <v>2024.0</v>
      </c>
      <c r="N97" s="110" t="s">
        <v>221</v>
      </c>
      <c r="O97" s="110">
        <v>5.0</v>
      </c>
      <c r="P97" s="115">
        <v>3.0</v>
      </c>
      <c r="Q97" s="115">
        <v>5.0</v>
      </c>
      <c r="R97" s="115">
        <v>500.0</v>
      </c>
      <c r="S97" s="121"/>
      <c r="T97" s="90"/>
      <c r="U97" s="90"/>
      <c r="V97" s="90">
        <v>100.0</v>
      </c>
      <c r="W97" s="76" t="s">
        <v>701</v>
      </c>
      <c r="X97" s="40"/>
      <c r="Y97" s="42"/>
      <c r="Z97" s="42"/>
      <c r="AA97" s="42"/>
      <c r="AB97" s="42"/>
      <c r="AC97" s="42"/>
      <c r="AD97" s="42"/>
    </row>
    <row r="98" ht="11.25" customHeight="1">
      <c r="A98" s="67" t="s">
        <v>592</v>
      </c>
      <c r="B98" s="65" t="s">
        <v>593</v>
      </c>
      <c r="C98" s="108" t="s">
        <v>559</v>
      </c>
      <c r="D98" s="110" t="s">
        <v>594</v>
      </c>
      <c r="E98" s="110"/>
      <c r="F98" s="110"/>
      <c r="G98" s="110" t="s">
        <v>595</v>
      </c>
      <c r="H98" s="113"/>
      <c r="I98" s="113"/>
      <c r="J98" s="113" t="s">
        <v>596</v>
      </c>
      <c r="K98" s="113"/>
      <c r="L98" s="139" t="s">
        <v>597</v>
      </c>
      <c r="M98" s="110">
        <v>2024.0</v>
      </c>
      <c r="N98" s="110" t="s">
        <v>598</v>
      </c>
      <c r="O98" s="110">
        <v>4.0</v>
      </c>
      <c r="P98" s="115">
        <v>4.0</v>
      </c>
      <c r="Q98" s="115">
        <v>4.0</v>
      </c>
      <c r="R98" s="115">
        <v>200.0</v>
      </c>
      <c r="S98" s="141" t="s">
        <v>599</v>
      </c>
      <c r="T98" s="90" t="s">
        <v>600</v>
      </c>
      <c r="U98" s="90" t="s">
        <v>595</v>
      </c>
      <c r="V98" s="90">
        <v>50.0</v>
      </c>
      <c r="W98" s="76" t="s">
        <v>701</v>
      </c>
      <c r="X98" s="40"/>
      <c r="Y98" s="42"/>
      <c r="Z98" s="42"/>
      <c r="AA98" s="42"/>
      <c r="AB98" s="42"/>
      <c r="AC98" s="42"/>
      <c r="AD98" s="42"/>
    </row>
    <row r="99" ht="11.25" customHeight="1">
      <c r="A99" s="110" t="s">
        <v>267</v>
      </c>
      <c r="B99" s="110" t="s">
        <v>601</v>
      </c>
      <c r="C99" s="108" t="s">
        <v>559</v>
      </c>
      <c r="D99" s="110" t="s">
        <v>602</v>
      </c>
      <c r="E99" s="110" t="s">
        <v>603</v>
      </c>
      <c r="F99" s="110"/>
      <c r="G99" s="110" t="s">
        <v>604</v>
      </c>
      <c r="H99" s="131" t="s">
        <v>270</v>
      </c>
      <c r="I99" s="131" t="s">
        <v>270</v>
      </c>
      <c r="J99" s="131" t="s">
        <v>607</v>
      </c>
      <c r="K99" s="110"/>
      <c r="L99" s="139" t="s">
        <v>608</v>
      </c>
      <c r="M99" s="110">
        <v>2024.0</v>
      </c>
      <c r="N99" s="110" t="s">
        <v>273</v>
      </c>
      <c r="O99" s="110">
        <v>5.0</v>
      </c>
      <c r="P99" s="115">
        <v>4.0</v>
      </c>
      <c r="Q99" s="115">
        <v>5.0</v>
      </c>
      <c r="R99" s="115">
        <v>200.0</v>
      </c>
      <c r="S99" s="121"/>
      <c r="T99" s="90"/>
      <c r="U99" s="90"/>
      <c r="V99" s="90">
        <v>40.0</v>
      </c>
      <c r="W99" s="76" t="s">
        <v>701</v>
      </c>
      <c r="X99" s="40"/>
      <c r="Y99" s="42"/>
      <c r="Z99" s="42"/>
      <c r="AA99" s="42"/>
      <c r="AB99" s="42"/>
      <c r="AC99" s="42"/>
      <c r="AD99" s="42"/>
    </row>
    <row r="100" ht="11.25" customHeight="1">
      <c r="A100" s="110" t="s">
        <v>702</v>
      </c>
      <c r="B100" s="110" t="s">
        <v>703</v>
      </c>
      <c r="C100" s="108" t="s">
        <v>559</v>
      </c>
      <c r="D100" s="110" t="s">
        <v>244</v>
      </c>
      <c r="E100" s="110" t="s">
        <v>704</v>
      </c>
      <c r="F100" s="110"/>
      <c r="G100" s="110" t="s">
        <v>567</v>
      </c>
      <c r="H100" s="131" t="s">
        <v>705</v>
      </c>
      <c r="I100" s="131" t="s">
        <v>705</v>
      </c>
      <c r="J100" s="110" t="s">
        <v>706</v>
      </c>
      <c r="K100" s="146" t="s">
        <v>707</v>
      </c>
      <c r="L100" s="139"/>
      <c r="M100" s="110">
        <v>2024.0</v>
      </c>
      <c r="N100" s="110" t="s">
        <v>172</v>
      </c>
      <c r="O100" s="110">
        <v>5.0</v>
      </c>
      <c r="P100" s="115">
        <v>1.0</v>
      </c>
      <c r="Q100" s="115">
        <v>5.0</v>
      </c>
      <c r="R100" s="115">
        <v>1500.0</v>
      </c>
      <c r="S100" s="121"/>
      <c r="T100" s="90"/>
      <c r="U100" s="90"/>
      <c r="V100" s="90">
        <v>300.0</v>
      </c>
      <c r="W100" s="76" t="s">
        <v>701</v>
      </c>
      <c r="X100" s="40"/>
      <c r="Y100" s="42"/>
      <c r="Z100" s="42"/>
      <c r="AA100" s="42"/>
      <c r="AB100" s="42"/>
      <c r="AC100" s="42"/>
      <c r="AD100" s="42"/>
    </row>
    <row r="101" ht="11.25" customHeight="1">
      <c r="A101" s="67" t="s">
        <v>708</v>
      </c>
      <c r="B101" s="65" t="s">
        <v>709</v>
      </c>
      <c r="C101" s="108" t="s">
        <v>559</v>
      </c>
      <c r="D101" s="110" t="s">
        <v>594</v>
      </c>
      <c r="E101" s="110" t="s">
        <v>710</v>
      </c>
      <c r="F101" s="110"/>
      <c r="G101" s="147" t="s">
        <v>711</v>
      </c>
      <c r="H101" s="123" t="s">
        <v>326</v>
      </c>
      <c r="I101" s="123" t="s">
        <v>712</v>
      </c>
      <c r="J101" s="113" t="s">
        <v>713</v>
      </c>
      <c r="K101" s="113"/>
      <c r="L101" s="139" t="s">
        <v>714</v>
      </c>
      <c r="M101" s="110">
        <v>2024.0</v>
      </c>
      <c r="N101" s="110" t="s">
        <v>598</v>
      </c>
      <c r="O101" s="110">
        <v>3.0</v>
      </c>
      <c r="P101" s="115">
        <v>3.0</v>
      </c>
      <c r="Q101" s="115">
        <v>3.0</v>
      </c>
      <c r="R101" s="115">
        <v>200.0</v>
      </c>
      <c r="S101" s="141" t="s">
        <v>599</v>
      </c>
      <c r="T101" s="90" t="s">
        <v>600</v>
      </c>
      <c r="U101" s="90" t="s">
        <v>595</v>
      </c>
      <c r="V101" s="90">
        <v>66.66</v>
      </c>
      <c r="W101" s="76" t="s">
        <v>701</v>
      </c>
      <c r="X101" s="40"/>
      <c r="Y101" s="42"/>
      <c r="Z101" s="42"/>
      <c r="AA101" s="42"/>
      <c r="AB101" s="42"/>
      <c r="AC101" s="42"/>
      <c r="AD101" s="42"/>
    </row>
    <row r="102" ht="11.25" customHeight="1">
      <c r="A102" s="113" t="s">
        <v>715</v>
      </c>
      <c r="B102" s="110" t="s">
        <v>716</v>
      </c>
      <c r="C102" s="108" t="s">
        <v>559</v>
      </c>
      <c r="D102" s="110" t="s">
        <v>594</v>
      </c>
      <c r="E102" s="110" t="s">
        <v>710</v>
      </c>
      <c r="F102" s="110"/>
      <c r="G102" s="147" t="s">
        <v>711</v>
      </c>
      <c r="H102" s="123" t="s">
        <v>717</v>
      </c>
      <c r="I102" s="123" t="s">
        <v>717</v>
      </c>
      <c r="J102" s="110" t="s">
        <v>718</v>
      </c>
      <c r="K102" s="113"/>
      <c r="L102" s="139"/>
      <c r="M102" s="110"/>
      <c r="N102" s="110" t="s">
        <v>598</v>
      </c>
      <c r="O102" s="110">
        <v>2.0</v>
      </c>
      <c r="P102" s="115">
        <v>2.0</v>
      </c>
      <c r="Q102" s="115">
        <v>2.0</v>
      </c>
      <c r="R102" s="115">
        <v>200.0</v>
      </c>
      <c r="S102" s="141" t="s">
        <v>599</v>
      </c>
      <c r="T102" s="90" t="s">
        <v>600</v>
      </c>
      <c r="U102" s="112" t="s">
        <v>719</v>
      </c>
      <c r="V102" s="90">
        <v>100.0</v>
      </c>
      <c r="W102" s="76" t="s">
        <v>701</v>
      </c>
      <c r="X102" s="40"/>
      <c r="Y102" s="42"/>
      <c r="Z102" s="42"/>
      <c r="AA102" s="42"/>
      <c r="AB102" s="42"/>
      <c r="AC102" s="42"/>
      <c r="AD102" s="42"/>
    </row>
    <row r="103" ht="11.25" customHeight="1">
      <c r="A103" s="67" t="s">
        <v>720</v>
      </c>
      <c r="B103" s="65" t="s">
        <v>721</v>
      </c>
      <c r="C103" s="108" t="s">
        <v>559</v>
      </c>
      <c r="D103" s="110" t="s">
        <v>594</v>
      </c>
      <c r="E103" s="113"/>
      <c r="F103" s="113"/>
      <c r="G103" s="148" t="s">
        <v>711</v>
      </c>
      <c r="H103" s="131" t="s">
        <v>722</v>
      </c>
      <c r="I103" s="131" t="s">
        <v>722</v>
      </c>
      <c r="J103" s="110" t="s">
        <v>723</v>
      </c>
      <c r="K103" s="110"/>
      <c r="L103" s="139"/>
      <c r="M103" s="110"/>
      <c r="N103" s="110" t="s">
        <v>598</v>
      </c>
      <c r="O103" s="110">
        <v>4.0</v>
      </c>
      <c r="P103" s="115">
        <v>2.0</v>
      </c>
      <c r="Q103" s="115">
        <v>4.0</v>
      </c>
      <c r="R103" s="115">
        <v>200.0</v>
      </c>
      <c r="S103" s="141" t="s">
        <v>599</v>
      </c>
      <c r="T103" s="90" t="s">
        <v>600</v>
      </c>
      <c r="U103" s="90" t="s">
        <v>719</v>
      </c>
      <c r="V103" s="90">
        <v>50.0</v>
      </c>
      <c r="W103" s="76" t="s">
        <v>701</v>
      </c>
      <c r="X103" s="40"/>
      <c r="Y103" s="42"/>
      <c r="Z103" s="42"/>
      <c r="AA103" s="42"/>
      <c r="AB103" s="42"/>
      <c r="AC103" s="42"/>
      <c r="AD103" s="42"/>
    </row>
    <row r="104" ht="11.25" customHeight="1">
      <c r="A104" s="149" t="s">
        <v>724</v>
      </c>
      <c r="B104" s="63" t="s">
        <v>725</v>
      </c>
      <c r="C104" s="150" t="s">
        <v>51</v>
      </c>
      <c r="D104" s="63" t="s">
        <v>726</v>
      </c>
      <c r="E104" s="64">
        <v>31.0</v>
      </c>
      <c r="F104" s="65">
        <v>2.0</v>
      </c>
      <c r="G104" s="64" t="s">
        <v>727</v>
      </c>
      <c r="H104" s="75" t="s">
        <v>728</v>
      </c>
      <c r="I104" s="75" t="s">
        <v>729</v>
      </c>
      <c r="J104" s="67"/>
      <c r="K104" s="67"/>
      <c r="L104" s="68" t="s">
        <v>730</v>
      </c>
      <c r="M104" s="65">
        <v>2024.0</v>
      </c>
      <c r="N104" s="65"/>
      <c r="O104" s="65">
        <v>1.0</v>
      </c>
      <c r="P104" s="69">
        <v>1.0</v>
      </c>
      <c r="Q104" s="69">
        <v>1.0</v>
      </c>
      <c r="R104" s="69">
        <v>300.0</v>
      </c>
      <c r="S104" s="70"/>
      <c r="T104" s="71"/>
      <c r="U104" s="71"/>
      <c r="V104" s="72">
        <v>300.0</v>
      </c>
      <c r="W104" s="76" t="s">
        <v>731</v>
      </c>
      <c r="X104" s="40"/>
      <c r="Y104" s="42"/>
      <c r="Z104" s="42"/>
      <c r="AA104" s="42"/>
      <c r="AB104" s="42"/>
      <c r="AC104" s="42"/>
      <c r="AD104" s="42"/>
    </row>
    <row r="105" ht="11.25" customHeight="1">
      <c r="A105" s="63" t="s">
        <v>732</v>
      </c>
      <c r="B105" s="63" t="s">
        <v>733</v>
      </c>
      <c r="C105" s="150" t="s">
        <v>51</v>
      </c>
      <c r="D105" s="63" t="s">
        <v>734</v>
      </c>
      <c r="E105" s="64">
        <v>32.0</v>
      </c>
      <c r="F105" s="64">
        <v>1.0</v>
      </c>
      <c r="G105" s="151" t="s">
        <v>735</v>
      </c>
      <c r="H105" s="75" t="s">
        <v>728</v>
      </c>
      <c r="I105" s="102" t="s">
        <v>736</v>
      </c>
      <c r="J105" s="63"/>
      <c r="K105" s="63"/>
      <c r="L105" s="74" t="s">
        <v>737</v>
      </c>
      <c r="M105" s="65">
        <v>2024.0</v>
      </c>
      <c r="N105" s="65"/>
      <c r="O105" s="65">
        <v>2.0</v>
      </c>
      <c r="P105" s="69">
        <v>1.0</v>
      </c>
      <c r="Q105" s="69">
        <v>2.0</v>
      </c>
      <c r="R105" s="69">
        <v>300.0</v>
      </c>
      <c r="S105" s="70"/>
      <c r="T105" s="71"/>
      <c r="U105" s="71"/>
      <c r="V105" s="72">
        <v>150.0</v>
      </c>
      <c r="W105" s="76" t="s">
        <v>731</v>
      </c>
      <c r="X105" s="40"/>
      <c r="Y105" s="42"/>
      <c r="Z105" s="42"/>
      <c r="AA105" s="42"/>
      <c r="AB105" s="42"/>
      <c r="AC105" s="42"/>
      <c r="AD105" s="42"/>
    </row>
    <row r="106" ht="11.25" customHeight="1">
      <c r="A106" s="135" t="s">
        <v>738</v>
      </c>
      <c r="B106" s="135" t="s">
        <v>739</v>
      </c>
      <c r="C106" s="108" t="s">
        <v>51</v>
      </c>
      <c r="D106" s="135" t="s">
        <v>740</v>
      </c>
      <c r="E106" s="108">
        <v>8.0</v>
      </c>
      <c r="F106" s="108">
        <v>7.0</v>
      </c>
      <c r="G106" s="108" t="s">
        <v>741</v>
      </c>
      <c r="H106" s="152" t="s">
        <v>742</v>
      </c>
      <c r="I106" s="152" t="s">
        <v>743</v>
      </c>
      <c r="J106" s="135" t="s">
        <v>744</v>
      </c>
      <c r="K106" s="153" t="s">
        <v>745</v>
      </c>
      <c r="L106" s="120" t="s">
        <v>746</v>
      </c>
      <c r="M106" s="110">
        <v>2024.0</v>
      </c>
      <c r="N106" s="110" t="s">
        <v>172</v>
      </c>
      <c r="O106" s="110">
        <v>6.0</v>
      </c>
      <c r="P106" s="115">
        <v>3.0</v>
      </c>
      <c r="Q106" s="115">
        <v>6.0</v>
      </c>
      <c r="R106" s="115">
        <v>1500.0</v>
      </c>
      <c r="S106" s="121" t="s">
        <v>390</v>
      </c>
      <c r="T106" s="112" t="s">
        <v>390</v>
      </c>
      <c r="U106" s="112" t="s">
        <v>390</v>
      </c>
      <c r="V106" s="90">
        <v>250.0</v>
      </c>
      <c r="W106" s="76" t="s">
        <v>747</v>
      </c>
      <c r="X106" s="40"/>
      <c r="Y106" s="42"/>
      <c r="Z106" s="42"/>
      <c r="AA106" s="42"/>
      <c r="AB106" s="42"/>
      <c r="AC106" s="42"/>
      <c r="AD106" s="42"/>
    </row>
    <row r="107" ht="11.25" customHeight="1">
      <c r="A107" s="154" t="s">
        <v>748</v>
      </c>
      <c r="B107" s="154" t="s">
        <v>749</v>
      </c>
      <c r="C107" s="155" t="s">
        <v>51</v>
      </c>
      <c r="D107" s="154" t="s">
        <v>244</v>
      </c>
      <c r="E107" s="155">
        <v>16.0</v>
      </c>
      <c r="F107" s="156" t="s">
        <v>750</v>
      </c>
      <c r="G107" s="156" t="s">
        <v>245</v>
      </c>
      <c r="H107" s="157" t="s">
        <v>751</v>
      </c>
      <c r="I107" s="158" t="s">
        <v>752</v>
      </c>
      <c r="J107" s="158" t="s">
        <v>753</v>
      </c>
      <c r="K107" s="159" t="s">
        <v>754</v>
      </c>
      <c r="L107" s="160" t="s">
        <v>755</v>
      </c>
      <c r="M107" s="161">
        <v>2024.0</v>
      </c>
      <c r="N107" s="161" t="s">
        <v>172</v>
      </c>
      <c r="O107" s="161">
        <v>9.0</v>
      </c>
      <c r="P107" s="162">
        <v>1.0</v>
      </c>
      <c r="Q107" s="162">
        <v>9.0</v>
      </c>
      <c r="R107" s="162">
        <v>1500.0</v>
      </c>
      <c r="S107" s="163" t="s">
        <v>390</v>
      </c>
      <c r="T107" s="158" t="s">
        <v>390</v>
      </c>
      <c r="U107" s="158" t="s">
        <v>390</v>
      </c>
      <c r="V107" s="164">
        <v>166.67</v>
      </c>
      <c r="W107" s="76" t="s">
        <v>756</v>
      </c>
      <c r="X107" s="40"/>
      <c r="Y107" s="42"/>
      <c r="Z107" s="42"/>
      <c r="AA107" s="42"/>
      <c r="AB107" s="42"/>
      <c r="AC107" s="42"/>
      <c r="AD107" s="42"/>
    </row>
    <row r="108" ht="11.25" customHeight="1">
      <c r="A108" s="135" t="s">
        <v>738</v>
      </c>
      <c r="B108" s="135" t="s">
        <v>757</v>
      </c>
      <c r="C108" s="108" t="s">
        <v>51</v>
      </c>
      <c r="D108" s="135" t="s">
        <v>740</v>
      </c>
      <c r="E108" s="108">
        <v>8.0</v>
      </c>
      <c r="F108" s="108">
        <v>7.0</v>
      </c>
      <c r="G108" s="108" t="s">
        <v>741</v>
      </c>
      <c r="H108" s="152" t="s">
        <v>742</v>
      </c>
      <c r="I108" s="152" t="s">
        <v>743</v>
      </c>
      <c r="J108" s="135" t="s">
        <v>744</v>
      </c>
      <c r="K108" s="165" t="s">
        <v>745</v>
      </c>
      <c r="L108" s="120" t="s">
        <v>746</v>
      </c>
      <c r="M108" s="110">
        <v>2024.0</v>
      </c>
      <c r="N108" s="110" t="s">
        <v>172</v>
      </c>
      <c r="O108" s="110">
        <v>6.0</v>
      </c>
      <c r="P108" s="115">
        <v>3.0</v>
      </c>
      <c r="Q108" s="115">
        <v>6.0</v>
      </c>
      <c r="R108" s="115">
        <v>1500.0</v>
      </c>
      <c r="S108" s="121" t="s">
        <v>390</v>
      </c>
      <c r="T108" s="112" t="s">
        <v>390</v>
      </c>
      <c r="U108" s="112" t="s">
        <v>390</v>
      </c>
      <c r="V108" s="90">
        <v>250.0</v>
      </c>
      <c r="W108" s="76" t="s">
        <v>756</v>
      </c>
      <c r="X108" s="40"/>
      <c r="Y108" s="42"/>
      <c r="Z108" s="42"/>
      <c r="AA108" s="42"/>
      <c r="AB108" s="42"/>
      <c r="AC108" s="42"/>
      <c r="AD108" s="42"/>
    </row>
    <row r="109" ht="11.25" customHeight="1">
      <c r="A109" s="63" t="s">
        <v>758</v>
      </c>
      <c r="B109" s="63" t="s">
        <v>759</v>
      </c>
      <c r="C109" s="65" t="s">
        <v>51</v>
      </c>
      <c r="D109" s="65" t="s">
        <v>175</v>
      </c>
      <c r="E109" s="64">
        <v>2024.0</v>
      </c>
      <c r="F109" s="65">
        <v>1.0</v>
      </c>
      <c r="G109" s="64" t="s">
        <v>144</v>
      </c>
      <c r="H109" s="75" t="s">
        <v>760</v>
      </c>
      <c r="I109" s="75" t="s">
        <v>761</v>
      </c>
      <c r="J109" s="67"/>
      <c r="K109" s="166" t="s">
        <v>762</v>
      </c>
      <c r="L109" s="68" t="s">
        <v>763</v>
      </c>
      <c r="M109" s="65">
        <v>2024.0</v>
      </c>
      <c r="N109" s="65" t="s">
        <v>180</v>
      </c>
      <c r="O109" s="65">
        <v>3.0</v>
      </c>
      <c r="P109" s="69">
        <v>2.0</v>
      </c>
      <c r="Q109" s="69">
        <v>3.0</v>
      </c>
      <c r="R109" s="69">
        <v>300.0</v>
      </c>
      <c r="S109" s="70"/>
      <c r="T109" s="66"/>
      <c r="U109" s="66"/>
      <c r="V109" s="82">
        <v>100.0</v>
      </c>
      <c r="W109" s="76" t="s">
        <v>764</v>
      </c>
      <c r="X109" s="40"/>
      <c r="Y109" s="42"/>
      <c r="Z109" s="42"/>
      <c r="AA109" s="42"/>
      <c r="AB109" s="42"/>
      <c r="AC109" s="42"/>
      <c r="AD109" s="42"/>
    </row>
    <row r="110" ht="11.25" customHeight="1">
      <c r="A110" s="63" t="s">
        <v>765</v>
      </c>
      <c r="B110" s="63" t="s">
        <v>766</v>
      </c>
      <c r="C110" s="64" t="s">
        <v>767</v>
      </c>
      <c r="D110" s="65" t="s">
        <v>175</v>
      </c>
      <c r="E110" s="64">
        <v>2024.0</v>
      </c>
      <c r="F110" s="64">
        <v>1.0</v>
      </c>
      <c r="G110" s="64" t="s">
        <v>144</v>
      </c>
      <c r="H110" s="75" t="s">
        <v>768</v>
      </c>
      <c r="I110" s="75" t="s">
        <v>769</v>
      </c>
      <c r="J110" s="63"/>
      <c r="K110" s="166" t="s">
        <v>770</v>
      </c>
      <c r="L110" s="74" t="s">
        <v>771</v>
      </c>
      <c r="M110" s="65">
        <v>2024.0</v>
      </c>
      <c r="N110" s="65" t="s">
        <v>180</v>
      </c>
      <c r="O110" s="65">
        <v>7.0</v>
      </c>
      <c r="P110" s="69">
        <v>1.0</v>
      </c>
      <c r="Q110" s="69">
        <v>7.0</v>
      </c>
      <c r="R110" s="69">
        <v>300.0</v>
      </c>
      <c r="S110" s="70"/>
      <c r="T110" s="66"/>
      <c r="U110" s="66"/>
      <c r="V110" s="82">
        <v>43.0</v>
      </c>
      <c r="W110" s="76" t="s">
        <v>764</v>
      </c>
      <c r="X110" s="40"/>
      <c r="Y110" s="42"/>
      <c r="Z110" s="42"/>
      <c r="AA110" s="42"/>
      <c r="AB110" s="42"/>
      <c r="AC110" s="42"/>
      <c r="AD110" s="42"/>
    </row>
    <row r="111" ht="11.25" customHeight="1">
      <c r="A111" s="67" t="s">
        <v>305</v>
      </c>
      <c r="B111" s="65" t="s">
        <v>772</v>
      </c>
      <c r="C111" s="65"/>
      <c r="D111" s="65" t="s">
        <v>175</v>
      </c>
      <c r="E111" s="65">
        <v>2024.0</v>
      </c>
      <c r="F111" s="65">
        <v>3.0</v>
      </c>
      <c r="G111" s="65" t="s">
        <v>144</v>
      </c>
      <c r="H111" s="75" t="s">
        <v>773</v>
      </c>
      <c r="I111" s="75" t="s">
        <v>774</v>
      </c>
      <c r="J111" s="75"/>
      <c r="K111" s="167" t="s">
        <v>775</v>
      </c>
      <c r="L111" s="68" t="s">
        <v>308</v>
      </c>
      <c r="M111" s="65"/>
      <c r="N111" s="65" t="s">
        <v>180</v>
      </c>
      <c r="O111" s="65"/>
      <c r="P111" s="69"/>
      <c r="Q111" s="69"/>
      <c r="R111" s="69">
        <v>300.0</v>
      </c>
      <c r="S111" s="70"/>
      <c r="T111" s="66"/>
      <c r="U111" s="66"/>
      <c r="V111" s="82">
        <v>100.0</v>
      </c>
      <c r="W111" s="76" t="s">
        <v>764</v>
      </c>
      <c r="X111" s="40"/>
      <c r="Y111" s="42"/>
      <c r="Z111" s="42"/>
      <c r="AA111" s="42"/>
      <c r="AB111" s="42"/>
      <c r="AC111" s="42"/>
      <c r="AD111" s="42"/>
    </row>
    <row r="112" ht="11.25" customHeight="1">
      <c r="A112" s="67" t="s">
        <v>776</v>
      </c>
      <c r="B112" s="65" t="s">
        <v>777</v>
      </c>
      <c r="C112" s="65"/>
      <c r="D112" s="65" t="s">
        <v>778</v>
      </c>
      <c r="E112" s="65">
        <v>2024.0</v>
      </c>
      <c r="F112" s="65" t="s">
        <v>779</v>
      </c>
      <c r="G112" s="65"/>
      <c r="H112" s="75" t="s">
        <v>780</v>
      </c>
      <c r="I112" s="75" t="s">
        <v>531</v>
      </c>
      <c r="J112" s="75" t="s">
        <v>781</v>
      </c>
      <c r="K112" s="168" t="s">
        <v>533</v>
      </c>
      <c r="L112" s="68"/>
      <c r="M112" s="65">
        <v>2024.0</v>
      </c>
      <c r="N112" s="65" t="s">
        <v>231</v>
      </c>
      <c r="O112" s="65">
        <v>5.0</v>
      </c>
      <c r="P112" s="69">
        <v>2.0</v>
      </c>
      <c r="Q112" s="69">
        <v>5.0</v>
      </c>
      <c r="R112" s="69">
        <v>1000.0</v>
      </c>
      <c r="S112" s="70"/>
      <c r="T112" s="66"/>
      <c r="U112" s="66"/>
      <c r="V112" s="82">
        <v>200.0</v>
      </c>
      <c r="W112" s="76" t="s">
        <v>764</v>
      </c>
      <c r="X112" s="40"/>
      <c r="Y112" s="42"/>
      <c r="Z112" s="42"/>
      <c r="AA112" s="42"/>
      <c r="AB112" s="42"/>
      <c r="AC112" s="42"/>
      <c r="AD112" s="42"/>
    </row>
    <row r="113" ht="11.25" customHeight="1">
      <c r="A113" s="67" t="s">
        <v>782</v>
      </c>
      <c r="B113" s="169" t="s">
        <v>783</v>
      </c>
      <c r="C113" s="65"/>
      <c r="D113" s="65" t="s">
        <v>175</v>
      </c>
      <c r="E113" s="65">
        <v>2024.0</v>
      </c>
      <c r="F113" s="65">
        <v>2.0</v>
      </c>
      <c r="G113" s="65"/>
      <c r="H113" s="75" t="s">
        <v>784</v>
      </c>
      <c r="I113" s="75" t="s">
        <v>785</v>
      </c>
      <c r="J113" s="75"/>
      <c r="K113" s="167" t="s">
        <v>786</v>
      </c>
      <c r="L113" s="68" t="s">
        <v>787</v>
      </c>
      <c r="M113" s="65">
        <v>2024.0</v>
      </c>
      <c r="N113" s="65" t="s">
        <v>180</v>
      </c>
      <c r="O113" s="65">
        <v>6.0</v>
      </c>
      <c r="P113" s="69">
        <v>1.0</v>
      </c>
      <c r="Q113" s="69">
        <v>6.0</v>
      </c>
      <c r="R113" s="69">
        <v>300.0</v>
      </c>
      <c r="S113" s="70"/>
      <c r="T113" s="66"/>
      <c r="U113" s="66"/>
      <c r="V113" s="82">
        <v>50.0</v>
      </c>
      <c r="W113" s="76" t="s">
        <v>764</v>
      </c>
      <c r="X113" s="40"/>
      <c r="Y113" s="42"/>
      <c r="Z113" s="42"/>
      <c r="AA113" s="42"/>
      <c r="AB113" s="42"/>
      <c r="AC113" s="42"/>
      <c r="AD113" s="42"/>
    </row>
    <row r="114" ht="11.25" customHeight="1">
      <c r="A114" s="67" t="s">
        <v>788</v>
      </c>
      <c r="B114" s="65" t="s">
        <v>789</v>
      </c>
      <c r="C114" s="65"/>
      <c r="D114" s="65" t="s">
        <v>165</v>
      </c>
      <c r="E114" s="65">
        <v>2024.0</v>
      </c>
      <c r="F114" s="65"/>
      <c r="G114" s="65"/>
      <c r="H114" s="75" t="s">
        <v>167</v>
      </c>
      <c r="I114" s="75" t="s">
        <v>168</v>
      </c>
      <c r="J114" s="75" t="s">
        <v>408</v>
      </c>
      <c r="K114" s="170" t="s">
        <v>170</v>
      </c>
      <c r="L114" s="68"/>
      <c r="M114" s="65"/>
      <c r="N114" s="65" t="s">
        <v>172</v>
      </c>
      <c r="O114" s="65">
        <v>8.0</v>
      </c>
      <c r="P114" s="69">
        <v>7.0</v>
      </c>
      <c r="Q114" s="69">
        <v>8.0</v>
      </c>
      <c r="R114" s="69">
        <v>1500.0</v>
      </c>
      <c r="S114" s="70"/>
      <c r="T114" s="66"/>
      <c r="U114" s="66"/>
      <c r="V114" s="82">
        <v>187.5</v>
      </c>
      <c r="W114" s="76" t="s">
        <v>764</v>
      </c>
      <c r="X114" s="40"/>
      <c r="Y114" s="42"/>
      <c r="Z114" s="42"/>
      <c r="AA114" s="42"/>
      <c r="AB114" s="42"/>
      <c r="AC114" s="42"/>
      <c r="AD114" s="42"/>
    </row>
    <row r="115" ht="11.25" customHeight="1">
      <c r="A115" s="67" t="s">
        <v>790</v>
      </c>
      <c r="B115" s="65" t="s">
        <v>791</v>
      </c>
      <c r="C115" s="65"/>
      <c r="D115" s="65" t="s">
        <v>792</v>
      </c>
      <c r="E115" s="65">
        <v>2024.0</v>
      </c>
      <c r="F115" s="65"/>
      <c r="G115" s="65"/>
      <c r="H115" s="75" t="s">
        <v>202</v>
      </c>
      <c r="I115" s="75" t="s">
        <v>203</v>
      </c>
      <c r="J115" s="67" t="s">
        <v>793</v>
      </c>
      <c r="K115" s="134" t="s">
        <v>205</v>
      </c>
      <c r="L115" s="68"/>
      <c r="M115" s="65"/>
      <c r="N115" s="65" t="s">
        <v>172</v>
      </c>
      <c r="O115" s="65">
        <v>5.0</v>
      </c>
      <c r="P115" s="69">
        <v>2.0</v>
      </c>
      <c r="Q115" s="69">
        <v>5.0</v>
      </c>
      <c r="R115" s="69">
        <v>1500.0</v>
      </c>
      <c r="S115" s="70"/>
      <c r="T115" s="66"/>
      <c r="U115" s="66"/>
      <c r="V115" s="82">
        <v>300.0</v>
      </c>
      <c r="W115" s="76" t="s">
        <v>764</v>
      </c>
      <c r="X115" s="40"/>
      <c r="Y115" s="42"/>
      <c r="Z115" s="42"/>
      <c r="AA115" s="42"/>
      <c r="AB115" s="42"/>
      <c r="AC115" s="42"/>
      <c r="AD115" s="42"/>
    </row>
    <row r="116" ht="11.25" customHeight="1">
      <c r="A116" s="67" t="s">
        <v>794</v>
      </c>
      <c r="B116" s="65" t="s">
        <v>795</v>
      </c>
      <c r="C116" s="65"/>
      <c r="D116" s="65" t="s">
        <v>796</v>
      </c>
      <c r="E116" s="65">
        <v>2024.0</v>
      </c>
      <c r="F116" s="65">
        <v>1.0</v>
      </c>
      <c r="G116" s="65"/>
      <c r="H116" s="75" t="s">
        <v>797</v>
      </c>
      <c r="I116" s="75" t="s">
        <v>798</v>
      </c>
      <c r="J116" s="67"/>
      <c r="K116" s="134" t="s">
        <v>799</v>
      </c>
      <c r="L116" s="68" t="s">
        <v>800</v>
      </c>
      <c r="M116" s="65"/>
      <c r="N116" s="65" t="s">
        <v>180</v>
      </c>
      <c r="O116" s="65">
        <v>7.0</v>
      </c>
      <c r="P116" s="69">
        <v>1.0</v>
      </c>
      <c r="Q116" s="69">
        <v>7.0</v>
      </c>
      <c r="R116" s="69">
        <v>300.0</v>
      </c>
      <c r="S116" s="70"/>
      <c r="T116" s="66"/>
      <c r="U116" s="66"/>
      <c r="V116" s="82">
        <v>42.86</v>
      </c>
      <c r="W116" s="76" t="s">
        <v>764</v>
      </c>
      <c r="X116" s="40"/>
      <c r="Y116" s="42"/>
      <c r="Z116" s="42"/>
      <c r="AA116" s="42"/>
      <c r="AB116" s="42"/>
      <c r="AC116" s="42"/>
      <c r="AD116" s="42"/>
    </row>
    <row r="117" ht="11.25" customHeight="1">
      <c r="A117" s="67" t="s">
        <v>801</v>
      </c>
      <c r="B117" s="65" t="s">
        <v>802</v>
      </c>
      <c r="C117" s="65"/>
      <c r="D117" s="65" t="s">
        <v>175</v>
      </c>
      <c r="E117" s="65">
        <v>2024.0</v>
      </c>
      <c r="F117" s="65">
        <v>3.0</v>
      </c>
      <c r="G117" s="65"/>
      <c r="H117" s="75" t="s">
        <v>803</v>
      </c>
      <c r="I117" s="75"/>
      <c r="J117" s="75"/>
      <c r="K117" s="134" t="s">
        <v>804</v>
      </c>
      <c r="L117" s="68" t="s">
        <v>312</v>
      </c>
      <c r="M117" s="65"/>
      <c r="N117" s="65" t="s">
        <v>180</v>
      </c>
      <c r="O117" s="65">
        <v>5.0</v>
      </c>
      <c r="P117" s="69">
        <v>2.0</v>
      </c>
      <c r="Q117" s="69">
        <v>5.0</v>
      </c>
      <c r="R117" s="69">
        <v>300.0</v>
      </c>
      <c r="S117" s="70"/>
      <c r="T117" s="66"/>
      <c r="U117" s="66"/>
      <c r="V117" s="82">
        <v>60.0</v>
      </c>
      <c r="W117" s="76" t="s">
        <v>764</v>
      </c>
      <c r="X117" s="40"/>
      <c r="Y117" s="42"/>
      <c r="Z117" s="42"/>
      <c r="AA117" s="42"/>
      <c r="AB117" s="42"/>
      <c r="AC117" s="42"/>
      <c r="AD117" s="42"/>
    </row>
    <row r="118" ht="11.25" customHeight="1">
      <c r="A118" s="67" t="s">
        <v>187</v>
      </c>
      <c r="B118" s="65" t="s">
        <v>805</v>
      </c>
      <c r="C118" s="65"/>
      <c r="D118" s="65" t="s">
        <v>175</v>
      </c>
      <c r="E118" s="65">
        <v>2024.0</v>
      </c>
      <c r="F118" s="65">
        <v>4.0</v>
      </c>
      <c r="G118" s="65"/>
      <c r="H118" s="75" t="s">
        <v>189</v>
      </c>
      <c r="I118" s="75" t="s">
        <v>190</v>
      </c>
      <c r="J118" s="67"/>
      <c r="K118" s="134" t="s">
        <v>191</v>
      </c>
      <c r="L118" s="68" t="s">
        <v>192</v>
      </c>
      <c r="M118" s="65"/>
      <c r="N118" s="65" t="s">
        <v>180</v>
      </c>
      <c r="O118" s="65">
        <v>5.0</v>
      </c>
      <c r="P118" s="69">
        <v>2.0</v>
      </c>
      <c r="Q118" s="69">
        <v>5.0</v>
      </c>
      <c r="R118" s="69">
        <v>300.0</v>
      </c>
      <c r="S118" s="70"/>
      <c r="T118" s="66"/>
      <c r="U118" s="66"/>
      <c r="V118" s="82">
        <v>100.0</v>
      </c>
      <c r="W118" s="76" t="s">
        <v>764</v>
      </c>
      <c r="X118" s="40"/>
      <c r="Y118" s="42"/>
      <c r="Z118" s="42"/>
      <c r="AA118" s="42"/>
      <c r="AB118" s="42"/>
      <c r="AC118" s="42"/>
      <c r="AD118" s="42"/>
    </row>
    <row r="119" ht="11.25" customHeight="1">
      <c r="A119" s="65" t="s">
        <v>193</v>
      </c>
      <c r="B119" s="65" t="s">
        <v>556</v>
      </c>
      <c r="C119" s="65"/>
      <c r="D119" s="65" t="s">
        <v>175</v>
      </c>
      <c r="E119" s="65">
        <v>2024.0</v>
      </c>
      <c r="F119" s="65">
        <v>4.0</v>
      </c>
      <c r="G119" s="65"/>
      <c r="H119" s="75" t="s">
        <v>195</v>
      </c>
      <c r="I119" s="75" t="s">
        <v>416</v>
      </c>
      <c r="J119" s="67"/>
      <c r="K119" s="134" t="s">
        <v>806</v>
      </c>
      <c r="L119" s="68" t="s">
        <v>197</v>
      </c>
      <c r="M119" s="65"/>
      <c r="N119" s="65" t="s">
        <v>180</v>
      </c>
      <c r="O119" s="65">
        <v>6.0</v>
      </c>
      <c r="P119" s="69">
        <v>5.0</v>
      </c>
      <c r="Q119" s="69">
        <v>6.0</v>
      </c>
      <c r="R119" s="69">
        <v>300.0</v>
      </c>
      <c r="S119" s="70"/>
      <c r="T119" s="66"/>
      <c r="U119" s="66"/>
      <c r="V119" s="82">
        <v>50.0</v>
      </c>
      <c r="W119" s="76" t="s">
        <v>764</v>
      </c>
      <c r="X119" s="40"/>
      <c r="Y119" s="42"/>
      <c r="Z119" s="42"/>
      <c r="AA119" s="42"/>
      <c r="AB119" s="42"/>
      <c r="AC119" s="42"/>
      <c r="AD119" s="42"/>
    </row>
    <row r="120" ht="11.25" customHeight="1">
      <c r="A120" s="65" t="s">
        <v>807</v>
      </c>
      <c r="B120" s="65" t="s">
        <v>808</v>
      </c>
      <c r="C120" s="65"/>
      <c r="D120" s="65" t="s">
        <v>175</v>
      </c>
      <c r="E120" s="65">
        <v>2024.0</v>
      </c>
      <c r="F120" s="65">
        <v>4.0</v>
      </c>
      <c r="G120" s="65"/>
      <c r="H120" s="75" t="s">
        <v>809</v>
      </c>
      <c r="I120" s="75" t="s">
        <v>810</v>
      </c>
      <c r="J120" s="67"/>
      <c r="K120" s="134" t="s">
        <v>811</v>
      </c>
      <c r="L120" s="68" t="s">
        <v>812</v>
      </c>
      <c r="M120" s="65"/>
      <c r="N120" s="65" t="s">
        <v>180</v>
      </c>
      <c r="O120" s="65">
        <v>5.0</v>
      </c>
      <c r="P120" s="69">
        <v>1.0</v>
      </c>
      <c r="Q120" s="69">
        <v>5.0</v>
      </c>
      <c r="R120" s="69">
        <v>300.0</v>
      </c>
      <c r="S120" s="70"/>
      <c r="T120" s="66"/>
      <c r="U120" s="66"/>
      <c r="V120" s="82">
        <v>60.0</v>
      </c>
      <c r="W120" s="76" t="s">
        <v>764</v>
      </c>
      <c r="X120" s="40"/>
      <c r="Y120" s="42"/>
      <c r="Z120" s="42"/>
      <c r="AA120" s="42"/>
      <c r="AB120" s="42"/>
      <c r="AC120" s="42"/>
      <c r="AD120" s="42"/>
    </row>
    <row r="121" ht="11.25" customHeight="1">
      <c r="A121" s="67" t="s">
        <v>813</v>
      </c>
      <c r="B121" s="65" t="s">
        <v>814</v>
      </c>
      <c r="C121" s="65"/>
      <c r="D121" s="65" t="s">
        <v>175</v>
      </c>
      <c r="E121" s="65">
        <v>2024.0</v>
      </c>
      <c r="F121" s="65">
        <v>4.0</v>
      </c>
      <c r="G121" s="65"/>
      <c r="H121" s="75" t="s">
        <v>815</v>
      </c>
      <c r="I121" s="75" t="s">
        <v>816</v>
      </c>
      <c r="J121" s="67"/>
      <c r="K121" s="134" t="s">
        <v>817</v>
      </c>
      <c r="L121" s="68" t="s">
        <v>818</v>
      </c>
      <c r="M121" s="65"/>
      <c r="N121" s="65" t="s">
        <v>180</v>
      </c>
      <c r="O121" s="65">
        <v>6.0</v>
      </c>
      <c r="P121" s="69">
        <v>1.0</v>
      </c>
      <c r="Q121" s="69">
        <v>6.0</v>
      </c>
      <c r="R121" s="69">
        <v>300.0</v>
      </c>
      <c r="S121" s="70"/>
      <c r="T121" s="71"/>
      <c r="U121" s="71"/>
      <c r="V121" s="82">
        <v>50.0</v>
      </c>
      <c r="W121" s="76" t="s">
        <v>764</v>
      </c>
      <c r="X121" s="40"/>
      <c r="Y121" s="42"/>
      <c r="Z121" s="42"/>
      <c r="AA121" s="42"/>
      <c r="AB121" s="42"/>
      <c r="AC121" s="42"/>
      <c r="AD121" s="42"/>
    </row>
    <row r="122" ht="15.75" customHeight="1">
      <c r="A122" s="46" t="s">
        <v>98</v>
      </c>
      <c r="B122" s="41"/>
      <c r="C122" s="41"/>
      <c r="D122" s="41"/>
      <c r="E122" s="41"/>
      <c r="F122" s="41"/>
      <c r="G122" s="40"/>
      <c r="H122" s="40"/>
      <c r="I122" s="40"/>
      <c r="J122" s="40"/>
      <c r="K122" s="40"/>
      <c r="L122" s="40"/>
      <c r="M122" s="40"/>
      <c r="N122" s="40"/>
      <c r="O122" s="40"/>
      <c r="P122" s="46"/>
      <c r="Q122" s="46"/>
      <c r="R122" s="46"/>
      <c r="S122" s="42"/>
      <c r="T122" s="40"/>
      <c r="U122" s="40"/>
      <c r="V122" s="171">
        <f>SUM(V12:V121)</f>
        <v>25256</v>
      </c>
      <c r="W122" s="42"/>
      <c r="X122" s="40"/>
      <c r="Y122" s="42"/>
      <c r="Z122" s="42"/>
      <c r="AA122" s="42"/>
      <c r="AB122" s="42"/>
      <c r="AC122" s="42"/>
      <c r="AD122" s="42"/>
    </row>
    <row r="123" ht="15.75" customHeight="1">
      <c r="A123" s="40"/>
      <c r="B123" s="41"/>
      <c r="C123" s="41"/>
      <c r="D123" s="41"/>
      <c r="E123" s="41"/>
      <c r="F123" s="41"/>
      <c r="G123" s="40"/>
      <c r="H123" s="40"/>
      <c r="I123" s="40"/>
      <c r="J123" s="40"/>
      <c r="K123" s="40"/>
      <c r="L123" s="40"/>
      <c r="M123" s="40"/>
      <c r="N123" s="40"/>
      <c r="O123" s="40"/>
      <c r="P123" s="40"/>
      <c r="Q123" s="40"/>
      <c r="R123" s="40"/>
      <c r="S123" s="40"/>
      <c r="T123" s="40"/>
      <c r="U123" s="40"/>
      <c r="V123" s="7"/>
      <c r="W123" s="40"/>
      <c r="X123" s="40"/>
      <c r="Y123" s="42"/>
      <c r="Z123" s="42"/>
      <c r="AA123" s="42"/>
      <c r="AB123" s="42"/>
      <c r="AC123" s="42"/>
      <c r="AD123" s="42"/>
    </row>
    <row r="124" ht="15.75" customHeight="1">
      <c r="A124" s="172" t="s">
        <v>819</v>
      </c>
      <c r="B124" s="173"/>
      <c r="C124" s="173"/>
      <c r="D124" s="173"/>
      <c r="E124" s="173"/>
      <c r="F124" s="173"/>
      <c r="G124" s="173"/>
      <c r="H124" s="173"/>
      <c r="I124" s="173"/>
      <c r="J124" s="173"/>
      <c r="K124" s="173"/>
      <c r="L124" s="173"/>
      <c r="M124" s="173"/>
      <c r="N124" s="173"/>
      <c r="O124" s="173"/>
      <c r="P124" s="173"/>
      <c r="Q124" s="173"/>
      <c r="R124" s="173"/>
      <c r="S124" s="173"/>
      <c r="T124" s="173"/>
      <c r="U124" s="40"/>
      <c r="V124" s="7"/>
      <c r="W124" s="40"/>
      <c r="X124" s="40"/>
      <c r="Y124" s="42"/>
      <c r="Z124" s="42"/>
      <c r="AA124" s="42"/>
      <c r="AB124" s="42"/>
      <c r="AC124" s="42"/>
      <c r="AD124" s="42"/>
    </row>
    <row r="125" ht="15.75" customHeight="1">
      <c r="A125" s="40"/>
      <c r="B125" s="41"/>
      <c r="C125" s="41"/>
      <c r="D125" s="41"/>
      <c r="E125" s="41"/>
      <c r="F125" s="41"/>
      <c r="G125" s="40"/>
      <c r="H125" s="40"/>
      <c r="I125" s="40"/>
      <c r="J125" s="40"/>
      <c r="K125" s="40"/>
      <c r="L125" s="40"/>
      <c r="M125" s="40"/>
      <c r="N125" s="40"/>
      <c r="O125" s="40"/>
      <c r="P125" s="40"/>
      <c r="Q125" s="40"/>
      <c r="R125" s="40"/>
      <c r="S125" s="40"/>
      <c r="T125" s="40"/>
      <c r="U125" s="40"/>
      <c r="V125" s="7"/>
      <c r="W125" s="40"/>
      <c r="X125" s="40"/>
      <c r="Y125" s="42"/>
      <c r="Z125" s="42"/>
      <c r="AA125" s="42"/>
      <c r="AB125" s="42"/>
      <c r="AC125" s="42"/>
      <c r="AD125" s="42"/>
    </row>
    <row r="126" ht="15.75" customHeight="1">
      <c r="A126" s="40"/>
      <c r="B126" s="41"/>
      <c r="C126" s="41"/>
      <c r="D126" s="41"/>
      <c r="E126" s="41"/>
      <c r="F126" s="41"/>
      <c r="G126" s="40"/>
      <c r="H126" s="40"/>
      <c r="I126" s="40"/>
      <c r="J126" s="40"/>
      <c r="K126" s="40"/>
      <c r="L126" s="40"/>
      <c r="M126" s="40"/>
      <c r="N126" s="40"/>
      <c r="O126" s="40"/>
      <c r="P126" s="40"/>
      <c r="Q126" s="40"/>
      <c r="R126" s="40"/>
      <c r="S126" s="40"/>
      <c r="T126" s="40"/>
      <c r="U126" s="40"/>
      <c r="V126" s="7"/>
      <c r="W126" s="40"/>
      <c r="X126" s="40"/>
      <c r="Y126" s="42"/>
      <c r="Z126" s="42"/>
      <c r="AA126" s="42"/>
      <c r="AB126" s="42"/>
      <c r="AC126" s="42"/>
      <c r="AD126" s="42"/>
    </row>
    <row r="127" ht="15.75" customHeight="1">
      <c r="A127" s="40"/>
      <c r="B127" s="41"/>
      <c r="C127" s="41"/>
      <c r="D127" s="41"/>
      <c r="E127" s="41"/>
      <c r="F127" s="41"/>
      <c r="G127" s="40"/>
      <c r="H127" s="40"/>
      <c r="I127" s="40"/>
      <c r="J127" s="40"/>
      <c r="K127" s="40"/>
      <c r="L127" s="40"/>
      <c r="M127" s="40"/>
      <c r="N127" s="40"/>
      <c r="O127" s="40"/>
      <c r="P127" s="40"/>
      <c r="Q127" s="40"/>
      <c r="R127" s="40"/>
      <c r="S127" s="40"/>
      <c r="T127" s="40"/>
      <c r="U127" s="40"/>
      <c r="V127" s="7"/>
      <c r="W127" s="40"/>
      <c r="X127" s="40"/>
      <c r="Y127" s="42"/>
      <c r="Z127" s="42"/>
      <c r="AA127" s="42"/>
      <c r="AB127" s="42"/>
      <c r="AC127" s="42"/>
      <c r="AD127" s="42"/>
    </row>
    <row r="128" ht="15.75" customHeight="1">
      <c r="A128" s="40"/>
      <c r="B128" s="41"/>
      <c r="C128" s="41"/>
      <c r="D128" s="41"/>
      <c r="E128" s="41"/>
      <c r="F128" s="41"/>
      <c r="G128" s="40"/>
      <c r="H128" s="40"/>
      <c r="I128" s="40"/>
      <c r="J128" s="40"/>
      <c r="K128" s="40"/>
      <c r="L128" s="40"/>
      <c r="M128" s="40"/>
      <c r="N128" s="40"/>
      <c r="O128" s="40"/>
      <c r="P128" s="40"/>
      <c r="Q128" s="40"/>
      <c r="R128" s="40"/>
      <c r="S128" s="40"/>
      <c r="T128" s="40"/>
      <c r="U128" s="40"/>
      <c r="V128" s="7"/>
      <c r="W128" s="40"/>
      <c r="X128" s="40"/>
      <c r="Y128" s="42"/>
      <c r="Z128" s="42"/>
      <c r="AA128" s="42"/>
      <c r="AB128" s="42"/>
      <c r="AC128" s="42"/>
      <c r="AD128" s="42"/>
    </row>
    <row r="129" ht="15.75" customHeight="1">
      <c r="A129" s="40"/>
      <c r="B129" s="41"/>
      <c r="C129" s="41"/>
      <c r="D129" s="41"/>
      <c r="E129" s="41"/>
      <c r="F129" s="41"/>
      <c r="G129" s="40"/>
      <c r="H129" s="40"/>
      <c r="I129" s="40"/>
      <c r="J129" s="40"/>
      <c r="K129" s="40"/>
      <c r="L129" s="40"/>
      <c r="M129" s="40"/>
      <c r="N129" s="40"/>
      <c r="O129" s="40"/>
      <c r="P129" s="40"/>
      <c r="Q129" s="40"/>
      <c r="R129" s="40"/>
      <c r="S129" s="40"/>
      <c r="T129" s="40"/>
      <c r="U129" s="40"/>
      <c r="V129" s="7"/>
      <c r="W129" s="40"/>
      <c r="X129" s="40"/>
      <c r="Y129" s="42"/>
      <c r="Z129" s="42"/>
      <c r="AA129" s="42"/>
      <c r="AB129" s="42"/>
      <c r="AC129" s="42"/>
      <c r="AD129" s="42"/>
    </row>
    <row r="130" ht="15.75" customHeight="1">
      <c r="A130" s="40"/>
      <c r="B130" s="41"/>
      <c r="C130" s="41"/>
      <c r="D130" s="41"/>
      <c r="E130" s="41"/>
      <c r="F130" s="41"/>
      <c r="G130" s="40"/>
      <c r="H130" s="40"/>
      <c r="I130" s="40"/>
      <c r="J130" s="40"/>
      <c r="K130" s="40"/>
      <c r="L130" s="40"/>
      <c r="M130" s="40"/>
      <c r="N130" s="40"/>
      <c r="O130" s="40"/>
      <c r="P130" s="40"/>
      <c r="Q130" s="40"/>
      <c r="R130" s="40"/>
      <c r="S130" s="40"/>
      <c r="T130" s="40"/>
      <c r="U130" s="40"/>
      <c r="V130" s="7"/>
      <c r="W130" s="40"/>
      <c r="X130" s="40"/>
      <c r="Y130" s="42"/>
      <c r="Z130" s="42"/>
      <c r="AA130" s="42"/>
      <c r="AB130" s="42"/>
      <c r="AC130" s="42"/>
      <c r="AD130" s="42"/>
    </row>
    <row r="131" ht="15.75" customHeight="1">
      <c r="A131" s="40"/>
      <c r="B131" s="41"/>
      <c r="C131" s="41"/>
      <c r="D131" s="41"/>
      <c r="E131" s="41"/>
      <c r="F131" s="41"/>
      <c r="G131" s="40"/>
      <c r="H131" s="40"/>
      <c r="I131" s="40"/>
      <c r="J131" s="40"/>
      <c r="K131" s="40"/>
      <c r="L131" s="40"/>
      <c r="M131" s="40"/>
      <c r="N131" s="40"/>
      <c r="O131" s="40"/>
      <c r="P131" s="40"/>
      <c r="Q131" s="40"/>
      <c r="R131" s="40"/>
      <c r="S131" s="40"/>
      <c r="T131" s="40"/>
      <c r="U131" s="40"/>
      <c r="V131" s="7"/>
      <c r="W131" s="40"/>
      <c r="X131" s="40"/>
      <c r="Y131" s="42"/>
      <c r="Z131" s="42"/>
      <c r="AA131" s="42"/>
      <c r="AB131" s="42"/>
      <c r="AC131" s="42"/>
      <c r="AD131" s="42"/>
    </row>
    <row r="132" ht="15.75" customHeight="1">
      <c r="A132" s="40"/>
      <c r="B132" s="41"/>
      <c r="C132" s="41"/>
      <c r="D132" s="41"/>
      <c r="E132" s="41"/>
      <c r="F132" s="41"/>
      <c r="G132" s="40"/>
      <c r="H132" s="40"/>
      <c r="I132" s="40"/>
      <c r="J132" s="40"/>
      <c r="K132" s="40"/>
      <c r="L132" s="40"/>
      <c r="M132" s="40"/>
      <c r="N132" s="40"/>
      <c r="O132" s="40"/>
      <c r="P132" s="40"/>
      <c r="Q132" s="40"/>
      <c r="R132" s="40"/>
      <c r="S132" s="40"/>
      <c r="T132" s="40"/>
      <c r="U132" s="40"/>
      <c r="V132" s="7"/>
      <c r="W132" s="40"/>
      <c r="X132" s="40"/>
      <c r="Y132" s="42"/>
      <c r="Z132" s="42"/>
      <c r="AA132" s="42"/>
      <c r="AB132" s="42"/>
      <c r="AC132" s="42"/>
      <c r="AD132" s="42"/>
    </row>
    <row r="133" ht="15.75" customHeight="1">
      <c r="A133" s="40"/>
      <c r="B133" s="41"/>
      <c r="C133" s="41"/>
      <c r="D133" s="41"/>
      <c r="E133" s="41"/>
      <c r="F133" s="41"/>
      <c r="G133" s="40"/>
      <c r="H133" s="40"/>
      <c r="I133" s="40"/>
      <c r="J133" s="40"/>
      <c r="K133" s="40"/>
      <c r="L133" s="40"/>
      <c r="M133" s="40"/>
      <c r="N133" s="40"/>
      <c r="O133" s="40"/>
      <c r="P133" s="40"/>
      <c r="Q133" s="40"/>
      <c r="R133" s="40"/>
      <c r="S133" s="40"/>
      <c r="T133" s="40"/>
      <c r="U133" s="40"/>
      <c r="V133" s="7"/>
      <c r="W133" s="40"/>
      <c r="X133" s="40"/>
      <c r="Y133" s="42"/>
      <c r="Z133" s="42"/>
      <c r="AA133" s="42"/>
      <c r="AB133" s="42"/>
      <c r="AC133" s="42"/>
      <c r="AD133" s="42"/>
    </row>
    <row r="134" ht="15.75" customHeight="1">
      <c r="A134" s="40"/>
      <c r="B134" s="41"/>
      <c r="C134" s="41"/>
      <c r="D134" s="41"/>
      <c r="E134" s="41"/>
      <c r="F134" s="41"/>
      <c r="G134" s="40"/>
      <c r="H134" s="40"/>
      <c r="I134" s="40"/>
      <c r="J134" s="40"/>
      <c r="K134" s="40"/>
      <c r="L134" s="40"/>
      <c r="M134" s="40"/>
      <c r="N134" s="40"/>
      <c r="O134" s="40"/>
      <c r="P134" s="40"/>
      <c r="Q134" s="40"/>
      <c r="R134" s="40"/>
      <c r="S134" s="40"/>
      <c r="T134" s="40"/>
      <c r="U134" s="40"/>
      <c r="V134" s="7"/>
      <c r="W134" s="40"/>
      <c r="X134" s="40"/>
      <c r="Y134" s="42"/>
      <c r="Z134" s="42"/>
      <c r="AA134" s="42"/>
      <c r="AB134" s="42"/>
      <c r="AC134" s="42"/>
      <c r="AD134" s="42"/>
    </row>
    <row r="135" ht="15.75" customHeight="1">
      <c r="A135" s="40"/>
      <c r="B135" s="41"/>
      <c r="C135" s="41"/>
      <c r="D135" s="41"/>
      <c r="E135" s="41"/>
      <c r="F135" s="41"/>
      <c r="G135" s="40"/>
      <c r="H135" s="40"/>
      <c r="I135" s="40"/>
      <c r="J135" s="40"/>
      <c r="K135" s="40"/>
      <c r="L135" s="40"/>
      <c r="M135" s="40"/>
      <c r="N135" s="40"/>
      <c r="O135" s="40"/>
      <c r="P135" s="40"/>
      <c r="Q135" s="40"/>
      <c r="R135" s="40"/>
      <c r="S135" s="40"/>
      <c r="T135" s="40"/>
      <c r="U135" s="40"/>
      <c r="V135" s="7"/>
      <c r="W135" s="40"/>
      <c r="X135" s="40"/>
      <c r="Y135" s="42"/>
      <c r="Z135" s="42"/>
      <c r="AA135" s="42"/>
      <c r="AB135" s="42"/>
      <c r="AC135" s="42"/>
      <c r="AD135" s="42"/>
    </row>
    <row r="136" ht="15.75" customHeight="1">
      <c r="A136" s="40"/>
      <c r="B136" s="41"/>
      <c r="C136" s="41"/>
      <c r="D136" s="41"/>
      <c r="E136" s="41"/>
      <c r="F136" s="41"/>
      <c r="G136" s="40"/>
      <c r="H136" s="40"/>
      <c r="I136" s="40"/>
      <c r="J136" s="40"/>
      <c r="K136" s="40"/>
      <c r="L136" s="40"/>
      <c r="M136" s="40"/>
      <c r="N136" s="40"/>
      <c r="O136" s="40"/>
      <c r="P136" s="40"/>
      <c r="Q136" s="40"/>
      <c r="R136" s="40"/>
      <c r="S136" s="40"/>
      <c r="T136" s="40"/>
      <c r="U136" s="40"/>
      <c r="V136" s="7"/>
      <c r="W136" s="40"/>
      <c r="X136" s="40"/>
      <c r="Y136" s="42"/>
      <c r="Z136" s="42"/>
      <c r="AA136" s="42"/>
      <c r="AB136" s="42"/>
      <c r="AC136" s="42"/>
      <c r="AD136" s="42"/>
    </row>
    <row r="137" ht="15.75" customHeight="1">
      <c r="A137" s="40"/>
      <c r="B137" s="41"/>
      <c r="C137" s="41"/>
      <c r="D137" s="41"/>
      <c r="E137" s="41"/>
      <c r="F137" s="41"/>
      <c r="G137" s="40"/>
      <c r="H137" s="40"/>
      <c r="I137" s="40"/>
      <c r="J137" s="40"/>
      <c r="K137" s="40"/>
      <c r="L137" s="40"/>
      <c r="M137" s="40"/>
      <c r="N137" s="40"/>
      <c r="O137" s="40"/>
      <c r="P137" s="40"/>
      <c r="Q137" s="40"/>
      <c r="R137" s="40"/>
      <c r="S137" s="40"/>
      <c r="T137" s="40"/>
      <c r="U137" s="40"/>
      <c r="V137" s="7"/>
      <c r="W137" s="40"/>
      <c r="X137" s="40"/>
      <c r="Y137" s="42"/>
      <c r="Z137" s="42"/>
      <c r="AA137" s="42"/>
      <c r="AB137" s="42"/>
      <c r="AC137" s="42"/>
      <c r="AD137" s="42"/>
    </row>
    <row r="138" ht="15.75" customHeight="1">
      <c r="A138" s="40"/>
      <c r="B138" s="41"/>
      <c r="C138" s="41"/>
      <c r="D138" s="41"/>
      <c r="E138" s="41"/>
      <c r="F138" s="41"/>
      <c r="G138" s="40"/>
      <c r="H138" s="40"/>
      <c r="I138" s="40"/>
      <c r="J138" s="40"/>
      <c r="K138" s="40"/>
      <c r="L138" s="40"/>
      <c r="M138" s="40"/>
      <c r="N138" s="40"/>
      <c r="O138" s="40"/>
      <c r="P138" s="40"/>
      <c r="Q138" s="40"/>
      <c r="R138" s="40"/>
      <c r="S138" s="40"/>
      <c r="T138" s="40"/>
      <c r="U138" s="40"/>
      <c r="V138" s="7"/>
      <c r="W138" s="40"/>
      <c r="X138" s="40"/>
      <c r="Y138" s="42"/>
      <c r="Z138" s="42"/>
      <c r="AA138" s="42"/>
      <c r="AB138" s="42"/>
      <c r="AC138" s="42"/>
      <c r="AD138" s="42"/>
    </row>
    <row r="139" ht="15.75" customHeight="1">
      <c r="A139" s="40"/>
      <c r="B139" s="41"/>
      <c r="C139" s="41"/>
      <c r="D139" s="41"/>
      <c r="E139" s="41"/>
      <c r="F139" s="41"/>
      <c r="G139" s="40"/>
      <c r="H139" s="40"/>
      <c r="I139" s="40"/>
      <c r="J139" s="40"/>
      <c r="K139" s="40"/>
      <c r="L139" s="40"/>
      <c r="M139" s="40"/>
      <c r="N139" s="40"/>
      <c r="O139" s="40"/>
      <c r="P139" s="40"/>
      <c r="Q139" s="40"/>
      <c r="R139" s="40"/>
      <c r="S139" s="40"/>
      <c r="T139" s="40"/>
      <c r="U139" s="40"/>
      <c r="V139" s="7"/>
      <c r="W139" s="40"/>
      <c r="X139" s="40"/>
      <c r="Y139" s="42"/>
      <c r="Z139" s="42"/>
      <c r="AA139" s="42"/>
      <c r="AB139" s="42"/>
      <c r="AC139" s="42"/>
      <c r="AD139" s="42"/>
    </row>
    <row r="140" ht="15.75" customHeight="1">
      <c r="A140" s="40"/>
      <c r="B140" s="41"/>
      <c r="C140" s="41"/>
      <c r="D140" s="41"/>
      <c r="E140" s="41"/>
      <c r="F140" s="41"/>
      <c r="G140" s="40"/>
      <c r="H140" s="40"/>
      <c r="I140" s="40"/>
      <c r="J140" s="40"/>
      <c r="K140" s="40"/>
      <c r="L140" s="40"/>
      <c r="M140" s="40"/>
      <c r="N140" s="40"/>
      <c r="O140" s="40"/>
      <c r="P140" s="40"/>
      <c r="Q140" s="40"/>
      <c r="R140" s="40"/>
      <c r="S140" s="40"/>
      <c r="T140" s="40"/>
      <c r="U140" s="40"/>
      <c r="V140" s="7"/>
      <c r="W140" s="40"/>
      <c r="X140" s="40"/>
      <c r="Y140" s="42"/>
      <c r="Z140" s="42"/>
      <c r="AA140" s="42"/>
      <c r="AB140" s="42"/>
      <c r="AC140" s="42"/>
      <c r="AD140" s="42"/>
    </row>
    <row r="141" ht="15.75" customHeight="1">
      <c r="A141" s="40"/>
      <c r="B141" s="41"/>
      <c r="C141" s="41"/>
      <c r="D141" s="41"/>
      <c r="E141" s="41"/>
      <c r="F141" s="41"/>
      <c r="G141" s="40"/>
      <c r="H141" s="40"/>
      <c r="I141" s="40"/>
      <c r="J141" s="40"/>
      <c r="K141" s="40"/>
      <c r="L141" s="40"/>
      <c r="M141" s="40"/>
      <c r="N141" s="40"/>
      <c r="O141" s="40"/>
      <c r="P141" s="40"/>
      <c r="Q141" s="40"/>
      <c r="R141" s="40"/>
      <c r="S141" s="40"/>
      <c r="T141" s="40"/>
      <c r="U141" s="40"/>
      <c r="V141" s="7"/>
      <c r="W141" s="40"/>
      <c r="X141" s="40"/>
      <c r="Y141" s="42"/>
      <c r="Z141" s="42"/>
      <c r="AA141" s="42"/>
      <c r="AB141" s="42"/>
      <c r="AC141" s="42"/>
      <c r="AD141" s="42"/>
    </row>
    <row r="142" ht="15.75" customHeight="1">
      <c r="A142" s="40"/>
      <c r="B142" s="41"/>
      <c r="C142" s="41"/>
      <c r="D142" s="41"/>
      <c r="E142" s="41"/>
      <c r="F142" s="41"/>
      <c r="G142" s="40"/>
      <c r="H142" s="40"/>
      <c r="I142" s="40"/>
      <c r="J142" s="40"/>
      <c r="K142" s="40"/>
      <c r="L142" s="40"/>
      <c r="M142" s="40"/>
      <c r="N142" s="40"/>
      <c r="O142" s="40"/>
      <c r="P142" s="40"/>
      <c r="Q142" s="40"/>
      <c r="R142" s="40"/>
      <c r="S142" s="40"/>
      <c r="T142" s="40"/>
      <c r="U142" s="40"/>
      <c r="V142" s="7"/>
      <c r="W142" s="40"/>
      <c r="X142" s="40"/>
      <c r="Y142" s="42"/>
      <c r="Z142" s="42"/>
      <c r="AA142" s="42"/>
      <c r="AB142" s="42"/>
      <c r="AC142" s="42"/>
      <c r="AD142" s="42"/>
    </row>
    <row r="143" ht="15.75" customHeight="1">
      <c r="A143" s="40"/>
      <c r="B143" s="41"/>
      <c r="C143" s="41"/>
      <c r="D143" s="41"/>
      <c r="E143" s="41"/>
      <c r="F143" s="41"/>
      <c r="G143" s="40"/>
      <c r="H143" s="40"/>
      <c r="I143" s="40"/>
      <c r="J143" s="40"/>
      <c r="K143" s="40"/>
      <c r="L143" s="40"/>
      <c r="M143" s="40"/>
      <c r="N143" s="40"/>
      <c r="O143" s="40"/>
      <c r="P143" s="40"/>
      <c r="Q143" s="40"/>
      <c r="R143" s="40"/>
      <c r="S143" s="40"/>
      <c r="T143" s="40"/>
      <c r="U143" s="40"/>
      <c r="V143" s="7"/>
      <c r="W143" s="40"/>
      <c r="X143" s="40"/>
      <c r="Y143" s="42"/>
      <c r="Z143" s="42"/>
      <c r="AA143" s="42"/>
      <c r="AB143" s="42"/>
      <c r="AC143" s="42"/>
      <c r="AD143" s="42"/>
    </row>
    <row r="144" ht="15.75" customHeight="1">
      <c r="A144" s="40"/>
      <c r="B144" s="41"/>
      <c r="C144" s="41"/>
      <c r="D144" s="41"/>
      <c r="E144" s="41"/>
      <c r="F144" s="41"/>
      <c r="G144" s="40"/>
      <c r="H144" s="40"/>
      <c r="I144" s="40"/>
      <c r="J144" s="40"/>
      <c r="K144" s="40"/>
      <c r="L144" s="40"/>
      <c r="M144" s="40"/>
      <c r="N144" s="40"/>
      <c r="O144" s="40"/>
      <c r="P144" s="40"/>
      <c r="Q144" s="40"/>
      <c r="R144" s="40"/>
      <c r="S144" s="40"/>
      <c r="T144" s="40"/>
      <c r="U144" s="40"/>
      <c r="V144" s="7"/>
      <c r="W144" s="40"/>
      <c r="X144" s="40"/>
      <c r="Y144" s="42"/>
      <c r="Z144" s="42"/>
      <c r="AA144" s="42"/>
      <c r="AB144" s="42"/>
      <c r="AC144" s="42"/>
      <c r="AD144" s="42"/>
    </row>
    <row r="145" ht="15.75" customHeight="1">
      <c r="A145" s="40"/>
      <c r="B145" s="41"/>
      <c r="C145" s="41"/>
      <c r="D145" s="41"/>
      <c r="E145" s="41"/>
      <c r="F145" s="41"/>
      <c r="G145" s="40"/>
      <c r="H145" s="40"/>
      <c r="I145" s="40"/>
      <c r="J145" s="40"/>
      <c r="K145" s="40"/>
      <c r="L145" s="40"/>
      <c r="M145" s="40"/>
      <c r="N145" s="40"/>
      <c r="O145" s="40"/>
      <c r="P145" s="40"/>
      <c r="Q145" s="40"/>
      <c r="R145" s="40"/>
      <c r="S145" s="40"/>
      <c r="T145" s="40"/>
      <c r="U145" s="40"/>
      <c r="V145" s="7"/>
      <c r="W145" s="40"/>
      <c r="X145" s="40"/>
      <c r="Y145" s="42"/>
      <c r="Z145" s="42"/>
      <c r="AA145" s="42"/>
      <c r="AB145" s="42"/>
      <c r="AC145" s="42"/>
      <c r="AD145" s="42"/>
    </row>
    <row r="146" ht="15.75" customHeight="1">
      <c r="A146" s="40"/>
      <c r="B146" s="41"/>
      <c r="C146" s="41"/>
      <c r="D146" s="41"/>
      <c r="E146" s="41"/>
      <c r="F146" s="41"/>
      <c r="G146" s="40"/>
      <c r="H146" s="40"/>
      <c r="I146" s="40"/>
      <c r="J146" s="40"/>
      <c r="K146" s="40"/>
      <c r="L146" s="40"/>
      <c r="M146" s="40"/>
      <c r="N146" s="40"/>
      <c r="O146" s="40"/>
      <c r="P146" s="40"/>
      <c r="Q146" s="40"/>
      <c r="R146" s="40"/>
      <c r="S146" s="40"/>
      <c r="T146" s="40"/>
      <c r="U146" s="40"/>
      <c r="V146" s="7"/>
      <c r="W146" s="40"/>
      <c r="X146" s="40"/>
      <c r="Y146" s="42"/>
      <c r="Z146" s="42"/>
      <c r="AA146" s="42"/>
      <c r="AB146" s="42"/>
      <c r="AC146" s="42"/>
      <c r="AD146" s="42"/>
    </row>
    <row r="147" ht="15.75" customHeight="1">
      <c r="A147" s="40"/>
      <c r="B147" s="41"/>
      <c r="C147" s="41"/>
      <c r="D147" s="41"/>
      <c r="E147" s="41"/>
      <c r="F147" s="41"/>
      <c r="G147" s="40"/>
      <c r="H147" s="40"/>
      <c r="I147" s="40"/>
      <c r="J147" s="40"/>
      <c r="K147" s="40"/>
      <c r="L147" s="40"/>
      <c r="M147" s="40"/>
      <c r="N147" s="40"/>
      <c r="O147" s="40"/>
      <c r="P147" s="40"/>
      <c r="Q147" s="40"/>
      <c r="R147" s="40"/>
      <c r="S147" s="40"/>
      <c r="T147" s="40"/>
      <c r="U147" s="40"/>
      <c r="V147" s="7"/>
      <c r="W147" s="40"/>
      <c r="X147" s="40"/>
      <c r="Y147" s="42"/>
      <c r="Z147" s="42"/>
      <c r="AA147" s="42"/>
      <c r="AB147" s="42"/>
      <c r="AC147" s="42"/>
      <c r="AD147" s="42"/>
    </row>
    <row r="148" ht="15.75" customHeight="1">
      <c r="A148" s="40"/>
      <c r="B148" s="41"/>
      <c r="C148" s="41"/>
      <c r="D148" s="41"/>
      <c r="E148" s="41"/>
      <c r="F148" s="41"/>
      <c r="G148" s="40"/>
      <c r="H148" s="40"/>
      <c r="I148" s="40"/>
      <c r="J148" s="40"/>
      <c r="K148" s="40"/>
      <c r="L148" s="40"/>
      <c r="M148" s="40"/>
      <c r="N148" s="40"/>
      <c r="O148" s="40"/>
      <c r="P148" s="40"/>
      <c r="Q148" s="40"/>
      <c r="R148" s="40"/>
      <c r="S148" s="40"/>
      <c r="T148" s="40"/>
      <c r="U148" s="40"/>
      <c r="V148" s="7"/>
      <c r="W148" s="40"/>
      <c r="X148" s="40"/>
      <c r="Y148" s="42"/>
      <c r="Z148" s="42"/>
      <c r="AA148" s="42"/>
      <c r="AB148" s="42"/>
      <c r="AC148" s="42"/>
      <c r="AD148" s="42"/>
    </row>
    <row r="149" ht="15.75" customHeight="1">
      <c r="A149" s="40"/>
      <c r="B149" s="41"/>
      <c r="C149" s="41"/>
      <c r="D149" s="41"/>
      <c r="E149" s="41"/>
      <c r="F149" s="41"/>
      <c r="G149" s="40"/>
      <c r="H149" s="40"/>
      <c r="I149" s="40"/>
      <c r="J149" s="40"/>
      <c r="K149" s="40"/>
      <c r="L149" s="40"/>
      <c r="M149" s="40"/>
      <c r="N149" s="40"/>
      <c r="O149" s="40"/>
      <c r="P149" s="40"/>
      <c r="Q149" s="40"/>
      <c r="R149" s="40"/>
      <c r="S149" s="40"/>
      <c r="T149" s="40"/>
      <c r="U149" s="40"/>
      <c r="V149" s="7"/>
      <c r="W149" s="40"/>
      <c r="X149" s="40"/>
      <c r="Y149" s="42"/>
      <c r="Z149" s="42"/>
      <c r="AA149" s="42"/>
      <c r="AB149" s="42"/>
      <c r="AC149" s="42"/>
      <c r="AD149" s="42"/>
    </row>
    <row r="150" ht="15.75" customHeight="1">
      <c r="A150" s="40"/>
      <c r="B150" s="41"/>
      <c r="C150" s="41"/>
      <c r="D150" s="41"/>
      <c r="E150" s="41"/>
      <c r="F150" s="41"/>
      <c r="G150" s="40"/>
      <c r="H150" s="40"/>
      <c r="I150" s="40"/>
      <c r="J150" s="40"/>
      <c r="K150" s="40"/>
      <c r="L150" s="40"/>
      <c r="M150" s="40"/>
      <c r="N150" s="40"/>
      <c r="O150" s="40"/>
      <c r="P150" s="40"/>
      <c r="Q150" s="40"/>
      <c r="R150" s="40"/>
      <c r="S150" s="40"/>
      <c r="T150" s="40"/>
      <c r="U150" s="40"/>
      <c r="V150" s="7"/>
      <c r="W150" s="40"/>
      <c r="X150" s="40"/>
      <c r="Y150" s="42"/>
      <c r="Z150" s="42"/>
      <c r="AA150" s="42"/>
      <c r="AB150" s="42"/>
      <c r="AC150" s="42"/>
      <c r="AD150" s="42"/>
    </row>
    <row r="151" ht="15.75" customHeight="1">
      <c r="A151" s="40"/>
      <c r="B151" s="41"/>
      <c r="C151" s="41"/>
      <c r="D151" s="41"/>
      <c r="E151" s="41"/>
      <c r="F151" s="41"/>
      <c r="G151" s="40"/>
      <c r="H151" s="40"/>
      <c r="I151" s="40"/>
      <c r="J151" s="40"/>
      <c r="K151" s="40"/>
      <c r="L151" s="40"/>
      <c r="M151" s="40"/>
      <c r="N151" s="40"/>
      <c r="O151" s="40"/>
      <c r="P151" s="40"/>
      <c r="Q151" s="40"/>
      <c r="R151" s="40"/>
      <c r="S151" s="40"/>
      <c r="T151" s="40"/>
      <c r="U151" s="40"/>
      <c r="V151" s="7"/>
      <c r="W151" s="40"/>
      <c r="X151" s="40"/>
      <c r="Y151" s="42"/>
      <c r="Z151" s="42"/>
      <c r="AA151" s="42"/>
      <c r="AB151" s="42"/>
      <c r="AC151" s="42"/>
      <c r="AD151" s="42"/>
    </row>
    <row r="152" ht="15.75" customHeight="1">
      <c r="A152" s="40"/>
      <c r="B152" s="41"/>
      <c r="C152" s="41"/>
      <c r="D152" s="41"/>
      <c r="E152" s="41"/>
      <c r="F152" s="41"/>
      <c r="G152" s="40"/>
      <c r="H152" s="40"/>
      <c r="I152" s="40"/>
      <c r="J152" s="40"/>
      <c r="K152" s="40"/>
      <c r="L152" s="40"/>
      <c r="M152" s="40"/>
      <c r="N152" s="40"/>
      <c r="O152" s="40"/>
      <c r="P152" s="40"/>
      <c r="Q152" s="40"/>
      <c r="R152" s="40"/>
      <c r="S152" s="40"/>
      <c r="T152" s="40"/>
      <c r="U152" s="40"/>
      <c r="V152" s="7"/>
      <c r="W152" s="40"/>
      <c r="X152" s="40"/>
      <c r="Y152" s="42"/>
      <c r="Z152" s="42"/>
      <c r="AA152" s="42"/>
      <c r="AB152" s="42"/>
      <c r="AC152" s="42"/>
      <c r="AD152" s="42"/>
    </row>
    <row r="153" ht="15.75" customHeight="1">
      <c r="A153" s="40"/>
      <c r="B153" s="41"/>
      <c r="C153" s="41"/>
      <c r="D153" s="41"/>
      <c r="E153" s="41"/>
      <c r="F153" s="41"/>
      <c r="G153" s="40"/>
      <c r="H153" s="40"/>
      <c r="I153" s="40"/>
      <c r="J153" s="40"/>
      <c r="K153" s="40"/>
      <c r="L153" s="40"/>
      <c r="M153" s="40"/>
      <c r="N153" s="40"/>
      <c r="O153" s="40"/>
      <c r="P153" s="40"/>
      <c r="Q153" s="40"/>
      <c r="R153" s="40"/>
      <c r="S153" s="40"/>
      <c r="T153" s="40"/>
      <c r="U153" s="40"/>
      <c r="V153" s="7"/>
      <c r="W153" s="40"/>
      <c r="X153" s="40"/>
      <c r="Y153" s="42"/>
      <c r="Z153" s="42"/>
      <c r="AA153" s="42"/>
      <c r="AB153" s="42"/>
      <c r="AC153" s="42"/>
      <c r="AD153" s="42"/>
    </row>
    <row r="154" ht="15.75" customHeight="1">
      <c r="A154" s="40"/>
      <c r="B154" s="41"/>
      <c r="C154" s="41"/>
      <c r="D154" s="41"/>
      <c r="E154" s="41"/>
      <c r="F154" s="41"/>
      <c r="G154" s="40"/>
      <c r="H154" s="40"/>
      <c r="I154" s="40"/>
      <c r="J154" s="40"/>
      <c r="K154" s="40"/>
      <c r="L154" s="40"/>
      <c r="M154" s="40"/>
      <c r="N154" s="40"/>
      <c r="O154" s="40"/>
      <c r="P154" s="40"/>
      <c r="Q154" s="40"/>
      <c r="R154" s="40"/>
      <c r="S154" s="40"/>
      <c r="T154" s="40"/>
      <c r="U154" s="40"/>
      <c r="V154" s="7"/>
      <c r="W154" s="40"/>
      <c r="X154" s="40"/>
      <c r="Y154" s="42"/>
      <c r="Z154" s="42"/>
      <c r="AA154" s="42"/>
      <c r="AB154" s="42"/>
      <c r="AC154" s="42"/>
      <c r="AD154" s="42"/>
    </row>
    <row r="155" ht="15.75" customHeight="1">
      <c r="A155" s="40"/>
      <c r="B155" s="41"/>
      <c r="C155" s="41"/>
      <c r="D155" s="41"/>
      <c r="E155" s="41"/>
      <c r="F155" s="41"/>
      <c r="G155" s="40"/>
      <c r="H155" s="40"/>
      <c r="I155" s="40"/>
      <c r="J155" s="40"/>
      <c r="K155" s="40"/>
      <c r="L155" s="40"/>
      <c r="M155" s="40"/>
      <c r="N155" s="40"/>
      <c r="O155" s="40"/>
      <c r="P155" s="40"/>
      <c r="Q155" s="40"/>
      <c r="R155" s="40"/>
      <c r="S155" s="40"/>
      <c r="T155" s="40"/>
      <c r="U155" s="40"/>
      <c r="V155" s="7"/>
      <c r="W155" s="40"/>
      <c r="X155" s="40"/>
      <c r="Y155" s="42"/>
      <c r="Z155" s="42"/>
      <c r="AA155" s="42"/>
      <c r="AB155" s="42"/>
      <c r="AC155" s="42"/>
      <c r="AD155" s="42"/>
    </row>
    <row r="156" ht="15.75" customHeight="1">
      <c r="A156" s="40"/>
      <c r="B156" s="41"/>
      <c r="C156" s="41"/>
      <c r="D156" s="41"/>
      <c r="E156" s="41"/>
      <c r="F156" s="41"/>
      <c r="G156" s="40"/>
      <c r="H156" s="40"/>
      <c r="I156" s="40"/>
      <c r="J156" s="40"/>
      <c r="K156" s="40"/>
      <c r="L156" s="40"/>
      <c r="M156" s="40"/>
      <c r="N156" s="40"/>
      <c r="O156" s="40"/>
      <c r="P156" s="40"/>
      <c r="Q156" s="40"/>
      <c r="R156" s="40"/>
      <c r="S156" s="40"/>
      <c r="T156" s="40"/>
      <c r="U156" s="40"/>
      <c r="V156" s="7"/>
      <c r="W156" s="40"/>
      <c r="X156" s="40"/>
      <c r="Y156" s="42"/>
      <c r="Z156" s="42"/>
      <c r="AA156" s="42"/>
      <c r="AB156" s="42"/>
      <c r="AC156" s="42"/>
      <c r="AD156" s="42"/>
    </row>
    <row r="157" ht="15.75" customHeight="1">
      <c r="A157" s="40"/>
      <c r="B157" s="41"/>
      <c r="C157" s="41"/>
      <c r="D157" s="41"/>
      <c r="E157" s="41"/>
      <c r="F157" s="41"/>
      <c r="G157" s="40"/>
      <c r="H157" s="40"/>
      <c r="I157" s="40"/>
      <c r="J157" s="40"/>
      <c r="K157" s="40"/>
      <c r="L157" s="40"/>
      <c r="M157" s="40"/>
      <c r="N157" s="40"/>
      <c r="O157" s="40"/>
      <c r="P157" s="40"/>
      <c r="Q157" s="40"/>
      <c r="R157" s="40"/>
      <c r="S157" s="40"/>
      <c r="T157" s="40"/>
      <c r="U157" s="40"/>
      <c r="V157" s="7"/>
      <c r="W157" s="40"/>
      <c r="X157" s="40"/>
      <c r="Y157" s="42"/>
      <c r="Z157" s="42"/>
      <c r="AA157" s="42"/>
      <c r="AB157" s="42"/>
      <c r="AC157" s="42"/>
      <c r="AD157" s="42"/>
    </row>
    <row r="158" ht="15.75" customHeight="1">
      <c r="A158" s="40"/>
      <c r="B158" s="41"/>
      <c r="C158" s="41"/>
      <c r="D158" s="41"/>
      <c r="E158" s="41"/>
      <c r="F158" s="41"/>
      <c r="G158" s="40"/>
      <c r="H158" s="40"/>
      <c r="I158" s="40"/>
      <c r="J158" s="40"/>
      <c r="K158" s="40"/>
      <c r="L158" s="40"/>
      <c r="M158" s="40"/>
      <c r="N158" s="40"/>
      <c r="O158" s="40"/>
      <c r="P158" s="40"/>
      <c r="Q158" s="40"/>
      <c r="R158" s="40"/>
      <c r="S158" s="40"/>
      <c r="T158" s="40"/>
      <c r="U158" s="40"/>
      <c r="V158" s="7"/>
      <c r="W158" s="40"/>
      <c r="X158" s="40"/>
      <c r="Y158" s="42"/>
      <c r="Z158" s="42"/>
      <c r="AA158" s="42"/>
      <c r="AB158" s="42"/>
      <c r="AC158" s="42"/>
      <c r="AD158" s="42"/>
    </row>
    <row r="159" ht="15.75" customHeight="1">
      <c r="A159" s="40"/>
      <c r="B159" s="41"/>
      <c r="C159" s="41"/>
      <c r="D159" s="41"/>
      <c r="E159" s="41"/>
      <c r="F159" s="41"/>
      <c r="G159" s="40"/>
      <c r="H159" s="40"/>
      <c r="I159" s="40"/>
      <c r="J159" s="40"/>
      <c r="K159" s="40"/>
      <c r="L159" s="40"/>
      <c r="M159" s="40"/>
      <c r="N159" s="40"/>
      <c r="O159" s="40"/>
      <c r="P159" s="40"/>
      <c r="Q159" s="40"/>
      <c r="R159" s="40"/>
      <c r="S159" s="40"/>
      <c r="T159" s="40"/>
      <c r="U159" s="40"/>
      <c r="V159" s="7"/>
      <c r="W159" s="40"/>
      <c r="X159" s="40"/>
      <c r="Y159" s="42"/>
      <c r="Z159" s="42"/>
      <c r="AA159" s="42"/>
      <c r="AB159" s="42"/>
      <c r="AC159" s="42"/>
      <c r="AD159" s="42"/>
    </row>
    <row r="160" ht="15.75" customHeight="1">
      <c r="A160" s="40"/>
      <c r="B160" s="41"/>
      <c r="C160" s="41"/>
      <c r="D160" s="41"/>
      <c r="E160" s="41"/>
      <c r="F160" s="41"/>
      <c r="G160" s="40"/>
      <c r="H160" s="40"/>
      <c r="I160" s="40"/>
      <c r="J160" s="40"/>
      <c r="K160" s="40"/>
      <c r="L160" s="40"/>
      <c r="M160" s="40"/>
      <c r="N160" s="40"/>
      <c r="O160" s="40"/>
      <c r="P160" s="40"/>
      <c r="Q160" s="40"/>
      <c r="R160" s="40"/>
      <c r="S160" s="40"/>
      <c r="T160" s="40"/>
      <c r="U160" s="40"/>
      <c r="V160" s="7"/>
      <c r="W160" s="40"/>
      <c r="X160" s="40"/>
      <c r="Y160" s="42"/>
      <c r="Z160" s="42"/>
      <c r="AA160" s="42"/>
      <c r="AB160" s="42"/>
      <c r="AC160" s="42"/>
      <c r="AD160" s="42"/>
    </row>
    <row r="161" ht="15.75" customHeight="1">
      <c r="A161" s="40"/>
      <c r="B161" s="41"/>
      <c r="C161" s="41"/>
      <c r="D161" s="41"/>
      <c r="E161" s="41"/>
      <c r="F161" s="41"/>
      <c r="G161" s="40"/>
      <c r="H161" s="40"/>
      <c r="I161" s="40"/>
      <c r="J161" s="40"/>
      <c r="K161" s="40"/>
      <c r="L161" s="40"/>
      <c r="M161" s="40"/>
      <c r="N161" s="40"/>
      <c r="O161" s="40"/>
      <c r="P161" s="40"/>
      <c r="Q161" s="40"/>
      <c r="R161" s="40"/>
      <c r="S161" s="40"/>
      <c r="T161" s="40"/>
      <c r="U161" s="40"/>
      <c r="V161" s="7"/>
      <c r="W161" s="40"/>
      <c r="X161" s="40"/>
      <c r="Y161" s="42"/>
      <c r="Z161" s="42"/>
      <c r="AA161" s="42"/>
      <c r="AB161" s="42"/>
      <c r="AC161" s="42"/>
      <c r="AD161" s="42"/>
    </row>
    <row r="162" ht="15.75" customHeight="1">
      <c r="A162" s="40"/>
      <c r="B162" s="41"/>
      <c r="C162" s="41"/>
      <c r="D162" s="41"/>
      <c r="E162" s="41"/>
      <c r="F162" s="41"/>
      <c r="G162" s="40"/>
      <c r="H162" s="40"/>
      <c r="I162" s="40"/>
      <c r="J162" s="40"/>
      <c r="K162" s="40"/>
      <c r="L162" s="40"/>
      <c r="M162" s="40"/>
      <c r="N162" s="40"/>
      <c r="O162" s="40"/>
      <c r="P162" s="40"/>
      <c r="Q162" s="40"/>
      <c r="R162" s="40"/>
      <c r="S162" s="40"/>
      <c r="T162" s="40"/>
      <c r="U162" s="40"/>
      <c r="V162" s="7"/>
      <c r="W162" s="40"/>
      <c r="X162" s="40"/>
      <c r="Y162" s="42"/>
      <c r="Z162" s="42"/>
      <c r="AA162" s="42"/>
      <c r="AB162" s="42"/>
      <c r="AC162" s="42"/>
      <c r="AD162" s="42"/>
    </row>
    <row r="163" ht="15.75" customHeight="1">
      <c r="A163" s="40"/>
      <c r="B163" s="41"/>
      <c r="C163" s="41"/>
      <c r="D163" s="41"/>
      <c r="E163" s="41"/>
      <c r="F163" s="41"/>
      <c r="G163" s="40"/>
      <c r="H163" s="40"/>
      <c r="I163" s="40"/>
      <c r="J163" s="40"/>
      <c r="K163" s="40"/>
      <c r="L163" s="40"/>
      <c r="M163" s="40"/>
      <c r="N163" s="40"/>
      <c r="O163" s="40"/>
      <c r="P163" s="40"/>
      <c r="Q163" s="40"/>
      <c r="R163" s="40"/>
      <c r="S163" s="40"/>
      <c r="T163" s="40"/>
      <c r="U163" s="40"/>
      <c r="V163" s="7"/>
      <c r="W163" s="40"/>
      <c r="X163" s="40"/>
      <c r="Y163" s="42"/>
      <c r="Z163" s="42"/>
      <c r="AA163" s="42"/>
      <c r="AB163" s="42"/>
      <c r="AC163" s="42"/>
      <c r="AD163" s="42"/>
    </row>
    <row r="164" ht="15.75" customHeight="1">
      <c r="A164" s="40"/>
      <c r="B164" s="41"/>
      <c r="C164" s="41"/>
      <c r="D164" s="41"/>
      <c r="E164" s="41"/>
      <c r="F164" s="41"/>
      <c r="G164" s="40"/>
      <c r="H164" s="40"/>
      <c r="I164" s="40"/>
      <c r="J164" s="40"/>
      <c r="K164" s="40"/>
      <c r="L164" s="40"/>
      <c r="M164" s="40"/>
      <c r="N164" s="40"/>
      <c r="O164" s="40"/>
      <c r="P164" s="40"/>
      <c r="Q164" s="40"/>
      <c r="R164" s="40"/>
      <c r="S164" s="40"/>
      <c r="T164" s="40"/>
      <c r="U164" s="40"/>
      <c r="V164" s="7"/>
      <c r="W164" s="40"/>
      <c r="X164" s="40"/>
      <c r="Y164" s="42"/>
      <c r="Z164" s="42"/>
      <c r="AA164" s="42"/>
      <c r="AB164" s="42"/>
      <c r="AC164" s="42"/>
      <c r="AD164" s="42"/>
    </row>
    <row r="165" ht="15.75" customHeight="1">
      <c r="A165" s="40"/>
      <c r="B165" s="41"/>
      <c r="C165" s="41"/>
      <c r="D165" s="41"/>
      <c r="E165" s="41"/>
      <c r="F165" s="41"/>
      <c r="G165" s="40"/>
      <c r="H165" s="40"/>
      <c r="I165" s="40"/>
      <c r="J165" s="40"/>
      <c r="K165" s="40"/>
      <c r="L165" s="40"/>
      <c r="M165" s="40"/>
      <c r="N165" s="40"/>
      <c r="O165" s="40"/>
      <c r="P165" s="40"/>
      <c r="Q165" s="40"/>
      <c r="R165" s="40"/>
      <c r="S165" s="40"/>
      <c r="T165" s="40"/>
      <c r="U165" s="40"/>
      <c r="V165" s="7"/>
      <c r="W165" s="40"/>
      <c r="X165" s="40"/>
      <c r="Y165" s="42"/>
      <c r="Z165" s="42"/>
      <c r="AA165" s="42"/>
      <c r="AB165" s="42"/>
      <c r="AC165" s="42"/>
      <c r="AD165" s="42"/>
    </row>
    <row r="166" ht="15.75" customHeight="1">
      <c r="A166" s="40"/>
      <c r="B166" s="41"/>
      <c r="C166" s="41"/>
      <c r="D166" s="41"/>
      <c r="E166" s="41"/>
      <c r="F166" s="41"/>
      <c r="G166" s="40"/>
      <c r="H166" s="40"/>
      <c r="I166" s="40"/>
      <c r="J166" s="40"/>
      <c r="K166" s="40"/>
      <c r="L166" s="40"/>
      <c r="M166" s="40"/>
      <c r="N166" s="40"/>
      <c r="O166" s="40"/>
      <c r="P166" s="40"/>
      <c r="Q166" s="40"/>
      <c r="R166" s="40"/>
      <c r="S166" s="40"/>
      <c r="T166" s="40"/>
      <c r="U166" s="40"/>
      <c r="V166" s="7"/>
      <c r="W166" s="40"/>
      <c r="X166" s="40"/>
      <c r="Y166" s="42"/>
      <c r="Z166" s="42"/>
      <c r="AA166" s="42"/>
      <c r="AB166" s="42"/>
      <c r="AC166" s="42"/>
      <c r="AD166" s="42"/>
    </row>
    <row r="167" ht="15.75" customHeight="1">
      <c r="A167" s="40"/>
      <c r="B167" s="41"/>
      <c r="C167" s="41"/>
      <c r="D167" s="41"/>
      <c r="E167" s="41"/>
      <c r="F167" s="41"/>
      <c r="G167" s="40"/>
      <c r="H167" s="40"/>
      <c r="I167" s="40"/>
      <c r="J167" s="40"/>
      <c r="K167" s="40"/>
      <c r="L167" s="40"/>
      <c r="M167" s="40"/>
      <c r="N167" s="40"/>
      <c r="O167" s="40"/>
      <c r="P167" s="40"/>
      <c r="Q167" s="40"/>
      <c r="R167" s="40"/>
      <c r="S167" s="40"/>
      <c r="T167" s="40"/>
      <c r="U167" s="40"/>
      <c r="V167" s="7"/>
      <c r="W167" s="40"/>
      <c r="X167" s="40"/>
      <c r="Y167" s="42"/>
      <c r="Z167" s="42"/>
      <c r="AA167" s="42"/>
      <c r="AB167" s="42"/>
      <c r="AC167" s="42"/>
      <c r="AD167" s="42"/>
    </row>
    <row r="168" ht="15.75" customHeight="1">
      <c r="A168" s="40"/>
      <c r="B168" s="41"/>
      <c r="C168" s="41"/>
      <c r="D168" s="41"/>
      <c r="E168" s="41"/>
      <c r="F168" s="41"/>
      <c r="G168" s="40"/>
      <c r="H168" s="40"/>
      <c r="I168" s="40"/>
      <c r="J168" s="40"/>
      <c r="K168" s="40"/>
      <c r="L168" s="40"/>
      <c r="M168" s="40"/>
      <c r="N168" s="40"/>
      <c r="O168" s="40"/>
      <c r="P168" s="40"/>
      <c r="Q168" s="40"/>
      <c r="R168" s="40"/>
      <c r="S168" s="40"/>
      <c r="T168" s="40"/>
      <c r="U168" s="40"/>
      <c r="V168" s="7"/>
      <c r="W168" s="40"/>
      <c r="X168" s="40"/>
      <c r="Y168" s="42"/>
      <c r="Z168" s="42"/>
      <c r="AA168" s="42"/>
      <c r="AB168" s="42"/>
      <c r="AC168" s="42"/>
      <c r="AD168" s="42"/>
    </row>
    <row r="169" ht="15.75" customHeight="1">
      <c r="A169" s="40"/>
      <c r="B169" s="41"/>
      <c r="C169" s="41"/>
      <c r="D169" s="41"/>
      <c r="E169" s="41"/>
      <c r="F169" s="41"/>
      <c r="G169" s="40"/>
      <c r="H169" s="40"/>
      <c r="I169" s="40"/>
      <c r="J169" s="40"/>
      <c r="K169" s="40"/>
      <c r="L169" s="40"/>
      <c r="M169" s="40"/>
      <c r="N169" s="40"/>
      <c r="O169" s="40"/>
      <c r="P169" s="40"/>
      <c r="Q169" s="40"/>
      <c r="R169" s="40"/>
      <c r="S169" s="40"/>
      <c r="T169" s="40"/>
      <c r="U169" s="40"/>
      <c r="V169" s="7"/>
      <c r="W169" s="40"/>
      <c r="X169" s="40"/>
      <c r="Y169" s="42"/>
      <c r="Z169" s="42"/>
      <c r="AA169" s="42"/>
      <c r="AB169" s="42"/>
      <c r="AC169" s="42"/>
      <c r="AD169" s="42"/>
    </row>
    <row r="170" ht="15.75" customHeight="1">
      <c r="A170" s="40"/>
      <c r="B170" s="41"/>
      <c r="C170" s="41"/>
      <c r="D170" s="41"/>
      <c r="E170" s="41"/>
      <c r="F170" s="41"/>
      <c r="G170" s="40"/>
      <c r="H170" s="40"/>
      <c r="I170" s="40"/>
      <c r="J170" s="40"/>
      <c r="K170" s="40"/>
      <c r="L170" s="40"/>
      <c r="M170" s="40"/>
      <c r="N170" s="40"/>
      <c r="O170" s="40"/>
      <c r="P170" s="40"/>
      <c r="Q170" s="40"/>
      <c r="R170" s="40"/>
      <c r="S170" s="40"/>
      <c r="T170" s="40"/>
      <c r="U170" s="40"/>
      <c r="V170" s="7"/>
      <c r="W170" s="40"/>
      <c r="X170" s="40"/>
      <c r="Y170" s="42"/>
      <c r="Z170" s="42"/>
      <c r="AA170" s="42"/>
      <c r="AB170" s="42"/>
      <c r="AC170" s="42"/>
      <c r="AD170" s="42"/>
    </row>
    <row r="171" ht="15.75" customHeight="1">
      <c r="A171" s="40"/>
      <c r="B171" s="41"/>
      <c r="C171" s="41"/>
      <c r="D171" s="41"/>
      <c r="E171" s="41"/>
      <c r="F171" s="41"/>
      <c r="G171" s="40"/>
      <c r="H171" s="40"/>
      <c r="I171" s="40"/>
      <c r="J171" s="40"/>
      <c r="K171" s="40"/>
      <c r="L171" s="40"/>
      <c r="M171" s="40"/>
      <c r="N171" s="40"/>
      <c r="O171" s="40"/>
      <c r="P171" s="40"/>
      <c r="Q171" s="40"/>
      <c r="R171" s="40"/>
      <c r="S171" s="40"/>
      <c r="T171" s="40"/>
      <c r="U171" s="40"/>
      <c r="V171" s="7"/>
      <c r="W171" s="40"/>
      <c r="X171" s="40"/>
      <c r="Y171" s="42"/>
      <c r="Z171" s="42"/>
      <c r="AA171" s="42"/>
      <c r="AB171" s="42"/>
      <c r="AC171" s="42"/>
      <c r="AD171" s="42"/>
    </row>
    <row r="172" ht="15.75" customHeight="1">
      <c r="A172" s="40"/>
      <c r="B172" s="41"/>
      <c r="C172" s="41"/>
      <c r="D172" s="41"/>
      <c r="E172" s="41"/>
      <c r="F172" s="41"/>
      <c r="G172" s="40"/>
      <c r="H172" s="40"/>
      <c r="I172" s="40"/>
      <c r="J172" s="40"/>
      <c r="K172" s="40"/>
      <c r="L172" s="40"/>
      <c r="M172" s="40"/>
      <c r="N172" s="40"/>
      <c r="O172" s="40"/>
      <c r="P172" s="40"/>
      <c r="Q172" s="40"/>
      <c r="R172" s="40"/>
      <c r="S172" s="40"/>
      <c r="T172" s="40"/>
      <c r="U172" s="40"/>
      <c r="V172" s="7"/>
      <c r="W172" s="40"/>
      <c r="X172" s="40"/>
      <c r="Y172" s="42"/>
      <c r="Z172" s="42"/>
      <c r="AA172" s="42"/>
      <c r="AB172" s="42"/>
      <c r="AC172" s="42"/>
      <c r="AD172" s="42"/>
    </row>
    <row r="173" ht="15.75" customHeight="1">
      <c r="A173" s="40"/>
      <c r="B173" s="41"/>
      <c r="C173" s="41"/>
      <c r="D173" s="41"/>
      <c r="E173" s="41"/>
      <c r="F173" s="41"/>
      <c r="G173" s="40"/>
      <c r="H173" s="40"/>
      <c r="I173" s="40"/>
      <c r="J173" s="40"/>
      <c r="K173" s="40"/>
      <c r="L173" s="40"/>
      <c r="M173" s="40"/>
      <c r="N173" s="40"/>
      <c r="O173" s="40"/>
      <c r="P173" s="40"/>
      <c r="Q173" s="40"/>
      <c r="R173" s="40"/>
      <c r="S173" s="40"/>
      <c r="T173" s="40"/>
      <c r="U173" s="40"/>
      <c r="V173" s="7"/>
      <c r="W173" s="40"/>
      <c r="X173" s="40"/>
      <c r="Y173" s="42"/>
      <c r="Z173" s="42"/>
      <c r="AA173" s="42"/>
      <c r="AB173" s="42"/>
      <c r="AC173" s="42"/>
      <c r="AD173" s="42"/>
    </row>
    <row r="174" ht="15.75" customHeight="1">
      <c r="A174" s="40"/>
      <c r="B174" s="41"/>
      <c r="C174" s="41"/>
      <c r="D174" s="41"/>
      <c r="E174" s="41"/>
      <c r="F174" s="41"/>
      <c r="G174" s="40"/>
      <c r="H174" s="40"/>
      <c r="I174" s="40"/>
      <c r="J174" s="40"/>
      <c r="K174" s="40"/>
      <c r="L174" s="40"/>
      <c r="M174" s="40"/>
      <c r="N174" s="40"/>
      <c r="O174" s="40"/>
      <c r="P174" s="40"/>
      <c r="Q174" s="40"/>
      <c r="R174" s="40"/>
      <c r="S174" s="40"/>
      <c r="T174" s="40"/>
      <c r="U174" s="40"/>
      <c r="V174" s="7"/>
      <c r="W174" s="40"/>
      <c r="X174" s="40"/>
      <c r="Y174" s="42"/>
      <c r="Z174" s="42"/>
      <c r="AA174" s="42"/>
      <c r="AB174" s="42"/>
      <c r="AC174" s="42"/>
      <c r="AD174" s="42"/>
    </row>
    <row r="175" ht="15.75" customHeight="1">
      <c r="A175" s="40"/>
      <c r="B175" s="41"/>
      <c r="C175" s="41"/>
      <c r="D175" s="41"/>
      <c r="E175" s="41"/>
      <c r="F175" s="41"/>
      <c r="G175" s="40"/>
      <c r="H175" s="40"/>
      <c r="I175" s="40"/>
      <c r="J175" s="40"/>
      <c r="K175" s="40"/>
      <c r="L175" s="40"/>
      <c r="M175" s="40"/>
      <c r="N175" s="40"/>
      <c r="O175" s="40"/>
      <c r="P175" s="40"/>
      <c r="Q175" s="40"/>
      <c r="R175" s="40"/>
      <c r="S175" s="40"/>
      <c r="T175" s="40"/>
      <c r="U175" s="40"/>
      <c r="V175" s="7"/>
      <c r="W175" s="40"/>
      <c r="X175" s="40"/>
      <c r="Y175" s="42"/>
      <c r="Z175" s="42"/>
      <c r="AA175" s="42"/>
      <c r="AB175" s="42"/>
      <c r="AC175" s="42"/>
      <c r="AD175" s="42"/>
    </row>
    <row r="176" ht="15.75" customHeight="1">
      <c r="A176" s="40"/>
      <c r="B176" s="41"/>
      <c r="C176" s="41"/>
      <c r="D176" s="41"/>
      <c r="E176" s="41"/>
      <c r="F176" s="41"/>
      <c r="G176" s="40"/>
      <c r="H176" s="40"/>
      <c r="I176" s="40"/>
      <c r="J176" s="40"/>
      <c r="K176" s="40"/>
      <c r="L176" s="40"/>
      <c r="M176" s="40"/>
      <c r="N176" s="40"/>
      <c r="O176" s="40"/>
      <c r="P176" s="40"/>
      <c r="Q176" s="40"/>
      <c r="R176" s="40"/>
      <c r="S176" s="40"/>
      <c r="T176" s="40"/>
      <c r="U176" s="40"/>
      <c r="V176" s="7"/>
      <c r="W176" s="40"/>
      <c r="X176" s="40"/>
      <c r="Y176" s="42"/>
      <c r="Z176" s="42"/>
      <c r="AA176" s="42"/>
      <c r="AB176" s="42"/>
      <c r="AC176" s="42"/>
      <c r="AD176" s="42"/>
    </row>
    <row r="177" ht="15.75" customHeight="1">
      <c r="A177" s="40"/>
      <c r="B177" s="41"/>
      <c r="C177" s="41"/>
      <c r="D177" s="41"/>
      <c r="E177" s="41"/>
      <c r="F177" s="41"/>
      <c r="G177" s="40"/>
      <c r="H177" s="40"/>
      <c r="I177" s="40"/>
      <c r="J177" s="40"/>
      <c r="K177" s="40"/>
      <c r="L177" s="40"/>
      <c r="M177" s="40"/>
      <c r="N177" s="40"/>
      <c r="O177" s="40"/>
      <c r="P177" s="40"/>
      <c r="Q177" s="40"/>
      <c r="R177" s="40"/>
      <c r="S177" s="40"/>
      <c r="T177" s="40"/>
      <c r="U177" s="40"/>
      <c r="V177" s="7"/>
      <c r="W177" s="40"/>
      <c r="X177" s="40"/>
      <c r="Y177" s="42"/>
      <c r="Z177" s="42"/>
      <c r="AA177" s="42"/>
      <c r="AB177" s="42"/>
      <c r="AC177" s="42"/>
      <c r="AD177" s="42"/>
    </row>
    <row r="178" ht="15.75" customHeight="1">
      <c r="A178" s="40"/>
      <c r="B178" s="41"/>
      <c r="C178" s="41"/>
      <c r="D178" s="41"/>
      <c r="E178" s="41"/>
      <c r="F178" s="41"/>
      <c r="G178" s="40"/>
      <c r="H178" s="40"/>
      <c r="I178" s="40"/>
      <c r="J178" s="40"/>
      <c r="K178" s="40"/>
      <c r="L178" s="40"/>
      <c r="M178" s="40"/>
      <c r="N178" s="40"/>
      <c r="O178" s="40"/>
      <c r="P178" s="40"/>
      <c r="Q178" s="40"/>
      <c r="R178" s="40"/>
      <c r="S178" s="40"/>
      <c r="T178" s="40"/>
      <c r="U178" s="40"/>
      <c r="V178" s="7"/>
      <c r="W178" s="40"/>
      <c r="X178" s="40"/>
      <c r="Y178" s="42"/>
      <c r="Z178" s="42"/>
      <c r="AA178" s="42"/>
      <c r="AB178" s="42"/>
      <c r="AC178" s="42"/>
      <c r="AD178" s="42"/>
    </row>
    <row r="179" ht="15.75" customHeight="1">
      <c r="A179" s="40"/>
      <c r="B179" s="41"/>
      <c r="C179" s="41"/>
      <c r="D179" s="41"/>
      <c r="E179" s="41"/>
      <c r="F179" s="41"/>
      <c r="G179" s="40"/>
      <c r="H179" s="40"/>
      <c r="I179" s="40"/>
      <c r="J179" s="40"/>
      <c r="K179" s="40"/>
      <c r="L179" s="40"/>
      <c r="M179" s="40"/>
      <c r="N179" s="40"/>
      <c r="O179" s="40"/>
      <c r="P179" s="40"/>
      <c r="Q179" s="40"/>
      <c r="R179" s="40"/>
      <c r="S179" s="40"/>
      <c r="T179" s="40"/>
      <c r="U179" s="40"/>
      <c r="V179" s="7"/>
      <c r="W179" s="40"/>
      <c r="X179" s="40"/>
      <c r="Y179" s="42"/>
      <c r="Z179" s="42"/>
      <c r="AA179" s="42"/>
      <c r="AB179" s="42"/>
      <c r="AC179" s="42"/>
      <c r="AD179" s="42"/>
    </row>
    <row r="180" ht="15.75" customHeight="1">
      <c r="A180" s="40"/>
      <c r="B180" s="41"/>
      <c r="C180" s="41"/>
      <c r="D180" s="41"/>
      <c r="E180" s="41"/>
      <c r="F180" s="41"/>
      <c r="G180" s="40"/>
      <c r="H180" s="40"/>
      <c r="I180" s="40"/>
      <c r="J180" s="40"/>
      <c r="K180" s="40"/>
      <c r="L180" s="40"/>
      <c r="M180" s="40"/>
      <c r="N180" s="40"/>
      <c r="O180" s="40"/>
      <c r="P180" s="40"/>
      <c r="Q180" s="40"/>
      <c r="R180" s="40"/>
      <c r="S180" s="40"/>
      <c r="T180" s="40"/>
      <c r="U180" s="40"/>
      <c r="V180" s="7"/>
      <c r="W180" s="40"/>
      <c r="X180" s="40"/>
      <c r="Y180" s="42"/>
      <c r="Z180" s="42"/>
      <c r="AA180" s="42"/>
      <c r="AB180" s="42"/>
      <c r="AC180" s="42"/>
      <c r="AD180" s="42"/>
    </row>
    <row r="181" ht="15.75" customHeight="1">
      <c r="A181" s="40"/>
      <c r="B181" s="41"/>
      <c r="C181" s="41"/>
      <c r="D181" s="41"/>
      <c r="E181" s="41"/>
      <c r="F181" s="41"/>
      <c r="G181" s="40"/>
      <c r="H181" s="40"/>
      <c r="I181" s="40"/>
      <c r="J181" s="40"/>
      <c r="K181" s="40"/>
      <c r="L181" s="40"/>
      <c r="M181" s="40"/>
      <c r="N181" s="40"/>
      <c r="O181" s="40"/>
      <c r="P181" s="40"/>
      <c r="Q181" s="40"/>
      <c r="R181" s="40"/>
      <c r="S181" s="40"/>
      <c r="T181" s="40"/>
      <c r="U181" s="40"/>
      <c r="V181" s="7"/>
      <c r="W181" s="40"/>
      <c r="X181" s="40"/>
      <c r="Y181" s="42"/>
      <c r="Z181" s="42"/>
      <c r="AA181" s="42"/>
      <c r="AB181" s="42"/>
      <c r="AC181" s="42"/>
      <c r="AD181" s="42"/>
    </row>
    <row r="182" ht="15.75" customHeight="1">
      <c r="A182" s="40"/>
      <c r="B182" s="41"/>
      <c r="C182" s="41"/>
      <c r="D182" s="41"/>
      <c r="E182" s="41"/>
      <c r="F182" s="41"/>
      <c r="G182" s="40"/>
      <c r="H182" s="40"/>
      <c r="I182" s="40"/>
      <c r="J182" s="40"/>
      <c r="K182" s="40"/>
      <c r="L182" s="40"/>
      <c r="M182" s="40"/>
      <c r="N182" s="40"/>
      <c r="O182" s="40"/>
      <c r="P182" s="40"/>
      <c r="Q182" s="40"/>
      <c r="R182" s="40"/>
      <c r="S182" s="40"/>
      <c r="T182" s="40"/>
      <c r="U182" s="40"/>
      <c r="V182" s="7"/>
      <c r="W182" s="40"/>
      <c r="X182" s="40"/>
      <c r="Y182" s="42"/>
      <c r="Z182" s="42"/>
      <c r="AA182" s="42"/>
      <c r="AB182" s="42"/>
      <c r="AC182" s="42"/>
      <c r="AD182" s="42"/>
    </row>
    <row r="183" ht="15.75" customHeight="1">
      <c r="A183" s="40"/>
      <c r="B183" s="41"/>
      <c r="C183" s="41"/>
      <c r="D183" s="41"/>
      <c r="E183" s="41"/>
      <c r="F183" s="41"/>
      <c r="G183" s="40"/>
      <c r="H183" s="40"/>
      <c r="I183" s="40"/>
      <c r="J183" s="40"/>
      <c r="K183" s="40"/>
      <c r="L183" s="40"/>
      <c r="M183" s="40"/>
      <c r="N183" s="40"/>
      <c r="O183" s="40"/>
      <c r="P183" s="40"/>
      <c r="Q183" s="40"/>
      <c r="R183" s="40"/>
      <c r="S183" s="40"/>
      <c r="T183" s="40"/>
      <c r="U183" s="40"/>
      <c r="V183" s="7"/>
      <c r="W183" s="40"/>
      <c r="X183" s="40"/>
      <c r="Y183" s="42"/>
      <c r="Z183" s="42"/>
      <c r="AA183" s="42"/>
      <c r="AB183" s="42"/>
      <c r="AC183" s="42"/>
      <c r="AD183" s="42"/>
    </row>
    <row r="184" ht="15.75" customHeight="1">
      <c r="A184" s="40"/>
      <c r="B184" s="41"/>
      <c r="C184" s="41"/>
      <c r="D184" s="41"/>
      <c r="E184" s="41"/>
      <c r="F184" s="41"/>
      <c r="G184" s="40"/>
      <c r="H184" s="40"/>
      <c r="I184" s="40"/>
      <c r="J184" s="40"/>
      <c r="K184" s="40"/>
      <c r="L184" s="40"/>
      <c r="M184" s="40"/>
      <c r="N184" s="40"/>
      <c r="O184" s="40"/>
      <c r="P184" s="40"/>
      <c r="Q184" s="40"/>
      <c r="R184" s="40"/>
      <c r="S184" s="40"/>
      <c r="T184" s="40"/>
      <c r="U184" s="40"/>
      <c r="V184" s="7"/>
      <c r="W184" s="40"/>
      <c r="X184" s="40"/>
      <c r="Y184" s="42"/>
      <c r="Z184" s="42"/>
      <c r="AA184" s="42"/>
      <c r="AB184" s="42"/>
      <c r="AC184" s="42"/>
      <c r="AD184" s="42"/>
    </row>
    <row r="185" ht="15.75" customHeight="1">
      <c r="A185" s="40"/>
      <c r="B185" s="41"/>
      <c r="C185" s="41"/>
      <c r="D185" s="41"/>
      <c r="E185" s="41"/>
      <c r="F185" s="41"/>
      <c r="G185" s="40"/>
      <c r="H185" s="40"/>
      <c r="I185" s="40"/>
      <c r="J185" s="40"/>
      <c r="K185" s="40"/>
      <c r="L185" s="40"/>
      <c r="M185" s="40"/>
      <c r="N185" s="40"/>
      <c r="O185" s="40"/>
      <c r="P185" s="40"/>
      <c r="Q185" s="40"/>
      <c r="R185" s="40"/>
      <c r="S185" s="40"/>
      <c r="T185" s="40"/>
      <c r="U185" s="40"/>
      <c r="V185" s="7"/>
      <c r="W185" s="40"/>
      <c r="X185" s="40"/>
      <c r="Y185" s="42"/>
      <c r="Z185" s="42"/>
      <c r="AA185" s="42"/>
      <c r="AB185" s="42"/>
      <c r="AC185" s="42"/>
      <c r="AD185" s="42"/>
    </row>
    <row r="186" ht="15.75" customHeight="1">
      <c r="A186" s="40"/>
      <c r="B186" s="41"/>
      <c r="C186" s="41"/>
      <c r="D186" s="41"/>
      <c r="E186" s="41"/>
      <c r="F186" s="41"/>
      <c r="G186" s="40"/>
      <c r="H186" s="40"/>
      <c r="I186" s="40"/>
      <c r="J186" s="40"/>
      <c r="K186" s="40"/>
      <c r="L186" s="40"/>
      <c r="M186" s="40"/>
      <c r="N186" s="40"/>
      <c r="O186" s="40"/>
      <c r="P186" s="40"/>
      <c r="Q186" s="40"/>
      <c r="R186" s="40"/>
      <c r="S186" s="40"/>
      <c r="T186" s="40"/>
      <c r="U186" s="40"/>
      <c r="V186" s="7"/>
      <c r="W186" s="40"/>
      <c r="X186" s="40"/>
      <c r="Y186" s="42"/>
      <c r="Z186" s="42"/>
      <c r="AA186" s="42"/>
      <c r="AB186" s="42"/>
      <c r="AC186" s="42"/>
      <c r="AD186" s="42"/>
    </row>
    <row r="187" ht="15.75" customHeight="1">
      <c r="A187" s="40"/>
      <c r="B187" s="41"/>
      <c r="C187" s="41"/>
      <c r="D187" s="41"/>
      <c r="E187" s="41"/>
      <c r="F187" s="41"/>
      <c r="G187" s="40"/>
      <c r="H187" s="40"/>
      <c r="I187" s="40"/>
      <c r="J187" s="40"/>
      <c r="K187" s="40"/>
      <c r="L187" s="40"/>
      <c r="M187" s="40"/>
      <c r="N187" s="40"/>
      <c r="O187" s="40"/>
      <c r="P187" s="40"/>
      <c r="Q187" s="40"/>
      <c r="R187" s="40"/>
      <c r="S187" s="40"/>
      <c r="T187" s="40"/>
      <c r="U187" s="40"/>
      <c r="V187" s="7"/>
      <c r="W187" s="40"/>
      <c r="X187" s="40"/>
      <c r="Y187" s="42"/>
      <c r="Z187" s="42"/>
      <c r="AA187" s="42"/>
      <c r="AB187" s="42"/>
      <c r="AC187" s="42"/>
      <c r="AD187" s="42"/>
    </row>
    <row r="188" ht="15.75" customHeight="1">
      <c r="A188" s="40"/>
      <c r="B188" s="41"/>
      <c r="C188" s="41"/>
      <c r="D188" s="41"/>
      <c r="E188" s="41"/>
      <c r="F188" s="41"/>
      <c r="G188" s="40"/>
      <c r="H188" s="40"/>
      <c r="I188" s="40"/>
      <c r="J188" s="40"/>
      <c r="K188" s="40"/>
      <c r="L188" s="40"/>
      <c r="M188" s="40"/>
      <c r="N188" s="40"/>
      <c r="O188" s="40"/>
      <c r="P188" s="40"/>
      <c r="Q188" s="40"/>
      <c r="R188" s="40"/>
      <c r="S188" s="40"/>
      <c r="T188" s="40"/>
      <c r="U188" s="40"/>
      <c r="V188" s="7"/>
      <c r="W188" s="40"/>
      <c r="X188" s="40"/>
      <c r="Y188" s="42"/>
      <c r="Z188" s="42"/>
      <c r="AA188" s="42"/>
      <c r="AB188" s="42"/>
      <c r="AC188" s="42"/>
      <c r="AD188" s="42"/>
    </row>
    <row r="189" ht="15.75" customHeight="1">
      <c r="A189" s="40"/>
      <c r="B189" s="41"/>
      <c r="C189" s="41"/>
      <c r="D189" s="41"/>
      <c r="E189" s="41"/>
      <c r="F189" s="41"/>
      <c r="G189" s="40"/>
      <c r="H189" s="40"/>
      <c r="I189" s="40"/>
      <c r="J189" s="40"/>
      <c r="K189" s="40"/>
      <c r="L189" s="40"/>
      <c r="M189" s="40"/>
      <c r="N189" s="40"/>
      <c r="O189" s="40"/>
      <c r="P189" s="40"/>
      <c r="Q189" s="40"/>
      <c r="R189" s="40"/>
      <c r="S189" s="40"/>
      <c r="T189" s="40"/>
      <c r="U189" s="40"/>
      <c r="V189" s="7"/>
      <c r="W189" s="40"/>
      <c r="X189" s="40"/>
      <c r="Y189" s="42"/>
      <c r="Z189" s="42"/>
      <c r="AA189" s="42"/>
      <c r="AB189" s="42"/>
      <c r="AC189" s="42"/>
      <c r="AD189" s="42"/>
    </row>
    <row r="190" ht="15.75" customHeight="1">
      <c r="A190" s="40"/>
      <c r="B190" s="41"/>
      <c r="C190" s="41"/>
      <c r="D190" s="41"/>
      <c r="E190" s="41"/>
      <c r="F190" s="41"/>
      <c r="G190" s="40"/>
      <c r="H190" s="40"/>
      <c r="I190" s="40"/>
      <c r="J190" s="40"/>
      <c r="K190" s="40"/>
      <c r="L190" s="40"/>
      <c r="M190" s="40"/>
      <c r="N190" s="40"/>
      <c r="O190" s="40"/>
      <c r="P190" s="40"/>
      <c r="Q190" s="40"/>
      <c r="R190" s="40"/>
      <c r="S190" s="40"/>
      <c r="T190" s="40"/>
      <c r="U190" s="40"/>
      <c r="V190" s="7"/>
      <c r="W190" s="40"/>
      <c r="X190" s="40"/>
      <c r="Y190" s="42"/>
      <c r="Z190" s="42"/>
      <c r="AA190" s="42"/>
      <c r="AB190" s="42"/>
      <c r="AC190" s="42"/>
      <c r="AD190" s="42"/>
    </row>
    <row r="191" ht="15.75" customHeight="1">
      <c r="A191" s="40"/>
      <c r="B191" s="41"/>
      <c r="C191" s="41"/>
      <c r="D191" s="41"/>
      <c r="E191" s="41"/>
      <c r="F191" s="41"/>
      <c r="G191" s="40"/>
      <c r="H191" s="40"/>
      <c r="I191" s="40"/>
      <c r="J191" s="40"/>
      <c r="K191" s="40"/>
      <c r="L191" s="40"/>
      <c r="M191" s="40"/>
      <c r="N191" s="40"/>
      <c r="O191" s="40"/>
      <c r="P191" s="40"/>
      <c r="Q191" s="40"/>
      <c r="R191" s="40"/>
      <c r="S191" s="40"/>
      <c r="T191" s="40"/>
      <c r="U191" s="40"/>
      <c r="V191" s="7"/>
      <c r="W191" s="40"/>
      <c r="X191" s="40"/>
      <c r="Y191" s="42"/>
      <c r="Z191" s="42"/>
      <c r="AA191" s="42"/>
      <c r="AB191" s="42"/>
      <c r="AC191" s="42"/>
      <c r="AD191" s="42"/>
    </row>
    <row r="192" ht="15.75" customHeight="1">
      <c r="A192" s="40"/>
      <c r="B192" s="41"/>
      <c r="C192" s="41"/>
      <c r="D192" s="41"/>
      <c r="E192" s="41"/>
      <c r="F192" s="41"/>
      <c r="G192" s="40"/>
      <c r="H192" s="40"/>
      <c r="I192" s="40"/>
      <c r="J192" s="40"/>
      <c r="K192" s="40"/>
      <c r="L192" s="40"/>
      <c r="M192" s="40"/>
      <c r="N192" s="40"/>
      <c r="O192" s="40"/>
      <c r="P192" s="40"/>
      <c r="Q192" s="40"/>
      <c r="R192" s="40"/>
      <c r="S192" s="40"/>
      <c r="T192" s="40"/>
      <c r="U192" s="40"/>
      <c r="V192" s="7"/>
      <c r="W192" s="40"/>
      <c r="X192" s="40"/>
      <c r="Y192" s="42"/>
      <c r="Z192" s="42"/>
      <c r="AA192" s="42"/>
      <c r="AB192" s="42"/>
      <c r="AC192" s="42"/>
      <c r="AD192" s="42"/>
    </row>
    <row r="193" ht="15.75" customHeight="1">
      <c r="A193" s="40"/>
      <c r="B193" s="41"/>
      <c r="C193" s="41"/>
      <c r="D193" s="41"/>
      <c r="E193" s="41"/>
      <c r="F193" s="41"/>
      <c r="G193" s="40"/>
      <c r="H193" s="40"/>
      <c r="I193" s="40"/>
      <c r="J193" s="40"/>
      <c r="K193" s="40"/>
      <c r="L193" s="40"/>
      <c r="M193" s="40"/>
      <c r="N193" s="40"/>
      <c r="O193" s="40"/>
      <c r="P193" s="40"/>
      <c r="Q193" s="40"/>
      <c r="R193" s="40"/>
      <c r="S193" s="40"/>
      <c r="T193" s="40"/>
      <c r="U193" s="40"/>
      <c r="V193" s="7"/>
      <c r="W193" s="40"/>
      <c r="X193" s="40"/>
      <c r="Y193" s="42"/>
      <c r="Z193" s="42"/>
      <c r="AA193" s="42"/>
      <c r="AB193" s="42"/>
      <c r="AC193" s="42"/>
      <c r="AD193" s="42"/>
    </row>
    <row r="194" ht="15.75" customHeight="1">
      <c r="A194" s="40"/>
      <c r="B194" s="41"/>
      <c r="C194" s="41"/>
      <c r="D194" s="41"/>
      <c r="E194" s="41"/>
      <c r="F194" s="41"/>
      <c r="G194" s="40"/>
      <c r="H194" s="40"/>
      <c r="I194" s="40"/>
      <c r="J194" s="40"/>
      <c r="K194" s="40"/>
      <c r="L194" s="40"/>
      <c r="M194" s="40"/>
      <c r="N194" s="40"/>
      <c r="O194" s="40"/>
      <c r="P194" s="40"/>
      <c r="Q194" s="40"/>
      <c r="R194" s="40"/>
      <c r="S194" s="40"/>
      <c r="T194" s="40"/>
      <c r="U194" s="40"/>
      <c r="V194" s="7"/>
      <c r="W194" s="40"/>
      <c r="X194" s="40"/>
      <c r="Y194" s="42"/>
      <c r="Z194" s="42"/>
      <c r="AA194" s="42"/>
      <c r="AB194" s="42"/>
      <c r="AC194" s="42"/>
      <c r="AD194" s="42"/>
    </row>
    <row r="195" ht="15.75" customHeight="1">
      <c r="A195" s="40"/>
      <c r="B195" s="41"/>
      <c r="C195" s="41"/>
      <c r="D195" s="41"/>
      <c r="E195" s="41"/>
      <c r="F195" s="41"/>
      <c r="G195" s="40"/>
      <c r="H195" s="40"/>
      <c r="I195" s="40"/>
      <c r="J195" s="40"/>
      <c r="K195" s="40"/>
      <c r="L195" s="40"/>
      <c r="M195" s="40"/>
      <c r="N195" s="40"/>
      <c r="O195" s="40"/>
      <c r="P195" s="40"/>
      <c r="Q195" s="40"/>
      <c r="R195" s="40"/>
      <c r="S195" s="40"/>
      <c r="T195" s="40"/>
      <c r="U195" s="40"/>
      <c r="V195" s="7"/>
      <c r="W195" s="40"/>
      <c r="X195" s="40"/>
      <c r="Y195" s="42"/>
      <c r="Z195" s="42"/>
      <c r="AA195" s="42"/>
      <c r="AB195" s="42"/>
      <c r="AC195" s="42"/>
      <c r="AD195" s="42"/>
    </row>
    <row r="196" ht="15.75" customHeight="1">
      <c r="A196" s="40"/>
      <c r="B196" s="41"/>
      <c r="C196" s="41"/>
      <c r="D196" s="41"/>
      <c r="E196" s="41"/>
      <c r="F196" s="41"/>
      <c r="G196" s="40"/>
      <c r="H196" s="40"/>
      <c r="I196" s="40"/>
      <c r="J196" s="40"/>
      <c r="K196" s="40"/>
      <c r="L196" s="40"/>
      <c r="M196" s="40"/>
      <c r="N196" s="40"/>
      <c r="O196" s="40"/>
      <c r="P196" s="40"/>
      <c r="Q196" s="40"/>
      <c r="R196" s="40"/>
      <c r="S196" s="40"/>
      <c r="T196" s="40"/>
      <c r="U196" s="40"/>
      <c r="V196" s="7"/>
      <c r="W196" s="40"/>
      <c r="X196" s="40"/>
      <c r="Y196" s="42"/>
      <c r="Z196" s="42"/>
      <c r="AA196" s="42"/>
      <c r="AB196" s="42"/>
      <c r="AC196" s="42"/>
      <c r="AD196" s="42"/>
    </row>
    <row r="197" ht="15.75" customHeight="1">
      <c r="A197" s="40"/>
      <c r="B197" s="41"/>
      <c r="C197" s="41"/>
      <c r="D197" s="41"/>
      <c r="E197" s="41"/>
      <c r="F197" s="41"/>
      <c r="G197" s="40"/>
      <c r="H197" s="40"/>
      <c r="I197" s="40"/>
      <c r="J197" s="40"/>
      <c r="K197" s="40"/>
      <c r="L197" s="40"/>
      <c r="M197" s="40"/>
      <c r="N197" s="40"/>
      <c r="O197" s="40"/>
      <c r="P197" s="40"/>
      <c r="Q197" s="40"/>
      <c r="R197" s="40"/>
      <c r="S197" s="40"/>
      <c r="T197" s="40"/>
      <c r="U197" s="40"/>
      <c r="V197" s="7"/>
      <c r="W197" s="40"/>
      <c r="X197" s="40"/>
      <c r="Y197" s="42"/>
      <c r="Z197" s="42"/>
      <c r="AA197" s="42"/>
      <c r="AB197" s="42"/>
      <c r="AC197" s="42"/>
      <c r="AD197" s="42"/>
    </row>
    <row r="198" ht="15.75" customHeight="1">
      <c r="A198" s="40"/>
      <c r="B198" s="41"/>
      <c r="C198" s="41"/>
      <c r="D198" s="41"/>
      <c r="E198" s="41"/>
      <c r="F198" s="41"/>
      <c r="G198" s="40"/>
      <c r="H198" s="40"/>
      <c r="I198" s="40"/>
      <c r="J198" s="40"/>
      <c r="K198" s="40"/>
      <c r="L198" s="40"/>
      <c r="M198" s="40"/>
      <c r="N198" s="40"/>
      <c r="O198" s="40"/>
      <c r="P198" s="40"/>
      <c r="Q198" s="40"/>
      <c r="R198" s="40"/>
      <c r="S198" s="40"/>
      <c r="T198" s="40"/>
      <c r="U198" s="40"/>
      <c r="V198" s="7"/>
      <c r="W198" s="40"/>
      <c r="X198" s="40"/>
      <c r="Y198" s="42"/>
      <c r="Z198" s="42"/>
      <c r="AA198" s="42"/>
      <c r="AB198" s="42"/>
      <c r="AC198" s="42"/>
      <c r="AD198" s="42"/>
    </row>
    <row r="199" ht="15.75" customHeight="1">
      <c r="A199" s="40"/>
      <c r="B199" s="41"/>
      <c r="C199" s="41"/>
      <c r="D199" s="41"/>
      <c r="E199" s="41"/>
      <c r="F199" s="41"/>
      <c r="G199" s="40"/>
      <c r="H199" s="40"/>
      <c r="I199" s="40"/>
      <c r="J199" s="40"/>
      <c r="K199" s="40"/>
      <c r="L199" s="40"/>
      <c r="M199" s="40"/>
      <c r="N199" s="40"/>
      <c r="O199" s="40"/>
      <c r="P199" s="40"/>
      <c r="Q199" s="40"/>
      <c r="R199" s="40"/>
      <c r="S199" s="40"/>
      <c r="T199" s="40"/>
      <c r="U199" s="40"/>
      <c r="V199" s="7"/>
      <c r="W199" s="40"/>
      <c r="X199" s="40"/>
      <c r="Y199" s="42"/>
      <c r="Z199" s="42"/>
      <c r="AA199" s="42"/>
      <c r="AB199" s="42"/>
      <c r="AC199" s="42"/>
      <c r="AD199" s="42"/>
    </row>
    <row r="200" ht="15.75" customHeight="1">
      <c r="A200" s="40"/>
      <c r="B200" s="41"/>
      <c r="C200" s="41"/>
      <c r="D200" s="41"/>
      <c r="E200" s="41"/>
      <c r="F200" s="41"/>
      <c r="G200" s="40"/>
      <c r="H200" s="40"/>
      <c r="I200" s="40"/>
      <c r="J200" s="40"/>
      <c r="K200" s="40"/>
      <c r="L200" s="40"/>
      <c r="M200" s="40"/>
      <c r="N200" s="40"/>
      <c r="O200" s="40"/>
      <c r="P200" s="40"/>
      <c r="Q200" s="40"/>
      <c r="R200" s="40"/>
      <c r="S200" s="40"/>
      <c r="T200" s="40"/>
      <c r="U200" s="40"/>
      <c r="V200" s="7"/>
      <c r="W200" s="40"/>
      <c r="X200" s="40"/>
      <c r="Y200" s="42"/>
      <c r="Z200" s="42"/>
      <c r="AA200" s="42"/>
      <c r="AB200" s="42"/>
      <c r="AC200" s="42"/>
      <c r="AD200" s="42"/>
    </row>
    <row r="201" ht="15.75" customHeight="1">
      <c r="A201" s="40"/>
      <c r="B201" s="41"/>
      <c r="C201" s="41"/>
      <c r="D201" s="41"/>
      <c r="E201" s="41"/>
      <c r="F201" s="41"/>
      <c r="G201" s="40"/>
      <c r="H201" s="40"/>
      <c r="I201" s="40"/>
      <c r="J201" s="40"/>
      <c r="K201" s="40"/>
      <c r="L201" s="40"/>
      <c r="M201" s="40"/>
      <c r="N201" s="40"/>
      <c r="O201" s="40"/>
      <c r="P201" s="40"/>
      <c r="Q201" s="40"/>
      <c r="R201" s="40"/>
      <c r="S201" s="40"/>
      <c r="T201" s="40"/>
      <c r="U201" s="40"/>
      <c r="V201" s="7"/>
      <c r="W201" s="40"/>
      <c r="X201" s="40"/>
      <c r="Y201" s="42"/>
      <c r="Z201" s="42"/>
      <c r="AA201" s="42"/>
      <c r="AB201" s="42"/>
      <c r="AC201" s="42"/>
      <c r="AD201" s="42"/>
    </row>
    <row r="202" ht="15.75" customHeight="1">
      <c r="A202" s="40"/>
      <c r="B202" s="41"/>
      <c r="C202" s="41"/>
      <c r="D202" s="41"/>
      <c r="E202" s="41"/>
      <c r="F202" s="41"/>
      <c r="G202" s="40"/>
      <c r="H202" s="40"/>
      <c r="I202" s="40"/>
      <c r="J202" s="40"/>
      <c r="K202" s="40"/>
      <c r="L202" s="40"/>
      <c r="M202" s="40"/>
      <c r="N202" s="40"/>
      <c r="O202" s="40"/>
      <c r="P202" s="40"/>
      <c r="Q202" s="40"/>
      <c r="R202" s="40"/>
      <c r="S202" s="40"/>
      <c r="T202" s="40"/>
      <c r="U202" s="40"/>
      <c r="V202" s="7"/>
      <c r="W202" s="40"/>
      <c r="X202" s="40"/>
      <c r="Y202" s="42"/>
      <c r="Z202" s="42"/>
      <c r="AA202" s="42"/>
      <c r="AB202" s="42"/>
      <c r="AC202" s="42"/>
      <c r="AD202" s="42"/>
    </row>
    <row r="203" ht="15.75" customHeight="1">
      <c r="A203" s="40"/>
      <c r="B203" s="41"/>
      <c r="C203" s="41"/>
      <c r="D203" s="41"/>
      <c r="E203" s="41"/>
      <c r="F203" s="41"/>
      <c r="G203" s="40"/>
      <c r="H203" s="40"/>
      <c r="I203" s="40"/>
      <c r="J203" s="40"/>
      <c r="K203" s="40"/>
      <c r="L203" s="40"/>
      <c r="M203" s="40"/>
      <c r="N203" s="40"/>
      <c r="O203" s="40"/>
      <c r="P203" s="40"/>
      <c r="Q203" s="40"/>
      <c r="R203" s="40"/>
      <c r="S203" s="40"/>
      <c r="T203" s="40"/>
      <c r="U203" s="40"/>
      <c r="V203" s="7"/>
      <c r="W203" s="40"/>
      <c r="X203" s="40"/>
      <c r="Y203" s="42"/>
      <c r="Z203" s="42"/>
      <c r="AA203" s="42"/>
      <c r="AB203" s="42"/>
      <c r="AC203" s="42"/>
      <c r="AD203" s="42"/>
    </row>
    <row r="204" ht="15.75" customHeight="1">
      <c r="A204" s="40"/>
      <c r="B204" s="41"/>
      <c r="C204" s="41"/>
      <c r="D204" s="41"/>
      <c r="E204" s="41"/>
      <c r="F204" s="41"/>
      <c r="G204" s="40"/>
      <c r="H204" s="40"/>
      <c r="I204" s="40"/>
      <c r="J204" s="40"/>
      <c r="K204" s="40"/>
      <c r="L204" s="40"/>
      <c r="M204" s="40"/>
      <c r="N204" s="40"/>
      <c r="O204" s="40"/>
      <c r="P204" s="40"/>
      <c r="Q204" s="40"/>
      <c r="R204" s="40"/>
      <c r="S204" s="40"/>
      <c r="T204" s="40"/>
      <c r="U204" s="40"/>
      <c r="V204" s="7"/>
      <c r="W204" s="40"/>
      <c r="X204" s="40"/>
      <c r="Y204" s="42"/>
      <c r="Z204" s="42"/>
      <c r="AA204" s="42"/>
      <c r="AB204" s="42"/>
      <c r="AC204" s="42"/>
      <c r="AD204" s="42"/>
    </row>
    <row r="205" ht="15.75" customHeight="1">
      <c r="A205" s="40"/>
      <c r="B205" s="41"/>
      <c r="C205" s="41"/>
      <c r="D205" s="41"/>
      <c r="E205" s="41"/>
      <c r="F205" s="41"/>
      <c r="G205" s="40"/>
      <c r="H205" s="40"/>
      <c r="I205" s="40"/>
      <c r="J205" s="40"/>
      <c r="K205" s="40"/>
      <c r="L205" s="40"/>
      <c r="M205" s="40"/>
      <c r="N205" s="40"/>
      <c r="O205" s="40"/>
      <c r="P205" s="40"/>
      <c r="Q205" s="40"/>
      <c r="R205" s="40"/>
      <c r="S205" s="40"/>
      <c r="T205" s="40"/>
      <c r="U205" s="40"/>
      <c r="V205" s="7"/>
      <c r="W205" s="40"/>
      <c r="X205" s="40"/>
      <c r="Y205" s="42"/>
      <c r="Z205" s="42"/>
      <c r="AA205" s="42"/>
      <c r="AB205" s="42"/>
      <c r="AC205" s="42"/>
      <c r="AD205" s="42"/>
    </row>
    <row r="206" ht="15.75" customHeight="1">
      <c r="A206" s="40"/>
      <c r="B206" s="41"/>
      <c r="C206" s="41"/>
      <c r="D206" s="41"/>
      <c r="E206" s="41"/>
      <c r="F206" s="41"/>
      <c r="G206" s="40"/>
      <c r="H206" s="40"/>
      <c r="I206" s="40"/>
      <c r="J206" s="40"/>
      <c r="K206" s="40"/>
      <c r="L206" s="40"/>
      <c r="M206" s="40"/>
      <c r="N206" s="40"/>
      <c r="O206" s="40"/>
      <c r="P206" s="40"/>
      <c r="Q206" s="40"/>
      <c r="R206" s="40"/>
      <c r="S206" s="40"/>
      <c r="T206" s="40"/>
      <c r="U206" s="40"/>
      <c r="V206" s="7"/>
      <c r="W206" s="40"/>
      <c r="X206" s="40"/>
      <c r="Y206" s="42"/>
      <c r="Z206" s="42"/>
      <c r="AA206" s="42"/>
      <c r="AB206" s="42"/>
      <c r="AC206" s="42"/>
      <c r="AD206" s="42"/>
    </row>
    <row r="207" ht="15.75" customHeight="1">
      <c r="A207" s="40"/>
      <c r="B207" s="41"/>
      <c r="C207" s="41"/>
      <c r="D207" s="41"/>
      <c r="E207" s="41"/>
      <c r="F207" s="41"/>
      <c r="G207" s="40"/>
      <c r="H207" s="40"/>
      <c r="I207" s="40"/>
      <c r="J207" s="40"/>
      <c r="K207" s="40"/>
      <c r="L207" s="40"/>
      <c r="M207" s="40"/>
      <c r="N207" s="40"/>
      <c r="O207" s="40"/>
      <c r="P207" s="40"/>
      <c r="Q207" s="40"/>
      <c r="R207" s="40"/>
      <c r="S207" s="40"/>
      <c r="T207" s="40"/>
      <c r="U207" s="40"/>
      <c r="V207" s="7"/>
      <c r="W207" s="40"/>
      <c r="X207" s="40"/>
      <c r="Y207" s="42"/>
      <c r="Z207" s="42"/>
      <c r="AA207" s="42"/>
      <c r="AB207" s="42"/>
      <c r="AC207" s="42"/>
      <c r="AD207" s="42"/>
    </row>
    <row r="208" ht="15.75" customHeight="1">
      <c r="A208" s="40"/>
      <c r="B208" s="41"/>
      <c r="C208" s="41"/>
      <c r="D208" s="41"/>
      <c r="E208" s="41"/>
      <c r="F208" s="41"/>
      <c r="G208" s="40"/>
      <c r="H208" s="40"/>
      <c r="I208" s="40"/>
      <c r="J208" s="40"/>
      <c r="K208" s="40"/>
      <c r="L208" s="40"/>
      <c r="M208" s="40"/>
      <c r="N208" s="40"/>
      <c r="O208" s="40"/>
      <c r="P208" s="40"/>
      <c r="Q208" s="40"/>
      <c r="R208" s="40"/>
      <c r="S208" s="40"/>
      <c r="T208" s="40"/>
      <c r="U208" s="40"/>
      <c r="V208" s="7"/>
      <c r="W208" s="40"/>
      <c r="X208" s="40"/>
      <c r="Y208" s="42"/>
      <c r="Z208" s="42"/>
      <c r="AA208" s="42"/>
      <c r="AB208" s="42"/>
      <c r="AC208" s="42"/>
      <c r="AD208" s="42"/>
    </row>
    <row r="209" ht="15.75" customHeight="1">
      <c r="A209" s="40"/>
      <c r="B209" s="41"/>
      <c r="C209" s="41"/>
      <c r="D209" s="41"/>
      <c r="E209" s="41"/>
      <c r="F209" s="41"/>
      <c r="G209" s="40"/>
      <c r="H209" s="40"/>
      <c r="I209" s="40"/>
      <c r="J209" s="40"/>
      <c r="K209" s="40"/>
      <c r="L209" s="40"/>
      <c r="M209" s="40"/>
      <c r="N209" s="40"/>
      <c r="O209" s="40"/>
      <c r="P209" s="40"/>
      <c r="Q209" s="40"/>
      <c r="R209" s="40"/>
      <c r="S209" s="40"/>
      <c r="T209" s="40"/>
      <c r="U209" s="40"/>
      <c r="V209" s="7"/>
      <c r="W209" s="40"/>
      <c r="X209" s="40"/>
      <c r="Y209" s="42"/>
      <c r="Z209" s="42"/>
      <c r="AA209" s="42"/>
      <c r="AB209" s="42"/>
      <c r="AC209" s="42"/>
      <c r="AD209" s="42"/>
    </row>
    <row r="210" ht="15.75" customHeight="1">
      <c r="A210" s="40"/>
      <c r="B210" s="41"/>
      <c r="C210" s="41"/>
      <c r="D210" s="41"/>
      <c r="E210" s="41"/>
      <c r="F210" s="41"/>
      <c r="G210" s="40"/>
      <c r="H210" s="40"/>
      <c r="I210" s="40"/>
      <c r="J210" s="40"/>
      <c r="K210" s="40"/>
      <c r="L210" s="40"/>
      <c r="M210" s="40"/>
      <c r="N210" s="40"/>
      <c r="O210" s="40"/>
      <c r="P210" s="40"/>
      <c r="Q210" s="40"/>
      <c r="R210" s="40"/>
      <c r="S210" s="40"/>
      <c r="T210" s="40"/>
      <c r="U210" s="40"/>
      <c r="V210" s="7"/>
      <c r="W210" s="40"/>
      <c r="X210" s="40"/>
      <c r="Y210" s="42"/>
      <c r="Z210" s="42"/>
      <c r="AA210" s="42"/>
      <c r="AB210" s="42"/>
      <c r="AC210" s="42"/>
      <c r="AD210" s="42"/>
    </row>
    <row r="211" ht="15.75" customHeight="1">
      <c r="A211" s="40"/>
      <c r="B211" s="41"/>
      <c r="C211" s="41"/>
      <c r="D211" s="41"/>
      <c r="E211" s="41"/>
      <c r="F211" s="41"/>
      <c r="G211" s="40"/>
      <c r="H211" s="40"/>
      <c r="I211" s="40"/>
      <c r="J211" s="40"/>
      <c r="K211" s="40"/>
      <c r="L211" s="40"/>
      <c r="M211" s="40"/>
      <c r="N211" s="40"/>
      <c r="O211" s="40"/>
      <c r="P211" s="40"/>
      <c r="Q211" s="40"/>
      <c r="R211" s="40"/>
      <c r="S211" s="40"/>
      <c r="T211" s="40"/>
      <c r="U211" s="40"/>
      <c r="V211" s="7"/>
      <c r="W211" s="40"/>
      <c r="X211" s="40"/>
      <c r="Y211" s="42"/>
      <c r="Z211" s="42"/>
      <c r="AA211" s="42"/>
      <c r="AB211" s="42"/>
      <c r="AC211" s="42"/>
      <c r="AD211" s="42"/>
    </row>
    <row r="212" ht="15.75" customHeight="1">
      <c r="A212" s="40"/>
      <c r="B212" s="41"/>
      <c r="C212" s="41"/>
      <c r="D212" s="41"/>
      <c r="E212" s="41"/>
      <c r="F212" s="41"/>
      <c r="G212" s="40"/>
      <c r="H212" s="40"/>
      <c r="I212" s="40"/>
      <c r="J212" s="40"/>
      <c r="K212" s="40"/>
      <c r="L212" s="40"/>
      <c r="M212" s="40"/>
      <c r="N212" s="40"/>
      <c r="O212" s="40"/>
      <c r="P212" s="40"/>
      <c r="Q212" s="40"/>
      <c r="R212" s="40"/>
      <c r="S212" s="40"/>
      <c r="T212" s="40"/>
      <c r="U212" s="40"/>
      <c r="V212" s="7"/>
      <c r="W212" s="40"/>
      <c r="X212" s="40"/>
      <c r="Y212" s="42"/>
      <c r="Z212" s="42"/>
      <c r="AA212" s="42"/>
      <c r="AB212" s="42"/>
      <c r="AC212" s="42"/>
      <c r="AD212" s="42"/>
    </row>
    <row r="213" ht="15.75" customHeight="1">
      <c r="A213" s="40"/>
      <c r="B213" s="41"/>
      <c r="C213" s="41"/>
      <c r="D213" s="41"/>
      <c r="E213" s="41"/>
      <c r="F213" s="41"/>
      <c r="G213" s="40"/>
      <c r="H213" s="40"/>
      <c r="I213" s="40"/>
      <c r="J213" s="40"/>
      <c r="K213" s="40"/>
      <c r="L213" s="40"/>
      <c r="M213" s="40"/>
      <c r="N213" s="40"/>
      <c r="O213" s="40"/>
      <c r="P213" s="40"/>
      <c r="Q213" s="40"/>
      <c r="R213" s="40"/>
      <c r="S213" s="40"/>
      <c r="T213" s="40"/>
      <c r="U213" s="40"/>
      <c r="V213" s="7"/>
      <c r="W213" s="40"/>
      <c r="X213" s="40"/>
      <c r="Y213" s="42"/>
      <c r="Z213" s="42"/>
      <c r="AA213" s="42"/>
      <c r="AB213" s="42"/>
      <c r="AC213" s="42"/>
      <c r="AD213" s="42"/>
    </row>
    <row r="214" ht="15.75" customHeight="1">
      <c r="A214" s="40"/>
      <c r="B214" s="41"/>
      <c r="C214" s="41"/>
      <c r="D214" s="41"/>
      <c r="E214" s="41"/>
      <c r="F214" s="41"/>
      <c r="G214" s="40"/>
      <c r="H214" s="40"/>
      <c r="I214" s="40"/>
      <c r="J214" s="40"/>
      <c r="K214" s="40"/>
      <c r="L214" s="40"/>
      <c r="M214" s="40"/>
      <c r="N214" s="40"/>
      <c r="O214" s="40"/>
      <c r="P214" s="40"/>
      <c r="Q214" s="40"/>
      <c r="R214" s="40"/>
      <c r="S214" s="40"/>
      <c r="T214" s="40"/>
      <c r="U214" s="40"/>
      <c r="V214" s="7"/>
      <c r="W214" s="40"/>
      <c r="X214" s="40"/>
      <c r="Y214" s="42"/>
      <c r="Z214" s="42"/>
      <c r="AA214" s="42"/>
      <c r="AB214" s="42"/>
      <c r="AC214" s="42"/>
      <c r="AD214" s="42"/>
    </row>
    <row r="215" ht="15.75" customHeight="1">
      <c r="A215" s="40"/>
      <c r="B215" s="41"/>
      <c r="C215" s="41"/>
      <c r="D215" s="41"/>
      <c r="E215" s="41"/>
      <c r="F215" s="41"/>
      <c r="G215" s="40"/>
      <c r="H215" s="40"/>
      <c r="I215" s="40"/>
      <c r="J215" s="40"/>
      <c r="K215" s="40"/>
      <c r="L215" s="40"/>
      <c r="M215" s="40"/>
      <c r="N215" s="40"/>
      <c r="O215" s="40"/>
      <c r="P215" s="40"/>
      <c r="Q215" s="40"/>
      <c r="R215" s="40"/>
      <c r="S215" s="40"/>
      <c r="T215" s="40"/>
      <c r="U215" s="40"/>
      <c r="V215" s="7"/>
      <c r="W215" s="40"/>
      <c r="X215" s="40"/>
      <c r="Y215" s="42"/>
      <c r="Z215" s="42"/>
      <c r="AA215" s="42"/>
      <c r="AB215" s="42"/>
      <c r="AC215" s="42"/>
      <c r="AD215" s="42"/>
    </row>
    <row r="216" ht="15.75" customHeight="1">
      <c r="A216" s="40"/>
      <c r="B216" s="41"/>
      <c r="C216" s="41"/>
      <c r="D216" s="41"/>
      <c r="E216" s="41"/>
      <c r="F216" s="41"/>
      <c r="G216" s="40"/>
      <c r="H216" s="40"/>
      <c r="I216" s="40"/>
      <c r="J216" s="40"/>
      <c r="K216" s="40"/>
      <c r="L216" s="40"/>
      <c r="M216" s="40"/>
      <c r="N216" s="40"/>
      <c r="O216" s="40"/>
      <c r="P216" s="40"/>
      <c r="Q216" s="40"/>
      <c r="R216" s="40"/>
      <c r="S216" s="40"/>
      <c r="T216" s="40"/>
      <c r="U216" s="40"/>
      <c r="V216" s="7"/>
      <c r="W216" s="40"/>
      <c r="X216" s="40"/>
      <c r="Y216" s="42"/>
      <c r="Z216" s="42"/>
      <c r="AA216" s="42"/>
      <c r="AB216" s="42"/>
      <c r="AC216" s="42"/>
      <c r="AD216" s="42"/>
    </row>
    <row r="217" ht="15.75" customHeight="1">
      <c r="A217" s="40"/>
      <c r="B217" s="41"/>
      <c r="C217" s="41"/>
      <c r="D217" s="41"/>
      <c r="E217" s="41"/>
      <c r="F217" s="41"/>
      <c r="G217" s="40"/>
      <c r="H217" s="40"/>
      <c r="I217" s="40"/>
      <c r="J217" s="40"/>
      <c r="K217" s="40"/>
      <c r="L217" s="40"/>
      <c r="M217" s="40"/>
      <c r="N217" s="40"/>
      <c r="O217" s="40"/>
      <c r="P217" s="40"/>
      <c r="Q217" s="40"/>
      <c r="R217" s="40"/>
      <c r="S217" s="40"/>
      <c r="T217" s="40"/>
      <c r="U217" s="40"/>
      <c r="V217" s="7"/>
      <c r="W217" s="40"/>
      <c r="X217" s="40"/>
      <c r="Y217" s="42"/>
      <c r="Z217" s="42"/>
      <c r="AA217" s="42"/>
      <c r="AB217" s="42"/>
      <c r="AC217" s="42"/>
      <c r="AD217" s="42"/>
    </row>
    <row r="218" ht="15.75" customHeight="1">
      <c r="A218" s="40"/>
      <c r="B218" s="41"/>
      <c r="C218" s="41"/>
      <c r="D218" s="41"/>
      <c r="E218" s="41"/>
      <c r="F218" s="41"/>
      <c r="G218" s="40"/>
      <c r="H218" s="40"/>
      <c r="I218" s="40"/>
      <c r="J218" s="40"/>
      <c r="K218" s="40"/>
      <c r="L218" s="40"/>
      <c r="M218" s="40"/>
      <c r="N218" s="40"/>
      <c r="O218" s="40"/>
      <c r="P218" s="40"/>
      <c r="Q218" s="40"/>
      <c r="R218" s="40"/>
      <c r="S218" s="40"/>
      <c r="T218" s="40"/>
      <c r="U218" s="40"/>
      <c r="V218" s="7"/>
      <c r="W218" s="40"/>
      <c r="X218" s="40"/>
      <c r="Y218" s="42"/>
      <c r="Z218" s="42"/>
      <c r="AA218" s="42"/>
      <c r="AB218" s="42"/>
      <c r="AC218" s="42"/>
      <c r="AD218" s="42"/>
    </row>
    <row r="219" ht="15.75" customHeight="1">
      <c r="A219" s="40"/>
      <c r="B219" s="41"/>
      <c r="C219" s="41"/>
      <c r="D219" s="41"/>
      <c r="E219" s="41"/>
      <c r="F219" s="41"/>
      <c r="G219" s="40"/>
      <c r="H219" s="40"/>
      <c r="I219" s="40"/>
      <c r="J219" s="40"/>
      <c r="K219" s="40"/>
      <c r="L219" s="40"/>
      <c r="M219" s="40"/>
      <c r="N219" s="40"/>
      <c r="O219" s="40"/>
      <c r="P219" s="40"/>
      <c r="Q219" s="40"/>
      <c r="R219" s="40"/>
      <c r="S219" s="40"/>
      <c r="T219" s="40"/>
      <c r="U219" s="40"/>
      <c r="V219" s="7"/>
      <c r="W219" s="40"/>
      <c r="X219" s="40"/>
      <c r="Y219" s="42"/>
      <c r="Z219" s="42"/>
      <c r="AA219" s="42"/>
      <c r="AB219" s="42"/>
      <c r="AC219" s="42"/>
      <c r="AD219" s="42"/>
    </row>
    <row r="220" ht="15.75" customHeight="1">
      <c r="A220" s="40"/>
      <c r="B220" s="41"/>
      <c r="C220" s="41"/>
      <c r="D220" s="41"/>
      <c r="E220" s="41"/>
      <c r="F220" s="41"/>
      <c r="G220" s="40"/>
      <c r="H220" s="40"/>
      <c r="I220" s="40"/>
      <c r="J220" s="40"/>
      <c r="K220" s="40"/>
      <c r="L220" s="40"/>
      <c r="M220" s="40"/>
      <c r="N220" s="40"/>
      <c r="O220" s="40"/>
      <c r="P220" s="40"/>
      <c r="Q220" s="40"/>
      <c r="R220" s="40"/>
      <c r="S220" s="40"/>
      <c r="T220" s="40"/>
      <c r="U220" s="40"/>
      <c r="V220" s="7"/>
      <c r="W220" s="40"/>
      <c r="X220" s="40"/>
      <c r="Y220" s="42"/>
      <c r="Z220" s="42"/>
      <c r="AA220" s="42"/>
      <c r="AB220" s="42"/>
      <c r="AC220" s="42"/>
      <c r="AD220" s="42"/>
    </row>
    <row r="221" ht="15.75" customHeight="1">
      <c r="A221" s="40"/>
      <c r="B221" s="41"/>
      <c r="C221" s="41"/>
      <c r="D221" s="41"/>
      <c r="E221" s="41"/>
      <c r="F221" s="41"/>
      <c r="G221" s="40"/>
      <c r="H221" s="40"/>
      <c r="I221" s="40"/>
      <c r="J221" s="40"/>
      <c r="K221" s="40"/>
      <c r="L221" s="40"/>
      <c r="M221" s="40"/>
      <c r="N221" s="40"/>
      <c r="O221" s="40"/>
      <c r="P221" s="40"/>
      <c r="Q221" s="40"/>
      <c r="R221" s="40"/>
      <c r="S221" s="40"/>
      <c r="T221" s="40"/>
      <c r="U221" s="40"/>
      <c r="V221" s="7"/>
      <c r="W221" s="40"/>
      <c r="X221" s="40"/>
      <c r="Y221" s="42"/>
      <c r="Z221" s="42"/>
      <c r="AA221" s="42"/>
      <c r="AB221" s="42"/>
      <c r="AC221" s="42"/>
      <c r="AD221" s="42"/>
    </row>
    <row r="222" ht="15.75" customHeight="1">
      <c r="A222" s="40"/>
      <c r="B222" s="41"/>
      <c r="C222" s="41"/>
      <c r="D222" s="41"/>
      <c r="E222" s="41"/>
      <c r="F222" s="41"/>
      <c r="G222" s="40"/>
      <c r="H222" s="40"/>
      <c r="I222" s="40"/>
      <c r="J222" s="40"/>
      <c r="K222" s="40"/>
      <c r="L222" s="40"/>
      <c r="M222" s="40"/>
      <c r="N222" s="40"/>
      <c r="O222" s="40"/>
      <c r="P222" s="40"/>
      <c r="Q222" s="40"/>
      <c r="R222" s="40"/>
      <c r="S222" s="40"/>
      <c r="T222" s="40"/>
      <c r="U222" s="40"/>
      <c r="V222" s="7"/>
      <c r="W222" s="40"/>
      <c r="X222" s="40"/>
      <c r="Y222" s="42"/>
      <c r="Z222" s="42"/>
      <c r="AA222" s="42"/>
      <c r="AB222" s="42"/>
      <c r="AC222" s="42"/>
      <c r="AD222" s="42"/>
    </row>
    <row r="223" ht="15.75" customHeight="1">
      <c r="A223" s="40"/>
      <c r="B223" s="41"/>
      <c r="C223" s="41"/>
      <c r="D223" s="41"/>
      <c r="E223" s="41"/>
      <c r="F223" s="41"/>
      <c r="G223" s="40"/>
      <c r="H223" s="40"/>
      <c r="I223" s="40"/>
      <c r="J223" s="40"/>
      <c r="K223" s="40"/>
      <c r="L223" s="40"/>
      <c r="M223" s="40"/>
      <c r="N223" s="40"/>
      <c r="O223" s="40"/>
      <c r="P223" s="40"/>
      <c r="Q223" s="40"/>
      <c r="R223" s="40"/>
      <c r="S223" s="40"/>
      <c r="T223" s="40"/>
      <c r="U223" s="40"/>
      <c r="V223" s="7"/>
      <c r="W223" s="40"/>
      <c r="X223" s="40"/>
      <c r="Y223" s="42"/>
      <c r="Z223" s="42"/>
      <c r="AA223" s="42"/>
      <c r="AB223" s="42"/>
      <c r="AC223" s="42"/>
      <c r="AD223" s="42"/>
    </row>
    <row r="224" ht="15.75" customHeight="1">
      <c r="A224" s="40"/>
      <c r="B224" s="41"/>
      <c r="C224" s="41"/>
      <c r="D224" s="41"/>
      <c r="E224" s="41"/>
      <c r="F224" s="41"/>
      <c r="G224" s="40"/>
      <c r="H224" s="40"/>
      <c r="I224" s="40"/>
      <c r="J224" s="40"/>
      <c r="K224" s="40"/>
      <c r="L224" s="40"/>
      <c r="M224" s="40"/>
      <c r="N224" s="40"/>
      <c r="O224" s="40"/>
      <c r="P224" s="40"/>
      <c r="Q224" s="40"/>
      <c r="R224" s="40"/>
      <c r="S224" s="40"/>
      <c r="T224" s="40"/>
      <c r="U224" s="40"/>
      <c r="V224" s="7"/>
      <c r="W224" s="40"/>
      <c r="X224" s="40"/>
      <c r="Y224" s="42"/>
      <c r="Z224" s="42"/>
      <c r="AA224" s="42"/>
      <c r="AB224" s="42"/>
      <c r="AC224" s="42"/>
      <c r="AD224" s="42"/>
    </row>
    <row r="225" ht="15.75" customHeight="1">
      <c r="A225" s="40"/>
      <c r="B225" s="41"/>
      <c r="C225" s="41"/>
      <c r="D225" s="41"/>
      <c r="E225" s="41"/>
      <c r="F225" s="41"/>
      <c r="G225" s="40"/>
      <c r="H225" s="40"/>
      <c r="I225" s="40"/>
      <c r="J225" s="40"/>
      <c r="K225" s="40"/>
      <c r="L225" s="40"/>
      <c r="M225" s="40"/>
      <c r="N225" s="40"/>
      <c r="O225" s="40"/>
      <c r="P225" s="40"/>
      <c r="Q225" s="40"/>
      <c r="R225" s="40"/>
      <c r="S225" s="40"/>
      <c r="T225" s="40"/>
      <c r="U225" s="40"/>
      <c r="V225" s="7"/>
      <c r="W225" s="40"/>
      <c r="X225" s="40"/>
      <c r="Y225" s="42"/>
      <c r="Z225" s="42"/>
      <c r="AA225" s="42"/>
      <c r="AB225" s="42"/>
      <c r="AC225" s="42"/>
      <c r="AD225" s="42"/>
    </row>
    <row r="226" ht="15.75" customHeight="1">
      <c r="A226" s="40"/>
      <c r="B226" s="41"/>
      <c r="C226" s="41"/>
      <c r="D226" s="41"/>
      <c r="E226" s="41"/>
      <c r="F226" s="41"/>
      <c r="G226" s="40"/>
      <c r="H226" s="40"/>
      <c r="I226" s="40"/>
      <c r="J226" s="40"/>
      <c r="K226" s="40"/>
      <c r="L226" s="40"/>
      <c r="M226" s="40"/>
      <c r="N226" s="40"/>
      <c r="O226" s="40"/>
      <c r="P226" s="40"/>
      <c r="Q226" s="40"/>
      <c r="R226" s="40"/>
      <c r="S226" s="40"/>
      <c r="T226" s="40"/>
      <c r="U226" s="40"/>
      <c r="V226" s="7"/>
      <c r="W226" s="40"/>
      <c r="X226" s="40"/>
      <c r="Y226" s="42"/>
      <c r="Z226" s="42"/>
      <c r="AA226" s="42"/>
      <c r="AB226" s="42"/>
      <c r="AC226" s="42"/>
      <c r="AD226" s="42"/>
    </row>
    <row r="227" ht="15.75" customHeight="1">
      <c r="A227" s="40"/>
      <c r="B227" s="41"/>
      <c r="C227" s="41"/>
      <c r="D227" s="41"/>
      <c r="E227" s="41"/>
      <c r="F227" s="41"/>
      <c r="G227" s="40"/>
      <c r="H227" s="40"/>
      <c r="I227" s="40"/>
      <c r="J227" s="40"/>
      <c r="K227" s="40"/>
      <c r="L227" s="40"/>
      <c r="M227" s="40"/>
      <c r="N227" s="40"/>
      <c r="O227" s="40"/>
      <c r="P227" s="40"/>
      <c r="Q227" s="40"/>
      <c r="R227" s="40"/>
      <c r="S227" s="40"/>
      <c r="T227" s="40"/>
      <c r="U227" s="40"/>
      <c r="V227" s="7"/>
      <c r="W227" s="40"/>
      <c r="X227" s="40"/>
      <c r="Y227" s="42"/>
      <c r="Z227" s="42"/>
      <c r="AA227" s="42"/>
      <c r="AB227" s="42"/>
      <c r="AC227" s="42"/>
      <c r="AD227" s="42"/>
    </row>
    <row r="228" ht="15.75" customHeight="1">
      <c r="A228" s="40"/>
      <c r="B228" s="41"/>
      <c r="C228" s="41"/>
      <c r="D228" s="41"/>
      <c r="E228" s="41"/>
      <c r="F228" s="41"/>
      <c r="G228" s="40"/>
      <c r="H228" s="40"/>
      <c r="I228" s="40"/>
      <c r="J228" s="40"/>
      <c r="K228" s="40"/>
      <c r="L228" s="40"/>
      <c r="M228" s="40"/>
      <c r="N228" s="40"/>
      <c r="O228" s="40"/>
      <c r="P228" s="40"/>
      <c r="Q228" s="40"/>
      <c r="R228" s="40"/>
      <c r="S228" s="40"/>
      <c r="T228" s="40"/>
      <c r="U228" s="40"/>
      <c r="V228" s="7"/>
      <c r="W228" s="40"/>
      <c r="X228" s="40"/>
      <c r="Y228" s="42"/>
      <c r="Z228" s="42"/>
      <c r="AA228" s="42"/>
      <c r="AB228" s="42"/>
      <c r="AC228" s="42"/>
      <c r="AD228" s="42"/>
    </row>
    <row r="229" ht="15.75" customHeight="1">
      <c r="A229" s="40"/>
      <c r="B229" s="41"/>
      <c r="C229" s="41"/>
      <c r="D229" s="41"/>
      <c r="E229" s="41"/>
      <c r="F229" s="41"/>
      <c r="G229" s="40"/>
      <c r="H229" s="40"/>
      <c r="I229" s="40"/>
      <c r="J229" s="40"/>
      <c r="K229" s="40"/>
      <c r="L229" s="40"/>
      <c r="M229" s="40"/>
      <c r="N229" s="40"/>
      <c r="O229" s="40"/>
      <c r="P229" s="40"/>
      <c r="Q229" s="40"/>
      <c r="R229" s="40"/>
      <c r="S229" s="40"/>
      <c r="T229" s="40"/>
      <c r="U229" s="40"/>
      <c r="V229" s="7"/>
      <c r="W229" s="40"/>
      <c r="X229" s="40"/>
      <c r="Y229" s="42"/>
      <c r="Z229" s="42"/>
      <c r="AA229" s="42"/>
      <c r="AB229" s="42"/>
      <c r="AC229" s="42"/>
      <c r="AD229" s="42"/>
    </row>
    <row r="230" ht="15.75" customHeight="1">
      <c r="A230" s="40"/>
      <c r="B230" s="41"/>
      <c r="C230" s="41"/>
      <c r="D230" s="41"/>
      <c r="E230" s="41"/>
      <c r="F230" s="41"/>
      <c r="G230" s="40"/>
      <c r="H230" s="40"/>
      <c r="I230" s="40"/>
      <c r="J230" s="40"/>
      <c r="K230" s="40"/>
      <c r="L230" s="40"/>
      <c r="M230" s="40"/>
      <c r="N230" s="40"/>
      <c r="O230" s="40"/>
      <c r="P230" s="40"/>
      <c r="Q230" s="40"/>
      <c r="R230" s="40"/>
      <c r="S230" s="40"/>
      <c r="T230" s="40"/>
      <c r="U230" s="40"/>
      <c r="V230" s="7"/>
      <c r="W230" s="40"/>
      <c r="X230" s="40"/>
      <c r="Y230" s="42"/>
      <c r="Z230" s="42"/>
      <c r="AA230" s="42"/>
      <c r="AB230" s="42"/>
      <c r="AC230" s="42"/>
      <c r="AD230" s="42"/>
    </row>
    <row r="231" ht="15.75" customHeight="1">
      <c r="A231" s="40"/>
      <c r="B231" s="41"/>
      <c r="C231" s="41"/>
      <c r="D231" s="41"/>
      <c r="E231" s="41"/>
      <c r="F231" s="41"/>
      <c r="G231" s="40"/>
      <c r="H231" s="40"/>
      <c r="I231" s="40"/>
      <c r="J231" s="40"/>
      <c r="K231" s="40"/>
      <c r="L231" s="40"/>
      <c r="M231" s="40"/>
      <c r="N231" s="40"/>
      <c r="O231" s="40"/>
      <c r="P231" s="40"/>
      <c r="Q231" s="40"/>
      <c r="R231" s="40"/>
      <c r="S231" s="40"/>
      <c r="T231" s="40"/>
      <c r="U231" s="40"/>
      <c r="V231" s="7"/>
      <c r="W231" s="40"/>
      <c r="X231" s="40"/>
      <c r="Y231" s="42"/>
      <c r="Z231" s="42"/>
      <c r="AA231" s="42"/>
      <c r="AB231" s="42"/>
      <c r="AC231" s="42"/>
      <c r="AD231" s="42"/>
    </row>
    <row r="232" ht="15.75" customHeight="1">
      <c r="A232" s="40"/>
      <c r="B232" s="41"/>
      <c r="C232" s="41"/>
      <c r="D232" s="41"/>
      <c r="E232" s="41"/>
      <c r="F232" s="41"/>
      <c r="G232" s="40"/>
      <c r="H232" s="40"/>
      <c r="I232" s="40"/>
      <c r="J232" s="40"/>
      <c r="K232" s="40"/>
      <c r="L232" s="40"/>
      <c r="M232" s="40"/>
      <c r="N232" s="40"/>
      <c r="O232" s="40"/>
      <c r="P232" s="40"/>
      <c r="Q232" s="40"/>
      <c r="R232" s="40"/>
      <c r="S232" s="40"/>
      <c r="T232" s="40"/>
      <c r="U232" s="40"/>
      <c r="V232" s="7"/>
      <c r="W232" s="40"/>
      <c r="X232" s="40"/>
      <c r="Y232" s="42"/>
      <c r="Z232" s="42"/>
      <c r="AA232" s="42"/>
      <c r="AB232" s="42"/>
      <c r="AC232" s="42"/>
      <c r="AD232" s="42"/>
    </row>
    <row r="233" ht="15.75" customHeight="1">
      <c r="A233" s="40"/>
      <c r="B233" s="41"/>
      <c r="C233" s="41"/>
      <c r="D233" s="41"/>
      <c r="E233" s="41"/>
      <c r="F233" s="41"/>
      <c r="G233" s="40"/>
      <c r="H233" s="40"/>
      <c r="I233" s="40"/>
      <c r="J233" s="40"/>
      <c r="K233" s="40"/>
      <c r="L233" s="40"/>
      <c r="M233" s="40"/>
      <c r="N233" s="40"/>
      <c r="O233" s="40"/>
      <c r="P233" s="40"/>
      <c r="Q233" s="40"/>
      <c r="R233" s="40"/>
      <c r="S233" s="40"/>
      <c r="T233" s="40"/>
      <c r="U233" s="40"/>
      <c r="V233" s="7"/>
      <c r="W233" s="40"/>
      <c r="X233" s="40"/>
      <c r="Y233" s="42"/>
      <c r="Z233" s="42"/>
      <c r="AA233" s="42"/>
      <c r="AB233" s="42"/>
      <c r="AC233" s="42"/>
      <c r="AD233" s="42"/>
    </row>
    <row r="234" ht="15.75" customHeight="1">
      <c r="A234" s="40"/>
      <c r="B234" s="41"/>
      <c r="C234" s="41"/>
      <c r="D234" s="41"/>
      <c r="E234" s="41"/>
      <c r="F234" s="41"/>
      <c r="G234" s="40"/>
      <c r="H234" s="40"/>
      <c r="I234" s="40"/>
      <c r="J234" s="40"/>
      <c r="K234" s="40"/>
      <c r="L234" s="40"/>
      <c r="M234" s="40"/>
      <c r="N234" s="40"/>
      <c r="O234" s="40"/>
      <c r="P234" s="40"/>
      <c r="Q234" s="40"/>
      <c r="R234" s="40"/>
      <c r="S234" s="40"/>
      <c r="T234" s="40"/>
      <c r="U234" s="40"/>
      <c r="V234" s="7"/>
      <c r="W234" s="40"/>
      <c r="X234" s="40"/>
      <c r="Y234" s="42"/>
      <c r="Z234" s="42"/>
      <c r="AA234" s="42"/>
      <c r="AB234" s="42"/>
      <c r="AC234" s="42"/>
      <c r="AD234" s="42"/>
    </row>
    <row r="235" ht="15.75" customHeight="1">
      <c r="A235" s="40"/>
      <c r="B235" s="41"/>
      <c r="C235" s="41"/>
      <c r="D235" s="41"/>
      <c r="E235" s="41"/>
      <c r="F235" s="41"/>
      <c r="G235" s="40"/>
      <c r="H235" s="40"/>
      <c r="I235" s="40"/>
      <c r="J235" s="40"/>
      <c r="K235" s="40"/>
      <c r="L235" s="40"/>
      <c r="M235" s="40"/>
      <c r="N235" s="40"/>
      <c r="O235" s="40"/>
      <c r="P235" s="40"/>
      <c r="Q235" s="40"/>
      <c r="R235" s="40"/>
      <c r="S235" s="40"/>
      <c r="T235" s="40"/>
      <c r="U235" s="40"/>
      <c r="V235" s="7"/>
      <c r="W235" s="40"/>
      <c r="X235" s="40"/>
      <c r="Y235" s="42"/>
      <c r="Z235" s="42"/>
      <c r="AA235" s="42"/>
      <c r="AB235" s="42"/>
      <c r="AC235" s="42"/>
      <c r="AD235" s="42"/>
    </row>
    <row r="236" ht="15.75" customHeight="1">
      <c r="A236" s="40"/>
      <c r="B236" s="41"/>
      <c r="C236" s="41"/>
      <c r="D236" s="41"/>
      <c r="E236" s="41"/>
      <c r="F236" s="41"/>
      <c r="G236" s="40"/>
      <c r="H236" s="40"/>
      <c r="I236" s="40"/>
      <c r="J236" s="40"/>
      <c r="K236" s="40"/>
      <c r="L236" s="40"/>
      <c r="M236" s="40"/>
      <c r="N236" s="40"/>
      <c r="O236" s="40"/>
      <c r="P236" s="40"/>
      <c r="Q236" s="40"/>
      <c r="R236" s="40"/>
      <c r="S236" s="40"/>
      <c r="T236" s="40"/>
      <c r="U236" s="40"/>
      <c r="V236" s="7"/>
      <c r="W236" s="40"/>
      <c r="X236" s="40"/>
      <c r="Y236" s="42"/>
      <c r="Z236" s="42"/>
      <c r="AA236" s="42"/>
      <c r="AB236" s="42"/>
      <c r="AC236" s="42"/>
      <c r="AD236" s="42"/>
    </row>
    <row r="237" ht="15.75" customHeight="1">
      <c r="A237" s="40"/>
      <c r="B237" s="41"/>
      <c r="C237" s="41"/>
      <c r="D237" s="41"/>
      <c r="E237" s="41"/>
      <c r="F237" s="41"/>
      <c r="G237" s="40"/>
      <c r="H237" s="40"/>
      <c r="I237" s="40"/>
      <c r="J237" s="40"/>
      <c r="K237" s="40"/>
      <c r="L237" s="40"/>
      <c r="M237" s="40"/>
      <c r="N237" s="40"/>
      <c r="O237" s="40"/>
      <c r="P237" s="40"/>
      <c r="Q237" s="40"/>
      <c r="R237" s="40"/>
      <c r="S237" s="40"/>
      <c r="T237" s="40"/>
      <c r="U237" s="40"/>
      <c r="V237" s="7"/>
      <c r="W237" s="40"/>
      <c r="X237" s="40"/>
      <c r="Y237" s="42"/>
      <c r="Z237" s="42"/>
      <c r="AA237" s="42"/>
      <c r="AB237" s="42"/>
      <c r="AC237" s="42"/>
      <c r="AD237" s="42"/>
    </row>
    <row r="238" ht="15.75" customHeight="1">
      <c r="A238" s="40"/>
      <c r="B238" s="41"/>
      <c r="C238" s="41"/>
      <c r="D238" s="41"/>
      <c r="E238" s="41"/>
      <c r="F238" s="41"/>
      <c r="G238" s="40"/>
      <c r="H238" s="40"/>
      <c r="I238" s="40"/>
      <c r="J238" s="40"/>
      <c r="K238" s="40"/>
      <c r="L238" s="40"/>
      <c r="M238" s="40"/>
      <c r="N238" s="40"/>
      <c r="O238" s="40"/>
      <c r="P238" s="40"/>
      <c r="Q238" s="40"/>
      <c r="R238" s="40"/>
      <c r="S238" s="40"/>
      <c r="T238" s="40"/>
      <c r="U238" s="40"/>
      <c r="V238" s="7"/>
      <c r="W238" s="40"/>
      <c r="X238" s="40"/>
      <c r="Y238" s="42"/>
      <c r="Z238" s="42"/>
      <c r="AA238" s="42"/>
      <c r="AB238" s="42"/>
      <c r="AC238" s="42"/>
      <c r="AD238" s="42"/>
    </row>
    <row r="239" ht="15.75" customHeight="1">
      <c r="A239" s="40"/>
      <c r="B239" s="41"/>
      <c r="C239" s="41"/>
      <c r="D239" s="41"/>
      <c r="E239" s="41"/>
      <c r="F239" s="41"/>
      <c r="G239" s="40"/>
      <c r="H239" s="40"/>
      <c r="I239" s="40"/>
      <c r="J239" s="40"/>
      <c r="K239" s="40"/>
      <c r="L239" s="40"/>
      <c r="M239" s="40"/>
      <c r="N239" s="40"/>
      <c r="O239" s="40"/>
      <c r="P239" s="40"/>
      <c r="Q239" s="40"/>
      <c r="R239" s="40"/>
      <c r="S239" s="40"/>
      <c r="T239" s="40"/>
      <c r="U239" s="40"/>
      <c r="V239" s="7"/>
      <c r="W239" s="40"/>
      <c r="X239" s="40"/>
      <c r="Y239" s="42"/>
      <c r="Z239" s="42"/>
      <c r="AA239" s="42"/>
      <c r="AB239" s="42"/>
      <c r="AC239" s="42"/>
      <c r="AD239" s="42"/>
    </row>
    <row r="240" ht="15.75" customHeight="1">
      <c r="A240" s="40"/>
      <c r="B240" s="41"/>
      <c r="C240" s="41"/>
      <c r="D240" s="41"/>
      <c r="E240" s="41"/>
      <c r="F240" s="41"/>
      <c r="G240" s="40"/>
      <c r="H240" s="40"/>
      <c r="I240" s="40"/>
      <c r="J240" s="40"/>
      <c r="K240" s="40"/>
      <c r="L240" s="40"/>
      <c r="M240" s="40"/>
      <c r="N240" s="40"/>
      <c r="O240" s="40"/>
      <c r="P240" s="40"/>
      <c r="Q240" s="40"/>
      <c r="R240" s="40"/>
      <c r="S240" s="40"/>
      <c r="T240" s="40"/>
      <c r="U240" s="40"/>
      <c r="V240" s="7"/>
      <c r="W240" s="40"/>
      <c r="X240" s="40"/>
      <c r="Y240" s="42"/>
      <c r="Z240" s="42"/>
      <c r="AA240" s="42"/>
      <c r="AB240" s="42"/>
      <c r="AC240" s="42"/>
      <c r="AD240" s="42"/>
    </row>
    <row r="241" ht="15.75" customHeight="1">
      <c r="A241" s="40"/>
      <c r="B241" s="41"/>
      <c r="C241" s="41"/>
      <c r="D241" s="41"/>
      <c r="E241" s="41"/>
      <c r="F241" s="41"/>
      <c r="G241" s="40"/>
      <c r="H241" s="40"/>
      <c r="I241" s="40"/>
      <c r="J241" s="40"/>
      <c r="K241" s="40"/>
      <c r="L241" s="40"/>
      <c r="M241" s="40"/>
      <c r="N241" s="40"/>
      <c r="O241" s="40"/>
      <c r="P241" s="40"/>
      <c r="Q241" s="40"/>
      <c r="R241" s="40"/>
      <c r="S241" s="40"/>
      <c r="T241" s="40"/>
      <c r="U241" s="40"/>
      <c r="V241" s="7"/>
      <c r="W241" s="40"/>
      <c r="X241" s="40"/>
      <c r="Y241" s="42"/>
      <c r="Z241" s="42"/>
      <c r="AA241" s="42"/>
      <c r="AB241" s="42"/>
      <c r="AC241" s="42"/>
      <c r="AD241" s="42"/>
    </row>
    <row r="242" ht="15.75" customHeight="1">
      <c r="A242" s="40"/>
      <c r="B242" s="41"/>
      <c r="C242" s="41"/>
      <c r="D242" s="41"/>
      <c r="E242" s="41"/>
      <c r="F242" s="41"/>
      <c r="G242" s="40"/>
      <c r="H242" s="40"/>
      <c r="I242" s="40"/>
      <c r="J242" s="40"/>
      <c r="K242" s="40"/>
      <c r="L242" s="40"/>
      <c r="M242" s="40"/>
      <c r="N242" s="40"/>
      <c r="O242" s="40"/>
      <c r="P242" s="40"/>
      <c r="Q242" s="40"/>
      <c r="R242" s="40"/>
      <c r="S242" s="40"/>
      <c r="T242" s="40"/>
      <c r="U242" s="40"/>
      <c r="V242" s="7"/>
      <c r="W242" s="40"/>
      <c r="X242" s="40"/>
      <c r="Y242" s="42"/>
      <c r="Z242" s="42"/>
      <c r="AA242" s="42"/>
      <c r="AB242" s="42"/>
      <c r="AC242" s="42"/>
      <c r="AD242" s="42"/>
    </row>
    <row r="243" ht="15.75" customHeight="1">
      <c r="A243" s="40"/>
      <c r="B243" s="41"/>
      <c r="C243" s="41"/>
      <c r="D243" s="41"/>
      <c r="E243" s="41"/>
      <c r="F243" s="41"/>
      <c r="G243" s="40"/>
      <c r="H243" s="40"/>
      <c r="I243" s="40"/>
      <c r="J243" s="40"/>
      <c r="K243" s="40"/>
      <c r="L243" s="40"/>
      <c r="M243" s="40"/>
      <c r="N243" s="40"/>
      <c r="O243" s="40"/>
      <c r="P243" s="40"/>
      <c r="Q243" s="40"/>
      <c r="R243" s="40"/>
      <c r="S243" s="40"/>
      <c r="T243" s="40"/>
      <c r="U243" s="40"/>
      <c r="V243" s="7"/>
      <c r="W243" s="40"/>
      <c r="X243" s="40"/>
      <c r="Y243" s="42"/>
      <c r="Z243" s="42"/>
      <c r="AA243" s="42"/>
      <c r="AB243" s="42"/>
      <c r="AC243" s="42"/>
      <c r="AD243" s="42"/>
    </row>
    <row r="244" ht="15.75" customHeight="1">
      <c r="A244" s="40"/>
      <c r="B244" s="41"/>
      <c r="C244" s="41"/>
      <c r="D244" s="41"/>
      <c r="E244" s="41"/>
      <c r="F244" s="41"/>
      <c r="G244" s="40"/>
      <c r="H244" s="40"/>
      <c r="I244" s="40"/>
      <c r="J244" s="40"/>
      <c r="K244" s="40"/>
      <c r="L244" s="40"/>
      <c r="M244" s="40"/>
      <c r="N244" s="40"/>
      <c r="O244" s="40"/>
      <c r="P244" s="40"/>
      <c r="Q244" s="40"/>
      <c r="R244" s="40"/>
      <c r="S244" s="40"/>
      <c r="T244" s="40"/>
      <c r="U244" s="40"/>
      <c r="V244" s="7"/>
      <c r="W244" s="40"/>
      <c r="X244" s="40"/>
      <c r="Y244" s="42"/>
      <c r="Z244" s="42"/>
      <c r="AA244" s="42"/>
      <c r="AB244" s="42"/>
      <c r="AC244" s="42"/>
      <c r="AD244" s="42"/>
    </row>
    <row r="245" ht="15.75" customHeight="1">
      <c r="A245" s="40"/>
      <c r="B245" s="41"/>
      <c r="C245" s="41"/>
      <c r="D245" s="41"/>
      <c r="E245" s="41"/>
      <c r="F245" s="41"/>
      <c r="G245" s="40"/>
      <c r="H245" s="40"/>
      <c r="I245" s="40"/>
      <c r="J245" s="40"/>
      <c r="K245" s="40"/>
      <c r="L245" s="40"/>
      <c r="M245" s="40"/>
      <c r="N245" s="40"/>
      <c r="O245" s="40"/>
      <c r="P245" s="40"/>
      <c r="Q245" s="40"/>
      <c r="R245" s="40"/>
      <c r="S245" s="40"/>
      <c r="T245" s="40"/>
      <c r="U245" s="40"/>
      <c r="V245" s="7"/>
      <c r="W245" s="40"/>
      <c r="X245" s="40"/>
      <c r="Y245" s="42"/>
      <c r="Z245" s="42"/>
      <c r="AA245" s="42"/>
      <c r="AB245" s="42"/>
      <c r="AC245" s="42"/>
      <c r="AD245" s="42"/>
    </row>
    <row r="246" ht="15.75" customHeight="1">
      <c r="A246" s="40"/>
      <c r="B246" s="41"/>
      <c r="C246" s="41"/>
      <c r="D246" s="41"/>
      <c r="E246" s="41"/>
      <c r="F246" s="41"/>
      <c r="G246" s="40"/>
      <c r="H246" s="40"/>
      <c r="I246" s="40"/>
      <c r="J246" s="40"/>
      <c r="K246" s="40"/>
      <c r="L246" s="40"/>
      <c r="M246" s="40"/>
      <c r="N246" s="40"/>
      <c r="O246" s="40"/>
      <c r="P246" s="40"/>
      <c r="Q246" s="40"/>
      <c r="R246" s="40"/>
      <c r="S246" s="40"/>
      <c r="T246" s="40"/>
      <c r="U246" s="40"/>
      <c r="V246" s="7"/>
      <c r="W246" s="40"/>
      <c r="X246" s="40"/>
      <c r="Y246" s="42"/>
      <c r="Z246" s="42"/>
      <c r="AA246" s="42"/>
      <c r="AB246" s="42"/>
      <c r="AC246" s="42"/>
      <c r="AD246" s="42"/>
    </row>
    <row r="247" ht="15.75" customHeight="1">
      <c r="A247" s="40"/>
      <c r="B247" s="41"/>
      <c r="C247" s="41"/>
      <c r="D247" s="41"/>
      <c r="E247" s="41"/>
      <c r="F247" s="41"/>
      <c r="G247" s="40"/>
      <c r="H247" s="40"/>
      <c r="I247" s="40"/>
      <c r="J247" s="40"/>
      <c r="K247" s="40"/>
      <c r="L247" s="40"/>
      <c r="M247" s="40"/>
      <c r="N247" s="40"/>
      <c r="O247" s="40"/>
      <c r="P247" s="40"/>
      <c r="Q247" s="40"/>
      <c r="R247" s="40"/>
      <c r="S247" s="40"/>
      <c r="T247" s="40"/>
      <c r="U247" s="40"/>
      <c r="V247" s="7"/>
      <c r="W247" s="40"/>
      <c r="X247" s="40"/>
      <c r="Y247" s="42"/>
      <c r="Z247" s="42"/>
      <c r="AA247" s="42"/>
      <c r="AB247" s="42"/>
      <c r="AC247" s="42"/>
      <c r="AD247" s="42"/>
    </row>
    <row r="248" ht="15.75" customHeight="1">
      <c r="A248" s="40"/>
      <c r="B248" s="41"/>
      <c r="C248" s="41"/>
      <c r="D248" s="41"/>
      <c r="E248" s="41"/>
      <c r="F248" s="41"/>
      <c r="G248" s="40"/>
      <c r="H248" s="40"/>
      <c r="I248" s="40"/>
      <c r="J248" s="40"/>
      <c r="K248" s="40"/>
      <c r="L248" s="40"/>
      <c r="M248" s="40"/>
      <c r="N248" s="40"/>
      <c r="O248" s="40"/>
      <c r="P248" s="40"/>
      <c r="Q248" s="40"/>
      <c r="R248" s="40"/>
      <c r="S248" s="40"/>
      <c r="T248" s="40"/>
      <c r="U248" s="40"/>
      <c r="V248" s="7"/>
      <c r="W248" s="40"/>
      <c r="X248" s="40"/>
      <c r="Y248" s="42"/>
      <c r="Z248" s="42"/>
      <c r="AA248" s="42"/>
      <c r="AB248" s="42"/>
      <c r="AC248" s="42"/>
      <c r="AD248" s="42"/>
    </row>
    <row r="249" ht="15.75" customHeight="1">
      <c r="A249" s="40"/>
      <c r="B249" s="41"/>
      <c r="C249" s="41"/>
      <c r="D249" s="41"/>
      <c r="E249" s="41"/>
      <c r="F249" s="41"/>
      <c r="G249" s="40"/>
      <c r="H249" s="40"/>
      <c r="I249" s="40"/>
      <c r="J249" s="40"/>
      <c r="K249" s="40"/>
      <c r="L249" s="40"/>
      <c r="M249" s="40"/>
      <c r="N249" s="40"/>
      <c r="O249" s="40"/>
      <c r="P249" s="40"/>
      <c r="Q249" s="40"/>
      <c r="R249" s="40"/>
      <c r="S249" s="40"/>
      <c r="T249" s="40"/>
      <c r="U249" s="40"/>
      <c r="V249" s="7"/>
      <c r="W249" s="40"/>
      <c r="X249" s="40"/>
      <c r="Y249" s="42"/>
      <c r="Z249" s="42"/>
      <c r="AA249" s="42"/>
      <c r="AB249" s="42"/>
      <c r="AC249" s="42"/>
      <c r="AD249" s="42"/>
    </row>
    <row r="250" ht="15.75" customHeight="1">
      <c r="A250" s="40"/>
      <c r="B250" s="41"/>
      <c r="C250" s="41"/>
      <c r="D250" s="41"/>
      <c r="E250" s="41"/>
      <c r="F250" s="41"/>
      <c r="G250" s="40"/>
      <c r="H250" s="40"/>
      <c r="I250" s="40"/>
      <c r="J250" s="40"/>
      <c r="K250" s="40"/>
      <c r="L250" s="40"/>
      <c r="M250" s="40"/>
      <c r="N250" s="40"/>
      <c r="O250" s="40"/>
      <c r="P250" s="40"/>
      <c r="Q250" s="40"/>
      <c r="R250" s="40"/>
      <c r="S250" s="40"/>
      <c r="T250" s="40"/>
      <c r="U250" s="40"/>
      <c r="V250" s="7"/>
      <c r="W250" s="40"/>
      <c r="X250" s="40"/>
      <c r="Y250" s="42"/>
      <c r="Z250" s="42"/>
      <c r="AA250" s="42"/>
      <c r="AB250" s="42"/>
      <c r="AC250" s="42"/>
      <c r="AD250" s="42"/>
    </row>
    <row r="251" ht="15.75" customHeight="1">
      <c r="A251" s="40"/>
      <c r="B251" s="41"/>
      <c r="C251" s="41"/>
      <c r="D251" s="41"/>
      <c r="E251" s="41"/>
      <c r="F251" s="41"/>
      <c r="G251" s="40"/>
      <c r="H251" s="40"/>
      <c r="I251" s="40"/>
      <c r="J251" s="40"/>
      <c r="K251" s="40"/>
      <c r="L251" s="40"/>
      <c r="M251" s="40"/>
      <c r="N251" s="40"/>
      <c r="O251" s="40"/>
      <c r="P251" s="40"/>
      <c r="Q251" s="40"/>
      <c r="R251" s="40"/>
      <c r="S251" s="40"/>
      <c r="T251" s="40"/>
      <c r="U251" s="40"/>
      <c r="V251" s="7"/>
      <c r="W251" s="40"/>
      <c r="X251" s="40"/>
      <c r="Y251" s="42"/>
      <c r="Z251" s="42"/>
      <c r="AA251" s="42"/>
      <c r="AB251" s="42"/>
      <c r="AC251" s="42"/>
      <c r="AD251" s="42"/>
    </row>
    <row r="252" ht="15.75" customHeight="1">
      <c r="A252" s="40"/>
      <c r="B252" s="41"/>
      <c r="C252" s="41"/>
      <c r="D252" s="41"/>
      <c r="E252" s="41"/>
      <c r="F252" s="41"/>
      <c r="G252" s="40"/>
      <c r="H252" s="40"/>
      <c r="I252" s="40"/>
      <c r="J252" s="40"/>
      <c r="K252" s="40"/>
      <c r="L252" s="40"/>
      <c r="M252" s="40"/>
      <c r="N252" s="40"/>
      <c r="O252" s="40"/>
      <c r="P252" s="40"/>
      <c r="Q252" s="40"/>
      <c r="R252" s="40"/>
      <c r="S252" s="40"/>
      <c r="T252" s="40"/>
      <c r="U252" s="40"/>
      <c r="V252" s="7"/>
      <c r="W252" s="40"/>
      <c r="X252" s="40"/>
      <c r="Y252" s="42"/>
      <c r="Z252" s="42"/>
      <c r="AA252" s="42"/>
      <c r="AB252" s="42"/>
      <c r="AC252" s="42"/>
      <c r="AD252" s="42"/>
    </row>
    <row r="253" ht="15.75" customHeight="1">
      <c r="A253" s="40"/>
      <c r="B253" s="41"/>
      <c r="C253" s="41"/>
      <c r="D253" s="41"/>
      <c r="E253" s="41"/>
      <c r="F253" s="41"/>
      <c r="G253" s="40"/>
      <c r="H253" s="40"/>
      <c r="I253" s="40"/>
      <c r="J253" s="40"/>
      <c r="K253" s="40"/>
      <c r="L253" s="40"/>
      <c r="M253" s="40"/>
      <c r="N253" s="40"/>
      <c r="O253" s="40"/>
      <c r="P253" s="40"/>
      <c r="Q253" s="40"/>
      <c r="R253" s="40"/>
      <c r="S253" s="40"/>
      <c r="T253" s="40"/>
      <c r="U253" s="40"/>
      <c r="V253" s="7"/>
      <c r="W253" s="40"/>
      <c r="X253" s="40"/>
      <c r="Y253" s="42"/>
      <c r="Z253" s="42"/>
      <c r="AA253" s="42"/>
      <c r="AB253" s="42"/>
      <c r="AC253" s="42"/>
      <c r="AD253" s="42"/>
    </row>
    <row r="254" ht="15.75" customHeight="1">
      <c r="A254" s="40"/>
      <c r="B254" s="41"/>
      <c r="C254" s="41"/>
      <c r="D254" s="41"/>
      <c r="E254" s="41"/>
      <c r="F254" s="41"/>
      <c r="G254" s="40"/>
      <c r="H254" s="40"/>
      <c r="I254" s="40"/>
      <c r="J254" s="40"/>
      <c r="K254" s="40"/>
      <c r="L254" s="40"/>
      <c r="M254" s="40"/>
      <c r="N254" s="40"/>
      <c r="O254" s="40"/>
      <c r="P254" s="40"/>
      <c r="Q254" s="40"/>
      <c r="R254" s="40"/>
      <c r="S254" s="40"/>
      <c r="T254" s="40"/>
      <c r="U254" s="40"/>
      <c r="V254" s="7"/>
      <c r="W254" s="40"/>
      <c r="X254" s="40"/>
      <c r="Y254" s="42"/>
      <c r="Z254" s="42"/>
      <c r="AA254" s="42"/>
      <c r="AB254" s="42"/>
      <c r="AC254" s="42"/>
      <c r="AD254" s="42"/>
    </row>
    <row r="255" ht="15.75" customHeight="1">
      <c r="A255" s="40"/>
      <c r="B255" s="41"/>
      <c r="C255" s="41"/>
      <c r="D255" s="41"/>
      <c r="E255" s="41"/>
      <c r="F255" s="41"/>
      <c r="G255" s="40"/>
      <c r="H255" s="40"/>
      <c r="I255" s="40"/>
      <c r="J255" s="40"/>
      <c r="K255" s="40"/>
      <c r="L255" s="40"/>
      <c r="M255" s="40"/>
      <c r="N255" s="40"/>
      <c r="O255" s="40"/>
      <c r="P255" s="40"/>
      <c r="Q255" s="40"/>
      <c r="R255" s="40"/>
      <c r="S255" s="40"/>
      <c r="T255" s="40"/>
      <c r="U255" s="40"/>
      <c r="V255" s="7"/>
      <c r="W255" s="40"/>
      <c r="X255" s="40"/>
      <c r="Y255" s="42"/>
      <c r="Z255" s="42"/>
      <c r="AA255" s="42"/>
      <c r="AB255" s="42"/>
      <c r="AC255" s="42"/>
      <c r="AD255" s="42"/>
    </row>
    <row r="256" ht="15.75" customHeight="1">
      <c r="A256" s="40"/>
      <c r="B256" s="41"/>
      <c r="C256" s="41"/>
      <c r="D256" s="41"/>
      <c r="E256" s="41"/>
      <c r="F256" s="41"/>
      <c r="G256" s="40"/>
      <c r="H256" s="40"/>
      <c r="I256" s="40"/>
      <c r="J256" s="40"/>
      <c r="K256" s="40"/>
      <c r="L256" s="40"/>
      <c r="M256" s="40"/>
      <c r="N256" s="40"/>
      <c r="O256" s="40"/>
      <c r="P256" s="40"/>
      <c r="Q256" s="40"/>
      <c r="R256" s="40"/>
      <c r="S256" s="40"/>
      <c r="T256" s="40"/>
      <c r="U256" s="40"/>
      <c r="V256" s="7"/>
      <c r="W256" s="40"/>
      <c r="X256" s="40"/>
      <c r="Y256" s="42"/>
      <c r="Z256" s="42"/>
      <c r="AA256" s="42"/>
      <c r="AB256" s="42"/>
      <c r="AC256" s="42"/>
      <c r="AD256" s="42"/>
    </row>
    <row r="257" ht="15.75" customHeight="1">
      <c r="A257" s="40"/>
      <c r="B257" s="41"/>
      <c r="C257" s="41"/>
      <c r="D257" s="41"/>
      <c r="E257" s="41"/>
      <c r="F257" s="41"/>
      <c r="G257" s="40"/>
      <c r="H257" s="40"/>
      <c r="I257" s="40"/>
      <c r="J257" s="40"/>
      <c r="K257" s="40"/>
      <c r="L257" s="40"/>
      <c r="M257" s="40"/>
      <c r="N257" s="40"/>
      <c r="O257" s="40"/>
      <c r="P257" s="40"/>
      <c r="Q257" s="40"/>
      <c r="R257" s="40"/>
      <c r="S257" s="40"/>
      <c r="T257" s="40"/>
      <c r="U257" s="40"/>
      <c r="V257" s="7"/>
      <c r="W257" s="40"/>
      <c r="X257" s="40"/>
      <c r="Y257" s="42"/>
      <c r="Z257" s="42"/>
      <c r="AA257" s="42"/>
      <c r="AB257" s="42"/>
      <c r="AC257" s="42"/>
      <c r="AD257" s="42"/>
    </row>
    <row r="258" ht="15.75" customHeight="1">
      <c r="A258" s="40"/>
      <c r="B258" s="41"/>
      <c r="C258" s="41"/>
      <c r="D258" s="41"/>
      <c r="E258" s="41"/>
      <c r="F258" s="41"/>
      <c r="G258" s="40"/>
      <c r="H258" s="40"/>
      <c r="I258" s="40"/>
      <c r="J258" s="40"/>
      <c r="K258" s="40"/>
      <c r="L258" s="40"/>
      <c r="M258" s="40"/>
      <c r="N258" s="40"/>
      <c r="O258" s="40"/>
      <c r="P258" s="40"/>
      <c r="Q258" s="40"/>
      <c r="R258" s="40"/>
      <c r="S258" s="40"/>
      <c r="T258" s="40"/>
      <c r="U258" s="40"/>
      <c r="V258" s="7"/>
      <c r="W258" s="40"/>
      <c r="X258" s="40"/>
      <c r="Y258" s="42"/>
      <c r="Z258" s="42"/>
      <c r="AA258" s="42"/>
      <c r="AB258" s="42"/>
      <c r="AC258" s="42"/>
      <c r="AD258" s="42"/>
    </row>
    <row r="259" ht="15.75" customHeight="1">
      <c r="A259" s="40"/>
      <c r="B259" s="41"/>
      <c r="C259" s="41"/>
      <c r="D259" s="41"/>
      <c r="E259" s="41"/>
      <c r="F259" s="41"/>
      <c r="G259" s="40"/>
      <c r="H259" s="40"/>
      <c r="I259" s="40"/>
      <c r="J259" s="40"/>
      <c r="K259" s="40"/>
      <c r="L259" s="40"/>
      <c r="M259" s="40"/>
      <c r="N259" s="40"/>
      <c r="O259" s="40"/>
      <c r="P259" s="40"/>
      <c r="Q259" s="40"/>
      <c r="R259" s="40"/>
      <c r="S259" s="40"/>
      <c r="T259" s="40"/>
      <c r="U259" s="40"/>
      <c r="V259" s="7"/>
      <c r="W259" s="40"/>
      <c r="X259" s="40"/>
      <c r="Y259" s="42"/>
      <c r="Z259" s="42"/>
      <c r="AA259" s="42"/>
      <c r="AB259" s="42"/>
      <c r="AC259" s="42"/>
      <c r="AD259" s="42"/>
    </row>
    <row r="260" ht="15.75" customHeight="1">
      <c r="A260" s="40"/>
      <c r="B260" s="41"/>
      <c r="C260" s="41"/>
      <c r="D260" s="41"/>
      <c r="E260" s="41"/>
      <c r="F260" s="41"/>
      <c r="G260" s="40"/>
      <c r="H260" s="40"/>
      <c r="I260" s="40"/>
      <c r="J260" s="40"/>
      <c r="K260" s="40"/>
      <c r="L260" s="40"/>
      <c r="M260" s="40"/>
      <c r="N260" s="40"/>
      <c r="O260" s="40"/>
      <c r="P260" s="40"/>
      <c r="Q260" s="40"/>
      <c r="R260" s="40"/>
      <c r="S260" s="40"/>
      <c r="T260" s="40"/>
      <c r="U260" s="40"/>
      <c r="V260" s="7"/>
      <c r="W260" s="40"/>
      <c r="X260" s="40"/>
      <c r="Y260" s="42"/>
      <c r="Z260" s="42"/>
      <c r="AA260" s="42"/>
      <c r="AB260" s="42"/>
      <c r="AC260" s="42"/>
      <c r="AD260" s="42"/>
    </row>
    <row r="261" ht="15.75" customHeight="1">
      <c r="A261" s="40"/>
      <c r="B261" s="41"/>
      <c r="C261" s="41"/>
      <c r="D261" s="41"/>
      <c r="E261" s="41"/>
      <c r="F261" s="41"/>
      <c r="G261" s="40"/>
      <c r="H261" s="40"/>
      <c r="I261" s="40"/>
      <c r="J261" s="40"/>
      <c r="K261" s="40"/>
      <c r="L261" s="40"/>
      <c r="M261" s="40"/>
      <c r="N261" s="40"/>
      <c r="O261" s="40"/>
      <c r="P261" s="40"/>
      <c r="Q261" s="40"/>
      <c r="R261" s="40"/>
      <c r="S261" s="40"/>
      <c r="T261" s="40"/>
      <c r="U261" s="40"/>
      <c r="V261" s="7"/>
      <c r="W261" s="40"/>
      <c r="X261" s="40"/>
      <c r="Y261" s="42"/>
      <c r="Z261" s="42"/>
      <c r="AA261" s="42"/>
      <c r="AB261" s="42"/>
      <c r="AC261" s="42"/>
      <c r="AD261" s="42"/>
    </row>
    <row r="262" ht="15.75" customHeight="1">
      <c r="A262" s="40"/>
      <c r="B262" s="41"/>
      <c r="C262" s="41"/>
      <c r="D262" s="41"/>
      <c r="E262" s="41"/>
      <c r="F262" s="41"/>
      <c r="G262" s="40"/>
      <c r="H262" s="40"/>
      <c r="I262" s="40"/>
      <c r="J262" s="40"/>
      <c r="K262" s="40"/>
      <c r="L262" s="40"/>
      <c r="M262" s="40"/>
      <c r="N262" s="40"/>
      <c r="O262" s="40"/>
      <c r="P262" s="40"/>
      <c r="Q262" s="40"/>
      <c r="R262" s="40"/>
      <c r="S262" s="40"/>
      <c r="T262" s="40"/>
      <c r="U262" s="40"/>
      <c r="V262" s="7"/>
      <c r="W262" s="40"/>
      <c r="X262" s="40"/>
      <c r="Y262" s="42"/>
      <c r="Z262" s="42"/>
      <c r="AA262" s="42"/>
      <c r="AB262" s="42"/>
      <c r="AC262" s="42"/>
      <c r="AD262" s="42"/>
    </row>
    <row r="263" ht="15.75" customHeight="1">
      <c r="A263" s="40"/>
      <c r="B263" s="41"/>
      <c r="C263" s="41"/>
      <c r="D263" s="41"/>
      <c r="E263" s="41"/>
      <c r="F263" s="41"/>
      <c r="G263" s="40"/>
      <c r="H263" s="40"/>
      <c r="I263" s="40"/>
      <c r="J263" s="40"/>
      <c r="K263" s="40"/>
      <c r="L263" s="40"/>
      <c r="M263" s="40"/>
      <c r="N263" s="40"/>
      <c r="O263" s="40"/>
      <c r="P263" s="40"/>
      <c r="Q263" s="40"/>
      <c r="R263" s="40"/>
      <c r="S263" s="40"/>
      <c r="T263" s="40"/>
      <c r="U263" s="40"/>
      <c r="V263" s="7"/>
      <c r="W263" s="40"/>
      <c r="X263" s="40"/>
      <c r="Y263" s="42"/>
      <c r="Z263" s="42"/>
      <c r="AA263" s="42"/>
      <c r="AB263" s="42"/>
      <c r="AC263" s="42"/>
      <c r="AD263" s="42"/>
    </row>
    <row r="264" ht="15.75" customHeight="1">
      <c r="A264" s="40"/>
      <c r="B264" s="41"/>
      <c r="C264" s="41"/>
      <c r="D264" s="41"/>
      <c r="E264" s="41"/>
      <c r="F264" s="41"/>
      <c r="G264" s="40"/>
      <c r="H264" s="40"/>
      <c r="I264" s="40"/>
      <c r="J264" s="40"/>
      <c r="K264" s="40"/>
      <c r="L264" s="40"/>
      <c r="M264" s="40"/>
      <c r="N264" s="40"/>
      <c r="O264" s="40"/>
      <c r="P264" s="40"/>
      <c r="Q264" s="40"/>
      <c r="R264" s="40"/>
      <c r="S264" s="40"/>
      <c r="T264" s="40"/>
      <c r="U264" s="40"/>
      <c r="V264" s="7"/>
      <c r="W264" s="40"/>
      <c r="X264" s="40"/>
      <c r="Y264" s="42"/>
      <c r="Z264" s="42"/>
      <c r="AA264" s="42"/>
      <c r="AB264" s="42"/>
      <c r="AC264" s="42"/>
      <c r="AD264" s="42"/>
    </row>
    <row r="265" ht="15.75" customHeight="1">
      <c r="A265" s="40"/>
      <c r="B265" s="41"/>
      <c r="C265" s="41"/>
      <c r="D265" s="41"/>
      <c r="E265" s="41"/>
      <c r="F265" s="41"/>
      <c r="G265" s="40"/>
      <c r="H265" s="40"/>
      <c r="I265" s="40"/>
      <c r="J265" s="40"/>
      <c r="K265" s="40"/>
      <c r="L265" s="40"/>
      <c r="M265" s="40"/>
      <c r="N265" s="40"/>
      <c r="O265" s="40"/>
      <c r="P265" s="40"/>
      <c r="Q265" s="40"/>
      <c r="R265" s="40"/>
      <c r="S265" s="40"/>
      <c r="T265" s="40"/>
      <c r="U265" s="40"/>
      <c r="V265" s="7"/>
      <c r="W265" s="40"/>
      <c r="X265" s="40"/>
      <c r="Y265" s="42"/>
      <c r="Z265" s="42"/>
      <c r="AA265" s="42"/>
      <c r="AB265" s="42"/>
      <c r="AC265" s="42"/>
      <c r="AD265" s="42"/>
    </row>
    <row r="266" ht="15.75" customHeight="1">
      <c r="A266" s="40"/>
      <c r="B266" s="41"/>
      <c r="C266" s="41"/>
      <c r="D266" s="41"/>
      <c r="E266" s="41"/>
      <c r="F266" s="41"/>
      <c r="G266" s="40"/>
      <c r="H266" s="40"/>
      <c r="I266" s="40"/>
      <c r="J266" s="40"/>
      <c r="K266" s="40"/>
      <c r="L266" s="40"/>
      <c r="M266" s="40"/>
      <c r="N266" s="40"/>
      <c r="O266" s="40"/>
      <c r="P266" s="40"/>
      <c r="Q266" s="40"/>
      <c r="R266" s="40"/>
      <c r="S266" s="40"/>
      <c r="T266" s="40"/>
      <c r="U266" s="40"/>
      <c r="V266" s="7"/>
      <c r="W266" s="40"/>
      <c r="X266" s="40"/>
      <c r="Y266" s="42"/>
      <c r="Z266" s="42"/>
      <c r="AA266" s="42"/>
      <c r="AB266" s="42"/>
      <c r="AC266" s="42"/>
      <c r="AD266" s="42"/>
    </row>
    <row r="267" ht="15.75" customHeight="1">
      <c r="A267" s="40"/>
      <c r="B267" s="41"/>
      <c r="C267" s="41"/>
      <c r="D267" s="41"/>
      <c r="E267" s="41"/>
      <c r="F267" s="41"/>
      <c r="G267" s="40"/>
      <c r="H267" s="40"/>
      <c r="I267" s="40"/>
      <c r="J267" s="40"/>
      <c r="K267" s="40"/>
      <c r="L267" s="40"/>
      <c r="M267" s="40"/>
      <c r="N267" s="40"/>
      <c r="O267" s="40"/>
      <c r="P267" s="40"/>
      <c r="Q267" s="40"/>
      <c r="R267" s="40"/>
      <c r="S267" s="40"/>
      <c r="T267" s="40"/>
      <c r="U267" s="40"/>
      <c r="V267" s="7"/>
      <c r="W267" s="40"/>
      <c r="X267" s="40"/>
      <c r="Y267" s="42"/>
      <c r="Z267" s="42"/>
      <c r="AA267" s="42"/>
      <c r="AB267" s="42"/>
      <c r="AC267" s="42"/>
      <c r="AD267" s="42"/>
    </row>
    <row r="268" ht="15.75" customHeight="1">
      <c r="A268" s="40"/>
      <c r="B268" s="41"/>
      <c r="C268" s="41"/>
      <c r="D268" s="41"/>
      <c r="E268" s="41"/>
      <c r="F268" s="41"/>
      <c r="G268" s="40"/>
      <c r="H268" s="40"/>
      <c r="I268" s="40"/>
      <c r="J268" s="40"/>
      <c r="K268" s="40"/>
      <c r="L268" s="40"/>
      <c r="M268" s="40"/>
      <c r="N268" s="40"/>
      <c r="O268" s="40"/>
      <c r="P268" s="40"/>
      <c r="Q268" s="40"/>
      <c r="R268" s="40"/>
      <c r="S268" s="40"/>
      <c r="T268" s="40"/>
      <c r="U268" s="40"/>
      <c r="V268" s="7"/>
      <c r="W268" s="40"/>
      <c r="X268" s="40"/>
      <c r="Y268" s="42"/>
      <c r="Z268" s="42"/>
      <c r="AA268" s="42"/>
      <c r="AB268" s="42"/>
      <c r="AC268" s="42"/>
      <c r="AD268" s="42"/>
    </row>
    <row r="269" ht="15.75" customHeight="1">
      <c r="A269" s="40"/>
      <c r="B269" s="41"/>
      <c r="C269" s="41"/>
      <c r="D269" s="41"/>
      <c r="E269" s="41"/>
      <c r="F269" s="41"/>
      <c r="G269" s="40"/>
      <c r="H269" s="40"/>
      <c r="I269" s="40"/>
      <c r="J269" s="40"/>
      <c r="K269" s="40"/>
      <c r="L269" s="40"/>
      <c r="M269" s="40"/>
      <c r="N269" s="40"/>
      <c r="O269" s="40"/>
      <c r="P269" s="40"/>
      <c r="Q269" s="40"/>
      <c r="R269" s="40"/>
      <c r="S269" s="40"/>
      <c r="T269" s="40"/>
      <c r="U269" s="40"/>
      <c r="V269" s="7"/>
      <c r="W269" s="40"/>
      <c r="X269" s="40"/>
      <c r="Y269" s="42"/>
      <c r="Z269" s="42"/>
      <c r="AA269" s="42"/>
      <c r="AB269" s="42"/>
      <c r="AC269" s="42"/>
      <c r="AD269" s="42"/>
    </row>
    <row r="270" ht="15.75" customHeight="1">
      <c r="A270" s="40"/>
      <c r="B270" s="41"/>
      <c r="C270" s="41"/>
      <c r="D270" s="41"/>
      <c r="E270" s="41"/>
      <c r="F270" s="41"/>
      <c r="G270" s="40"/>
      <c r="H270" s="40"/>
      <c r="I270" s="40"/>
      <c r="J270" s="40"/>
      <c r="K270" s="40"/>
      <c r="L270" s="40"/>
      <c r="M270" s="40"/>
      <c r="N270" s="40"/>
      <c r="O270" s="40"/>
      <c r="P270" s="40"/>
      <c r="Q270" s="40"/>
      <c r="R270" s="40"/>
      <c r="S270" s="40"/>
      <c r="T270" s="40"/>
      <c r="U270" s="40"/>
      <c r="V270" s="7"/>
      <c r="W270" s="40"/>
      <c r="X270" s="40"/>
      <c r="Y270" s="42"/>
      <c r="Z270" s="42"/>
      <c r="AA270" s="42"/>
      <c r="AB270" s="42"/>
      <c r="AC270" s="42"/>
      <c r="AD270" s="42"/>
    </row>
    <row r="271" ht="15.75" customHeight="1">
      <c r="A271" s="40"/>
      <c r="B271" s="41"/>
      <c r="C271" s="41"/>
      <c r="D271" s="41"/>
      <c r="E271" s="41"/>
      <c r="F271" s="41"/>
      <c r="G271" s="40"/>
      <c r="H271" s="40"/>
      <c r="I271" s="40"/>
      <c r="J271" s="40"/>
      <c r="K271" s="40"/>
      <c r="L271" s="40"/>
      <c r="M271" s="40"/>
      <c r="N271" s="40"/>
      <c r="O271" s="40"/>
      <c r="P271" s="40"/>
      <c r="Q271" s="40"/>
      <c r="R271" s="40"/>
      <c r="S271" s="40"/>
      <c r="T271" s="40"/>
      <c r="U271" s="40"/>
      <c r="V271" s="7"/>
      <c r="W271" s="40"/>
      <c r="X271" s="40"/>
      <c r="Y271" s="42"/>
      <c r="Z271" s="42"/>
      <c r="AA271" s="42"/>
      <c r="AB271" s="42"/>
      <c r="AC271" s="42"/>
      <c r="AD271" s="42"/>
    </row>
    <row r="272" ht="15.75" customHeight="1">
      <c r="A272" s="40"/>
      <c r="B272" s="41"/>
      <c r="C272" s="41"/>
      <c r="D272" s="41"/>
      <c r="E272" s="41"/>
      <c r="F272" s="41"/>
      <c r="G272" s="40"/>
      <c r="H272" s="40"/>
      <c r="I272" s="40"/>
      <c r="J272" s="40"/>
      <c r="K272" s="40"/>
      <c r="L272" s="40"/>
      <c r="M272" s="40"/>
      <c r="N272" s="40"/>
      <c r="O272" s="40"/>
      <c r="P272" s="40"/>
      <c r="Q272" s="40"/>
      <c r="R272" s="40"/>
      <c r="S272" s="40"/>
      <c r="T272" s="40"/>
      <c r="U272" s="40"/>
      <c r="V272" s="7"/>
      <c r="W272" s="40"/>
      <c r="X272" s="40"/>
      <c r="Y272" s="42"/>
      <c r="Z272" s="42"/>
      <c r="AA272" s="42"/>
      <c r="AB272" s="42"/>
      <c r="AC272" s="42"/>
      <c r="AD272" s="42"/>
    </row>
    <row r="273" ht="15.75" customHeight="1">
      <c r="A273" s="40"/>
      <c r="B273" s="41"/>
      <c r="C273" s="41"/>
      <c r="D273" s="41"/>
      <c r="E273" s="41"/>
      <c r="F273" s="41"/>
      <c r="G273" s="40"/>
      <c r="H273" s="40"/>
      <c r="I273" s="40"/>
      <c r="J273" s="40"/>
      <c r="K273" s="40"/>
      <c r="L273" s="40"/>
      <c r="M273" s="40"/>
      <c r="N273" s="40"/>
      <c r="O273" s="40"/>
      <c r="P273" s="40"/>
      <c r="Q273" s="40"/>
      <c r="R273" s="40"/>
      <c r="S273" s="40"/>
      <c r="T273" s="40"/>
      <c r="U273" s="40"/>
      <c r="V273" s="7"/>
      <c r="W273" s="40"/>
      <c r="X273" s="40"/>
      <c r="Y273" s="42"/>
      <c r="Z273" s="42"/>
      <c r="AA273" s="42"/>
      <c r="AB273" s="42"/>
      <c r="AC273" s="42"/>
      <c r="AD273" s="42"/>
    </row>
    <row r="274" ht="15.75" customHeight="1">
      <c r="A274" s="40"/>
      <c r="B274" s="41"/>
      <c r="C274" s="41"/>
      <c r="D274" s="41"/>
      <c r="E274" s="41"/>
      <c r="F274" s="41"/>
      <c r="G274" s="40"/>
      <c r="H274" s="40"/>
      <c r="I274" s="40"/>
      <c r="J274" s="40"/>
      <c r="K274" s="40"/>
      <c r="L274" s="40"/>
      <c r="M274" s="40"/>
      <c r="N274" s="40"/>
      <c r="O274" s="40"/>
      <c r="P274" s="40"/>
      <c r="Q274" s="40"/>
      <c r="R274" s="40"/>
      <c r="S274" s="40"/>
      <c r="T274" s="40"/>
      <c r="U274" s="40"/>
      <c r="V274" s="7"/>
      <c r="W274" s="40"/>
      <c r="X274" s="40"/>
      <c r="Y274" s="42"/>
      <c r="Z274" s="42"/>
      <c r="AA274" s="42"/>
      <c r="AB274" s="42"/>
      <c r="AC274" s="42"/>
      <c r="AD274" s="42"/>
    </row>
    <row r="275" ht="15.75" customHeight="1">
      <c r="A275" s="40"/>
      <c r="B275" s="41"/>
      <c r="C275" s="41"/>
      <c r="D275" s="41"/>
      <c r="E275" s="41"/>
      <c r="F275" s="41"/>
      <c r="G275" s="40"/>
      <c r="H275" s="40"/>
      <c r="I275" s="40"/>
      <c r="J275" s="40"/>
      <c r="K275" s="40"/>
      <c r="L275" s="40"/>
      <c r="M275" s="40"/>
      <c r="N275" s="40"/>
      <c r="O275" s="40"/>
      <c r="P275" s="40"/>
      <c r="Q275" s="40"/>
      <c r="R275" s="40"/>
      <c r="S275" s="40"/>
      <c r="T275" s="40"/>
      <c r="U275" s="40"/>
      <c r="V275" s="7"/>
      <c r="W275" s="40"/>
      <c r="X275" s="40"/>
      <c r="Y275" s="42"/>
      <c r="Z275" s="42"/>
      <c r="AA275" s="42"/>
      <c r="AB275" s="42"/>
      <c r="AC275" s="42"/>
      <c r="AD275" s="42"/>
    </row>
    <row r="276" ht="15.75" customHeight="1">
      <c r="A276" s="40"/>
      <c r="B276" s="41"/>
      <c r="C276" s="41"/>
      <c r="D276" s="41"/>
      <c r="E276" s="41"/>
      <c r="F276" s="41"/>
      <c r="G276" s="40"/>
      <c r="H276" s="40"/>
      <c r="I276" s="40"/>
      <c r="J276" s="40"/>
      <c r="K276" s="40"/>
      <c r="L276" s="40"/>
      <c r="M276" s="40"/>
      <c r="N276" s="40"/>
      <c r="O276" s="40"/>
      <c r="P276" s="40"/>
      <c r="Q276" s="40"/>
      <c r="R276" s="40"/>
      <c r="S276" s="40"/>
      <c r="T276" s="40"/>
      <c r="U276" s="40"/>
      <c r="V276" s="7"/>
      <c r="W276" s="40"/>
      <c r="X276" s="40"/>
      <c r="Y276" s="42"/>
      <c r="Z276" s="42"/>
      <c r="AA276" s="42"/>
      <c r="AB276" s="42"/>
      <c r="AC276" s="42"/>
      <c r="AD276" s="42"/>
    </row>
    <row r="277" ht="15.75" customHeight="1">
      <c r="A277" s="40"/>
      <c r="B277" s="41"/>
      <c r="C277" s="41"/>
      <c r="D277" s="41"/>
      <c r="E277" s="41"/>
      <c r="F277" s="41"/>
      <c r="G277" s="40"/>
      <c r="H277" s="40"/>
      <c r="I277" s="40"/>
      <c r="J277" s="40"/>
      <c r="K277" s="40"/>
      <c r="L277" s="40"/>
      <c r="M277" s="40"/>
      <c r="N277" s="40"/>
      <c r="O277" s="40"/>
      <c r="P277" s="40"/>
      <c r="Q277" s="40"/>
      <c r="R277" s="40"/>
      <c r="S277" s="40"/>
      <c r="T277" s="40"/>
      <c r="U277" s="40"/>
      <c r="V277" s="7"/>
      <c r="W277" s="40"/>
      <c r="X277" s="40"/>
      <c r="Y277" s="42"/>
      <c r="Z277" s="42"/>
      <c r="AA277" s="42"/>
      <c r="AB277" s="42"/>
      <c r="AC277" s="42"/>
      <c r="AD277" s="42"/>
    </row>
    <row r="278" ht="15.75" customHeight="1">
      <c r="A278" s="40"/>
      <c r="B278" s="41"/>
      <c r="C278" s="41"/>
      <c r="D278" s="41"/>
      <c r="E278" s="41"/>
      <c r="F278" s="41"/>
      <c r="G278" s="40"/>
      <c r="H278" s="40"/>
      <c r="I278" s="40"/>
      <c r="J278" s="40"/>
      <c r="K278" s="40"/>
      <c r="L278" s="40"/>
      <c r="M278" s="40"/>
      <c r="N278" s="40"/>
      <c r="O278" s="40"/>
      <c r="P278" s="40"/>
      <c r="Q278" s="40"/>
      <c r="R278" s="40"/>
      <c r="S278" s="40"/>
      <c r="T278" s="40"/>
      <c r="U278" s="40"/>
      <c r="V278" s="7"/>
      <c r="W278" s="40"/>
      <c r="X278" s="40"/>
      <c r="Y278" s="42"/>
      <c r="Z278" s="42"/>
      <c r="AA278" s="42"/>
      <c r="AB278" s="42"/>
      <c r="AC278" s="42"/>
      <c r="AD278" s="42"/>
    </row>
    <row r="279" ht="15.75" customHeight="1">
      <c r="A279" s="40"/>
      <c r="B279" s="41"/>
      <c r="C279" s="41"/>
      <c r="D279" s="41"/>
      <c r="E279" s="41"/>
      <c r="F279" s="41"/>
      <c r="G279" s="40"/>
      <c r="H279" s="40"/>
      <c r="I279" s="40"/>
      <c r="J279" s="40"/>
      <c r="K279" s="40"/>
      <c r="L279" s="40"/>
      <c r="M279" s="40"/>
      <c r="N279" s="40"/>
      <c r="O279" s="40"/>
      <c r="P279" s="40"/>
      <c r="Q279" s="40"/>
      <c r="R279" s="40"/>
      <c r="S279" s="40"/>
      <c r="T279" s="40"/>
      <c r="U279" s="40"/>
      <c r="V279" s="7"/>
      <c r="W279" s="40"/>
      <c r="X279" s="40"/>
      <c r="Y279" s="42"/>
      <c r="Z279" s="42"/>
      <c r="AA279" s="42"/>
      <c r="AB279" s="42"/>
      <c r="AC279" s="42"/>
      <c r="AD279" s="42"/>
    </row>
    <row r="280" ht="15.75" customHeight="1">
      <c r="A280" s="40"/>
      <c r="B280" s="41"/>
      <c r="C280" s="41"/>
      <c r="D280" s="41"/>
      <c r="E280" s="41"/>
      <c r="F280" s="41"/>
      <c r="G280" s="40"/>
      <c r="H280" s="40"/>
      <c r="I280" s="40"/>
      <c r="J280" s="40"/>
      <c r="K280" s="40"/>
      <c r="L280" s="40"/>
      <c r="M280" s="40"/>
      <c r="N280" s="40"/>
      <c r="O280" s="40"/>
      <c r="P280" s="40"/>
      <c r="Q280" s="40"/>
      <c r="R280" s="40"/>
      <c r="S280" s="40"/>
      <c r="T280" s="40"/>
      <c r="U280" s="40"/>
      <c r="V280" s="7"/>
      <c r="W280" s="40"/>
      <c r="X280" s="40"/>
      <c r="Y280" s="42"/>
      <c r="Z280" s="42"/>
      <c r="AA280" s="42"/>
      <c r="AB280" s="42"/>
      <c r="AC280" s="42"/>
      <c r="AD280" s="42"/>
    </row>
    <row r="281" ht="15.75" customHeight="1">
      <c r="A281" s="40"/>
      <c r="B281" s="41"/>
      <c r="C281" s="41"/>
      <c r="D281" s="41"/>
      <c r="E281" s="41"/>
      <c r="F281" s="41"/>
      <c r="G281" s="40"/>
      <c r="H281" s="40"/>
      <c r="I281" s="40"/>
      <c r="J281" s="40"/>
      <c r="K281" s="40"/>
      <c r="L281" s="40"/>
      <c r="M281" s="40"/>
      <c r="N281" s="40"/>
      <c r="O281" s="40"/>
      <c r="P281" s="40"/>
      <c r="Q281" s="40"/>
      <c r="R281" s="40"/>
      <c r="S281" s="40"/>
      <c r="T281" s="40"/>
      <c r="U281" s="40"/>
      <c r="V281" s="7"/>
      <c r="W281" s="40"/>
      <c r="X281" s="40"/>
      <c r="Y281" s="42"/>
      <c r="Z281" s="42"/>
      <c r="AA281" s="42"/>
      <c r="AB281" s="42"/>
      <c r="AC281" s="42"/>
      <c r="AD281" s="42"/>
    </row>
    <row r="282" ht="15.75" customHeight="1">
      <c r="A282" s="40"/>
      <c r="B282" s="41"/>
      <c r="C282" s="41"/>
      <c r="D282" s="41"/>
      <c r="E282" s="41"/>
      <c r="F282" s="41"/>
      <c r="G282" s="40"/>
      <c r="H282" s="40"/>
      <c r="I282" s="40"/>
      <c r="J282" s="40"/>
      <c r="K282" s="40"/>
      <c r="L282" s="40"/>
      <c r="M282" s="40"/>
      <c r="N282" s="40"/>
      <c r="O282" s="40"/>
      <c r="P282" s="40"/>
      <c r="Q282" s="40"/>
      <c r="R282" s="40"/>
      <c r="S282" s="40"/>
      <c r="T282" s="40"/>
      <c r="U282" s="40"/>
      <c r="V282" s="7"/>
      <c r="W282" s="40"/>
      <c r="X282" s="40"/>
      <c r="Y282" s="42"/>
      <c r="Z282" s="42"/>
      <c r="AA282" s="42"/>
      <c r="AB282" s="42"/>
      <c r="AC282" s="42"/>
      <c r="AD282" s="42"/>
    </row>
    <row r="283" ht="15.75" customHeight="1">
      <c r="A283" s="40"/>
      <c r="B283" s="41"/>
      <c r="C283" s="41"/>
      <c r="D283" s="41"/>
      <c r="E283" s="41"/>
      <c r="F283" s="41"/>
      <c r="G283" s="40"/>
      <c r="H283" s="40"/>
      <c r="I283" s="40"/>
      <c r="J283" s="40"/>
      <c r="K283" s="40"/>
      <c r="L283" s="40"/>
      <c r="M283" s="40"/>
      <c r="N283" s="40"/>
      <c r="O283" s="40"/>
      <c r="P283" s="40"/>
      <c r="Q283" s="40"/>
      <c r="R283" s="40"/>
      <c r="S283" s="40"/>
      <c r="T283" s="40"/>
      <c r="U283" s="40"/>
      <c r="V283" s="7"/>
      <c r="W283" s="40"/>
      <c r="X283" s="40"/>
      <c r="Y283" s="42"/>
      <c r="Z283" s="42"/>
      <c r="AA283" s="42"/>
      <c r="AB283" s="42"/>
      <c r="AC283" s="42"/>
      <c r="AD283" s="42"/>
    </row>
    <row r="284" ht="15.75" customHeight="1">
      <c r="A284" s="40"/>
      <c r="B284" s="41"/>
      <c r="C284" s="41"/>
      <c r="D284" s="41"/>
      <c r="E284" s="41"/>
      <c r="F284" s="41"/>
      <c r="G284" s="40"/>
      <c r="H284" s="40"/>
      <c r="I284" s="40"/>
      <c r="J284" s="40"/>
      <c r="K284" s="40"/>
      <c r="L284" s="40"/>
      <c r="M284" s="40"/>
      <c r="N284" s="40"/>
      <c r="O284" s="40"/>
      <c r="P284" s="40"/>
      <c r="Q284" s="40"/>
      <c r="R284" s="40"/>
      <c r="S284" s="40"/>
      <c r="T284" s="40"/>
      <c r="U284" s="40"/>
      <c r="V284" s="7"/>
      <c r="W284" s="40"/>
      <c r="X284" s="40"/>
      <c r="Y284" s="42"/>
      <c r="Z284" s="42"/>
      <c r="AA284" s="42"/>
      <c r="AB284" s="42"/>
      <c r="AC284" s="42"/>
      <c r="AD284" s="42"/>
    </row>
    <row r="285" ht="15.75" customHeight="1">
      <c r="A285" s="40"/>
      <c r="B285" s="41"/>
      <c r="C285" s="41"/>
      <c r="D285" s="41"/>
      <c r="E285" s="41"/>
      <c r="F285" s="41"/>
      <c r="G285" s="40"/>
      <c r="H285" s="40"/>
      <c r="I285" s="40"/>
      <c r="J285" s="40"/>
      <c r="K285" s="40"/>
      <c r="L285" s="40"/>
      <c r="M285" s="40"/>
      <c r="N285" s="40"/>
      <c r="O285" s="40"/>
      <c r="P285" s="40"/>
      <c r="Q285" s="40"/>
      <c r="R285" s="40"/>
      <c r="S285" s="40"/>
      <c r="T285" s="40"/>
      <c r="U285" s="40"/>
      <c r="V285" s="7"/>
      <c r="W285" s="40"/>
      <c r="X285" s="40"/>
      <c r="Y285" s="42"/>
      <c r="Z285" s="42"/>
      <c r="AA285" s="42"/>
      <c r="AB285" s="42"/>
      <c r="AC285" s="42"/>
      <c r="AD285" s="42"/>
    </row>
    <row r="286" ht="15.75" customHeight="1">
      <c r="A286" s="40"/>
      <c r="B286" s="41"/>
      <c r="C286" s="41"/>
      <c r="D286" s="41"/>
      <c r="E286" s="41"/>
      <c r="F286" s="41"/>
      <c r="G286" s="40"/>
      <c r="H286" s="40"/>
      <c r="I286" s="40"/>
      <c r="J286" s="40"/>
      <c r="K286" s="40"/>
      <c r="L286" s="40"/>
      <c r="M286" s="40"/>
      <c r="N286" s="40"/>
      <c r="O286" s="40"/>
      <c r="P286" s="40"/>
      <c r="Q286" s="40"/>
      <c r="R286" s="40"/>
      <c r="S286" s="40"/>
      <c r="T286" s="40"/>
      <c r="U286" s="40"/>
      <c r="V286" s="7"/>
      <c r="W286" s="40"/>
      <c r="X286" s="40"/>
      <c r="Y286" s="42"/>
      <c r="Z286" s="42"/>
      <c r="AA286" s="42"/>
      <c r="AB286" s="42"/>
      <c r="AC286" s="42"/>
      <c r="AD286" s="42"/>
    </row>
    <row r="287" ht="15.75" customHeight="1">
      <c r="A287" s="40"/>
      <c r="B287" s="41"/>
      <c r="C287" s="41"/>
      <c r="D287" s="41"/>
      <c r="E287" s="41"/>
      <c r="F287" s="41"/>
      <c r="G287" s="40"/>
      <c r="H287" s="40"/>
      <c r="I287" s="40"/>
      <c r="J287" s="40"/>
      <c r="K287" s="40"/>
      <c r="L287" s="40"/>
      <c r="M287" s="40"/>
      <c r="N287" s="40"/>
      <c r="O287" s="40"/>
      <c r="P287" s="40"/>
      <c r="Q287" s="40"/>
      <c r="R287" s="40"/>
      <c r="S287" s="40"/>
      <c r="T287" s="40"/>
      <c r="U287" s="40"/>
      <c r="V287" s="7"/>
      <c r="W287" s="40"/>
      <c r="X287" s="40"/>
      <c r="Y287" s="42"/>
      <c r="Z287" s="42"/>
      <c r="AA287" s="42"/>
      <c r="AB287" s="42"/>
      <c r="AC287" s="42"/>
      <c r="AD287" s="42"/>
    </row>
    <row r="288" ht="15.75" customHeight="1">
      <c r="A288" s="40"/>
      <c r="B288" s="41"/>
      <c r="C288" s="41"/>
      <c r="D288" s="41"/>
      <c r="E288" s="41"/>
      <c r="F288" s="41"/>
      <c r="G288" s="40"/>
      <c r="H288" s="40"/>
      <c r="I288" s="40"/>
      <c r="J288" s="40"/>
      <c r="K288" s="40"/>
      <c r="L288" s="40"/>
      <c r="M288" s="40"/>
      <c r="N288" s="40"/>
      <c r="O288" s="40"/>
      <c r="P288" s="40"/>
      <c r="Q288" s="40"/>
      <c r="R288" s="40"/>
      <c r="S288" s="40"/>
      <c r="T288" s="40"/>
      <c r="U288" s="40"/>
      <c r="V288" s="7"/>
      <c r="W288" s="40"/>
      <c r="X288" s="40"/>
      <c r="Y288" s="42"/>
      <c r="Z288" s="42"/>
      <c r="AA288" s="42"/>
      <c r="AB288" s="42"/>
      <c r="AC288" s="42"/>
      <c r="AD288" s="42"/>
    </row>
    <row r="289" ht="15.75" customHeight="1">
      <c r="A289" s="40"/>
      <c r="B289" s="41"/>
      <c r="C289" s="41"/>
      <c r="D289" s="41"/>
      <c r="E289" s="41"/>
      <c r="F289" s="41"/>
      <c r="G289" s="40"/>
      <c r="H289" s="40"/>
      <c r="I289" s="40"/>
      <c r="J289" s="40"/>
      <c r="K289" s="40"/>
      <c r="L289" s="40"/>
      <c r="M289" s="40"/>
      <c r="N289" s="40"/>
      <c r="O289" s="40"/>
      <c r="P289" s="40"/>
      <c r="Q289" s="40"/>
      <c r="R289" s="40"/>
      <c r="S289" s="40"/>
      <c r="T289" s="40"/>
      <c r="U289" s="40"/>
      <c r="V289" s="7"/>
      <c r="W289" s="40"/>
      <c r="X289" s="40"/>
      <c r="Y289" s="42"/>
      <c r="Z289" s="42"/>
      <c r="AA289" s="42"/>
      <c r="AB289" s="42"/>
      <c r="AC289" s="42"/>
      <c r="AD289" s="42"/>
    </row>
    <row r="290" ht="15.75" customHeight="1">
      <c r="A290" s="40"/>
      <c r="B290" s="41"/>
      <c r="C290" s="41"/>
      <c r="D290" s="41"/>
      <c r="E290" s="41"/>
      <c r="F290" s="41"/>
      <c r="G290" s="40"/>
      <c r="H290" s="40"/>
      <c r="I290" s="40"/>
      <c r="J290" s="40"/>
      <c r="K290" s="40"/>
      <c r="L290" s="40"/>
      <c r="M290" s="40"/>
      <c r="N290" s="40"/>
      <c r="O290" s="40"/>
      <c r="P290" s="40"/>
      <c r="Q290" s="40"/>
      <c r="R290" s="40"/>
      <c r="S290" s="40"/>
      <c r="T290" s="40"/>
      <c r="U290" s="40"/>
      <c r="V290" s="7"/>
      <c r="W290" s="40"/>
      <c r="X290" s="40"/>
      <c r="Y290" s="42"/>
      <c r="Z290" s="42"/>
      <c r="AA290" s="42"/>
      <c r="AB290" s="42"/>
      <c r="AC290" s="42"/>
      <c r="AD290" s="42"/>
    </row>
    <row r="291" ht="15.75" customHeight="1">
      <c r="A291" s="40"/>
      <c r="B291" s="41"/>
      <c r="C291" s="41"/>
      <c r="D291" s="41"/>
      <c r="E291" s="41"/>
      <c r="F291" s="41"/>
      <c r="G291" s="40"/>
      <c r="H291" s="40"/>
      <c r="I291" s="40"/>
      <c r="J291" s="40"/>
      <c r="K291" s="40"/>
      <c r="L291" s="40"/>
      <c r="M291" s="40"/>
      <c r="N291" s="40"/>
      <c r="O291" s="40"/>
      <c r="P291" s="40"/>
      <c r="Q291" s="40"/>
      <c r="R291" s="40"/>
      <c r="S291" s="40"/>
      <c r="T291" s="40"/>
      <c r="U291" s="40"/>
      <c r="V291" s="7"/>
      <c r="W291" s="40"/>
      <c r="X291" s="40"/>
      <c r="Y291" s="42"/>
      <c r="Z291" s="42"/>
      <c r="AA291" s="42"/>
      <c r="AB291" s="42"/>
      <c r="AC291" s="42"/>
      <c r="AD291" s="42"/>
    </row>
    <row r="292" ht="15.75" customHeight="1">
      <c r="A292" s="40"/>
      <c r="B292" s="41"/>
      <c r="C292" s="41"/>
      <c r="D292" s="41"/>
      <c r="E292" s="41"/>
      <c r="F292" s="41"/>
      <c r="G292" s="40"/>
      <c r="H292" s="40"/>
      <c r="I292" s="40"/>
      <c r="J292" s="40"/>
      <c r="K292" s="40"/>
      <c r="L292" s="40"/>
      <c r="M292" s="40"/>
      <c r="N292" s="40"/>
      <c r="O292" s="40"/>
      <c r="P292" s="40"/>
      <c r="Q292" s="40"/>
      <c r="R292" s="40"/>
      <c r="S292" s="40"/>
      <c r="T292" s="40"/>
      <c r="U292" s="40"/>
      <c r="V292" s="7"/>
      <c r="W292" s="40"/>
      <c r="X292" s="40"/>
      <c r="Y292" s="42"/>
      <c r="Z292" s="42"/>
      <c r="AA292" s="42"/>
      <c r="AB292" s="42"/>
      <c r="AC292" s="42"/>
      <c r="AD292" s="42"/>
    </row>
    <row r="293" ht="15.75" customHeight="1">
      <c r="A293" s="40"/>
      <c r="B293" s="41"/>
      <c r="C293" s="41"/>
      <c r="D293" s="41"/>
      <c r="E293" s="41"/>
      <c r="F293" s="41"/>
      <c r="G293" s="40"/>
      <c r="H293" s="40"/>
      <c r="I293" s="40"/>
      <c r="J293" s="40"/>
      <c r="K293" s="40"/>
      <c r="L293" s="40"/>
      <c r="M293" s="40"/>
      <c r="N293" s="40"/>
      <c r="O293" s="40"/>
      <c r="P293" s="40"/>
      <c r="Q293" s="40"/>
      <c r="R293" s="40"/>
      <c r="S293" s="40"/>
      <c r="T293" s="40"/>
      <c r="U293" s="40"/>
      <c r="V293" s="7"/>
      <c r="W293" s="40"/>
      <c r="X293" s="40"/>
      <c r="Y293" s="42"/>
      <c r="Z293" s="42"/>
      <c r="AA293" s="42"/>
      <c r="AB293" s="42"/>
      <c r="AC293" s="42"/>
      <c r="AD293" s="42"/>
    </row>
    <row r="294" ht="15.75" customHeight="1">
      <c r="A294" s="40"/>
      <c r="B294" s="41"/>
      <c r="C294" s="41"/>
      <c r="D294" s="41"/>
      <c r="E294" s="41"/>
      <c r="F294" s="41"/>
      <c r="G294" s="40"/>
      <c r="H294" s="40"/>
      <c r="I294" s="40"/>
      <c r="J294" s="40"/>
      <c r="K294" s="40"/>
      <c r="L294" s="40"/>
      <c r="M294" s="40"/>
      <c r="N294" s="40"/>
      <c r="O294" s="40"/>
      <c r="P294" s="40"/>
      <c r="Q294" s="40"/>
      <c r="R294" s="40"/>
      <c r="S294" s="40"/>
      <c r="T294" s="40"/>
      <c r="U294" s="40"/>
      <c r="V294" s="7"/>
      <c r="W294" s="40"/>
      <c r="X294" s="40"/>
      <c r="Y294" s="42"/>
      <c r="Z294" s="42"/>
      <c r="AA294" s="42"/>
      <c r="AB294" s="42"/>
      <c r="AC294" s="42"/>
      <c r="AD294" s="42"/>
    </row>
    <row r="295" ht="15.75" customHeight="1">
      <c r="A295" s="40"/>
      <c r="B295" s="41"/>
      <c r="C295" s="41"/>
      <c r="D295" s="41"/>
      <c r="E295" s="41"/>
      <c r="F295" s="41"/>
      <c r="G295" s="40"/>
      <c r="H295" s="40"/>
      <c r="I295" s="40"/>
      <c r="J295" s="40"/>
      <c r="K295" s="40"/>
      <c r="L295" s="40"/>
      <c r="M295" s="40"/>
      <c r="N295" s="40"/>
      <c r="O295" s="40"/>
      <c r="P295" s="40"/>
      <c r="Q295" s="40"/>
      <c r="R295" s="40"/>
      <c r="S295" s="40"/>
      <c r="T295" s="40"/>
      <c r="U295" s="40"/>
      <c r="V295" s="7"/>
      <c r="W295" s="40"/>
      <c r="X295" s="40"/>
      <c r="Y295" s="42"/>
      <c r="Z295" s="42"/>
      <c r="AA295" s="42"/>
      <c r="AB295" s="42"/>
      <c r="AC295" s="42"/>
      <c r="AD295" s="42"/>
    </row>
    <row r="296" ht="15.75" customHeight="1">
      <c r="A296" s="40"/>
      <c r="B296" s="41"/>
      <c r="C296" s="41"/>
      <c r="D296" s="41"/>
      <c r="E296" s="41"/>
      <c r="F296" s="41"/>
      <c r="G296" s="40"/>
      <c r="H296" s="40"/>
      <c r="I296" s="40"/>
      <c r="J296" s="40"/>
      <c r="K296" s="40"/>
      <c r="L296" s="40"/>
      <c r="M296" s="40"/>
      <c r="N296" s="40"/>
      <c r="O296" s="40"/>
      <c r="P296" s="40"/>
      <c r="Q296" s="40"/>
      <c r="R296" s="40"/>
      <c r="S296" s="40"/>
      <c r="T296" s="40"/>
      <c r="U296" s="40"/>
      <c r="V296" s="7"/>
      <c r="W296" s="40"/>
      <c r="X296" s="40"/>
      <c r="Y296" s="42"/>
      <c r="Z296" s="42"/>
      <c r="AA296" s="42"/>
      <c r="AB296" s="42"/>
      <c r="AC296" s="42"/>
      <c r="AD296" s="42"/>
    </row>
    <row r="297" ht="15.75" customHeight="1">
      <c r="A297" s="40"/>
      <c r="B297" s="41"/>
      <c r="C297" s="41"/>
      <c r="D297" s="41"/>
      <c r="E297" s="41"/>
      <c r="F297" s="41"/>
      <c r="G297" s="40"/>
      <c r="H297" s="40"/>
      <c r="I297" s="40"/>
      <c r="J297" s="40"/>
      <c r="K297" s="40"/>
      <c r="L297" s="40"/>
      <c r="M297" s="40"/>
      <c r="N297" s="40"/>
      <c r="O297" s="40"/>
      <c r="P297" s="40"/>
      <c r="Q297" s="40"/>
      <c r="R297" s="40"/>
      <c r="S297" s="40"/>
      <c r="T297" s="40"/>
      <c r="U297" s="40"/>
      <c r="V297" s="7"/>
      <c r="W297" s="40"/>
      <c r="X297" s="40"/>
      <c r="Y297" s="42"/>
      <c r="Z297" s="42"/>
      <c r="AA297" s="42"/>
      <c r="AB297" s="42"/>
      <c r="AC297" s="42"/>
      <c r="AD297" s="42"/>
    </row>
    <row r="298" ht="15.75" customHeight="1">
      <c r="A298" s="40"/>
      <c r="B298" s="41"/>
      <c r="C298" s="41"/>
      <c r="D298" s="41"/>
      <c r="E298" s="41"/>
      <c r="F298" s="41"/>
      <c r="G298" s="40"/>
      <c r="H298" s="40"/>
      <c r="I298" s="40"/>
      <c r="J298" s="40"/>
      <c r="K298" s="40"/>
      <c r="L298" s="40"/>
      <c r="M298" s="40"/>
      <c r="N298" s="40"/>
      <c r="O298" s="40"/>
      <c r="P298" s="40"/>
      <c r="Q298" s="40"/>
      <c r="R298" s="40"/>
      <c r="S298" s="40"/>
      <c r="T298" s="40"/>
      <c r="U298" s="40"/>
      <c r="V298" s="7"/>
      <c r="W298" s="40"/>
      <c r="X298" s="40"/>
      <c r="Y298" s="42"/>
      <c r="Z298" s="42"/>
      <c r="AA298" s="42"/>
      <c r="AB298" s="42"/>
      <c r="AC298" s="42"/>
      <c r="AD298" s="42"/>
    </row>
    <row r="299" ht="15.75" customHeight="1">
      <c r="A299" s="40"/>
      <c r="B299" s="41"/>
      <c r="C299" s="41"/>
      <c r="D299" s="41"/>
      <c r="E299" s="41"/>
      <c r="F299" s="41"/>
      <c r="G299" s="40"/>
      <c r="H299" s="40"/>
      <c r="I299" s="40"/>
      <c r="J299" s="40"/>
      <c r="K299" s="40"/>
      <c r="L299" s="40"/>
      <c r="M299" s="40"/>
      <c r="N299" s="40"/>
      <c r="O299" s="40"/>
      <c r="P299" s="40"/>
      <c r="Q299" s="40"/>
      <c r="R299" s="40"/>
      <c r="S299" s="40"/>
      <c r="T299" s="40"/>
      <c r="U299" s="40"/>
      <c r="V299" s="7"/>
      <c r="W299" s="40"/>
      <c r="X299" s="40"/>
      <c r="Y299" s="42"/>
      <c r="Z299" s="42"/>
      <c r="AA299" s="42"/>
      <c r="AB299" s="42"/>
      <c r="AC299" s="42"/>
      <c r="AD299" s="42"/>
    </row>
    <row r="300" ht="15.75" customHeight="1">
      <c r="A300" s="40"/>
      <c r="B300" s="41"/>
      <c r="C300" s="41"/>
      <c r="D300" s="41"/>
      <c r="E300" s="41"/>
      <c r="F300" s="41"/>
      <c r="G300" s="40"/>
      <c r="H300" s="40"/>
      <c r="I300" s="40"/>
      <c r="J300" s="40"/>
      <c r="K300" s="40"/>
      <c r="L300" s="40"/>
      <c r="M300" s="40"/>
      <c r="N300" s="40"/>
      <c r="O300" s="40"/>
      <c r="P300" s="40"/>
      <c r="Q300" s="40"/>
      <c r="R300" s="40"/>
      <c r="S300" s="40"/>
      <c r="T300" s="40"/>
      <c r="U300" s="40"/>
      <c r="V300" s="7"/>
      <c r="W300" s="40"/>
      <c r="X300" s="40"/>
      <c r="Y300" s="42"/>
      <c r="Z300" s="42"/>
      <c r="AA300" s="42"/>
      <c r="AB300" s="42"/>
      <c r="AC300" s="42"/>
      <c r="AD300" s="42"/>
    </row>
    <row r="301" ht="15.75" customHeight="1">
      <c r="A301" s="40"/>
      <c r="B301" s="41"/>
      <c r="C301" s="41"/>
      <c r="D301" s="41"/>
      <c r="E301" s="41"/>
      <c r="F301" s="41"/>
      <c r="G301" s="40"/>
      <c r="H301" s="40"/>
      <c r="I301" s="40"/>
      <c r="J301" s="40"/>
      <c r="K301" s="40"/>
      <c r="L301" s="40"/>
      <c r="M301" s="40"/>
      <c r="N301" s="40"/>
      <c r="O301" s="40"/>
      <c r="P301" s="40"/>
      <c r="Q301" s="40"/>
      <c r="R301" s="40"/>
      <c r="S301" s="40"/>
      <c r="T301" s="40"/>
      <c r="U301" s="40"/>
      <c r="V301" s="7"/>
      <c r="W301" s="40"/>
      <c r="X301" s="40"/>
      <c r="Y301" s="42"/>
      <c r="Z301" s="42"/>
      <c r="AA301" s="42"/>
      <c r="AB301" s="42"/>
      <c r="AC301" s="42"/>
      <c r="AD301" s="42"/>
    </row>
    <row r="302" ht="15.75" customHeight="1">
      <c r="A302" s="40"/>
      <c r="B302" s="41"/>
      <c r="C302" s="41"/>
      <c r="D302" s="41"/>
      <c r="E302" s="41"/>
      <c r="F302" s="41"/>
      <c r="G302" s="40"/>
      <c r="H302" s="40"/>
      <c r="I302" s="40"/>
      <c r="J302" s="40"/>
      <c r="K302" s="40"/>
      <c r="L302" s="40"/>
      <c r="M302" s="40"/>
      <c r="N302" s="40"/>
      <c r="O302" s="40"/>
      <c r="P302" s="40"/>
      <c r="Q302" s="40"/>
      <c r="R302" s="40"/>
      <c r="S302" s="40"/>
      <c r="T302" s="40"/>
      <c r="U302" s="40"/>
      <c r="V302" s="7"/>
      <c r="W302" s="40"/>
      <c r="X302" s="40"/>
      <c r="Y302" s="42"/>
      <c r="Z302" s="42"/>
      <c r="AA302" s="42"/>
      <c r="AB302" s="42"/>
      <c r="AC302" s="42"/>
      <c r="AD302" s="42"/>
    </row>
    <row r="303" ht="15.75" customHeight="1">
      <c r="A303" s="40"/>
      <c r="B303" s="41"/>
      <c r="C303" s="41"/>
      <c r="D303" s="41"/>
      <c r="E303" s="41"/>
      <c r="F303" s="41"/>
      <c r="G303" s="40"/>
      <c r="H303" s="40"/>
      <c r="I303" s="40"/>
      <c r="J303" s="40"/>
      <c r="K303" s="40"/>
      <c r="L303" s="40"/>
      <c r="M303" s="40"/>
      <c r="N303" s="40"/>
      <c r="O303" s="40"/>
      <c r="P303" s="40"/>
      <c r="Q303" s="40"/>
      <c r="R303" s="40"/>
      <c r="S303" s="40"/>
      <c r="T303" s="40"/>
      <c r="U303" s="40"/>
      <c r="V303" s="7"/>
      <c r="W303" s="40"/>
      <c r="X303" s="40"/>
      <c r="Y303" s="42"/>
      <c r="Z303" s="42"/>
      <c r="AA303" s="42"/>
      <c r="AB303" s="42"/>
      <c r="AC303" s="42"/>
      <c r="AD303" s="42"/>
    </row>
    <row r="304" ht="15.75" customHeight="1">
      <c r="A304" s="40"/>
      <c r="B304" s="41"/>
      <c r="C304" s="41"/>
      <c r="D304" s="41"/>
      <c r="E304" s="41"/>
      <c r="F304" s="41"/>
      <c r="G304" s="40"/>
      <c r="H304" s="40"/>
      <c r="I304" s="40"/>
      <c r="J304" s="40"/>
      <c r="K304" s="40"/>
      <c r="L304" s="40"/>
      <c r="M304" s="40"/>
      <c r="N304" s="40"/>
      <c r="O304" s="40"/>
      <c r="P304" s="40"/>
      <c r="Q304" s="40"/>
      <c r="R304" s="40"/>
      <c r="S304" s="40"/>
      <c r="T304" s="40"/>
      <c r="U304" s="40"/>
      <c r="V304" s="7"/>
      <c r="W304" s="40"/>
      <c r="X304" s="40"/>
      <c r="Y304" s="42"/>
      <c r="Z304" s="42"/>
      <c r="AA304" s="42"/>
      <c r="AB304" s="42"/>
      <c r="AC304" s="42"/>
      <c r="AD304" s="42"/>
    </row>
    <row r="305" ht="15.75" customHeight="1">
      <c r="A305" s="40"/>
      <c r="B305" s="41"/>
      <c r="C305" s="41"/>
      <c r="D305" s="41"/>
      <c r="E305" s="41"/>
      <c r="F305" s="41"/>
      <c r="G305" s="40"/>
      <c r="H305" s="40"/>
      <c r="I305" s="40"/>
      <c r="J305" s="40"/>
      <c r="K305" s="40"/>
      <c r="L305" s="40"/>
      <c r="M305" s="40"/>
      <c r="N305" s="40"/>
      <c r="O305" s="40"/>
      <c r="P305" s="40"/>
      <c r="Q305" s="40"/>
      <c r="R305" s="40"/>
      <c r="S305" s="40"/>
      <c r="T305" s="40"/>
      <c r="U305" s="40"/>
      <c r="V305" s="7"/>
      <c r="W305" s="40"/>
      <c r="X305" s="40"/>
      <c r="Y305" s="42"/>
      <c r="Z305" s="42"/>
      <c r="AA305" s="42"/>
      <c r="AB305" s="42"/>
      <c r="AC305" s="42"/>
      <c r="AD305" s="42"/>
    </row>
    <row r="306" ht="15.75" customHeight="1">
      <c r="A306" s="40"/>
      <c r="B306" s="41"/>
      <c r="C306" s="41"/>
      <c r="D306" s="41"/>
      <c r="E306" s="41"/>
      <c r="F306" s="41"/>
      <c r="G306" s="40"/>
      <c r="H306" s="40"/>
      <c r="I306" s="40"/>
      <c r="J306" s="40"/>
      <c r="K306" s="40"/>
      <c r="L306" s="40"/>
      <c r="M306" s="40"/>
      <c r="N306" s="40"/>
      <c r="O306" s="40"/>
      <c r="P306" s="40"/>
      <c r="Q306" s="40"/>
      <c r="R306" s="40"/>
      <c r="S306" s="40"/>
      <c r="T306" s="40"/>
      <c r="U306" s="40"/>
      <c r="V306" s="7"/>
      <c r="W306" s="40"/>
      <c r="X306" s="40"/>
      <c r="Y306" s="42"/>
      <c r="Z306" s="42"/>
      <c r="AA306" s="42"/>
      <c r="AB306" s="42"/>
      <c r="AC306" s="42"/>
      <c r="AD306" s="42"/>
    </row>
    <row r="307" ht="15.75" customHeight="1">
      <c r="A307" s="40"/>
      <c r="B307" s="41"/>
      <c r="C307" s="41"/>
      <c r="D307" s="41"/>
      <c r="E307" s="41"/>
      <c r="F307" s="41"/>
      <c r="G307" s="40"/>
      <c r="H307" s="40"/>
      <c r="I307" s="40"/>
      <c r="J307" s="40"/>
      <c r="K307" s="40"/>
      <c r="L307" s="40"/>
      <c r="M307" s="40"/>
      <c r="N307" s="40"/>
      <c r="O307" s="40"/>
      <c r="P307" s="40"/>
      <c r="Q307" s="40"/>
      <c r="R307" s="40"/>
      <c r="S307" s="40"/>
      <c r="T307" s="40"/>
      <c r="U307" s="40"/>
      <c r="V307" s="7"/>
      <c r="W307" s="40"/>
      <c r="X307" s="40"/>
      <c r="Y307" s="42"/>
      <c r="Z307" s="42"/>
      <c r="AA307" s="42"/>
      <c r="AB307" s="42"/>
      <c r="AC307" s="42"/>
      <c r="AD307" s="42"/>
    </row>
    <row r="308" ht="15.75" customHeight="1">
      <c r="A308" s="40"/>
      <c r="B308" s="41"/>
      <c r="C308" s="41"/>
      <c r="D308" s="41"/>
      <c r="E308" s="41"/>
      <c r="F308" s="41"/>
      <c r="G308" s="40"/>
      <c r="H308" s="40"/>
      <c r="I308" s="40"/>
      <c r="J308" s="40"/>
      <c r="K308" s="40"/>
      <c r="L308" s="40"/>
      <c r="M308" s="40"/>
      <c r="N308" s="40"/>
      <c r="O308" s="40"/>
      <c r="P308" s="40"/>
      <c r="Q308" s="40"/>
      <c r="R308" s="40"/>
      <c r="S308" s="40"/>
      <c r="T308" s="40"/>
      <c r="U308" s="40"/>
      <c r="V308" s="7"/>
      <c r="W308" s="40"/>
      <c r="X308" s="40"/>
      <c r="Y308" s="42"/>
      <c r="Z308" s="42"/>
      <c r="AA308" s="42"/>
      <c r="AB308" s="42"/>
      <c r="AC308" s="42"/>
      <c r="AD308" s="42"/>
    </row>
    <row r="309" ht="15.75" customHeight="1">
      <c r="A309" s="40"/>
      <c r="B309" s="41"/>
      <c r="C309" s="41"/>
      <c r="D309" s="41"/>
      <c r="E309" s="41"/>
      <c r="F309" s="41"/>
      <c r="G309" s="40"/>
      <c r="H309" s="40"/>
      <c r="I309" s="40"/>
      <c r="J309" s="40"/>
      <c r="K309" s="40"/>
      <c r="L309" s="40"/>
      <c r="M309" s="40"/>
      <c r="N309" s="40"/>
      <c r="O309" s="40"/>
      <c r="P309" s="40"/>
      <c r="Q309" s="40"/>
      <c r="R309" s="40"/>
      <c r="S309" s="40"/>
      <c r="T309" s="40"/>
      <c r="U309" s="40"/>
      <c r="V309" s="7"/>
      <c r="W309" s="40"/>
      <c r="X309" s="40"/>
      <c r="Y309" s="42"/>
      <c r="Z309" s="42"/>
      <c r="AA309" s="42"/>
      <c r="AB309" s="42"/>
      <c r="AC309" s="42"/>
      <c r="AD309" s="42"/>
    </row>
    <row r="310" ht="15.75" customHeight="1">
      <c r="A310" s="40"/>
      <c r="B310" s="41"/>
      <c r="C310" s="41"/>
      <c r="D310" s="41"/>
      <c r="E310" s="41"/>
      <c r="F310" s="41"/>
      <c r="G310" s="40"/>
      <c r="H310" s="40"/>
      <c r="I310" s="40"/>
      <c r="J310" s="40"/>
      <c r="K310" s="40"/>
      <c r="L310" s="40"/>
      <c r="M310" s="40"/>
      <c r="N310" s="40"/>
      <c r="O310" s="40"/>
      <c r="P310" s="40"/>
      <c r="Q310" s="40"/>
      <c r="R310" s="40"/>
      <c r="S310" s="40"/>
      <c r="T310" s="40"/>
      <c r="U310" s="40"/>
      <c r="V310" s="7"/>
      <c r="W310" s="40"/>
      <c r="X310" s="40"/>
      <c r="Y310" s="42"/>
      <c r="Z310" s="42"/>
      <c r="AA310" s="42"/>
      <c r="AB310" s="42"/>
      <c r="AC310" s="42"/>
      <c r="AD310" s="42"/>
    </row>
    <row r="311" ht="15.75" customHeight="1">
      <c r="A311" s="40"/>
      <c r="B311" s="41"/>
      <c r="C311" s="41"/>
      <c r="D311" s="41"/>
      <c r="E311" s="41"/>
      <c r="F311" s="41"/>
      <c r="G311" s="40"/>
      <c r="H311" s="40"/>
      <c r="I311" s="40"/>
      <c r="J311" s="40"/>
      <c r="K311" s="40"/>
      <c r="L311" s="40"/>
      <c r="M311" s="40"/>
      <c r="N311" s="40"/>
      <c r="O311" s="40"/>
      <c r="P311" s="40"/>
      <c r="Q311" s="40"/>
      <c r="R311" s="40"/>
      <c r="S311" s="40"/>
      <c r="T311" s="40"/>
      <c r="U311" s="40"/>
      <c r="V311" s="7"/>
      <c r="W311" s="40"/>
      <c r="X311" s="40"/>
      <c r="Y311" s="42"/>
      <c r="Z311" s="42"/>
      <c r="AA311" s="42"/>
      <c r="AB311" s="42"/>
      <c r="AC311" s="42"/>
      <c r="AD311" s="42"/>
    </row>
    <row r="312" ht="15.75" customHeight="1">
      <c r="A312" s="40"/>
      <c r="B312" s="41"/>
      <c r="C312" s="41"/>
      <c r="D312" s="41"/>
      <c r="E312" s="41"/>
      <c r="F312" s="41"/>
      <c r="G312" s="40"/>
      <c r="H312" s="40"/>
      <c r="I312" s="40"/>
      <c r="J312" s="40"/>
      <c r="K312" s="40"/>
      <c r="L312" s="40"/>
      <c r="M312" s="40"/>
      <c r="N312" s="40"/>
      <c r="O312" s="40"/>
      <c r="P312" s="40"/>
      <c r="Q312" s="40"/>
      <c r="R312" s="40"/>
      <c r="S312" s="40"/>
      <c r="T312" s="40"/>
      <c r="U312" s="40"/>
      <c r="V312" s="7"/>
      <c r="W312" s="40"/>
      <c r="X312" s="40"/>
      <c r="Y312" s="42"/>
      <c r="Z312" s="42"/>
      <c r="AA312" s="42"/>
      <c r="AB312" s="42"/>
      <c r="AC312" s="42"/>
      <c r="AD312" s="42"/>
    </row>
    <row r="313" ht="15.75" customHeight="1">
      <c r="A313" s="40"/>
      <c r="B313" s="41"/>
      <c r="C313" s="41"/>
      <c r="D313" s="41"/>
      <c r="E313" s="41"/>
      <c r="F313" s="41"/>
      <c r="G313" s="40"/>
      <c r="H313" s="40"/>
      <c r="I313" s="40"/>
      <c r="J313" s="40"/>
      <c r="K313" s="40"/>
      <c r="L313" s="40"/>
      <c r="M313" s="40"/>
      <c r="N313" s="40"/>
      <c r="O313" s="40"/>
      <c r="P313" s="40"/>
      <c r="Q313" s="40"/>
      <c r="R313" s="40"/>
      <c r="S313" s="40"/>
      <c r="T313" s="40"/>
      <c r="U313" s="40"/>
      <c r="V313" s="7"/>
      <c r="W313" s="40"/>
      <c r="X313" s="40"/>
      <c r="Y313" s="42"/>
      <c r="Z313" s="42"/>
      <c r="AA313" s="42"/>
      <c r="AB313" s="42"/>
      <c r="AC313" s="42"/>
      <c r="AD313" s="42"/>
    </row>
    <row r="314" ht="15.75" customHeight="1">
      <c r="A314" s="40"/>
      <c r="B314" s="41"/>
      <c r="C314" s="41"/>
      <c r="D314" s="41"/>
      <c r="E314" s="41"/>
      <c r="F314" s="41"/>
      <c r="G314" s="40"/>
      <c r="H314" s="40"/>
      <c r="I314" s="40"/>
      <c r="J314" s="40"/>
      <c r="K314" s="40"/>
      <c r="L314" s="40"/>
      <c r="M314" s="40"/>
      <c r="N314" s="40"/>
      <c r="O314" s="40"/>
      <c r="P314" s="40"/>
      <c r="Q314" s="40"/>
      <c r="R314" s="40"/>
      <c r="S314" s="40"/>
      <c r="T314" s="40"/>
      <c r="U314" s="40"/>
      <c r="V314" s="7"/>
      <c r="W314" s="40"/>
      <c r="X314" s="40"/>
      <c r="Y314" s="42"/>
      <c r="Z314" s="42"/>
      <c r="AA314" s="42"/>
      <c r="AB314" s="42"/>
      <c r="AC314" s="42"/>
      <c r="AD314" s="42"/>
    </row>
    <row r="315" ht="15.75" customHeight="1">
      <c r="A315" s="40"/>
      <c r="B315" s="41"/>
      <c r="C315" s="41"/>
      <c r="D315" s="41"/>
      <c r="E315" s="41"/>
      <c r="F315" s="41"/>
      <c r="G315" s="40"/>
      <c r="H315" s="40"/>
      <c r="I315" s="40"/>
      <c r="J315" s="40"/>
      <c r="K315" s="40"/>
      <c r="L315" s="40"/>
      <c r="M315" s="40"/>
      <c r="N315" s="40"/>
      <c r="O315" s="40"/>
      <c r="P315" s="40"/>
      <c r="Q315" s="40"/>
      <c r="R315" s="40"/>
      <c r="S315" s="40"/>
      <c r="T315" s="40"/>
      <c r="U315" s="40"/>
      <c r="V315" s="7"/>
      <c r="W315" s="40"/>
      <c r="X315" s="40"/>
      <c r="Y315" s="42"/>
      <c r="Z315" s="42"/>
      <c r="AA315" s="42"/>
      <c r="AB315" s="42"/>
      <c r="AC315" s="42"/>
      <c r="AD315" s="42"/>
    </row>
    <row r="316" ht="15.75" customHeight="1">
      <c r="A316" s="40"/>
      <c r="B316" s="41"/>
      <c r="C316" s="41"/>
      <c r="D316" s="41"/>
      <c r="E316" s="41"/>
      <c r="F316" s="41"/>
      <c r="G316" s="40"/>
      <c r="H316" s="40"/>
      <c r="I316" s="40"/>
      <c r="J316" s="40"/>
      <c r="K316" s="40"/>
      <c r="L316" s="40"/>
      <c r="M316" s="40"/>
      <c r="N316" s="40"/>
      <c r="O316" s="40"/>
      <c r="P316" s="40"/>
      <c r="Q316" s="40"/>
      <c r="R316" s="40"/>
      <c r="S316" s="40"/>
      <c r="T316" s="40"/>
      <c r="U316" s="40"/>
      <c r="V316" s="7"/>
      <c r="W316" s="40"/>
      <c r="X316" s="40"/>
      <c r="Y316" s="42"/>
      <c r="Z316" s="42"/>
      <c r="AA316" s="42"/>
      <c r="AB316" s="42"/>
      <c r="AC316" s="42"/>
      <c r="AD316" s="42"/>
    </row>
    <row r="317" ht="15.75" customHeight="1">
      <c r="A317" s="40"/>
      <c r="B317" s="41"/>
      <c r="C317" s="41"/>
      <c r="D317" s="41"/>
      <c r="E317" s="41"/>
      <c r="F317" s="41"/>
      <c r="G317" s="40"/>
      <c r="H317" s="40"/>
      <c r="I317" s="40"/>
      <c r="J317" s="40"/>
      <c r="K317" s="40"/>
      <c r="L317" s="40"/>
      <c r="M317" s="40"/>
      <c r="N317" s="40"/>
      <c r="O317" s="40"/>
      <c r="P317" s="40"/>
      <c r="Q317" s="40"/>
      <c r="R317" s="40"/>
      <c r="S317" s="40"/>
      <c r="T317" s="40"/>
      <c r="U317" s="40"/>
      <c r="V317" s="7"/>
      <c r="W317" s="40"/>
      <c r="X317" s="40"/>
      <c r="Y317" s="42"/>
      <c r="Z317" s="42"/>
      <c r="AA317" s="42"/>
      <c r="AB317" s="42"/>
      <c r="AC317" s="42"/>
      <c r="AD317" s="42"/>
    </row>
    <row r="318" ht="15.75" customHeight="1">
      <c r="A318" s="40"/>
      <c r="B318" s="41"/>
      <c r="C318" s="41"/>
      <c r="D318" s="41"/>
      <c r="E318" s="41"/>
      <c r="F318" s="41"/>
      <c r="G318" s="40"/>
      <c r="H318" s="40"/>
      <c r="I318" s="40"/>
      <c r="J318" s="40"/>
      <c r="K318" s="40"/>
      <c r="L318" s="40"/>
      <c r="M318" s="40"/>
      <c r="N318" s="40"/>
      <c r="O318" s="40"/>
      <c r="P318" s="40"/>
      <c r="Q318" s="40"/>
      <c r="R318" s="40"/>
      <c r="S318" s="40"/>
      <c r="T318" s="40"/>
      <c r="U318" s="40"/>
      <c r="V318" s="7"/>
      <c r="W318" s="40"/>
      <c r="X318" s="40"/>
      <c r="Y318" s="42"/>
      <c r="Z318" s="42"/>
      <c r="AA318" s="42"/>
      <c r="AB318" s="42"/>
      <c r="AC318" s="42"/>
      <c r="AD318" s="42"/>
    </row>
    <row r="319" ht="15.75" customHeight="1">
      <c r="A319" s="40"/>
      <c r="B319" s="41"/>
      <c r="C319" s="41"/>
      <c r="D319" s="41"/>
      <c r="E319" s="41"/>
      <c r="F319" s="41"/>
      <c r="G319" s="40"/>
      <c r="H319" s="40"/>
      <c r="I319" s="40"/>
      <c r="J319" s="40"/>
      <c r="K319" s="40"/>
      <c r="L319" s="40"/>
      <c r="M319" s="40"/>
      <c r="N319" s="40"/>
      <c r="O319" s="40"/>
      <c r="P319" s="40"/>
      <c r="Q319" s="40"/>
      <c r="R319" s="40"/>
      <c r="S319" s="40"/>
      <c r="T319" s="40"/>
      <c r="U319" s="40"/>
      <c r="V319" s="7"/>
      <c r="W319" s="40"/>
      <c r="X319" s="40"/>
      <c r="Y319" s="42"/>
      <c r="Z319" s="42"/>
      <c r="AA319" s="42"/>
      <c r="AB319" s="42"/>
      <c r="AC319" s="42"/>
      <c r="AD319" s="42"/>
    </row>
    <row r="320" ht="15.75" customHeight="1">
      <c r="A320" s="40"/>
      <c r="B320" s="41"/>
      <c r="C320" s="41"/>
      <c r="D320" s="41"/>
      <c r="E320" s="41"/>
      <c r="F320" s="41"/>
      <c r="G320" s="40"/>
      <c r="H320" s="40"/>
      <c r="I320" s="40"/>
      <c r="J320" s="40"/>
      <c r="K320" s="40"/>
      <c r="L320" s="40"/>
      <c r="M320" s="40"/>
      <c r="N320" s="40"/>
      <c r="O320" s="40"/>
      <c r="P320" s="40"/>
      <c r="Q320" s="40"/>
      <c r="R320" s="40"/>
      <c r="S320" s="40"/>
      <c r="T320" s="40"/>
      <c r="U320" s="40"/>
      <c r="V320" s="7"/>
      <c r="W320" s="40"/>
      <c r="X320" s="40"/>
      <c r="Y320" s="42"/>
      <c r="Z320" s="42"/>
      <c r="AA320" s="42"/>
      <c r="AB320" s="42"/>
      <c r="AC320" s="42"/>
      <c r="AD320" s="42"/>
    </row>
    <row r="321" ht="15.75" customHeight="1">
      <c r="A321" s="40"/>
      <c r="B321" s="41"/>
      <c r="C321" s="41"/>
      <c r="D321" s="41"/>
      <c r="E321" s="41"/>
      <c r="F321" s="41"/>
      <c r="G321" s="40"/>
      <c r="H321" s="40"/>
      <c r="I321" s="40"/>
      <c r="J321" s="40"/>
      <c r="K321" s="40"/>
      <c r="L321" s="40"/>
      <c r="M321" s="40"/>
      <c r="N321" s="40"/>
      <c r="O321" s="40"/>
      <c r="P321" s="40"/>
      <c r="Q321" s="40"/>
      <c r="R321" s="40"/>
      <c r="S321" s="40"/>
      <c r="T321" s="40"/>
      <c r="U321" s="40"/>
      <c r="V321" s="7"/>
      <c r="W321" s="40"/>
      <c r="X321" s="40"/>
      <c r="Y321" s="42"/>
      <c r="Z321" s="42"/>
      <c r="AA321" s="42"/>
      <c r="AB321" s="42"/>
      <c r="AC321" s="42"/>
      <c r="AD321" s="42"/>
    </row>
    <row r="322" ht="15.75" customHeight="1">
      <c r="A322" s="40"/>
      <c r="B322" s="41"/>
      <c r="C322" s="41"/>
      <c r="D322" s="41"/>
      <c r="E322" s="41"/>
      <c r="F322" s="41"/>
      <c r="G322" s="40"/>
      <c r="H322" s="40"/>
      <c r="I322" s="40"/>
      <c r="J322" s="40"/>
      <c r="K322" s="40"/>
      <c r="L322" s="40"/>
      <c r="M322" s="40"/>
      <c r="N322" s="40"/>
      <c r="O322" s="40"/>
      <c r="P322" s="40"/>
      <c r="Q322" s="40"/>
      <c r="R322" s="40"/>
      <c r="S322" s="40"/>
      <c r="T322" s="40"/>
      <c r="U322" s="40"/>
      <c r="V322" s="7"/>
      <c r="W322" s="40"/>
      <c r="X322" s="40"/>
      <c r="Y322" s="42"/>
      <c r="Z322" s="42"/>
      <c r="AA322" s="42"/>
      <c r="AB322" s="42"/>
      <c r="AC322" s="42"/>
      <c r="AD322" s="42"/>
    </row>
    <row r="323" ht="15.75" customHeight="1">
      <c r="A323" s="40"/>
      <c r="B323" s="41"/>
      <c r="C323" s="41"/>
      <c r="D323" s="41"/>
      <c r="E323" s="41"/>
      <c r="F323" s="41"/>
      <c r="G323" s="40"/>
      <c r="H323" s="40"/>
      <c r="I323" s="40"/>
      <c r="J323" s="40"/>
      <c r="K323" s="40"/>
      <c r="L323" s="40"/>
      <c r="M323" s="40"/>
      <c r="N323" s="40"/>
      <c r="O323" s="40"/>
      <c r="P323" s="40"/>
      <c r="Q323" s="40"/>
      <c r="R323" s="40"/>
      <c r="S323" s="40"/>
      <c r="T323" s="40"/>
      <c r="U323" s="40"/>
      <c r="V323" s="7"/>
      <c r="W323" s="40"/>
      <c r="X323" s="40"/>
      <c r="Y323" s="42"/>
      <c r="Z323" s="42"/>
      <c r="AA323" s="42"/>
      <c r="AB323" s="42"/>
      <c r="AC323" s="42"/>
      <c r="AD323" s="42"/>
    </row>
    <row r="324" ht="15.75" customHeight="1">
      <c r="A324" s="40"/>
      <c r="B324" s="41"/>
      <c r="C324" s="41"/>
      <c r="D324" s="41"/>
      <c r="E324" s="41"/>
      <c r="F324" s="41"/>
      <c r="G324" s="40"/>
      <c r="H324" s="40"/>
      <c r="I324" s="40"/>
      <c r="J324" s="40"/>
      <c r="K324" s="40"/>
      <c r="L324" s="40"/>
      <c r="M324" s="40"/>
      <c r="N324" s="40"/>
      <c r="O324" s="40"/>
      <c r="P324" s="40"/>
      <c r="Q324" s="40"/>
      <c r="R324" s="40"/>
      <c r="S324" s="40"/>
      <c r="T324" s="40"/>
      <c r="U324" s="40"/>
      <c r="V324" s="7"/>
      <c r="W324" s="40"/>
      <c r="X324" s="40"/>
      <c r="Y324" s="42"/>
      <c r="Z324" s="42"/>
      <c r="AA324" s="42"/>
      <c r="AB324" s="42"/>
      <c r="AC324" s="42"/>
      <c r="AD324" s="42"/>
    </row>
    <row r="325" ht="15.75" customHeight="1">
      <c r="A325" s="42"/>
      <c r="B325" s="42"/>
      <c r="C325" s="42"/>
      <c r="D325" s="42"/>
      <c r="E325" s="42"/>
      <c r="F325" s="42"/>
      <c r="G325" s="42"/>
      <c r="H325" s="42"/>
      <c r="I325" s="42"/>
      <c r="J325" s="42"/>
      <c r="K325" s="42"/>
      <c r="L325" s="42"/>
      <c r="M325" s="42"/>
      <c r="N325" s="42"/>
      <c r="O325" s="42"/>
      <c r="P325" s="42"/>
      <c r="Q325" s="42"/>
      <c r="R325" s="42"/>
      <c r="S325" s="42"/>
      <c r="T325" s="42"/>
      <c r="U325" s="42"/>
      <c r="V325" s="174"/>
      <c r="W325" s="42"/>
      <c r="X325" s="42"/>
      <c r="Y325" s="42"/>
      <c r="Z325" s="42"/>
      <c r="AA325" s="42"/>
      <c r="AB325" s="42"/>
      <c r="AC325" s="42"/>
      <c r="AD325" s="42"/>
    </row>
    <row r="326" ht="15.75" customHeight="1">
      <c r="A326" s="42"/>
      <c r="B326" s="42"/>
      <c r="C326" s="42"/>
      <c r="D326" s="42"/>
      <c r="E326" s="42"/>
      <c r="F326" s="42"/>
      <c r="G326" s="42"/>
      <c r="H326" s="42"/>
      <c r="I326" s="42"/>
      <c r="J326" s="42"/>
      <c r="K326" s="42"/>
      <c r="L326" s="42"/>
      <c r="M326" s="42"/>
      <c r="N326" s="42"/>
      <c r="O326" s="42"/>
      <c r="P326" s="42"/>
      <c r="Q326" s="42"/>
      <c r="R326" s="42"/>
      <c r="S326" s="42"/>
      <c r="T326" s="42"/>
      <c r="U326" s="42"/>
      <c r="V326" s="174"/>
      <c r="W326" s="42"/>
      <c r="X326" s="42"/>
      <c r="Y326" s="42"/>
      <c r="Z326" s="42"/>
      <c r="AA326" s="42"/>
      <c r="AB326" s="42"/>
      <c r="AC326" s="42"/>
      <c r="AD326" s="42"/>
    </row>
    <row r="327" ht="15.75" customHeight="1">
      <c r="A327" s="42"/>
      <c r="B327" s="42"/>
      <c r="C327" s="42"/>
      <c r="D327" s="42"/>
      <c r="E327" s="42"/>
      <c r="F327" s="42"/>
      <c r="G327" s="42"/>
      <c r="H327" s="42"/>
      <c r="I327" s="42"/>
      <c r="J327" s="42"/>
      <c r="K327" s="42"/>
      <c r="L327" s="42"/>
      <c r="M327" s="42"/>
      <c r="N327" s="42"/>
      <c r="O327" s="42"/>
      <c r="P327" s="42"/>
      <c r="Q327" s="42"/>
      <c r="R327" s="42"/>
      <c r="S327" s="42"/>
      <c r="T327" s="42"/>
      <c r="U327" s="42"/>
      <c r="V327" s="174"/>
      <c r="W327" s="42"/>
      <c r="X327" s="42"/>
      <c r="Y327" s="42"/>
      <c r="Z327" s="42"/>
      <c r="AA327" s="42"/>
      <c r="AB327" s="42"/>
      <c r="AC327" s="42"/>
      <c r="AD327" s="42"/>
    </row>
    <row r="328" ht="15.75" customHeight="1">
      <c r="A328" s="42"/>
      <c r="B328" s="42"/>
      <c r="C328" s="42"/>
      <c r="D328" s="42"/>
      <c r="E328" s="42"/>
      <c r="F328" s="42"/>
      <c r="G328" s="42"/>
      <c r="H328" s="42"/>
      <c r="I328" s="42"/>
      <c r="J328" s="42"/>
      <c r="K328" s="42"/>
      <c r="L328" s="42"/>
      <c r="M328" s="42"/>
      <c r="N328" s="42"/>
      <c r="O328" s="42"/>
      <c r="P328" s="42"/>
      <c r="Q328" s="42"/>
      <c r="R328" s="42"/>
      <c r="S328" s="42"/>
      <c r="T328" s="42"/>
      <c r="U328" s="42"/>
      <c r="V328" s="174"/>
      <c r="W328" s="42"/>
      <c r="X328" s="42"/>
      <c r="Y328" s="42"/>
      <c r="Z328" s="42"/>
      <c r="AA328" s="42"/>
      <c r="AB328" s="42"/>
      <c r="AC328" s="42"/>
      <c r="AD328" s="42"/>
    </row>
    <row r="329" ht="15.75" customHeight="1">
      <c r="A329" s="42"/>
      <c r="B329" s="42"/>
      <c r="C329" s="42"/>
      <c r="D329" s="42"/>
      <c r="E329" s="42"/>
      <c r="F329" s="42"/>
      <c r="G329" s="42"/>
      <c r="H329" s="42"/>
      <c r="I329" s="42"/>
      <c r="J329" s="42"/>
      <c r="K329" s="42"/>
      <c r="L329" s="42"/>
      <c r="M329" s="42"/>
      <c r="N329" s="42"/>
      <c r="O329" s="42"/>
      <c r="P329" s="42"/>
      <c r="Q329" s="42"/>
      <c r="R329" s="42"/>
      <c r="S329" s="42"/>
      <c r="T329" s="42"/>
      <c r="U329" s="42"/>
      <c r="V329" s="174"/>
      <c r="W329" s="42"/>
      <c r="X329" s="42"/>
      <c r="Y329" s="42"/>
      <c r="Z329" s="42"/>
      <c r="AA329" s="42"/>
      <c r="AB329" s="42"/>
      <c r="AC329" s="42"/>
      <c r="AD329" s="42"/>
    </row>
    <row r="330" ht="15.75" customHeight="1">
      <c r="A330" s="42"/>
      <c r="B330" s="42"/>
      <c r="C330" s="42"/>
      <c r="D330" s="42"/>
      <c r="E330" s="42"/>
      <c r="F330" s="42"/>
      <c r="G330" s="42"/>
      <c r="H330" s="42"/>
      <c r="I330" s="42"/>
      <c r="J330" s="42"/>
      <c r="K330" s="42"/>
      <c r="L330" s="42"/>
      <c r="M330" s="42"/>
      <c r="N330" s="42"/>
      <c r="O330" s="42"/>
      <c r="P330" s="42"/>
      <c r="Q330" s="42"/>
      <c r="R330" s="42"/>
      <c r="S330" s="42"/>
      <c r="T330" s="42"/>
      <c r="U330" s="42"/>
      <c r="V330" s="174"/>
      <c r="W330" s="42"/>
      <c r="X330" s="42"/>
      <c r="Y330" s="42"/>
      <c r="Z330" s="42"/>
      <c r="AA330" s="42"/>
      <c r="AB330" s="42"/>
      <c r="AC330" s="42"/>
      <c r="AD330" s="42"/>
    </row>
    <row r="331" ht="15.75" customHeight="1">
      <c r="A331" s="42"/>
      <c r="B331" s="42"/>
      <c r="C331" s="42"/>
      <c r="D331" s="42"/>
      <c r="E331" s="42"/>
      <c r="F331" s="42"/>
      <c r="G331" s="42"/>
      <c r="H331" s="42"/>
      <c r="I331" s="42"/>
      <c r="J331" s="42"/>
      <c r="K331" s="42"/>
      <c r="L331" s="42"/>
      <c r="M331" s="42"/>
      <c r="N331" s="42"/>
      <c r="O331" s="42"/>
      <c r="P331" s="42"/>
      <c r="Q331" s="42"/>
      <c r="R331" s="42"/>
      <c r="S331" s="42"/>
      <c r="T331" s="42"/>
      <c r="U331" s="42"/>
      <c r="V331" s="174"/>
      <c r="W331" s="42"/>
      <c r="X331" s="42"/>
      <c r="Y331" s="42"/>
      <c r="Z331" s="42"/>
      <c r="AA331" s="42"/>
      <c r="AB331" s="42"/>
      <c r="AC331" s="42"/>
      <c r="AD331" s="42"/>
    </row>
    <row r="332" ht="15.75" customHeight="1">
      <c r="A332" s="42"/>
      <c r="B332" s="42"/>
      <c r="C332" s="42"/>
      <c r="D332" s="42"/>
      <c r="E332" s="42"/>
      <c r="F332" s="42"/>
      <c r="G332" s="42"/>
      <c r="H332" s="42"/>
      <c r="I332" s="42"/>
      <c r="J332" s="42"/>
      <c r="K332" s="42"/>
      <c r="L332" s="42"/>
      <c r="M332" s="42"/>
      <c r="N332" s="42"/>
      <c r="O332" s="42"/>
      <c r="P332" s="42"/>
      <c r="Q332" s="42"/>
      <c r="R332" s="42"/>
      <c r="S332" s="42"/>
      <c r="T332" s="42"/>
      <c r="U332" s="42"/>
      <c r="V332" s="174"/>
      <c r="W332" s="42"/>
      <c r="X332" s="42"/>
      <c r="Y332" s="42"/>
      <c r="Z332" s="42"/>
      <c r="AA332" s="42"/>
      <c r="AB332" s="42"/>
      <c r="AC332" s="42"/>
      <c r="AD332" s="42"/>
    </row>
    <row r="333" ht="15.75" customHeight="1">
      <c r="A333" s="42"/>
      <c r="B333" s="42"/>
      <c r="C333" s="42"/>
      <c r="D333" s="42"/>
      <c r="E333" s="42"/>
      <c r="F333" s="42"/>
      <c r="G333" s="42"/>
      <c r="H333" s="42"/>
      <c r="I333" s="42"/>
      <c r="J333" s="42"/>
      <c r="K333" s="42"/>
      <c r="L333" s="42"/>
      <c r="M333" s="42"/>
      <c r="N333" s="42"/>
      <c r="O333" s="42"/>
      <c r="P333" s="42"/>
      <c r="Q333" s="42"/>
      <c r="R333" s="42"/>
      <c r="S333" s="42"/>
      <c r="T333" s="42"/>
      <c r="U333" s="42"/>
      <c r="V333" s="174"/>
      <c r="W333" s="42"/>
      <c r="X333" s="42"/>
      <c r="Y333" s="42"/>
      <c r="Z333" s="42"/>
      <c r="AA333" s="42"/>
      <c r="AB333" s="42"/>
      <c r="AC333" s="42"/>
      <c r="AD333" s="42"/>
    </row>
    <row r="334" ht="15.75" customHeight="1">
      <c r="A334" s="42"/>
      <c r="B334" s="42"/>
      <c r="C334" s="42"/>
      <c r="D334" s="42"/>
      <c r="E334" s="42"/>
      <c r="F334" s="42"/>
      <c r="G334" s="42"/>
      <c r="H334" s="42"/>
      <c r="I334" s="42"/>
      <c r="J334" s="42"/>
      <c r="K334" s="42"/>
      <c r="L334" s="42"/>
      <c r="M334" s="42"/>
      <c r="N334" s="42"/>
      <c r="O334" s="42"/>
      <c r="P334" s="42"/>
      <c r="Q334" s="42"/>
      <c r="R334" s="42"/>
      <c r="S334" s="42"/>
      <c r="T334" s="42"/>
      <c r="U334" s="42"/>
      <c r="V334" s="174"/>
      <c r="W334" s="42"/>
      <c r="X334" s="42"/>
      <c r="Y334" s="42"/>
      <c r="Z334" s="42"/>
      <c r="AA334" s="42"/>
      <c r="AB334" s="42"/>
      <c r="AC334" s="42"/>
      <c r="AD334" s="42"/>
    </row>
    <row r="335" ht="15.75" customHeight="1">
      <c r="A335" s="42"/>
      <c r="B335" s="42"/>
      <c r="C335" s="42"/>
      <c r="D335" s="42"/>
      <c r="E335" s="42"/>
      <c r="F335" s="42"/>
      <c r="G335" s="42"/>
      <c r="H335" s="42"/>
      <c r="I335" s="42"/>
      <c r="J335" s="42"/>
      <c r="K335" s="42"/>
      <c r="L335" s="42"/>
      <c r="M335" s="42"/>
      <c r="N335" s="42"/>
      <c r="O335" s="42"/>
      <c r="P335" s="42"/>
      <c r="Q335" s="42"/>
      <c r="R335" s="42"/>
      <c r="S335" s="42"/>
      <c r="T335" s="42"/>
      <c r="U335" s="42"/>
      <c r="V335" s="174"/>
      <c r="W335" s="42"/>
      <c r="X335" s="42"/>
      <c r="Y335" s="42"/>
      <c r="Z335" s="42"/>
      <c r="AA335" s="42"/>
      <c r="AB335" s="42"/>
      <c r="AC335" s="42"/>
      <c r="AD335" s="42"/>
    </row>
    <row r="336" ht="15.75" customHeight="1">
      <c r="A336" s="42"/>
      <c r="B336" s="42"/>
      <c r="C336" s="42"/>
      <c r="D336" s="42"/>
      <c r="E336" s="42"/>
      <c r="F336" s="42"/>
      <c r="G336" s="42"/>
      <c r="H336" s="42"/>
      <c r="I336" s="42"/>
      <c r="J336" s="42"/>
      <c r="K336" s="42"/>
      <c r="L336" s="42"/>
      <c r="M336" s="42"/>
      <c r="N336" s="42"/>
      <c r="O336" s="42"/>
      <c r="P336" s="42"/>
      <c r="Q336" s="42"/>
      <c r="R336" s="42"/>
      <c r="S336" s="42"/>
      <c r="T336" s="42"/>
      <c r="U336" s="42"/>
      <c r="V336" s="174"/>
      <c r="W336" s="42"/>
      <c r="X336" s="42"/>
      <c r="Y336" s="42"/>
      <c r="Z336" s="42"/>
      <c r="AA336" s="42"/>
      <c r="AB336" s="42"/>
      <c r="AC336" s="42"/>
      <c r="AD336" s="42"/>
    </row>
    <row r="337" ht="15.75" customHeight="1">
      <c r="A337" s="42"/>
      <c r="B337" s="42"/>
      <c r="C337" s="42"/>
      <c r="D337" s="42"/>
      <c r="E337" s="42"/>
      <c r="F337" s="42"/>
      <c r="G337" s="42"/>
      <c r="H337" s="42"/>
      <c r="I337" s="42"/>
      <c r="J337" s="42"/>
      <c r="K337" s="42"/>
      <c r="L337" s="42"/>
      <c r="M337" s="42"/>
      <c r="N337" s="42"/>
      <c r="O337" s="42"/>
      <c r="P337" s="42"/>
      <c r="Q337" s="42"/>
      <c r="R337" s="42"/>
      <c r="S337" s="42"/>
      <c r="T337" s="42"/>
      <c r="U337" s="42"/>
      <c r="V337" s="174"/>
      <c r="W337" s="42"/>
      <c r="X337" s="42"/>
      <c r="Y337" s="42"/>
      <c r="Z337" s="42"/>
      <c r="AA337" s="42"/>
      <c r="AB337" s="42"/>
      <c r="AC337" s="42"/>
      <c r="AD337" s="42"/>
    </row>
    <row r="338" ht="15.75" customHeight="1">
      <c r="A338" s="42"/>
      <c r="B338" s="42"/>
      <c r="C338" s="42"/>
      <c r="D338" s="42"/>
      <c r="E338" s="42"/>
      <c r="F338" s="42"/>
      <c r="G338" s="42"/>
      <c r="H338" s="42"/>
      <c r="I338" s="42"/>
      <c r="J338" s="42"/>
      <c r="K338" s="42"/>
      <c r="L338" s="42"/>
      <c r="M338" s="42"/>
      <c r="N338" s="42"/>
      <c r="O338" s="42"/>
      <c r="P338" s="42"/>
      <c r="Q338" s="42"/>
      <c r="R338" s="42"/>
      <c r="S338" s="42"/>
      <c r="T338" s="42"/>
      <c r="U338" s="42"/>
      <c r="V338" s="174"/>
      <c r="W338" s="42"/>
      <c r="X338" s="42"/>
      <c r="Y338" s="42"/>
      <c r="Z338" s="42"/>
      <c r="AA338" s="42"/>
      <c r="AB338" s="42"/>
      <c r="AC338" s="42"/>
      <c r="AD338" s="42"/>
    </row>
    <row r="339" ht="15.75" customHeight="1">
      <c r="A339" s="42"/>
      <c r="B339" s="42"/>
      <c r="C339" s="42"/>
      <c r="D339" s="42"/>
      <c r="E339" s="42"/>
      <c r="F339" s="42"/>
      <c r="G339" s="42"/>
      <c r="H339" s="42"/>
      <c r="I339" s="42"/>
      <c r="J339" s="42"/>
      <c r="K339" s="42"/>
      <c r="L339" s="42"/>
      <c r="M339" s="42"/>
      <c r="N339" s="42"/>
      <c r="O339" s="42"/>
      <c r="P339" s="42"/>
      <c r="Q339" s="42"/>
      <c r="R339" s="42"/>
      <c r="S339" s="42"/>
      <c r="T339" s="42"/>
      <c r="U339" s="42"/>
      <c r="V339" s="174"/>
      <c r="W339" s="42"/>
      <c r="X339" s="42"/>
      <c r="Y339" s="42"/>
      <c r="Z339" s="42"/>
      <c r="AA339" s="42"/>
      <c r="AB339" s="42"/>
      <c r="AC339" s="42"/>
      <c r="AD339" s="42"/>
    </row>
    <row r="340" ht="15.75" customHeight="1">
      <c r="A340" s="42"/>
      <c r="B340" s="42"/>
      <c r="C340" s="42"/>
      <c r="D340" s="42"/>
      <c r="E340" s="42"/>
      <c r="F340" s="42"/>
      <c r="G340" s="42"/>
      <c r="H340" s="42"/>
      <c r="I340" s="42"/>
      <c r="J340" s="42"/>
      <c r="K340" s="42"/>
      <c r="L340" s="42"/>
      <c r="M340" s="42"/>
      <c r="N340" s="42"/>
      <c r="O340" s="42"/>
      <c r="P340" s="42"/>
      <c r="Q340" s="42"/>
      <c r="R340" s="42"/>
      <c r="S340" s="42"/>
      <c r="T340" s="42"/>
      <c r="U340" s="42"/>
      <c r="V340" s="174"/>
      <c r="W340" s="42"/>
      <c r="X340" s="42"/>
      <c r="Y340" s="42"/>
      <c r="Z340" s="42"/>
      <c r="AA340" s="42"/>
      <c r="AB340" s="42"/>
      <c r="AC340" s="42"/>
      <c r="AD340" s="42"/>
    </row>
    <row r="341" ht="15.75" customHeight="1">
      <c r="A341" s="42"/>
      <c r="B341" s="42"/>
      <c r="C341" s="42"/>
      <c r="D341" s="42"/>
      <c r="E341" s="42"/>
      <c r="F341" s="42"/>
      <c r="G341" s="42"/>
      <c r="H341" s="42"/>
      <c r="I341" s="42"/>
      <c r="J341" s="42"/>
      <c r="K341" s="42"/>
      <c r="L341" s="42"/>
      <c r="M341" s="42"/>
      <c r="N341" s="42"/>
      <c r="O341" s="42"/>
      <c r="P341" s="42"/>
      <c r="Q341" s="42"/>
      <c r="R341" s="42"/>
      <c r="S341" s="42"/>
      <c r="T341" s="42"/>
      <c r="U341" s="42"/>
      <c r="V341" s="174"/>
      <c r="W341" s="42"/>
      <c r="X341" s="42"/>
      <c r="Y341" s="42"/>
      <c r="Z341" s="42"/>
      <c r="AA341" s="42"/>
      <c r="AB341" s="42"/>
      <c r="AC341" s="42"/>
      <c r="AD341" s="42"/>
    </row>
    <row r="342" ht="15.75" customHeight="1">
      <c r="A342" s="42"/>
      <c r="B342" s="42"/>
      <c r="C342" s="42"/>
      <c r="D342" s="42"/>
      <c r="E342" s="42"/>
      <c r="F342" s="42"/>
      <c r="G342" s="42"/>
      <c r="H342" s="42"/>
      <c r="I342" s="42"/>
      <c r="J342" s="42"/>
      <c r="K342" s="42"/>
      <c r="L342" s="42"/>
      <c r="M342" s="42"/>
      <c r="N342" s="42"/>
      <c r="O342" s="42"/>
      <c r="P342" s="42"/>
      <c r="Q342" s="42"/>
      <c r="R342" s="42"/>
      <c r="S342" s="42"/>
      <c r="T342" s="42"/>
      <c r="U342" s="42"/>
      <c r="V342" s="174"/>
      <c r="W342" s="42"/>
      <c r="X342" s="42"/>
      <c r="Y342" s="42"/>
      <c r="Z342" s="42"/>
      <c r="AA342" s="42"/>
      <c r="AB342" s="42"/>
      <c r="AC342" s="42"/>
      <c r="AD342" s="42"/>
    </row>
    <row r="343" ht="15.75" customHeight="1">
      <c r="A343" s="42"/>
      <c r="B343" s="42"/>
      <c r="C343" s="42"/>
      <c r="D343" s="42"/>
      <c r="E343" s="42"/>
      <c r="F343" s="42"/>
      <c r="G343" s="42"/>
      <c r="H343" s="42"/>
      <c r="I343" s="42"/>
      <c r="J343" s="42"/>
      <c r="K343" s="42"/>
      <c r="L343" s="42"/>
      <c r="M343" s="42"/>
      <c r="N343" s="42"/>
      <c r="O343" s="42"/>
      <c r="P343" s="42"/>
      <c r="Q343" s="42"/>
      <c r="R343" s="42"/>
      <c r="S343" s="42"/>
      <c r="T343" s="42"/>
      <c r="U343" s="42"/>
      <c r="V343" s="174"/>
      <c r="W343" s="42"/>
      <c r="X343" s="42"/>
      <c r="Y343" s="42"/>
      <c r="Z343" s="42"/>
      <c r="AA343" s="42"/>
      <c r="AB343" s="42"/>
      <c r="AC343" s="42"/>
      <c r="AD343" s="42"/>
    </row>
    <row r="344" ht="15.75" customHeight="1">
      <c r="A344" s="42"/>
      <c r="B344" s="42"/>
      <c r="C344" s="42"/>
      <c r="D344" s="42"/>
      <c r="E344" s="42"/>
      <c r="F344" s="42"/>
      <c r="G344" s="42"/>
      <c r="H344" s="42"/>
      <c r="I344" s="42"/>
      <c r="J344" s="42"/>
      <c r="K344" s="42"/>
      <c r="L344" s="42"/>
      <c r="M344" s="42"/>
      <c r="N344" s="42"/>
      <c r="O344" s="42"/>
      <c r="P344" s="42"/>
      <c r="Q344" s="42"/>
      <c r="R344" s="42"/>
      <c r="S344" s="42"/>
      <c r="T344" s="42"/>
      <c r="U344" s="42"/>
      <c r="V344" s="174"/>
      <c r="W344" s="42"/>
      <c r="X344" s="42"/>
      <c r="Y344" s="42"/>
      <c r="Z344" s="42"/>
      <c r="AA344" s="42"/>
      <c r="AB344" s="42"/>
      <c r="AC344" s="42"/>
      <c r="AD344" s="42"/>
    </row>
    <row r="345" ht="15.75" customHeight="1">
      <c r="A345" s="42"/>
      <c r="B345" s="42"/>
      <c r="C345" s="42"/>
      <c r="D345" s="42"/>
      <c r="E345" s="42"/>
      <c r="F345" s="42"/>
      <c r="G345" s="42"/>
      <c r="H345" s="42"/>
      <c r="I345" s="42"/>
      <c r="J345" s="42"/>
      <c r="K345" s="42"/>
      <c r="L345" s="42"/>
      <c r="M345" s="42"/>
      <c r="N345" s="42"/>
      <c r="O345" s="42"/>
      <c r="P345" s="42"/>
      <c r="Q345" s="42"/>
      <c r="R345" s="42"/>
      <c r="S345" s="42"/>
      <c r="T345" s="42"/>
      <c r="U345" s="42"/>
      <c r="V345" s="174"/>
      <c r="W345" s="42"/>
      <c r="X345" s="42"/>
      <c r="Y345" s="42"/>
      <c r="Z345" s="42"/>
      <c r="AA345" s="42"/>
      <c r="AB345" s="42"/>
      <c r="AC345" s="42"/>
      <c r="AD345" s="42"/>
    </row>
    <row r="346" ht="15.75" customHeight="1">
      <c r="A346" s="42"/>
      <c r="B346" s="42"/>
      <c r="C346" s="42"/>
      <c r="D346" s="42"/>
      <c r="E346" s="42"/>
      <c r="F346" s="42"/>
      <c r="G346" s="42"/>
      <c r="H346" s="42"/>
      <c r="I346" s="42"/>
      <c r="J346" s="42"/>
      <c r="K346" s="42"/>
      <c r="L346" s="42"/>
      <c r="M346" s="42"/>
      <c r="N346" s="42"/>
      <c r="O346" s="42"/>
      <c r="P346" s="42"/>
      <c r="Q346" s="42"/>
      <c r="R346" s="42"/>
      <c r="S346" s="42"/>
      <c r="T346" s="42"/>
      <c r="U346" s="42"/>
      <c r="V346" s="174"/>
      <c r="W346" s="42"/>
      <c r="X346" s="42"/>
      <c r="Y346" s="42"/>
      <c r="Z346" s="42"/>
      <c r="AA346" s="42"/>
      <c r="AB346" s="42"/>
      <c r="AC346" s="42"/>
      <c r="AD346" s="42"/>
    </row>
    <row r="347" ht="15.75" customHeight="1">
      <c r="A347" s="42"/>
      <c r="B347" s="42"/>
      <c r="C347" s="42"/>
      <c r="D347" s="42"/>
      <c r="E347" s="42"/>
      <c r="F347" s="42"/>
      <c r="G347" s="42"/>
      <c r="H347" s="42"/>
      <c r="I347" s="42"/>
      <c r="J347" s="42"/>
      <c r="K347" s="42"/>
      <c r="L347" s="42"/>
      <c r="M347" s="42"/>
      <c r="N347" s="42"/>
      <c r="O347" s="42"/>
      <c r="P347" s="42"/>
      <c r="Q347" s="42"/>
      <c r="R347" s="42"/>
      <c r="S347" s="42"/>
      <c r="T347" s="42"/>
      <c r="U347" s="42"/>
      <c r="V347" s="174"/>
      <c r="W347" s="42"/>
      <c r="X347" s="42"/>
      <c r="Y347" s="42"/>
      <c r="Z347" s="42"/>
      <c r="AA347" s="42"/>
      <c r="AB347" s="42"/>
      <c r="AC347" s="42"/>
      <c r="AD347" s="42"/>
    </row>
    <row r="348" ht="15.75" customHeight="1">
      <c r="A348" s="42"/>
      <c r="B348" s="42"/>
      <c r="C348" s="42"/>
      <c r="D348" s="42"/>
      <c r="E348" s="42"/>
      <c r="F348" s="42"/>
      <c r="G348" s="42"/>
      <c r="H348" s="42"/>
      <c r="I348" s="42"/>
      <c r="J348" s="42"/>
      <c r="K348" s="42"/>
      <c r="L348" s="42"/>
      <c r="M348" s="42"/>
      <c r="N348" s="42"/>
      <c r="O348" s="42"/>
      <c r="P348" s="42"/>
      <c r="Q348" s="42"/>
      <c r="R348" s="42"/>
      <c r="S348" s="42"/>
      <c r="T348" s="42"/>
      <c r="U348" s="42"/>
      <c r="V348" s="174"/>
      <c r="W348" s="42"/>
      <c r="X348" s="42"/>
      <c r="Y348" s="42"/>
      <c r="Z348" s="42"/>
      <c r="AA348" s="42"/>
      <c r="AB348" s="42"/>
      <c r="AC348" s="42"/>
      <c r="AD348" s="42"/>
    </row>
    <row r="349" ht="15.75" customHeight="1">
      <c r="A349" s="42"/>
      <c r="B349" s="42"/>
      <c r="C349" s="42"/>
      <c r="D349" s="42"/>
      <c r="E349" s="42"/>
      <c r="F349" s="42"/>
      <c r="G349" s="42"/>
      <c r="H349" s="42"/>
      <c r="I349" s="42"/>
      <c r="J349" s="42"/>
      <c r="K349" s="42"/>
      <c r="L349" s="42"/>
      <c r="M349" s="42"/>
      <c r="N349" s="42"/>
      <c r="O349" s="42"/>
      <c r="P349" s="42"/>
      <c r="Q349" s="42"/>
      <c r="R349" s="42"/>
      <c r="S349" s="42"/>
      <c r="T349" s="42"/>
      <c r="U349" s="42"/>
      <c r="V349" s="174"/>
      <c r="W349" s="42"/>
      <c r="X349" s="42"/>
      <c r="Y349" s="42"/>
      <c r="Z349" s="42"/>
      <c r="AA349" s="42"/>
      <c r="AB349" s="42"/>
      <c r="AC349" s="42"/>
      <c r="AD349" s="42"/>
    </row>
    <row r="350" ht="15.75" customHeight="1">
      <c r="A350" s="42"/>
      <c r="B350" s="42"/>
      <c r="C350" s="42"/>
      <c r="D350" s="42"/>
      <c r="E350" s="42"/>
      <c r="F350" s="42"/>
      <c r="G350" s="42"/>
      <c r="H350" s="42"/>
      <c r="I350" s="42"/>
      <c r="J350" s="42"/>
      <c r="K350" s="42"/>
      <c r="L350" s="42"/>
      <c r="M350" s="42"/>
      <c r="N350" s="42"/>
      <c r="O350" s="42"/>
      <c r="P350" s="42"/>
      <c r="Q350" s="42"/>
      <c r="R350" s="42"/>
      <c r="S350" s="42"/>
      <c r="T350" s="42"/>
      <c r="U350" s="42"/>
      <c r="V350" s="174"/>
      <c r="W350" s="42"/>
      <c r="X350" s="42"/>
      <c r="Y350" s="42"/>
      <c r="Z350" s="42"/>
      <c r="AA350" s="42"/>
      <c r="AB350" s="42"/>
      <c r="AC350" s="42"/>
      <c r="AD350" s="42"/>
    </row>
    <row r="351" ht="15.75" customHeight="1">
      <c r="A351" s="42"/>
      <c r="B351" s="42"/>
      <c r="C351" s="42"/>
      <c r="D351" s="42"/>
      <c r="E351" s="42"/>
      <c r="F351" s="42"/>
      <c r="G351" s="42"/>
      <c r="H351" s="42"/>
      <c r="I351" s="42"/>
      <c r="J351" s="42"/>
      <c r="K351" s="42"/>
      <c r="L351" s="42"/>
      <c r="M351" s="42"/>
      <c r="N351" s="42"/>
      <c r="O351" s="42"/>
      <c r="P351" s="42"/>
      <c r="Q351" s="42"/>
      <c r="R351" s="42"/>
      <c r="S351" s="42"/>
      <c r="T351" s="42"/>
      <c r="U351" s="42"/>
      <c r="V351" s="174"/>
      <c r="W351" s="42"/>
      <c r="X351" s="42"/>
      <c r="Y351" s="42"/>
      <c r="Z351" s="42"/>
      <c r="AA351" s="42"/>
      <c r="AB351" s="42"/>
      <c r="AC351" s="42"/>
      <c r="AD351" s="42"/>
    </row>
    <row r="352" ht="15.75" customHeight="1">
      <c r="A352" s="42"/>
      <c r="B352" s="42"/>
      <c r="C352" s="42"/>
      <c r="D352" s="42"/>
      <c r="E352" s="42"/>
      <c r="F352" s="42"/>
      <c r="G352" s="42"/>
      <c r="H352" s="42"/>
      <c r="I352" s="42"/>
      <c r="J352" s="42"/>
      <c r="K352" s="42"/>
      <c r="L352" s="42"/>
      <c r="M352" s="42"/>
      <c r="N352" s="42"/>
      <c r="O352" s="42"/>
      <c r="P352" s="42"/>
      <c r="Q352" s="42"/>
      <c r="R352" s="42"/>
      <c r="S352" s="42"/>
      <c r="T352" s="42"/>
      <c r="U352" s="42"/>
      <c r="V352" s="174"/>
      <c r="W352" s="42"/>
      <c r="X352" s="42"/>
      <c r="Y352" s="42"/>
      <c r="Z352" s="42"/>
      <c r="AA352" s="42"/>
      <c r="AB352" s="42"/>
      <c r="AC352" s="42"/>
      <c r="AD352" s="42"/>
    </row>
    <row r="353" ht="15.75" customHeight="1">
      <c r="A353" s="42"/>
      <c r="B353" s="42"/>
      <c r="C353" s="42"/>
      <c r="D353" s="42"/>
      <c r="E353" s="42"/>
      <c r="F353" s="42"/>
      <c r="G353" s="42"/>
      <c r="H353" s="42"/>
      <c r="I353" s="42"/>
      <c r="J353" s="42"/>
      <c r="K353" s="42"/>
      <c r="L353" s="42"/>
      <c r="M353" s="42"/>
      <c r="N353" s="42"/>
      <c r="O353" s="42"/>
      <c r="P353" s="42"/>
      <c r="Q353" s="42"/>
      <c r="R353" s="42"/>
      <c r="S353" s="42"/>
      <c r="T353" s="42"/>
      <c r="U353" s="42"/>
      <c r="V353" s="174"/>
      <c r="W353" s="42"/>
      <c r="X353" s="42"/>
      <c r="Y353" s="42"/>
      <c r="Z353" s="42"/>
      <c r="AA353" s="42"/>
      <c r="AB353" s="42"/>
      <c r="AC353" s="42"/>
      <c r="AD353" s="42"/>
    </row>
    <row r="354" ht="15.75" customHeight="1">
      <c r="A354" s="42"/>
      <c r="B354" s="42"/>
      <c r="C354" s="42"/>
      <c r="D354" s="42"/>
      <c r="E354" s="42"/>
      <c r="F354" s="42"/>
      <c r="G354" s="42"/>
      <c r="H354" s="42"/>
      <c r="I354" s="42"/>
      <c r="J354" s="42"/>
      <c r="K354" s="42"/>
      <c r="L354" s="42"/>
      <c r="M354" s="42"/>
      <c r="N354" s="42"/>
      <c r="O354" s="42"/>
      <c r="P354" s="42"/>
      <c r="Q354" s="42"/>
      <c r="R354" s="42"/>
      <c r="S354" s="42"/>
      <c r="T354" s="42"/>
      <c r="U354" s="42"/>
      <c r="V354" s="174"/>
      <c r="W354" s="42"/>
      <c r="X354" s="42"/>
      <c r="Y354" s="42"/>
      <c r="Z354" s="42"/>
      <c r="AA354" s="42"/>
      <c r="AB354" s="42"/>
      <c r="AC354" s="42"/>
      <c r="AD354" s="42"/>
    </row>
    <row r="355" ht="15.75" customHeight="1">
      <c r="A355" s="42"/>
      <c r="B355" s="42"/>
      <c r="C355" s="42"/>
      <c r="D355" s="42"/>
      <c r="E355" s="42"/>
      <c r="F355" s="42"/>
      <c r="G355" s="42"/>
      <c r="H355" s="42"/>
      <c r="I355" s="42"/>
      <c r="J355" s="42"/>
      <c r="K355" s="42"/>
      <c r="L355" s="42"/>
      <c r="M355" s="42"/>
      <c r="N355" s="42"/>
      <c r="O355" s="42"/>
      <c r="P355" s="42"/>
      <c r="Q355" s="42"/>
      <c r="R355" s="42"/>
      <c r="S355" s="42"/>
      <c r="T355" s="42"/>
      <c r="U355" s="42"/>
      <c r="V355" s="174"/>
      <c r="W355" s="42"/>
      <c r="X355" s="42"/>
      <c r="Y355" s="42"/>
      <c r="Z355" s="42"/>
      <c r="AA355" s="42"/>
      <c r="AB355" s="42"/>
      <c r="AC355" s="42"/>
      <c r="AD355" s="42"/>
    </row>
    <row r="356" ht="15.75" customHeight="1">
      <c r="A356" s="42"/>
      <c r="B356" s="42"/>
      <c r="C356" s="42"/>
      <c r="D356" s="42"/>
      <c r="E356" s="42"/>
      <c r="F356" s="42"/>
      <c r="G356" s="42"/>
      <c r="H356" s="42"/>
      <c r="I356" s="42"/>
      <c r="J356" s="42"/>
      <c r="K356" s="42"/>
      <c r="L356" s="42"/>
      <c r="M356" s="42"/>
      <c r="N356" s="42"/>
      <c r="O356" s="42"/>
      <c r="P356" s="42"/>
      <c r="Q356" s="42"/>
      <c r="R356" s="42"/>
      <c r="S356" s="42"/>
      <c r="T356" s="42"/>
      <c r="U356" s="42"/>
      <c r="V356" s="174"/>
      <c r="W356" s="42"/>
      <c r="X356" s="42"/>
      <c r="Y356" s="42"/>
      <c r="Z356" s="42"/>
      <c r="AA356" s="42"/>
      <c r="AB356" s="42"/>
      <c r="AC356" s="42"/>
      <c r="AD356" s="42"/>
    </row>
    <row r="357" ht="15.75" customHeight="1">
      <c r="A357" s="42"/>
      <c r="B357" s="42"/>
      <c r="C357" s="42"/>
      <c r="D357" s="42"/>
      <c r="E357" s="42"/>
      <c r="F357" s="42"/>
      <c r="G357" s="42"/>
      <c r="H357" s="42"/>
      <c r="I357" s="42"/>
      <c r="J357" s="42"/>
      <c r="K357" s="42"/>
      <c r="L357" s="42"/>
      <c r="M357" s="42"/>
      <c r="N357" s="42"/>
      <c r="O357" s="42"/>
      <c r="P357" s="42"/>
      <c r="Q357" s="42"/>
      <c r="R357" s="42"/>
      <c r="S357" s="42"/>
      <c r="T357" s="42"/>
      <c r="U357" s="42"/>
      <c r="V357" s="174"/>
      <c r="W357" s="42"/>
      <c r="X357" s="42"/>
      <c r="Y357" s="42"/>
      <c r="Z357" s="42"/>
      <c r="AA357" s="42"/>
      <c r="AB357" s="42"/>
      <c r="AC357" s="42"/>
      <c r="AD357" s="42"/>
    </row>
    <row r="358" ht="15.75" customHeight="1">
      <c r="A358" s="42"/>
      <c r="B358" s="42"/>
      <c r="C358" s="42"/>
      <c r="D358" s="42"/>
      <c r="E358" s="42"/>
      <c r="F358" s="42"/>
      <c r="G358" s="42"/>
      <c r="H358" s="42"/>
      <c r="I358" s="42"/>
      <c r="J358" s="42"/>
      <c r="K358" s="42"/>
      <c r="L358" s="42"/>
      <c r="M358" s="42"/>
      <c r="N358" s="42"/>
      <c r="O358" s="42"/>
      <c r="P358" s="42"/>
      <c r="Q358" s="42"/>
      <c r="R358" s="42"/>
      <c r="S358" s="42"/>
      <c r="T358" s="42"/>
      <c r="U358" s="42"/>
      <c r="V358" s="174"/>
      <c r="W358" s="42"/>
      <c r="X358" s="42"/>
      <c r="Y358" s="42"/>
      <c r="Z358" s="42"/>
      <c r="AA358" s="42"/>
      <c r="AB358" s="42"/>
      <c r="AC358" s="42"/>
      <c r="AD358" s="42"/>
    </row>
    <row r="359" ht="15.75" customHeight="1">
      <c r="A359" s="42"/>
      <c r="B359" s="42"/>
      <c r="C359" s="42"/>
      <c r="D359" s="42"/>
      <c r="E359" s="42"/>
      <c r="F359" s="42"/>
      <c r="G359" s="42"/>
      <c r="H359" s="42"/>
      <c r="I359" s="42"/>
      <c r="J359" s="42"/>
      <c r="K359" s="42"/>
      <c r="L359" s="42"/>
      <c r="M359" s="42"/>
      <c r="N359" s="42"/>
      <c r="O359" s="42"/>
      <c r="P359" s="42"/>
      <c r="Q359" s="42"/>
      <c r="R359" s="42"/>
      <c r="S359" s="42"/>
      <c r="T359" s="42"/>
      <c r="U359" s="42"/>
      <c r="V359" s="174"/>
      <c r="W359" s="42"/>
      <c r="X359" s="42"/>
      <c r="Y359" s="42"/>
      <c r="Z359" s="42"/>
      <c r="AA359" s="42"/>
      <c r="AB359" s="42"/>
      <c r="AC359" s="42"/>
      <c r="AD359" s="42"/>
    </row>
    <row r="360" ht="15.75" customHeight="1">
      <c r="A360" s="42"/>
      <c r="B360" s="42"/>
      <c r="C360" s="42"/>
      <c r="D360" s="42"/>
      <c r="E360" s="42"/>
      <c r="F360" s="42"/>
      <c r="G360" s="42"/>
      <c r="H360" s="42"/>
      <c r="I360" s="42"/>
      <c r="J360" s="42"/>
      <c r="K360" s="42"/>
      <c r="L360" s="42"/>
      <c r="M360" s="42"/>
      <c r="N360" s="42"/>
      <c r="O360" s="42"/>
      <c r="P360" s="42"/>
      <c r="Q360" s="42"/>
      <c r="R360" s="42"/>
      <c r="S360" s="42"/>
      <c r="T360" s="42"/>
      <c r="U360" s="42"/>
      <c r="V360" s="174"/>
      <c r="W360" s="42"/>
      <c r="X360" s="42"/>
      <c r="Y360" s="42"/>
      <c r="Z360" s="42"/>
      <c r="AA360" s="42"/>
      <c r="AB360" s="42"/>
      <c r="AC360" s="42"/>
      <c r="AD360" s="42"/>
    </row>
    <row r="361" ht="15.75" customHeight="1">
      <c r="A361" s="42"/>
      <c r="B361" s="42"/>
      <c r="C361" s="42"/>
      <c r="D361" s="42"/>
      <c r="E361" s="42"/>
      <c r="F361" s="42"/>
      <c r="G361" s="42"/>
      <c r="H361" s="42"/>
      <c r="I361" s="42"/>
      <c r="J361" s="42"/>
      <c r="K361" s="42"/>
      <c r="L361" s="42"/>
      <c r="M361" s="42"/>
      <c r="N361" s="42"/>
      <c r="O361" s="42"/>
      <c r="P361" s="42"/>
      <c r="Q361" s="42"/>
      <c r="R361" s="42"/>
      <c r="S361" s="42"/>
      <c r="T361" s="42"/>
      <c r="U361" s="42"/>
      <c r="V361" s="174"/>
      <c r="W361" s="42"/>
      <c r="X361" s="42"/>
      <c r="Y361" s="42"/>
      <c r="Z361" s="42"/>
      <c r="AA361" s="42"/>
      <c r="AB361" s="42"/>
      <c r="AC361" s="42"/>
      <c r="AD361" s="42"/>
    </row>
    <row r="362" ht="15.75" customHeight="1">
      <c r="A362" s="42"/>
      <c r="B362" s="42"/>
      <c r="C362" s="42"/>
      <c r="D362" s="42"/>
      <c r="E362" s="42"/>
      <c r="F362" s="42"/>
      <c r="G362" s="42"/>
      <c r="H362" s="42"/>
      <c r="I362" s="42"/>
      <c r="J362" s="42"/>
      <c r="K362" s="42"/>
      <c r="L362" s="42"/>
      <c r="M362" s="42"/>
      <c r="N362" s="42"/>
      <c r="O362" s="42"/>
      <c r="P362" s="42"/>
      <c r="Q362" s="42"/>
      <c r="R362" s="42"/>
      <c r="S362" s="42"/>
      <c r="T362" s="42"/>
      <c r="U362" s="42"/>
      <c r="V362" s="174"/>
      <c r="W362" s="42"/>
      <c r="X362" s="42"/>
      <c r="Y362" s="42"/>
      <c r="Z362" s="42"/>
      <c r="AA362" s="42"/>
      <c r="AB362" s="42"/>
      <c r="AC362" s="42"/>
      <c r="AD362" s="42"/>
    </row>
    <row r="363" ht="15.75" customHeight="1">
      <c r="A363" s="42"/>
      <c r="B363" s="42"/>
      <c r="C363" s="42"/>
      <c r="D363" s="42"/>
      <c r="E363" s="42"/>
      <c r="F363" s="42"/>
      <c r="G363" s="42"/>
      <c r="H363" s="42"/>
      <c r="I363" s="42"/>
      <c r="J363" s="42"/>
      <c r="K363" s="42"/>
      <c r="L363" s="42"/>
      <c r="M363" s="42"/>
      <c r="N363" s="42"/>
      <c r="O363" s="42"/>
      <c r="P363" s="42"/>
      <c r="Q363" s="42"/>
      <c r="R363" s="42"/>
      <c r="S363" s="42"/>
      <c r="T363" s="42"/>
      <c r="U363" s="42"/>
      <c r="V363" s="174"/>
      <c r="W363" s="42"/>
      <c r="X363" s="42"/>
      <c r="Y363" s="42"/>
      <c r="Z363" s="42"/>
      <c r="AA363" s="42"/>
      <c r="AB363" s="42"/>
      <c r="AC363" s="42"/>
      <c r="AD363" s="42"/>
    </row>
    <row r="364" ht="15.75" customHeight="1">
      <c r="A364" s="42"/>
      <c r="B364" s="42"/>
      <c r="C364" s="42"/>
      <c r="D364" s="42"/>
      <c r="E364" s="42"/>
      <c r="F364" s="42"/>
      <c r="G364" s="42"/>
      <c r="H364" s="42"/>
      <c r="I364" s="42"/>
      <c r="J364" s="42"/>
      <c r="K364" s="42"/>
      <c r="L364" s="42"/>
      <c r="M364" s="42"/>
      <c r="N364" s="42"/>
      <c r="O364" s="42"/>
      <c r="P364" s="42"/>
      <c r="Q364" s="42"/>
      <c r="R364" s="42"/>
      <c r="S364" s="42"/>
      <c r="T364" s="42"/>
      <c r="U364" s="42"/>
      <c r="V364" s="174"/>
      <c r="W364" s="42"/>
      <c r="X364" s="42"/>
      <c r="Y364" s="42"/>
      <c r="Z364" s="42"/>
      <c r="AA364" s="42"/>
      <c r="AB364" s="42"/>
      <c r="AC364" s="42"/>
      <c r="AD364" s="42"/>
    </row>
    <row r="365" ht="15.75" customHeight="1">
      <c r="A365" s="42"/>
      <c r="B365" s="42"/>
      <c r="C365" s="42"/>
      <c r="D365" s="42"/>
      <c r="E365" s="42"/>
      <c r="F365" s="42"/>
      <c r="G365" s="42"/>
      <c r="H365" s="42"/>
      <c r="I365" s="42"/>
      <c r="J365" s="42"/>
      <c r="K365" s="42"/>
      <c r="L365" s="42"/>
      <c r="M365" s="42"/>
      <c r="N365" s="42"/>
      <c r="O365" s="42"/>
      <c r="P365" s="42"/>
      <c r="Q365" s="42"/>
      <c r="R365" s="42"/>
      <c r="S365" s="42"/>
      <c r="T365" s="42"/>
      <c r="U365" s="42"/>
      <c r="V365" s="174"/>
      <c r="W365" s="42"/>
      <c r="X365" s="42"/>
      <c r="Y365" s="42"/>
      <c r="Z365" s="42"/>
      <c r="AA365" s="42"/>
      <c r="AB365" s="42"/>
      <c r="AC365" s="42"/>
      <c r="AD365" s="42"/>
    </row>
    <row r="366" ht="15.75" customHeight="1">
      <c r="A366" s="42"/>
      <c r="B366" s="42"/>
      <c r="C366" s="42"/>
      <c r="D366" s="42"/>
      <c r="E366" s="42"/>
      <c r="F366" s="42"/>
      <c r="G366" s="42"/>
      <c r="H366" s="42"/>
      <c r="I366" s="42"/>
      <c r="J366" s="42"/>
      <c r="K366" s="42"/>
      <c r="L366" s="42"/>
      <c r="M366" s="42"/>
      <c r="N366" s="42"/>
      <c r="O366" s="42"/>
      <c r="P366" s="42"/>
      <c r="Q366" s="42"/>
      <c r="R366" s="42"/>
      <c r="S366" s="42"/>
      <c r="T366" s="42"/>
      <c r="U366" s="42"/>
      <c r="V366" s="174"/>
      <c r="W366" s="42"/>
      <c r="X366" s="42"/>
      <c r="Y366" s="42"/>
      <c r="Z366" s="42"/>
      <c r="AA366" s="42"/>
      <c r="AB366" s="42"/>
      <c r="AC366" s="42"/>
      <c r="AD366" s="42"/>
    </row>
    <row r="367" ht="15.75" customHeight="1">
      <c r="A367" s="42"/>
      <c r="B367" s="42"/>
      <c r="C367" s="42"/>
      <c r="D367" s="42"/>
      <c r="E367" s="42"/>
      <c r="F367" s="42"/>
      <c r="G367" s="42"/>
      <c r="H367" s="42"/>
      <c r="I367" s="42"/>
      <c r="J367" s="42"/>
      <c r="K367" s="42"/>
      <c r="L367" s="42"/>
      <c r="M367" s="42"/>
      <c r="N367" s="42"/>
      <c r="O367" s="42"/>
      <c r="P367" s="42"/>
      <c r="Q367" s="42"/>
      <c r="R367" s="42"/>
      <c r="S367" s="42"/>
      <c r="T367" s="42"/>
      <c r="U367" s="42"/>
      <c r="V367" s="174"/>
      <c r="W367" s="42"/>
      <c r="X367" s="42"/>
      <c r="Y367" s="42"/>
      <c r="Z367" s="42"/>
      <c r="AA367" s="42"/>
      <c r="AB367" s="42"/>
      <c r="AC367" s="42"/>
      <c r="AD367" s="42"/>
    </row>
    <row r="368" ht="15.75" customHeight="1">
      <c r="A368" s="42"/>
      <c r="B368" s="42"/>
      <c r="C368" s="42"/>
      <c r="D368" s="42"/>
      <c r="E368" s="42"/>
      <c r="F368" s="42"/>
      <c r="G368" s="42"/>
      <c r="H368" s="42"/>
      <c r="I368" s="42"/>
      <c r="J368" s="42"/>
      <c r="K368" s="42"/>
      <c r="L368" s="42"/>
      <c r="M368" s="42"/>
      <c r="N368" s="42"/>
      <c r="O368" s="42"/>
      <c r="P368" s="42"/>
      <c r="Q368" s="42"/>
      <c r="R368" s="42"/>
      <c r="S368" s="42"/>
      <c r="T368" s="42"/>
      <c r="U368" s="42"/>
      <c r="V368" s="174"/>
      <c r="W368" s="42"/>
      <c r="X368" s="42"/>
      <c r="Y368" s="42"/>
      <c r="Z368" s="42"/>
      <c r="AA368" s="42"/>
      <c r="AB368" s="42"/>
      <c r="AC368" s="42"/>
      <c r="AD368" s="42"/>
    </row>
    <row r="369" ht="15.75" customHeight="1">
      <c r="A369" s="42"/>
      <c r="B369" s="42"/>
      <c r="C369" s="42"/>
      <c r="D369" s="42"/>
      <c r="E369" s="42"/>
      <c r="F369" s="42"/>
      <c r="G369" s="42"/>
      <c r="H369" s="42"/>
      <c r="I369" s="42"/>
      <c r="J369" s="42"/>
      <c r="K369" s="42"/>
      <c r="L369" s="42"/>
      <c r="M369" s="42"/>
      <c r="N369" s="42"/>
      <c r="O369" s="42"/>
      <c r="P369" s="42"/>
      <c r="Q369" s="42"/>
      <c r="R369" s="42"/>
      <c r="S369" s="42"/>
      <c r="T369" s="42"/>
      <c r="U369" s="42"/>
      <c r="V369" s="174"/>
      <c r="W369" s="42"/>
      <c r="X369" s="42"/>
      <c r="Y369" s="42"/>
      <c r="Z369" s="42"/>
      <c r="AA369" s="42"/>
      <c r="AB369" s="42"/>
      <c r="AC369" s="42"/>
      <c r="AD369" s="42"/>
    </row>
    <row r="370" ht="15.75" customHeight="1">
      <c r="A370" s="42"/>
      <c r="B370" s="42"/>
      <c r="C370" s="42"/>
      <c r="D370" s="42"/>
      <c r="E370" s="42"/>
      <c r="F370" s="42"/>
      <c r="G370" s="42"/>
      <c r="H370" s="42"/>
      <c r="I370" s="42"/>
      <c r="J370" s="42"/>
      <c r="K370" s="42"/>
      <c r="L370" s="42"/>
      <c r="M370" s="42"/>
      <c r="N370" s="42"/>
      <c r="O370" s="42"/>
      <c r="P370" s="42"/>
      <c r="Q370" s="42"/>
      <c r="R370" s="42"/>
      <c r="S370" s="42"/>
      <c r="T370" s="42"/>
      <c r="U370" s="42"/>
      <c r="V370" s="174"/>
      <c r="W370" s="42"/>
      <c r="X370" s="42"/>
      <c r="Y370" s="42"/>
      <c r="Z370" s="42"/>
      <c r="AA370" s="42"/>
      <c r="AB370" s="42"/>
      <c r="AC370" s="42"/>
      <c r="AD370" s="42"/>
    </row>
    <row r="371" ht="15.75" customHeight="1">
      <c r="A371" s="42"/>
      <c r="B371" s="42"/>
      <c r="C371" s="42"/>
      <c r="D371" s="42"/>
      <c r="E371" s="42"/>
      <c r="F371" s="42"/>
      <c r="G371" s="42"/>
      <c r="H371" s="42"/>
      <c r="I371" s="42"/>
      <c r="J371" s="42"/>
      <c r="K371" s="42"/>
      <c r="L371" s="42"/>
      <c r="M371" s="42"/>
      <c r="N371" s="42"/>
      <c r="O371" s="42"/>
      <c r="P371" s="42"/>
      <c r="Q371" s="42"/>
      <c r="R371" s="42"/>
      <c r="S371" s="42"/>
      <c r="T371" s="42"/>
      <c r="U371" s="42"/>
      <c r="V371" s="174"/>
      <c r="W371" s="42"/>
      <c r="X371" s="42"/>
      <c r="Y371" s="42"/>
      <c r="Z371" s="42"/>
      <c r="AA371" s="42"/>
      <c r="AB371" s="42"/>
      <c r="AC371" s="42"/>
      <c r="AD371" s="42"/>
    </row>
    <row r="372" ht="15.75" customHeight="1">
      <c r="A372" s="42"/>
      <c r="B372" s="42"/>
      <c r="C372" s="42"/>
      <c r="D372" s="42"/>
      <c r="E372" s="42"/>
      <c r="F372" s="42"/>
      <c r="G372" s="42"/>
      <c r="H372" s="42"/>
      <c r="I372" s="42"/>
      <c r="J372" s="42"/>
      <c r="K372" s="42"/>
      <c r="L372" s="42"/>
      <c r="M372" s="42"/>
      <c r="N372" s="42"/>
      <c r="O372" s="42"/>
      <c r="P372" s="42"/>
      <c r="Q372" s="42"/>
      <c r="R372" s="42"/>
      <c r="S372" s="42"/>
      <c r="T372" s="42"/>
      <c r="U372" s="42"/>
      <c r="V372" s="174"/>
      <c r="W372" s="42"/>
      <c r="X372" s="42"/>
      <c r="Y372" s="42"/>
      <c r="Z372" s="42"/>
      <c r="AA372" s="42"/>
      <c r="AB372" s="42"/>
      <c r="AC372" s="42"/>
      <c r="AD372" s="42"/>
    </row>
    <row r="373" ht="15.75" customHeight="1">
      <c r="A373" s="42"/>
      <c r="B373" s="42"/>
      <c r="C373" s="42"/>
      <c r="D373" s="42"/>
      <c r="E373" s="42"/>
      <c r="F373" s="42"/>
      <c r="G373" s="42"/>
      <c r="H373" s="42"/>
      <c r="I373" s="42"/>
      <c r="J373" s="42"/>
      <c r="K373" s="42"/>
      <c r="L373" s="42"/>
      <c r="M373" s="42"/>
      <c r="N373" s="42"/>
      <c r="O373" s="42"/>
      <c r="P373" s="42"/>
      <c r="Q373" s="42"/>
      <c r="R373" s="42"/>
      <c r="S373" s="42"/>
      <c r="T373" s="42"/>
      <c r="U373" s="42"/>
      <c r="V373" s="174"/>
      <c r="W373" s="42"/>
      <c r="X373" s="42"/>
      <c r="Y373" s="42"/>
      <c r="Z373" s="42"/>
      <c r="AA373" s="42"/>
      <c r="AB373" s="42"/>
      <c r="AC373" s="42"/>
      <c r="AD373" s="42"/>
    </row>
    <row r="374" ht="15.75" customHeight="1">
      <c r="A374" s="42"/>
      <c r="B374" s="42"/>
      <c r="C374" s="42"/>
      <c r="D374" s="42"/>
      <c r="E374" s="42"/>
      <c r="F374" s="42"/>
      <c r="G374" s="42"/>
      <c r="H374" s="42"/>
      <c r="I374" s="42"/>
      <c r="J374" s="42"/>
      <c r="K374" s="42"/>
      <c r="L374" s="42"/>
      <c r="M374" s="42"/>
      <c r="N374" s="42"/>
      <c r="O374" s="42"/>
      <c r="P374" s="42"/>
      <c r="Q374" s="42"/>
      <c r="R374" s="42"/>
      <c r="S374" s="42"/>
      <c r="T374" s="42"/>
      <c r="U374" s="42"/>
      <c r="V374" s="174"/>
      <c r="W374" s="42"/>
      <c r="X374" s="42"/>
      <c r="Y374" s="42"/>
      <c r="Z374" s="42"/>
      <c r="AA374" s="42"/>
      <c r="AB374" s="42"/>
      <c r="AC374" s="42"/>
      <c r="AD374" s="42"/>
    </row>
    <row r="375" ht="15.75" customHeight="1">
      <c r="A375" s="42"/>
      <c r="B375" s="42"/>
      <c r="C375" s="42"/>
      <c r="D375" s="42"/>
      <c r="E375" s="42"/>
      <c r="F375" s="42"/>
      <c r="G375" s="42"/>
      <c r="H375" s="42"/>
      <c r="I375" s="42"/>
      <c r="J375" s="42"/>
      <c r="K375" s="42"/>
      <c r="L375" s="42"/>
      <c r="M375" s="42"/>
      <c r="N375" s="42"/>
      <c r="O375" s="42"/>
      <c r="P375" s="42"/>
      <c r="Q375" s="42"/>
      <c r="R375" s="42"/>
      <c r="S375" s="42"/>
      <c r="T375" s="42"/>
      <c r="U375" s="42"/>
      <c r="V375" s="174"/>
      <c r="W375" s="42"/>
      <c r="X375" s="42"/>
      <c r="Y375" s="42"/>
      <c r="Z375" s="42"/>
      <c r="AA375" s="42"/>
      <c r="AB375" s="42"/>
      <c r="AC375" s="42"/>
      <c r="AD375" s="42"/>
    </row>
    <row r="376" ht="15.75" customHeight="1">
      <c r="A376" s="42"/>
      <c r="B376" s="42"/>
      <c r="C376" s="42"/>
      <c r="D376" s="42"/>
      <c r="E376" s="42"/>
      <c r="F376" s="42"/>
      <c r="G376" s="42"/>
      <c r="H376" s="42"/>
      <c r="I376" s="42"/>
      <c r="J376" s="42"/>
      <c r="K376" s="42"/>
      <c r="L376" s="42"/>
      <c r="M376" s="42"/>
      <c r="N376" s="42"/>
      <c r="O376" s="42"/>
      <c r="P376" s="42"/>
      <c r="Q376" s="42"/>
      <c r="R376" s="42"/>
      <c r="S376" s="42"/>
      <c r="T376" s="42"/>
      <c r="U376" s="42"/>
      <c r="V376" s="174"/>
      <c r="W376" s="42"/>
      <c r="X376" s="42"/>
      <c r="Y376" s="42"/>
      <c r="Z376" s="42"/>
      <c r="AA376" s="42"/>
      <c r="AB376" s="42"/>
      <c r="AC376" s="42"/>
      <c r="AD376" s="42"/>
    </row>
    <row r="377" ht="15.75" customHeight="1">
      <c r="A377" s="42"/>
      <c r="B377" s="42"/>
      <c r="C377" s="42"/>
      <c r="D377" s="42"/>
      <c r="E377" s="42"/>
      <c r="F377" s="42"/>
      <c r="G377" s="42"/>
      <c r="H377" s="42"/>
      <c r="I377" s="42"/>
      <c r="J377" s="42"/>
      <c r="K377" s="42"/>
      <c r="L377" s="42"/>
      <c r="M377" s="42"/>
      <c r="N377" s="42"/>
      <c r="O377" s="42"/>
      <c r="P377" s="42"/>
      <c r="Q377" s="42"/>
      <c r="R377" s="42"/>
      <c r="S377" s="42"/>
      <c r="T377" s="42"/>
      <c r="U377" s="42"/>
      <c r="V377" s="174"/>
      <c r="W377" s="42"/>
      <c r="X377" s="42"/>
      <c r="Y377" s="42"/>
      <c r="Z377" s="42"/>
      <c r="AA377" s="42"/>
      <c r="AB377" s="42"/>
      <c r="AC377" s="42"/>
      <c r="AD377" s="42"/>
    </row>
    <row r="378" ht="15.75" customHeight="1">
      <c r="A378" s="42"/>
      <c r="B378" s="42"/>
      <c r="C378" s="42"/>
      <c r="D378" s="42"/>
      <c r="E378" s="42"/>
      <c r="F378" s="42"/>
      <c r="G378" s="42"/>
      <c r="H378" s="42"/>
      <c r="I378" s="42"/>
      <c r="J378" s="42"/>
      <c r="K378" s="42"/>
      <c r="L378" s="42"/>
      <c r="M378" s="42"/>
      <c r="N378" s="42"/>
      <c r="O378" s="42"/>
      <c r="P378" s="42"/>
      <c r="Q378" s="42"/>
      <c r="R378" s="42"/>
      <c r="S378" s="42"/>
      <c r="T378" s="42"/>
      <c r="U378" s="42"/>
      <c r="V378" s="174"/>
      <c r="W378" s="42"/>
      <c r="X378" s="42"/>
      <c r="Y378" s="42"/>
      <c r="Z378" s="42"/>
      <c r="AA378" s="42"/>
      <c r="AB378" s="42"/>
      <c r="AC378" s="42"/>
      <c r="AD378" s="42"/>
    </row>
    <row r="379" ht="15.75" customHeight="1">
      <c r="A379" s="42"/>
      <c r="B379" s="42"/>
      <c r="C379" s="42"/>
      <c r="D379" s="42"/>
      <c r="E379" s="42"/>
      <c r="F379" s="42"/>
      <c r="G379" s="42"/>
      <c r="H379" s="42"/>
      <c r="I379" s="42"/>
      <c r="J379" s="42"/>
      <c r="K379" s="42"/>
      <c r="L379" s="42"/>
      <c r="M379" s="42"/>
      <c r="N379" s="42"/>
      <c r="O379" s="42"/>
      <c r="P379" s="42"/>
      <c r="Q379" s="42"/>
      <c r="R379" s="42"/>
      <c r="S379" s="42"/>
      <c r="T379" s="42"/>
      <c r="U379" s="42"/>
      <c r="V379" s="174"/>
      <c r="W379" s="42"/>
      <c r="X379" s="42"/>
      <c r="Y379" s="42"/>
      <c r="Z379" s="42"/>
      <c r="AA379" s="42"/>
      <c r="AB379" s="42"/>
      <c r="AC379" s="42"/>
      <c r="AD379" s="42"/>
    </row>
    <row r="380" ht="15.75" customHeight="1">
      <c r="A380" s="42"/>
      <c r="B380" s="42"/>
      <c r="C380" s="42"/>
      <c r="D380" s="42"/>
      <c r="E380" s="42"/>
      <c r="F380" s="42"/>
      <c r="G380" s="42"/>
      <c r="H380" s="42"/>
      <c r="I380" s="42"/>
      <c r="J380" s="42"/>
      <c r="K380" s="42"/>
      <c r="L380" s="42"/>
      <c r="M380" s="42"/>
      <c r="N380" s="42"/>
      <c r="O380" s="42"/>
      <c r="P380" s="42"/>
      <c r="Q380" s="42"/>
      <c r="R380" s="42"/>
      <c r="S380" s="42"/>
      <c r="T380" s="42"/>
      <c r="U380" s="42"/>
      <c r="V380" s="174"/>
      <c r="W380" s="42"/>
      <c r="X380" s="42"/>
      <c r="Y380" s="42"/>
      <c r="Z380" s="42"/>
      <c r="AA380" s="42"/>
      <c r="AB380" s="42"/>
      <c r="AC380" s="42"/>
      <c r="AD380" s="42"/>
    </row>
    <row r="381" ht="15.75" customHeight="1">
      <c r="A381" s="42"/>
      <c r="B381" s="42"/>
      <c r="C381" s="42"/>
      <c r="D381" s="42"/>
      <c r="E381" s="42"/>
      <c r="F381" s="42"/>
      <c r="G381" s="42"/>
      <c r="H381" s="42"/>
      <c r="I381" s="42"/>
      <c r="J381" s="42"/>
      <c r="K381" s="42"/>
      <c r="L381" s="42"/>
      <c r="M381" s="42"/>
      <c r="N381" s="42"/>
      <c r="O381" s="42"/>
      <c r="P381" s="42"/>
      <c r="Q381" s="42"/>
      <c r="R381" s="42"/>
      <c r="S381" s="42"/>
      <c r="T381" s="42"/>
      <c r="U381" s="42"/>
      <c r="V381" s="174"/>
      <c r="W381" s="42"/>
      <c r="X381" s="42"/>
      <c r="Y381" s="42"/>
      <c r="Z381" s="42"/>
      <c r="AA381" s="42"/>
      <c r="AB381" s="42"/>
      <c r="AC381" s="42"/>
      <c r="AD381" s="42"/>
    </row>
    <row r="382" ht="15.75" customHeight="1">
      <c r="A382" s="42"/>
      <c r="B382" s="42"/>
      <c r="C382" s="42"/>
      <c r="D382" s="42"/>
      <c r="E382" s="42"/>
      <c r="F382" s="42"/>
      <c r="G382" s="42"/>
      <c r="H382" s="42"/>
      <c r="I382" s="42"/>
      <c r="J382" s="42"/>
      <c r="K382" s="42"/>
      <c r="L382" s="42"/>
      <c r="M382" s="42"/>
      <c r="N382" s="42"/>
      <c r="O382" s="42"/>
      <c r="P382" s="42"/>
      <c r="Q382" s="42"/>
      <c r="R382" s="42"/>
      <c r="S382" s="42"/>
      <c r="T382" s="42"/>
      <c r="U382" s="42"/>
      <c r="V382" s="174"/>
      <c r="W382" s="42"/>
      <c r="X382" s="42"/>
      <c r="Y382" s="42"/>
      <c r="Z382" s="42"/>
      <c r="AA382" s="42"/>
      <c r="AB382" s="42"/>
      <c r="AC382" s="42"/>
      <c r="AD382" s="42"/>
    </row>
    <row r="383" ht="15.75" customHeight="1">
      <c r="A383" s="42"/>
      <c r="B383" s="42"/>
      <c r="C383" s="42"/>
      <c r="D383" s="42"/>
      <c r="E383" s="42"/>
      <c r="F383" s="42"/>
      <c r="G383" s="42"/>
      <c r="H383" s="42"/>
      <c r="I383" s="42"/>
      <c r="J383" s="42"/>
      <c r="K383" s="42"/>
      <c r="L383" s="42"/>
      <c r="M383" s="42"/>
      <c r="N383" s="42"/>
      <c r="O383" s="42"/>
      <c r="P383" s="42"/>
      <c r="Q383" s="42"/>
      <c r="R383" s="42"/>
      <c r="S383" s="42"/>
      <c r="T383" s="42"/>
      <c r="U383" s="42"/>
      <c r="V383" s="174"/>
      <c r="W383" s="42"/>
      <c r="X383" s="42"/>
      <c r="Y383" s="42"/>
      <c r="Z383" s="42"/>
      <c r="AA383" s="42"/>
      <c r="AB383" s="42"/>
      <c r="AC383" s="42"/>
      <c r="AD383" s="42"/>
    </row>
    <row r="384" ht="15.75" customHeight="1">
      <c r="A384" s="42"/>
      <c r="B384" s="42"/>
      <c r="C384" s="42"/>
      <c r="D384" s="42"/>
      <c r="E384" s="42"/>
      <c r="F384" s="42"/>
      <c r="G384" s="42"/>
      <c r="H384" s="42"/>
      <c r="I384" s="42"/>
      <c r="J384" s="42"/>
      <c r="K384" s="42"/>
      <c r="L384" s="42"/>
      <c r="M384" s="42"/>
      <c r="N384" s="42"/>
      <c r="O384" s="42"/>
      <c r="P384" s="42"/>
      <c r="Q384" s="42"/>
      <c r="R384" s="42"/>
      <c r="S384" s="42"/>
      <c r="T384" s="42"/>
      <c r="U384" s="42"/>
      <c r="V384" s="174"/>
      <c r="W384" s="42"/>
      <c r="X384" s="42"/>
      <c r="Y384" s="42"/>
      <c r="Z384" s="42"/>
      <c r="AA384" s="42"/>
      <c r="AB384" s="42"/>
      <c r="AC384" s="42"/>
      <c r="AD384" s="42"/>
    </row>
    <row r="385" ht="15.75" customHeight="1">
      <c r="A385" s="42"/>
      <c r="B385" s="42"/>
      <c r="C385" s="42"/>
      <c r="D385" s="42"/>
      <c r="E385" s="42"/>
      <c r="F385" s="42"/>
      <c r="G385" s="42"/>
      <c r="H385" s="42"/>
      <c r="I385" s="42"/>
      <c r="J385" s="42"/>
      <c r="K385" s="42"/>
      <c r="L385" s="42"/>
      <c r="M385" s="42"/>
      <c r="N385" s="42"/>
      <c r="O385" s="42"/>
      <c r="P385" s="42"/>
      <c r="Q385" s="42"/>
      <c r="R385" s="42"/>
      <c r="S385" s="42"/>
      <c r="T385" s="42"/>
      <c r="U385" s="42"/>
      <c r="V385" s="174"/>
      <c r="W385" s="42"/>
      <c r="X385" s="42"/>
      <c r="Y385" s="42"/>
      <c r="Z385" s="42"/>
      <c r="AA385" s="42"/>
      <c r="AB385" s="42"/>
      <c r="AC385" s="42"/>
      <c r="AD385" s="42"/>
    </row>
    <row r="386" ht="15.75" customHeight="1">
      <c r="A386" s="42"/>
      <c r="B386" s="42"/>
      <c r="C386" s="42"/>
      <c r="D386" s="42"/>
      <c r="E386" s="42"/>
      <c r="F386" s="42"/>
      <c r="G386" s="42"/>
      <c r="H386" s="42"/>
      <c r="I386" s="42"/>
      <c r="J386" s="42"/>
      <c r="K386" s="42"/>
      <c r="L386" s="42"/>
      <c r="M386" s="42"/>
      <c r="N386" s="42"/>
      <c r="O386" s="42"/>
      <c r="P386" s="42"/>
      <c r="Q386" s="42"/>
      <c r="R386" s="42"/>
      <c r="S386" s="42"/>
      <c r="T386" s="42"/>
      <c r="U386" s="42"/>
      <c r="V386" s="174"/>
      <c r="W386" s="42"/>
      <c r="X386" s="42"/>
      <c r="Y386" s="42"/>
      <c r="Z386" s="42"/>
      <c r="AA386" s="42"/>
      <c r="AB386" s="42"/>
      <c r="AC386" s="42"/>
      <c r="AD386" s="42"/>
    </row>
    <row r="387" ht="15.75" customHeight="1">
      <c r="A387" s="42"/>
      <c r="B387" s="42"/>
      <c r="C387" s="42"/>
      <c r="D387" s="42"/>
      <c r="E387" s="42"/>
      <c r="F387" s="42"/>
      <c r="G387" s="42"/>
      <c r="H387" s="42"/>
      <c r="I387" s="42"/>
      <c r="J387" s="42"/>
      <c r="K387" s="42"/>
      <c r="L387" s="42"/>
      <c r="M387" s="42"/>
      <c r="N387" s="42"/>
      <c r="O387" s="42"/>
      <c r="P387" s="42"/>
      <c r="Q387" s="42"/>
      <c r="R387" s="42"/>
      <c r="S387" s="42"/>
      <c r="T387" s="42"/>
      <c r="U387" s="42"/>
      <c r="V387" s="174"/>
      <c r="W387" s="42"/>
      <c r="X387" s="42"/>
      <c r="Y387" s="42"/>
      <c r="Z387" s="42"/>
      <c r="AA387" s="42"/>
      <c r="AB387" s="42"/>
      <c r="AC387" s="42"/>
      <c r="AD387" s="42"/>
    </row>
    <row r="388" ht="15.75" customHeight="1">
      <c r="A388" s="42"/>
      <c r="B388" s="42"/>
      <c r="C388" s="42"/>
      <c r="D388" s="42"/>
      <c r="E388" s="42"/>
      <c r="F388" s="42"/>
      <c r="G388" s="42"/>
      <c r="H388" s="42"/>
      <c r="I388" s="42"/>
      <c r="J388" s="42"/>
      <c r="K388" s="42"/>
      <c r="L388" s="42"/>
      <c r="M388" s="42"/>
      <c r="N388" s="42"/>
      <c r="O388" s="42"/>
      <c r="P388" s="42"/>
      <c r="Q388" s="42"/>
      <c r="R388" s="42"/>
      <c r="S388" s="42"/>
      <c r="T388" s="42"/>
      <c r="U388" s="42"/>
      <c r="V388" s="174"/>
      <c r="W388" s="42"/>
      <c r="X388" s="42"/>
      <c r="Y388" s="42"/>
      <c r="Z388" s="42"/>
      <c r="AA388" s="42"/>
      <c r="AB388" s="42"/>
      <c r="AC388" s="42"/>
      <c r="AD388" s="42"/>
    </row>
    <row r="389" ht="15.75" customHeight="1">
      <c r="A389" s="42"/>
      <c r="B389" s="42"/>
      <c r="C389" s="42"/>
      <c r="D389" s="42"/>
      <c r="E389" s="42"/>
      <c r="F389" s="42"/>
      <c r="G389" s="42"/>
      <c r="H389" s="42"/>
      <c r="I389" s="42"/>
      <c r="J389" s="42"/>
      <c r="K389" s="42"/>
      <c r="L389" s="42"/>
      <c r="M389" s="42"/>
      <c r="N389" s="42"/>
      <c r="O389" s="42"/>
      <c r="P389" s="42"/>
      <c r="Q389" s="42"/>
      <c r="R389" s="42"/>
      <c r="S389" s="42"/>
      <c r="T389" s="42"/>
      <c r="U389" s="42"/>
      <c r="V389" s="174"/>
      <c r="W389" s="42"/>
      <c r="X389" s="42"/>
      <c r="Y389" s="42"/>
      <c r="Z389" s="42"/>
      <c r="AA389" s="42"/>
      <c r="AB389" s="42"/>
      <c r="AC389" s="42"/>
      <c r="AD389" s="42"/>
    </row>
    <row r="390" ht="15.75" customHeight="1">
      <c r="A390" s="42"/>
      <c r="B390" s="42"/>
      <c r="C390" s="42"/>
      <c r="D390" s="42"/>
      <c r="E390" s="42"/>
      <c r="F390" s="42"/>
      <c r="G390" s="42"/>
      <c r="H390" s="42"/>
      <c r="I390" s="42"/>
      <c r="J390" s="42"/>
      <c r="K390" s="42"/>
      <c r="L390" s="42"/>
      <c r="M390" s="42"/>
      <c r="N390" s="42"/>
      <c r="O390" s="42"/>
      <c r="P390" s="42"/>
      <c r="Q390" s="42"/>
      <c r="R390" s="42"/>
      <c r="S390" s="42"/>
      <c r="T390" s="42"/>
      <c r="U390" s="42"/>
      <c r="V390" s="174"/>
      <c r="W390" s="42"/>
      <c r="X390" s="42"/>
      <c r="Y390" s="42"/>
      <c r="Z390" s="42"/>
      <c r="AA390" s="42"/>
      <c r="AB390" s="42"/>
      <c r="AC390" s="42"/>
      <c r="AD390" s="42"/>
    </row>
    <row r="391" ht="15.75" customHeight="1">
      <c r="A391" s="42"/>
      <c r="B391" s="42"/>
      <c r="C391" s="42"/>
      <c r="D391" s="42"/>
      <c r="E391" s="42"/>
      <c r="F391" s="42"/>
      <c r="G391" s="42"/>
      <c r="H391" s="42"/>
      <c r="I391" s="42"/>
      <c r="J391" s="42"/>
      <c r="K391" s="42"/>
      <c r="L391" s="42"/>
      <c r="M391" s="42"/>
      <c r="N391" s="42"/>
      <c r="O391" s="42"/>
      <c r="P391" s="42"/>
      <c r="Q391" s="42"/>
      <c r="R391" s="42"/>
      <c r="S391" s="42"/>
      <c r="T391" s="42"/>
      <c r="U391" s="42"/>
      <c r="V391" s="174"/>
      <c r="W391" s="42"/>
      <c r="X391" s="42"/>
      <c r="Y391" s="42"/>
      <c r="Z391" s="42"/>
      <c r="AA391" s="42"/>
      <c r="AB391" s="42"/>
      <c r="AC391" s="42"/>
      <c r="AD391" s="42"/>
    </row>
    <row r="392" ht="15.75" customHeight="1">
      <c r="A392" s="42"/>
      <c r="B392" s="42"/>
      <c r="C392" s="42"/>
      <c r="D392" s="42"/>
      <c r="E392" s="42"/>
      <c r="F392" s="42"/>
      <c r="G392" s="42"/>
      <c r="H392" s="42"/>
      <c r="I392" s="42"/>
      <c r="J392" s="42"/>
      <c r="K392" s="42"/>
      <c r="L392" s="42"/>
      <c r="M392" s="42"/>
      <c r="N392" s="42"/>
      <c r="O392" s="42"/>
      <c r="P392" s="42"/>
      <c r="Q392" s="42"/>
      <c r="R392" s="42"/>
      <c r="S392" s="42"/>
      <c r="T392" s="42"/>
      <c r="U392" s="42"/>
      <c r="V392" s="174"/>
      <c r="W392" s="42"/>
      <c r="X392" s="42"/>
      <c r="Y392" s="42"/>
      <c r="Z392" s="42"/>
      <c r="AA392" s="42"/>
      <c r="AB392" s="42"/>
      <c r="AC392" s="42"/>
      <c r="AD392" s="42"/>
    </row>
    <row r="393" ht="15.75" customHeight="1">
      <c r="A393" s="42"/>
      <c r="B393" s="42"/>
      <c r="C393" s="42"/>
      <c r="D393" s="42"/>
      <c r="E393" s="42"/>
      <c r="F393" s="42"/>
      <c r="G393" s="42"/>
      <c r="H393" s="42"/>
      <c r="I393" s="42"/>
      <c r="J393" s="42"/>
      <c r="K393" s="42"/>
      <c r="L393" s="42"/>
      <c r="M393" s="42"/>
      <c r="N393" s="42"/>
      <c r="O393" s="42"/>
      <c r="P393" s="42"/>
      <c r="Q393" s="42"/>
      <c r="R393" s="42"/>
      <c r="S393" s="42"/>
      <c r="T393" s="42"/>
      <c r="U393" s="42"/>
      <c r="V393" s="174"/>
      <c r="W393" s="42"/>
      <c r="X393" s="42"/>
      <c r="Y393" s="42"/>
      <c r="Z393" s="42"/>
      <c r="AA393" s="42"/>
      <c r="AB393" s="42"/>
      <c r="AC393" s="42"/>
      <c r="AD393" s="42"/>
    </row>
    <row r="394" ht="15.75" customHeight="1">
      <c r="A394" s="42"/>
      <c r="B394" s="42"/>
      <c r="C394" s="42"/>
      <c r="D394" s="42"/>
      <c r="E394" s="42"/>
      <c r="F394" s="42"/>
      <c r="G394" s="42"/>
      <c r="H394" s="42"/>
      <c r="I394" s="42"/>
      <c r="J394" s="42"/>
      <c r="K394" s="42"/>
      <c r="L394" s="42"/>
      <c r="M394" s="42"/>
      <c r="N394" s="42"/>
      <c r="O394" s="42"/>
      <c r="P394" s="42"/>
      <c r="Q394" s="42"/>
      <c r="R394" s="42"/>
      <c r="S394" s="42"/>
      <c r="T394" s="42"/>
      <c r="U394" s="42"/>
      <c r="V394" s="174"/>
      <c r="W394" s="42"/>
      <c r="X394" s="42"/>
      <c r="Y394" s="42"/>
      <c r="Z394" s="42"/>
      <c r="AA394" s="42"/>
      <c r="AB394" s="42"/>
      <c r="AC394" s="42"/>
      <c r="AD394" s="42"/>
    </row>
    <row r="395" ht="15.75" customHeight="1">
      <c r="A395" s="42"/>
      <c r="B395" s="42"/>
      <c r="C395" s="42"/>
      <c r="D395" s="42"/>
      <c r="E395" s="42"/>
      <c r="F395" s="42"/>
      <c r="G395" s="42"/>
      <c r="H395" s="42"/>
      <c r="I395" s="42"/>
      <c r="J395" s="42"/>
      <c r="K395" s="42"/>
      <c r="L395" s="42"/>
      <c r="M395" s="42"/>
      <c r="N395" s="42"/>
      <c r="O395" s="42"/>
      <c r="P395" s="42"/>
      <c r="Q395" s="42"/>
      <c r="R395" s="42"/>
      <c r="S395" s="42"/>
      <c r="T395" s="42"/>
      <c r="U395" s="42"/>
      <c r="V395" s="174"/>
      <c r="W395" s="42"/>
      <c r="X395" s="42"/>
      <c r="Y395" s="42"/>
      <c r="Z395" s="42"/>
      <c r="AA395" s="42"/>
      <c r="AB395" s="42"/>
      <c r="AC395" s="42"/>
      <c r="AD395" s="42"/>
    </row>
    <row r="396" ht="15.75" customHeight="1">
      <c r="A396" s="42"/>
      <c r="B396" s="42"/>
      <c r="C396" s="42"/>
      <c r="D396" s="42"/>
      <c r="E396" s="42"/>
      <c r="F396" s="42"/>
      <c r="G396" s="42"/>
      <c r="H396" s="42"/>
      <c r="I396" s="42"/>
      <c r="J396" s="42"/>
      <c r="K396" s="42"/>
      <c r="L396" s="42"/>
      <c r="M396" s="42"/>
      <c r="N396" s="42"/>
      <c r="O396" s="42"/>
      <c r="P396" s="42"/>
      <c r="Q396" s="42"/>
      <c r="R396" s="42"/>
      <c r="S396" s="42"/>
      <c r="T396" s="42"/>
      <c r="U396" s="42"/>
      <c r="V396" s="174"/>
      <c r="W396" s="42"/>
      <c r="X396" s="42"/>
      <c r="Y396" s="42"/>
      <c r="Z396" s="42"/>
      <c r="AA396" s="42"/>
      <c r="AB396" s="42"/>
      <c r="AC396" s="42"/>
      <c r="AD396" s="42"/>
    </row>
    <row r="397" ht="15.75" customHeight="1">
      <c r="A397" s="42"/>
      <c r="B397" s="42"/>
      <c r="C397" s="42"/>
      <c r="D397" s="42"/>
      <c r="E397" s="42"/>
      <c r="F397" s="42"/>
      <c r="G397" s="42"/>
      <c r="H397" s="42"/>
      <c r="I397" s="42"/>
      <c r="J397" s="42"/>
      <c r="K397" s="42"/>
      <c r="L397" s="42"/>
      <c r="M397" s="42"/>
      <c r="N397" s="42"/>
      <c r="O397" s="42"/>
      <c r="P397" s="42"/>
      <c r="Q397" s="42"/>
      <c r="R397" s="42"/>
      <c r="S397" s="42"/>
      <c r="T397" s="42"/>
      <c r="U397" s="42"/>
      <c r="V397" s="174"/>
      <c r="W397" s="42"/>
      <c r="X397" s="42"/>
      <c r="Y397" s="42"/>
      <c r="Z397" s="42"/>
      <c r="AA397" s="42"/>
      <c r="AB397" s="42"/>
      <c r="AC397" s="42"/>
      <c r="AD397" s="42"/>
    </row>
    <row r="398" ht="15.75" customHeight="1">
      <c r="A398" s="42"/>
      <c r="B398" s="42"/>
      <c r="C398" s="42"/>
      <c r="D398" s="42"/>
      <c r="E398" s="42"/>
      <c r="F398" s="42"/>
      <c r="G398" s="42"/>
      <c r="H398" s="42"/>
      <c r="I398" s="42"/>
      <c r="J398" s="42"/>
      <c r="K398" s="42"/>
      <c r="L398" s="42"/>
      <c r="M398" s="42"/>
      <c r="N398" s="42"/>
      <c r="O398" s="42"/>
      <c r="P398" s="42"/>
      <c r="Q398" s="42"/>
      <c r="R398" s="42"/>
      <c r="S398" s="42"/>
      <c r="T398" s="42"/>
      <c r="U398" s="42"/>
      <c r="V398" s="174"/>
      <c r="W398" s="42"/>
      <c r="X398" s="42"/>
      <c r="Y398" s="42"/>
      <c r="Z398" s="42"/>
      <c r="AA398" s="42"/>
      <c r="AB398" s="42"/>
      <c r="AC398" s="42"/>
      <c r="AD398" s="42"/>
    </row>
    <row r="399" ht="15.75" customHeight="1">
      <c r="A399" s="42"/>
      <c r="B399" s="42"/>
      <c r="C399" s="42"/>
      <c r="D399" s="42"/>
      <c r="E399" s="42"/>
      <c r="F399" s="42"/>
      <c r="G399" s="42"/>
      <c r="H399" s="42"/>
      <c r="I399" s="42"/>
      <c r="J399" s="42"/>
      <c r="K399" s="42"/>
      <c r="L399" s="42"/>
      <c r="M399" s="42"/>
      <c r="N399" s="42"/>
      <c r="O399" s="42"/>
      <c r="P399" s="42"/>
      <c r="Q399" s="42"/>
      <c r="R399" s="42"/>
      <c r="S399" s="42"/>
      <c r="T399" s="42"/>
      <c r="U399" s="42"/>
      <c r="V399" s="174"/>
      <c r="W399" s="42"/>
      <c r="X399" s="42"/>
      <c r="Y399" s="42"/>
      <c r="Z399" s="42"/>
      <c r="AA399" s="42"/>
      <c r="AB399" s="42"/>
      <c r="AC399" s="42"/>
      <c r="AD399" s="42"/>
    </row>
    <row r="400" ht="15.75" customHeight="1">
      <c r="A400" s="42"/>
      <c r="B400" s="42"/>
      <c r="C400" s="42"/>
      <c r="D400" s="42"/>
      <c r="E400" s="42"/>
      <c r="F400" s="42"/>
      <c r="G400" s="42"/>
      <c r="H400" s="42"/>
      <c r="I400" s="42"/>
      <c r="J400" s="42"/>
      <c r="K400" s="42"/>
      <c r="L400" s="42"/>
      <c r="M400" s="42"/>
      <c r="N400" s="42"/>
      <c r="O400" s="42"/>
      <c r="P400" s="42"/>
      <c r="Q400" s="42"/>
      <c r="R400" s="42"/>
      <c r="S400" s="42"/>
      <c r="T400" s="42"/>
      <c r="U400" s="42"/>
      <c r="V400" s="174"/>
      <c r="W400" s="42"/>
      <c r="X400" s="42"/>
      <c r="Y400" s="42"/>
      <c r="Z400" s="42"/>
      <c r="AA400" s="42"/>
      <c r="AB400" s="42"/>
      <c r="AC400" s="42"/>
      <c r="AD400" s="42"/>
    </row>
    <row r="401" ht="15.75" customHeight="1">
      <c r="A401" s="42"/>
      <c r="B401" s="42"/>
      <c r="C401" s="42"/>
      <c r="D401" s="42"/>
      <c r="E401" s="42"/>
      <c r="F401" s="42"/>
      <c r="G401" s="42"/>
      <c r="H401" s="42"/>
      <c r="I401" s="42"/>
      <c r="J401" s="42"/>
      <c r="K401" s="42"/>
      <c r="L401" s="42"/>
      <c r="M401" s="42"/>
      <c r="N401" s="42"/>
      <c r="O401" s="42"/>
      <c r="P401" s="42"/>
      <c r="Q401" s="42"/>
      <c r="R401" s="42"/>
      <c r="S401" s="42"/>
      <c r="T401" s="42"/>
      <c r="U401" s="42"/>
      <c r="V401" s="174"/>
      <c r="W401" s="42"/>
      <c r="X401" s="42"/>
      <c r="Y401" s="42"/>
      <c r="Z401" s="42"/>
      <c r="AA401" s="42"/>
      <c r="AB401" s="42"/>
      <c r="AC401" s="42"/>
      <c r="AD401" s="42"/>
    </row>
    <row r="402" ht="15.75" customHeight="1">
      <c r="A402" s="42"/>
      <c r="B402" s="42"/>
      <c r="C402" s="42"/>
      <c r="D402" s="42"/>
      <c r="E402" s="42"/>
      <c r="F402" s="42"/>
      <c r="G402" s="42"/>
      <c r="H402" s="42"/>
      <c r="I402" s="42"/>
      <c r="J402" s="42"/>
      <c r="K402" s="42"/>
      <c r="L402" s="42"/>
      <c r="M402" s="42"/>
      <c r="N402" s="42"/>
      <c r="O402" s="42"/>
      <c r="P402" s="42"/>
      <c r="Q402" s="42"/>
      <c r="R402" s="42"/>
      <c r="S402" s="42"/>
      <c r="T402" s="42"/>
      <c r="U402" s="42"/>
      <c r="V402" s="174"/>
      <c r="W402" s="42"/>
      <c r="X402" s="42"/>
      <c r="Y402" s="42"/>
      <c r="Z402" s="42"/>
      <c r="AA402" s="42"/>
      <c r="AB402" s="42"/>
      <c r="AC402" s="42"/>
      <c r="AD402" s="42"/>
    </row>
    <row r="403" ht="15.75" customHeight="1">
      <c r="A403" s="42"/>
      <c r="B403" s="42"/>
      <c r="C403" s="42"/>
      <c r="D403" s="42"/>
      <c r="E403" s="42"/>
      <c r="F403" s="42"/>
      <c r="G403" s="42"/>
      <c r="H403" s="42"/>
      <c r="I403" s="42"/>
      <c r="J403" s="42"/>
      <c r="K403" s="42"/>
      <c r="L403" s="42"/>
      <c r="M403" s="42"/>
      <c r="N403" s="42"/>
      <c r="O403" s="42"/>
      <c r="P403" s="42"/>
      <c r="Q403" s="42"/>
      <c r="R403" s="42"/>
      <c r="S403" s="42"/>
      <c r="T403" s="42"/>
      <c r="U403" s="42"/>
      <c r="V403" s="174"/>
      <c r="W403" s="42"/>
      <c r="X403" s="42"/>
      <c r="Y403" s="42"/>
      <c r="Z403" s="42"/>
      <c r="AA403" s="42"/>
      <c r="AB403" s="42"/>
      <c r="AC403" s="42"/>
      <c r="AD403" s="42"/>
    </row>
    <row r="404" ht="15.75" customHeight="1">
      <c r="A404" s="42"/>
      <c r="B404" s="42"/>
      <c r="C404" s="42"/>
      <c r="D404" s="42"/>
      <c r="E404" s="42"/>
      <c r="F404" s="42"/>
      <c r="G404" s="42"/>
      <c r="H404" s="42"/>
      <c r="I404" s="42"/>
      <c r="J404" s="42"/>
      <c r="K404" s="42"/>
      <c r="L404" s="42"/>
      <c r="M404" s="42"/>
      <c r="N404" s="42"/>
      <c r="O404" s="42"/>
      <c r="P404" s="42"/>
      <c r="Q404" s="42"/>
      <c r="R404" s="42"/>
      <c r="S404" s="42"/>
      <c r="T404" s="42"/>
      <c r="U404" s="42"/>
      <c r="V404" s="174"/>
      <c r="W404" s="42"/>
      <c r="X404" s="42"/>
      <c r="Y404" s="42"/>
      <c r="Z404" s="42"/>
      <c r="AA404" s="42"/>
      <c r="AB404" s="42"/>
      <c r="AC404" s="42"/>
      <c r="AD404" s="42"/>
    </row>
    <row r="405" ht="15.75" customHeight="1">
      <c r="A405" s="42"/>
      <c r="B405" s="42"/>
      <c r="C405" s="42"/>
      <c r="D405" s="42"/>
      <c r="E405" s="42"/>
      <c r="F405" s="42"/>
      <c r="G405" s="42"/>
      <c r="H405" s="42"/>
      <c r="I405" s="42"/>
      <c r="J405" s="42"/>
      <c r="K405" s="42"/>
      <c r="L405" s="42"/>
      <c r="M405" s="42"/>
      <c r="N405" s="42"/>
      <c r="O405" s="42"/>
      <c r="P405" s="42"/>
      <c r="Q405" s="42"/>
      <c r="R405" s="42"/>
      <c r="S405" s="42"/>
      <c r="T405" s="42"/>
      <c r="U405" s="42"/>
      <c r="V405" s="174"/>
      <c r="W405" s="42"/>
      <c r="X405" s="42"/>
      <c r="Y405" s="42"/>
      <c r="Z405" s="42"/>
      <c r="AA405" s="42"/>
      <c r="AB405" s="42"/>
      <c r="AC405" s="42"/>
      <c r="AD405" s="42"/>
    </row>
    <row r="406" ht="15.75" customHeight="1">
      <c r="A406" s="42"/>
      <c r="B406" s="42"/>
      <c r="C406" s="42"/>
      <c r="D406" s="42"/>
      <c r="E406" s="42"/>
      <c r="F406" s="42"/>
      <c r="G406" s="42"/>
      <c r="H406" s="42"/>
      <c r="I406" s="42"/>
      <c r="J406" s="42"/>
      <c r="K406" s="42"/>
      <c r="L406" s="42"/>
      <c r="M406" s="42"/>
      <c r="N406" s="42"/>
      <c r="O406" s="42"/>
      <c r="P406" s="42"/>
      <c r="Q406" s="42"/>
      <c r="R406" s="42"/>
      <c r="S406" s="42"/>
      <c r="T406" s="42"/>
      <c r="U406" s="42"/>
      <c r="V406" s="174"/>
      <c r="W406" s="42"/>
      <c r="X406" s="42"/>
      <c r="Y406" s="42"/>
      <c r="Z406" s="42"/>
      <c r="AA406" s="42"/>
      <c r="AB406" s="42"/>
      <c r="AC406" s="42"/>
      <c r="AD406" s="42"/>
    </row>
    <row r="407" ht="15.75" customHeight="1">
      <c r="A407" s="42"/>
      <c r="B407" s="42"/>
      <c r="C407" s="42"/>
      <c r="D407" s="42"/>
      <c r="E407" s="42"/>
      <c r="F407" s="42"/>
      <c r="G407" s="42"/>
      <c r="H407" s="42"/>
      <c r="I407" s="42"/>
      <c r="J407" s="42"/>
      <c r="K407" s="42"/>
      <c r="L407" s="42"/>
      <c r="M407" s="42"/>
      <c r="N407" s="42"/>
      <c r="O407" s="42"/>
      <c r="P407" s="42"/>
      <c r="Q407" s="42"/>
      <c r="R407" s="42"/>
      <c r="S407" s="42"/>
      <c r="T407" s="42"/>
      <c r="U407" s="42"/>
      <c r="V407" s="174"/>
      <c r="W407" s="42"/>
      <c r="X407" s="42"/>
      <c r="Y407" s="42"/>
      <c r="Z407" s="42"/>
      <c r="AA407" s="42"/>
      <c r="AB407" s="42"/>
      <c r="AC407" s="42"/>
      <c r="AD407" s="42"/>
    </row>
    <row r="408" ht="15.75" customHeight="1">
      <c r="A408" s="42"/>
      <c r="B408" s="42"/>
      <c r="C408" s="42"/>
      <c r="D408" s="42"/>
      <c r="E408" s="42"/>
      <c r="F408" s="42"/>
      <c r="G408" s="42"/>
      <c r="H408" s="42"/>
      <c r="I408" s="42"/>
      <c r="J408" s="42"/>
      <c r="K408" s="42"/>
      <c r="L408" s="42"/>
      <c r="M408" s="42"/>
      <c r="N408" s="42"/>
      <c r="O408" s="42"/>
      <c r="P408" s="42"/>
      <c r="Q408" s="42"/>
      <c r="R408" s="42"/>
      <c r="S408" s="42"/>
      <c r="T408" s="42"/>
      <c r="U408" s="42"/>
      <c r="V408" s="174"/>
      <c r="W408" s="42"/>
      <c r="X408" s="42"/>
      <c r="Y408" s="42"/>
      <c r="Z408" s="42"/>
      <c r="AA408" s="42"/>
      <c r="AB408" s="42"/>
      <c r="AC408" s="42"/>
      <c r="AD408" s="42"/>
    </row>
    <row r="409" ht="15.75" customHeight="1">
      <c r="A409" s="42"/>
      <c r="B409" s="42"/>
      <c r="C409" s="42"/>
      <c r="D409" s="42"/>
      <c r="E409" s="42"/>
      <c r="F409" s="42"/>
      <c r="G409" s="42"/>
      <c r="H409" s="42"/>
      <c r="I409" s="42"/>
      <c r="J409" s="42"/>
      <c r="K409" s="42"/>
      <c r="L409" s="42"/>
      <c r="M409" s="42"/>
      <c r="N409" s="42"/>
      <c r="O409" s="42"/>
      <c r="P409" s="42"/>
      <c r="Q409" s="42"/>
      <c r="R409" s="42"/>
      <c r="S409" s="42"/>
      <c r="T409" s="42"/>
      <c r="U409" s="42"/>
      <c r="V409" s="174"/>
      <c r="W409" s="42"/>
      <c r="X409" s="42"/>
      <c r="Y409" s="42"/>
      <c r="Z409" s="42"/>
      <c r="AA409" s="42"/>
      <c r="AB409" s="42"/>
      <c r="AC409" s="42"/>
      <c r="AD409" s="42"/>
    </row>
    <row r="410" ht="15.75" customHeight="1">
      <c r="A410" s="42"/>
      <c r="B410" s="42"/>
      <c r="C410" s="42"/>
      <c r="D410" s="42"/>
      <c r="E410" s="42"/>
      <c r="F410" s="42"/>
      <c r="G410" s="42"/>
      <c r="H410" s="42"/>
      <c r="I410" s="42"/>
      <c r="J410" s="42"/>
      <c r="K410" s="42"/>
      <c r="L410" s="42"/>
      <c r="M410" s="42"/>
      <c r="N410" s="42"/>
      <c r="O410" s="42"/>
      <c r="P410" s="42"/>
      <c r="Q410" s="42"/>
      <c r="R410" s="42"/>
      <c r="S410" s="42"/>
      <c r="T410" s="42"/>
      <c r="U410" s="42"/>
      <c r="V410" s="174"/>
      <c r="W410" s="42"/>
      <c r="X410" s="42"/>
      <c r="Y410" s="42"/>
      <c r="Z410" s="42"/>
      <c r="AA410" s="42"/>
      <c r="AB410" s="42"/>
      <c r="AC410" s="42"/>
      <c r="AD410" s="42"/>
    </row>
    <row r="411" ht="15.75" customHeight="1">
      <c r="A411" s="42"/>
      <c r="B411" s="42"/>
      <c r="C411" s="42"/>
      <c r="D411" s="42"/>
      <c r="E411" s="42"/>
      <c r="F411" s="42"/>
      <c r="G411" s="42"/>
      <c r="H411" s="42"/>
      <c r="I411" s="42"/>
      <c r="J411" s="42"/>
      <c r="K411" s="42"/>
      <c r="L411" s="42"/>
      <c r="M411" s="42"/>
      <c r="N411" s="42"/>
      <c r="O411" s="42"/>
      <c r="P411" s="42"/>
      <c r="Q411" s="42"/>
      <c r="R411" s="42"/>
      <c r="S411" s="42"/>
      <c r="T411" s="42"/>
      <c r="U411" s="42"/>
      <c r="V411" s="174"/>
      <c r="W411" s="42"/>
      <c r="X411" s="42"/>
      <c r="Y411" s="42"/>
      <c r="Z411" s="42"/>
      <c r="AA411" s="42"/>
      <c r="AB411" s="42"/>
      <c r="AC411" s="42"/>
      <c r="AD411" s="42"/>
    </row>
    <row r="412" ht="15.75" customHeight="1">
      <c r="A412" s="42"/>
      <c r="B412" s="42"/>
      <c r="C412" s="42"/>
      <c r="D412" s="42"/>
      <c r="E412" s="42"/>
      <c r="F412" s="42"/>
      <c r="G412" s="42"/>
      <c r="H412" s="42"/>
      <c r="I412" s="42"/>
      <c r="J412" s="42"/>
      <c r="K412" s="42"/>
      <c r="L412" s="42"/>
      <c r="M412" s="42"/>
      <c r="N412" s="42"/>
      <c r="O412" s="42"/>
      <c r="P412" s="42"/>
      <c r="Q412" s="42"/>
      <c r="R412" s="42"/>
      <c r="S412" s="42"/>
      <c r="T412" s="42"/>
      <c r="U412" s="42"/>
      <c r="V412" s="174"/>
      <c r="W412" s="42"/>
      <c r="X412" s="42"/>
      <c r="Y412" s="42"/>
      <c r="Z412" s="42"/>
      <c r="AA412" s="42"/>
      <c r="AB412" s="42"/>
      <c r="AC412" s="42"/>
      <c r="AD412" s="42"/>
    </row>
    <row r="413" ht="15.75" customHeight="1">
      <c r="A413" s="42"/>
      <c r="B413" s="42"/>
      <c r="C413" s="42"/>
      <c r="D413" s="42"/>
      <c r="E413" s="42"/>
      <c r="F413" s="42"/>
      <c r="G413" s="42"/>
      <c r="H413" s="42"/>
      <c r="I413" s="42"/>
      <c r="J413" s="42"/>
      <c r="K413" s="42"/>
      <c r="L413" s="42"/>
      <c r="M413" s="42"/>
      <c r="N413" s="42"/>
      <c r="O413" s="42"/>
      <c r="P413" s="42"/>
      <c r="Q413" s="42"/>
      <c r="R413" s="42"/>
      <c r="S413" s="42"/>
      <c r="T413" s="42"/>
      <c r="U413" s="42"/>
      <c r="V413" s="174"/>
      <c r="W413" s="42"/>
      <c r="X413" s="42"/>
      <c r="Y413" s="42"/>
      <c r="Z413" s="42"/>
      <c r="AA413" s="42"/>
      <c r="AB413" s="42"/>
      <c r="AC413" s="42"/>
      <c r="AD413" s="42"/>
    </row>
    <row r="414" ht="15.75" customHeight="1">
      <c r="A414" s="42"/>
      <c r="B414" s="42"/>
      <c r="C414" s="42"/>
      <c r="D414" s="42"/>
      <c r="E414" s="42"/>
      <c r="F414" s="42"/>
      <c r="G414" s="42"/>
      <c r="H414" s="42"/>
      <c r="I414" s="42"/>
      <c r="J414" s="42"/>
      <c r="K414" s="42"/>
      <c r="L414" s="42"/>
      <c r="M414" s="42"/>
      <c r="N414" s="42"/>
      <c r="O414" s="42"/>
      <c r="P414" s="42"/>
      <c r="Q414" s="42"/>
      <c r="R414" s="42"/>
      <c r="S414" s="42"/>
      <c r="T414" s="42"/>
      <c r="U414" s="42"/>
      <c r="V414" s="174"/>
      <c r="W414" s="42"/>
      <c r="X414" s="42"/>
      <c r="Y414" s="42"/>
      <c r="Z414" s="42"/>
      <c r="AA414" s="42"/>
      <c r="AB414" s="42"/>
      <c r="AC414" s="42"/>
      <c r="AD414" s="42"/>
    </row>
    <row r="415" ht="15.75" customHeight="1">
      <c r="A415" s="42"/>
      <c r="B415" s="42"/>
      <c r="C415" s="42"/>
      <c r="D415" s="42"/>
      <c r="E415" s="42"/>
      <c r="F415" s="42"/>
      <c r="G415" s="42"/>
      <c r="H415" s="42"/>
      <c r="I415" s="42"/>
      <c r="J415" s="42"/>
      <c r="K415" s="42"/>
      <c r="L415" s="42"/>
      <c r="M415" s="42"/>
      <c r="N415" s="42"/>
      <c r="O415" s="42"/>
      <c r="P415" s="42"/>
      <c r="Q415" s="42"/>
      <c r="R415" s="42"/>
      <c r="S415" s="42"/>
      <c r="T415" s="42"/>
      <c r="U415" s="42"/>
      <c r="V415" s="174"/>
      <c r="W415" s="42"/>
      <c r="X415" s="42"/>
      <c r="Y415" s="42"/>
      <c r="Z415" s="42"/>
      <c r="AA415" s="42"/>
      <c r="AB415" s="42"/>
      <c r="AC415" s="42"/>
      <c r="AD415" s="42"/>
    </row>
    <row r="416" ht="15.75" customHeight="1">
      <c r="A416" s="42"/>
      <c r="B416" s="42"/>
      <c r="C416" s="42"/>
      <c r="D416" s="42"/>
      <c r="E416" s="42"/>
      <c r="F416" s="42"/>
      <c r="G416" s="42"/>
      <c r="H416" s="42"/>
      <c r="I416" s="42"/>
      <c r="J416" s="42"/>
      <c r="K416" s="42"/>
      <c r="L416" s="42"/>
      <c r="M416" s="42"/>
      <c r="N416" s="42"/>
      <c r="O416" s="42"/>
      <c r="P416" s="42"/>
      <c r="Q416" s="42"/>
      <c r="R416" s="42"/>
      <c r="S416" s="42"/>
      <c r="T416" s="42"/>
      <c r="U416" s="42"/>
      <c r="V416" s="174"/>
      <c r="W416" s="42"/>
      <c r="X416" s="42"/>
      <c r="Y416" s="42"/>
      <c r="Z416" s="42"/>
      <c r="AA416" s="42"/>
      <c r="AB416" s="42"/>
      <c r="AC416" s="42"/>
      <c r="AD416" s="42"/>
    </row>
    <row r="417" ht="15.75" customHeight="1">
      <c r="A417" s="42"/>
      <c r="B417" s="42"/>
      <c r="C417" s="42"/>
      <c r="D417" s="42"/>
      <c r="E417" s="42"/>
      <c r="F417" s="42"/>
      <c r="G417" s="42"/>
      <c r="H417" s="42"/>
      <c r="I417" s="42"/>
      <c r="J417" s="42"/>
      <c r="K417" s="42"/>
      <c r="L417" s="42"/>
      <c r="M417" s="42"/>
      <c r="N417" s="42"/>
      <c r="O417" s="42"/>
      <c r="P417" s="42"/>
      <c r="Q417" s="42"/>
      <c r="R417" s="42"/>
      <c r="S417" s="42"/>
      <c r="T417" s="42"/>
      <c r="U417" s="42"/>
      <c r="V417" s="174"/>
      <c r="W417" s="42"/>
      <c r="X417" s="42"/>
      <c r="Y417" s="42"/>
      <c r="Z417" s="42"/>
      <c r="AA417" s="42"/>
      <c r="AB417" s="42"/>
      <c r="AC417" s="42"/>
      <c r="AD417" s="42"/>
    </row>
    <row r="418" ht="15.75" customHeight="1">
      <c r="A418" s="42"/>
      <c r="B418" s="42"/>
      <c r="C418" s="42"/>
      <c r="D418" s="42"/>
      <c r="E418" s="42"/>
      <c r="F418" s="42"/>
      <c r="G418" s="42"/>
      <c r="H418" s="42"/>
      <c r="I418" s="42"/>
      <c r="J418" s="42"/>
      <c r="K418" s="42"/>
      <c r="L418" s="42"/>
      <c r="M418" s="42"/>
      <c r="N418" s="42"/>
      <c r="O418" s="42"/>
      <c r="P418" s="42"/>
      <c r="Q418" s="42"/>
      <c r="R418" s="42"/>
      <c r="S418" s="42"/>
      <c r="T418" s="42"/>
      <c r="U418" s="42"/>
      <c r="V418" s="174"/>
      <c r="W418" s="42"/>
      <c r="X418" s="42"/>
      <c r="Y418" s="42"/>
      <c r="Z418" s="42"/>
      <c r="AA418" s="42"/>
      <c r="AB418" s="42"/>
      <c r="AC418" s="42"/>
      <c r="AD418" s="42"/>
    </row>
    <row r="419" ht="15.75" customHeight="1">
      <c r="A419" s="42"/>
      <c r="B419" s="42"/>
      <c r="C419" s="42"/>
      <c r="D419" s="42"/>
      <c r="E419" s="42"/>
      <c r="F419" s="42"/>
      <c r="G419" s="42"/>
      <c r="H419" s="42"/>
      <c r="I419" s="42"/>
      <c r="J419" s="42"/>
      <c r="K419" s="42"/>
      <c r="L419" s="42"/>
      <c r="M419" s="42"/>
      <c r="N419" s="42"/>
      <c r="O419" s="42"/>
      <c r="P419" s="42"/>
      <c r="Q419" s="42"/>
      <c r="R419" s="42"/>
      <c r="S419" s="42"/>
      <c r="T419" s="42"/>
      <c r="U419" s="42"/>
      <c r="V419" s="174"/>
      <c r="W419" s="42"/>
      <c r="X419" s="42"/>
      <c r="Y419" s="42"/>
      <c r="Z419" s="42"/>
      <c r="AA419" s="42"/>
      <c r="AB419" s="42"/>
      <c r="AC419" s="42"/>
      <c r="AD419" s="42"/>
    </row>
    <row r="420" ht="15.75" customHeight="1">
      <c r="A420" s="42"/>
      <c r="B420" s="42"/>
      <c r="C420" s="42"/>
      <c r="D420" s="42"/>
      <c r="E420" s="42"/>
      <c r="F420" s="42"/>
      <c r="G420" s="42"/>
      <c r="H420" s="42"/>
      <c r="I420" s="42"/>
      <c r="J420" s="42"/>
      <c r="K420" s="42"/>
      <c r="L420" s="42"/>
      <c r="M420" s="42"/>
      <c r="N420" s="42"/>
      <c r="O420" s="42"/>
      <c r="P420" s="42"/>
      <c r="Q420" s="42"/>
      <c r="R420" s="42"/>
      <c r="S420" s="42"/>
      <c r="T420" s="42"/>
      <c r="U420" s="42"/>
      <c r="V420" s="174"/>
      <c r="W420" s="42"/>
      <c r="X420" s="42"/>
      <c r="Y420" s="42"/>
      <c r="Z420" s="42"/>
      <c r="AA420" s="42"/>
      <c r="AB420" s="42"/>
      <c r="AC420" s="42"/>
      <c r="AD420" s="42"/>
    </row>
    <row r="421" ht="15.75" customHeight="1">
      <c r="A421" s="42"/>
      <c r="B421" s="42"/>
      <c r="C421" s="42"/>
      <c r="D421" s="42"/>
      <c r="E421" s="42"/>
      <c r="F421" s="42"/>
      <c r="G421" s="42"/>
      <c r="H421" s="42"/>
      <c r="I421" s="42"/>
      <c r="J421" s="42"/>
      <c r="K421" s="42"/>
      <c r="L421" s="42"/>
      <c r="M421" s="42"/>
      <c r="N421" s="42"/>
      <c r="O421" s="42"/>
      <c r="P421" s="42"/>
      <c r="Q421" s="42"/>
      <c r="R421" s="42"/>
      <c r="S421" s="42"/>
      <c r="T421" s="42"/>
      <c r="U421" s="42"/>
      <c r="V421" s="174"/>
      <c r="W421" s="42"/>
      <c r="X421" s="42"/>
      <c r="Y421" s="42"/>
      <c r="Z421" s="42"/>
      <c r="AA421" s="42"/>
      <c r="AB421" s="42"/>
      <c r="AC421" s="42"/>
      <c r="AD421" s="42"/>
    </row>
    <row r="422" ht="15.75" customHeight="1">
      <c r="A422" s="42"/>
      <c r="B422" s="42"/>
      <c r="C422" s="42"/>
      <c r="D422" s="42"/>
      <c r="E422" s="42"/>
      <c r="F422" s="42"/>
      <c r="G422" s="42"/>
      <c r="H422" s="42"/>
      <c r="I422" s="42"/>
      <c r="J422" s="42"/>
      <c r="K422" s="42"/>
      <c r="L422" s="42"/>
      <c r="M422" s="42"/>
      <c r="N422" s="42"/>
      <c r="O422" s="42"/>
      <c r="P422" s="42"/>
      <c r="Q422" s="42"/>
      <c r="R422" s="42"/>
      <c r="S422" s="42"/>
      <c r="T422" s="42"/>
      <c r="U422" s="42"/>
      <c r="V422" s="174"/>
      <c r="W422" s="42"/>
      <c r="X422" s="42"/>
      <c r="Y422" s="42"/>
      <c r="Z422" s="42"/>
      <c r="AA422" s="42"/>
      <c r="AB422" s="42"/>
      <c r="AC422" s="42"/>
      <c r="AD422" s="42"/>
    </row>
    <row r="423" ht="15.75" customHeight="1">
      <c r="A423" s="42"/>
      <c r="B423" s="42"/>
      <c r="C423" s="42"/>
      <c r="D423" s="42"/>
      <c r="E423" s="42"/>
      <c r="F423" s="42"/>
      <c r="G423" s="42"/>
      <c r="H423" s="42"/>
      <c r="I423" s="42"/>
      <c r="J423" s="42"/>
      <c r="K423" s="42"/>
      <c r="L423" s="42"/>
      <c r="M423" s="42"/>
      <c r="N423" s="42"/>
      <c r="O423" s="42"/>
      <c r="P423" s="42"/>
      <c r="Q423" s="42"/>
      <c r="R423" s="42"/>
      <c r="S423" s="42"/>
      <c r="T423" s="42"/>
      <c r="U423" s="42"/>
      <c r="V423" s="174"/>
      <c r="W423" s="42"/>
      <c r="X423" s="42"/>
      <c r="Y423" s="42"/>
      <c r="Z423" s="42"/>
      <c r="AA423" s="42"/>
      <c r="AB423" s="42"/>
      <c r="AC423" s="42"/>
      <c r="AD423" s="42"/>
    </row>
    <row r="424" ht="15.75" customHeight="1">
      <c r="A424" s="42"/>
      <c r="B424" s="42"/>
      <c r="C424" s="42"/>
      <c r="D424" s="42"/>
      <c r="E424" s="42"/>
      <c r="F424" s="42"/>
      <c r="G424" s="42"/>
      <c r="H424" s="42"/>
      <c r="I424" s="42"/>
      <c r="J424" s="42"/>
      <c r="K424" s="42"/>
      <c r="L424" s="42"/>
      <c r="M424" s="42"/>
      <c r="N424" s="42"/>
      <c r="O424" s="42"/>
      <c r="P424" s="42"/>
      <c r="Q424" s="42"/>
      <c r="R424" s="42"/>
      <c r="S424" s="42"/>
      <c r="T424" s="42"/>
      <c r="U424" s="42"/>
      <c r="V424" s="174"/>
      <c r="W424" s="42"/>
      <c r="X424" s="42"/>
      <c r="Y424" s="42"/>
      <c r="Z424" s="42"/>
      <c r="AA424" s="42"/>
      <c r="AB424" s="42"/>
      <c r="AC424" s="42"/>
      <c r="AD424" s="42"/>
    </row>
    <row r="425" ht="15.75" customHeight="1">
      <c r="A425" s="42"/>
      <c r="B425" s="42"/>
      <c r="C425" s="42"/>
      <c r="D425" s="42"/>
      <c r="E425" s="42"/>
      <c r="F425" s="42"/>
      <c r="G425" s="42"/>
      <c r="H425" s="42"/>
      <c r="I425" s="42"/>
      <c r="J425" s="42"/>
      <c r="K425" s="42"/>
      <c r="L425" s="42"/>
      <c r="M425" s="42"/>
      <c r="N425" s="42"/>
      <c r="O425" s="42"/>
      <c r="P425" s="42"/>
      <c r="Q425" s="42"/>
      <c r="R425" s="42"/>
      <c r="S425" s="42"/>
      <c r="T425" s="42"/>
      <c r="U425" s="42"/>
      <c r="V425" s="174"/>
      <c r="W425" s="42"/>
      <c r="X425" s="42"/>
      <c r="Y425" s="42"/>
      <c r="Z425" s="42"/>
      <c r="AA425" s="42"/>
      <c r="AB425" s="42"/>
      <c r="AC425" s="42"/>
      <c r="AD425" s="42"/>
    </row>
    <row r="426" ht="15.75" customHeight="1">
      <c r="A426" s="42"/>
      <c r="B426" s="42"/>
      <c r="C426" s="42"/>
      <c r="D426" s="42"/>
      <c r="E426" s="42"/>
      <c r="F426" s="42"/>
      <c r="G426" s="42"/>
      <c r="H426" s="42"/>
      <c r="I426" s="42"/>
      <c r="J426" s="42"/>
      <c r="K426" s="42"/>
      <c r="L426" s="42"/>
      <c r="M426" s="42"/>
      <c r="N426" s="42"/>
      <c r="O426" s="42"/>
      <c r="P426" s="42"/>
      <c r="Q426" s="42"/>
      <c r="R426" s="42"/>
      <c r="S426" s="42"/>
      <c r="T426" s="42"/>
      <c r="U426" s="42"/>
      <c r="V426" s="174"/>
      <c r="W426" s="42"/>
      <c r="X426" s="42"/>
      <c r="Y426" s="42"/>
      <c r="Z426" s="42"/>
      <c r="AA426" s="42"/>
      <c r="AB426" s="42"/>
      <c r="AC426" s="42"/>
      <c r="AD426" s="42"/>
    </row>
    <row r="427" ht="15.75" customHeight="1">
      <c r="A427" s="42"/>
      <c r="B427" s="42"/>
      <c r="C427" s="42"/>
      <c r="D427" s="42"/>
      <c r="E427" s="42"/>
      <c r="F427" s="42"/>
      <c r="G427" s="42"/>
      <c r="H427" s="42"/>
      <c r="I427" s="42"/>
      <c r="J427" s="42"/>
      <c r="K427" s="42"/>
      <c r="L427" s="42"/>
      <c r="M427" s="42"/>
      <c r="N427" s="42"/>
      <c r="O427" s="42"/>
      <c r="P427" s="42"/>
      <c r="Q427" s="42"/>
      <c r="R427" s="42"/>
      <c r="S427" s="42"/>
      <c r="T427" s="42"/>
      <c r="U427" s="42"/>
      <c r="V427" s="174"/>
      <c r="W427" s="42"/>
      <c r="X427" s="42"/>
      <c r="Y427" s="42"/>
      <c r="Z427" s="42"/>
      <c r="AA427" s="42"/>
      <c r="AB427" s="42"/>
      <c r="AC427" s="42"/>
      <c r="AD427" s="42"/>
    </row>
    <row r="428" ht="15.75" customHeight="1">
      <c r="A428" s="42"/>
      <c r="B428" s="42"/>
      <c r="C428" s="42"/>
      <c r="D428" s="42"/>
      <c r="E428" s="42"/>
      <c r="F428" s="42"/>
      <c r="G428" s="42"/>
      <c r="H428" s="42"/>
      <c r="I428" s="42"/>
      <c r="J428" s="42"/>
      <c r="K428" s="42"/>
      <c r="L428" s="42"/>
      <c r="M428" s="42"/>
      <c r="N428" s="42"/>
      <c r="O428" s="42"/>
      <c r="P428" s="42"/>
      <c r="Q428" s="42"/>
      <c r="R428" s="42"/>
      <c r="S428" s="42"/>
      <c r="T428" s="42"/>
      <c r="U428" s="42"/>
      <c r="V428" s="174"/>
      <c r="W428" s="42"/>
      <c r="X428" s="42"/>
      <c r="Y428" s="42"/>
      <c r="Z428" s="42"/>
      <c r="AA428" s="42"/>
      <c r="AB428" s="42"/>
      <c r="AC428" s="42"/>
      <c r="AD428" s="42"/>
    </row>
    <row r="429" ht="15.75" customHeight="1">
      <c r="A429" s="42"/>
      <c r="B429" s="42"/>
      <c r="C429" s="42"/>
      <c r="D429" s="42"/>
      <c r="E429" s="42"/>
      <c r="F429" s="42"/>
      <c r="G429" s="42"/>
      <c r="H429" s="42"/>
      <c r="I429" s="42"/>
      <c r="J429" s="42"/>
      <c r="K429" s="42"/>
      <c r="L429" s="42"/>
      <c r="M429" s="42"/>
      <c r="N429" s="42"/>
      <c r="O429" s="42"/>
      <c r="P429" s="42"/>
      <c r="Q429" s="42"/>
      <c r="R429" s="42"/>
      <c r="S429" s="42"/>
      <c r="T429" s="42"/>
      <c r="U429" s="42"/>
      <c r="V429" s="174"/>
      <c r="W429" s="42"/>
      <c r="X429" s="42"/>
      <c r="Y429" s="42"/>
      <c r="Z429" s="42"/>
      <c r="AA429" s="42"/>
      <c r="AB429" s="42"/>
      <c r="AC429" s="42"/>
      <c r="AD429" s="42"/>
    </row>
    <row r="430" ht="15.75" customHeight="1">
      <c r="A430" s="42"/>
      <c r="B430" s="42"/>
      <c r="C430" s="42"/>
      <c r="D430" s="42"/>
      <c r="E430" s="42"/>
      <c r="F430" s="42"/>
      <c r="G430" s="42"/>
      <c r="H430" s="42"/>
      <c r="I430" s="42"/>
      <c r="J430" s="42"/>
      <c r="K430" s="42"/>
      <c r="L430" s="42"/>
      <c r="M430" s="42"/>
      <c r="N430" s="42"/>
      <c r="O430" s="42"/>
      <c r="P430" s="42"/>
      <c r="Q430" s="42"/>
      <c r="R430" s="42"/>
      <c r="S430" s="42"/>
      <c r="T430" s="42"/>
      <c r="U430" s="42"/>
      <c r="V430" s="174"/>
      <c r="W430" s="42"/>
      <c r="X430" s="42"/>
      <c r="Y430" s="42"/>
      <c r="Z430" s="42"/>
      <c r="AA430" s="42"/>
      <c r="AB430" s="42"/>
      <c r="AC430" s="42"/>
      <c r="AD430" s="42"/>
    </row>
    <row r="431" ht="15.75" customHeight="1">
      <c r="A431" s="42"/>
      <c r="B431" s="42"/>
      <c r="C431" s="42"/>
      <c r="D431" s="42"/>
      <c r="E431" s="42"/>
      <c r="F431" s="42"/>
      <c r="G431" s="42"/>
      <c r="H431" s="42"/>
      <c r="I431" s="42"/>
      <c r="J431" s="42"/>
      <c r="K431" s="42"/>
      <c r="L431" s="42"/>
      <c r="M431" s="42"/>
      <c r="N431" s="42"/>
      <c r="O431" s="42"/>
      <c r="P431" s="42"/>
      <c r="Q431" s="42"/>
      <c r="R431" s="42"/>
      <c r="S431" s="42"/>
      <c r="T431" s="42"/>
      <c r="U431" s="42"/>
      <c r="V431" s="174"/>
      <c r="W431" s="42"/>
      <c r="X431" s="42"/>
      <c r="Y431" s="42"/>
      <c r="Z431" s="42"/>
      <c r="AA431" s="42"/>
      <c r="AB431" s="42"/>
      <c r="AC431" s="42"/>
      <c r="AD431" s="42"/>
    </row>
    <row r="432" ht="15.75" customHeight="1">
      <c r="A432" s="42"/>
      <c r="B432" s="42"/>
      <c r="C432" s="42"/>
      <c r="D432" s="42"/>
      <c r="E432" s="42"/>
      <c r="F432" s="42"/>
      <c r="G432" s="42"/>
      <c r="H432" s="42"/>
      <c r="I432" s="42"/>
      <c r="J432" s="42"/>
      <c r="K432" s="42"/>
      <c r="L432" s="42"/>
      <c r="M432" s="42"/>
      <c r="N432" s="42"/>
      <c r="O432" s="42"/>
      <c r="P432" s="42"/>
      <c r="Q432" s="42"/>
      <c r="R432" s="42"/>
      <c r="S432" s="42"/>
      <c r="T432" s="42"/>
      <c r="U432" s="42"/>
      <c r="V432" s="174"/>
      <c r="W432" s="42"/>
      <c r="X432" s="42"/>
      <c r="Y432" s="42"/>
      <c r="Z432" s="42"/>
      <c r="AA432" s="42"/>
      <c r="AB432" s="42"/>
      <c r="AC432" s="42"/>
      <c r="AD432" s="42"/>
    </row>
    <row r="433" ht="15.75" customHeight="1">
      <c r="A433" s="42"/>
      <c r="B433" s="42"/>
      <c r="C433" s="42"/>
      <c r="D433" s="42"/>
      <c r="E433" s="42"/>
      <c r="F433" s="42"/>
      <c r="G433" s="42"/>
      <c r="H433" s="42"/>
      <c r="I433" s="42"/>
      <c r="J433" s="42"/>
      <c r="K433" s="42"/>
      <c r="L433" s="42"/>
      <c r="M433" s="42"/>
      <c r="N433" s="42"/>
      <c r="O433" s="42"/>
      <c r="P433" s="42"/>
      <c r="Q433" s="42"/>
      <c r="R433" s="42"/>
      <c r="S433" s="42"/>
      <c r="T433" s="42"/>
      <c r="U433" s="42"/>
      <c r="V433" s="174"/>
      <c r="W433" s="42"/>
      <c r="X433" s="42"/>
      <c r="Y433" s="42"/>
      <c r="Z433" s="42"/>
      <c r="AA433" s="42"/>
      <c r="AB433" s="42"/>
      <c r="AC433" s="42"/>
      <c r="AD433" s="42"/>
    </row>
    <row r="434" ht="15.75" customHeight="1">
      <c r="A434" s="42"/>
      <c r="B434" s="42"/>
      <c r="C434" s="42"/>
      <c r="D434" s="42"/>
      <c r="E434" s="42"/>
      <c r="F434" s="42"/>
      <c r="G434" s="42"/>
      <c r="H434" s="42"/>
      <c r="I434" s="42"/>
      <c r="J434" s="42"/>
      <c r="K434" s="42"/>
      <c r="L434" s="42"/>
      <c r="M434" s="42"/>
      <c r="N434" s="42"/>
      <c r="O434" s="42"/>
      <c r="P434" s="42"/>
      <c r="Q434" s="42"/>
      <c r="R434" s="42"/>
      <c r="S434" s="42"/>
      <c r="T434" s="42"/>
      <c r="U434" s="42"/>
      <c r="V434" s="174"/>
      <c r="W434" s="42"/>
      <c r="X434" s="42"/>
      <c r="Y434" s="42"/>
      <c r="Z434" s="42"/>
      <c r="AA434" s="42"/>
      <c r="AB434" s="42"/>
      <c r="AC434" s="42"/>
      <c r="AD434" s="42"/>
    </row>
    <row r="435" ht="15.75" customHeight="1">
      <c r="A435" s="42"/>
      <c r="B435" s="42"/>
      <c r="C435" s="42"/>
      <c r="D435" s="42"/>
      <c r="E435" s="42"/>
      <c r="F435" s="42"/>
      <c r="G435" s="42"/>
      <c r="H435" s="42"/>
      <c r="I435" s="42"/>
      <c r="J435" s="42"/>
      <c r="K435" s="42"/>
      <c r="L435" s="42"/>
      <c r="M435" s="42"/>
      <c r="N435" s="42"/>
      <c r="O435" s="42"/>
      <c r="P435" s="42"/>
      <c r="Q435" s="42"/>
      <c r="R435" s="42"/>
      <c r="S435" s="42"/>
      <c r="T435" s="42"/>
      <c r="U435" s="42"/>
      <c r="V435" s="174"/>
      <c r="W435" s="42"/>
      <c r="X435" s="42"/>
      <c r="Y435" s="42"/>
      <c r="Z435" s="42"/>
      <c r="AA435" s="42"/>
      <c r="AB435" s="42"/>
      <c r="AC435" s="42"/>
      <c r="AD435" s="42"/>
    </row>
    <row r="436" ht="15.75" customHeight="1">
      <c r="A436" s="42"/>
      <c r="B436" s="42"/>
      <c r="C436" s="42"/>
      <c r="D436" s="42"/>
      <c r="E436" s="42"/>
      <c r="F436" s="42"/>
      <c r="G436" s="42"/>
      <c r="H436" s="42"/>
      <c r="I436" s="42"/>
      <c r="J436" s="42"/>
      <c r="K436" s="42"/>
      <c r="L436" s="42"/>
      <c r="M436" s="42"/>
      <c r="N436" s="42"/>
      <c r="O436" s="42"/>
      <c r="P436" s="42"/>
      <c r="Q436" s="42"/>
      <c r="R436" s="42"/>
      <c r="S436" s="42"/>
      <c r="T436" s="42"/>
      <c r="U436" s="42"/>
      <c r="V436" s="174"/>
      <c r="W436" s="42"/>
      <c r="X436" s="42"/>
      <c r="Y436" s="42"/>
      <c r="Z436" s="42"/>
      <c r="AA436" s="42"/>
      <c r="AB436" s="42"/>
      <c r="AC436" s="42"/>
      <c r="AD436" s="42"/>
    </row>
    <row r="437" ht="15.75" customHeight="1">
      <c r="A437" s="42"/>
      <c r="B437" s="42"/>
      <c r="C437" s="42"/>
      <c r="D437" s="42"/>
      <c r="E437" s="42"/>
      <c r="F437" s="42"/>
      <c r="G437" s="42"/>
      <c r="H437" s="42"/>
      <c r="I437" s="42"/>
      <c r="J437" s="42"/>
      <c r="K437" s="42"/>
      <c r="L437" s="42"/>
      <c r="M437" s="42"/>
      <c r="N437" s="42"/>
      <c r="O437" s="42"/>
      <c r="P437" s="42"/>
      <c r="Q437" s="42"/>
      <c r="R437" s="42"/>
      <c r="S437" s="42"/>
      <c r="T437" s="42"/>
      <c r="U437" s="42"/>
      <c r="V437" s="174"/>
      <c r="W437" s="42"/>
      <c r="X437" s="42"/>
      <c r="Y437" s="42"/>
      <c r="Z437" s="42"/>
      <c r="AA437" s="42"/>
      <c r="AB437" s="42"/>
      <c r="AC437" s="42"/>
      <c r="AD437" s="42"/>
    </row>
    <row r="438" ht="15.75" customHeight="1">
      <c r="A438" s="42"/>
      <c r="B438" s="42"/>
      <c r="C438" s="42"/>
      <c r="D438" s="42"/>
      <c r="E438" s="42"/>
      <c r="F438" s="42"/>
      <c r="G438" s="42"/>
      <c r="H438" s="42"/>
      <c r="I438" s="42"/>
      <c r="J438" s="42"/>
      <c r="K438" s="42"/>
      <c r="L438" s="42"/>
      <c r="M438" s="42"/>
      <c r="N438" s="42"/>
      <c r="O438" s="42"/>
      <c r="P438" s="42"/>
      <c r="Q438" s="42"/>
      <c r="R438" s="42"/>
      <c r="S438" s="42"/>
      <c r="T438" s="42"/>
      <c r="U438" s="42"/>
      <c r="V438" s="174"/>
      <c r="W438" s="42"/>
      <c r="X438" s="42"/>
      <c r="Y438" s="42"/>
      <c r="Z438" s="42"/>
      <c r="AA438" s="42"/>
      <c r="AB438" s="42"/>
      <c r="AC438" s="42"/>
      <c r="AD438" s="42"/>
    </row>
    <row r="439" ht="15.75" customHeight="1">
      <c r="A439" s="42"/>
      <c r="B439" s="42"/>
      <c r="C439" s="42"/>
      <c r="D439" s="42"/>
      <c r="E439" s="42"/>
      <c r="F439" s="42"/>
      <c r="G439" s="42"/>
      <c r="H439" s="42"/>
      <c r="I439" s="42"/>
      <c r="J439" s="42"/>
      <c r="K439" s="42"/>
      <c r="L439" s="42"/>
      <c r="M439" s="42"/>
      <c r="N439" s="42"/>
      <c r="O439" s="42"/>
      <c r="P439" s="42"/>
      <c r="Q439" s="42"/>
      <c r="R439" s="42"/>
      <c r="S439" s="42"/>
      <c r="T439" s="42"/>
      <c r="U439" s="42"/>
      <c r="V439" s="174"/>
      <c r="W439" s="42"/>
      <c r="X439" s="42"/>
      <c r="Y439" s="42"/>
      <c r="Z439" s="42"/>
      <c r="AA439" s="42"/>
      <c r="AB439" s="42"/>
      <c r="AC439" s="42"/>
      <c r="AD439" s="42"/>
    </row>
    <row r="440" ht="15.75" customHeight="1">
      <c r="A440" s="42"/>
      <c r="B440" s="42"/>
      <c r="C440" s="42"/>
      <c r="D440" s="42"/>
      <c r="E440" s="42"/>
      <c r="F440" s="42"/>
      <c r="G440" s="42"/>
      <c r="H440" s="42"/>
      <c r="I440" s="42"/>
      <c r="J440" s="42"/>
      <c r="K440" s="42"/>
      <c r="L440" s="42"/>
      <c r="M440" s="42"/>
      <c r="N440" s="42"/>
      <c r="O440" s="42"/>
      <c r="P440" s="42"/>
      <c r="Q440" s="42"/>
      <c r="R440" s="42"/>
      <c r="S440" s="42"/>
      <c r="T440" s="42"/>
      <c r="U440" s="42"/>
      <c r="V440" s="174"/>
      <c r="W440" s="42"/>
      <c r="X440" s="42"/>
      <c r="Y440" s="42"/>
      <c r="Z440" s="42"/>
      <c r="AA440" s="42"/>
      <c r="AB440" s="42"/>
      <c r="AC440" s="42"/>
      <c r="AD440" s="42"/>
    </row>
    <row r="441" ht="15.75" customHeight="1">
      <c r="A441" s="42"/>
      <c r="B441" s="42"/>
      <c r="C441" s="42"/>
      <c r="D441" s="42"/>
      <c r="E441" s="42"/>
      <c r="F441" s="42"/>
      <c r="G441" s="42"/>
      <c r="H441" s="42"/>
      <c r="I441" s="42"/>
      <c r="J441" s="42"/>
      <c r="K441" s="42"/>
      <c r="L441" s="42"/>
      <c r="M441" s="42"/>
      <c r="N441" s="42"/>
      <c r="O441" s="42"/>
      <c r="P441" s="42"/>
      <c r="Q441" s="42"/>
      <c r="R441" s="42"/>
      <c r="S441" s="42"/>
      <c r="T441" s="42"/>
      <c r="U441" s="42"/>
      <c r="V441" s="174"/>
      <c r="W441" s="42"/>
      <c r="X441" s="42"/>
      <c r="Y441" s="42"/>
      <c r="Z441" s="42"/>
      <c r="AA441" s="42"/>
      <c r="AB441" s="42"/>
      <c r="AC441" s="42"/>
      <c r="AD441" s="42"/>
    </row>
    <row r="442" ht="15.75" customHeight="1">
      <c r="A442" s="42"/>
      <c r="B442" s="42"/>
      <c r="C442" s="42"/>
      <c r="D442" s="42"/>
      <c r="E442" s="42"/>
      <c r="F442" s="42"/>
      <c r="G442" s="42"/>
      <c r="H442" s="42"/>
      <c r="I442" s="42"/>
      <c r="J442" s="42"/>
      <c r="K442" s="42"/>
      <c r="L442" s="42"/>
      <c r="M442" s="42"/>
      <c r="N442" s="42"/>
      <c r="O442" s="42"/>
      <c r="P442" s="42"/>
      <c r="Q442" s="42"/>
      <c r="R442" s="42"/>
      <c r="S442" s="42"/>
      <c r="T442" s="42"/>
      <c r="U442" s="42"/>
      <c r="V442" s="174"/>
      <c r="W442" s="42"/>
      <c r="X442" s="42"/>
      <c r="Y442" s="42"/>
      <c r="Z442" s="42"/>
      <c r="AA442" s="42"/>
      <c r="AB442" s="42"/>
      <c r="AC442" s="42"/>
      <c r="AD442" s="42"/>
    </row>
    <row r="443" ht="15.75" customHeight="1">
      <c r="A443" s="42"/>
      <c r="B443" s="42"/>
      <c r="C443" s="42"/>
      <c r="D443" s="42"/>
      <c r="E443" s="42"/>
      <c r="F443" s="42"/>
      <c r="G443" s="42"/>
      <c r="H443" s="42"/>
      <c r="I443" s="42"/>
      <c r="J443" s="42"/>
      <c r="K443" s="42"/>
      <c r="L443" s="42"/>
      <c r="M443" s="42"/>
      <c r="N443" s="42"/>
      <c r="O443" s="42"/>
      <c r="P443" s="42"/>
      <c r="Q443" s="42"/>
      <c r="R443" s="42"/>
      <c r="S443" s="42"/>
      <c r="T443" s="42"/>
      <c r="U443" s="42"/>
      <c r="V443" s="174"/>
      <c r="W443" s="42"/>
      <c r="X443" s="42"/>
      <c r="Y443" s="42"/>
      <c r="Z443" s="42"/>
      <c r="AA443" s="42"/>
      <c r="AB443" s="42"/>
      <c r="AC443" s="42"/>
      <c r="AD443" s="42"/>
    </row>
    <row r="444" ht="15.75" customHeight="1">
      <c r="A444" s="42"/>
      <c r="B444" s="42"/>
      <c r="C444" s="42"/>
      <c r="D444" s="42"/>
      <c r="E444" s="42"/>
      <c r="F444" s="42"/>
      <c r="G444" s="42"/>
      <c r="H444" s="42"/>
      <c r="I444" s="42"/>
      <c r="J444" s="42"/>
      <c r="K444" s="42"/>
      <c r="L444" s="42"/>
      <c r="M444" s="42"/>
      <c r="N444" s="42"/>
      <c r="O444" s="42"/>
      <c r="P444" s="42"/>
      <c r="Q444" s="42"/>
      <c r="R444" s="42"/>
      <c r="S444" s="42"/>
      <c r="T444" s="42"/>
      <c r="U444" s="42"/>
      <c r="V444" s="174"/>
      <c r="W444" s="42"/>
      <c r="X444" s="42"/>
      <c r="Y444" s="42"/>
      <c r="Z444" s="42"/>
      <c r="AA444" s="42"/>
      <c r="AB444" s="42"/>
      <c r="AC444" s="42"/>
      <c r="AD444" s="42"/>
    </row>
    <row r="445" ht="15.75" customHeight="1">
      <c r="A445" s="42"/>
      <c r="B445" s="42"/>
      <c r="C445" s="42"/>
      <c r="D445" s="42"/>
      <c r="E445" s="42"/>
      <c r="F445" s="42"/>
      <c r="G445" s="42"/>
      <c r="H445" s="42"/>
      <c r="I445" s="42"/>
      <c r="J445" s="42"/>
      <c r="K445" s="42"/>
      <c r="L445" s="42"/>
      <c r="M445" s="42"/>
      <c r="N445" s="42"/>
      <c r="O445" s="42"/>
      <c r="P445" s="42"/>
      <c r="Q445" s="42"/>
      <c r="R445" s="42"/>
      <c r="S445" s="42"/>
      <c r="T445" s="42"/>
      <c r="U445" s="42"/>
      <c r="V445" s="174"/>
      <c r="W445" s="42"/>
      <c r="X445" s="42"/>
      <c r="Y445" s="42"/>
      <c r="Z445" s="42"/>
      <c r="AA445" s="42"/>
      <c r="AB445" s="42"/>
      <c r="AC445" s="42"/>
      <c r="AD445" s="42"/>
    </row>
    <row r="446" ht="15.75" customHeight="1">
      <c r="A446" s="42"/>
      <c r="B446" s="42"/>
      <c r="C446" s="42"/>
      <c r="D446" s="42"/>
      <c r="E446" s="42"/>
      <c r="F446" s="42"/>
      <c r="G446" s="42"/>
      <c r="H446" s="42"/>
      <c r="I446" s="42"/>
      <c r="J446" s="42"/>
      <c r="K446" s="42"/>
      <c r="L446" s="42"/>
      <c r="M446" s="42"/>
      <c r="N446" s="42"/>
      <c r="O446" s="42"/>
      <c r="P446" s="42"/>
      <c r="Q446" s="42"/>
      <c r="R446" s="42"/>
      <c r="S446" s="42"/>
      <c r="T446" s="42"/>
      <c r="U446" s="42"/>
      <c r="V446" s="174"/>
      <c r="W446" s="42"/>
      <c r="X446" s="42"/>
      <c r="Y446" s="42"/>
      <c r="Z446" s="42"/>
      <c r="AA446" s="42"/>
      <c r="AB446" s="42"/>
      <c r="AC446" s="42"/>
      <c r="AD446" s="42"/>
    </row>
    <row r="447" ht="15.75" customHeight="1">
      <c r="A447" s="42"/>
      <c r="B447" s="42"/>
      <c r="C447" s="42"/>
      <c r="D447" s="42"/>
      <c r="E447" s="42"/>
      <c r="F447" s="42"/>
      <c r="G447" s="42"/>
      <c r="H447" s="42"/>
      <c r="I447" s="42"/>
      <c r="J447" s="42"/>
      <c r="K447" s="42"/>
      <c r="L447" s="42"/>
      <c r="M447" s="42"/>
      <c r="N447" s="42"/>
      <c r="O447" s="42"/>
      <c r="P447" s="42"/>
      <c r="Q447" s="42"/>
      <c r="R447" s="42"/>
      <c r="S447" s="42"/>
      <c r="T447" s="42"/>
      <c r="U447" s="42"/>
      <c r="V447" s="174"/>
      <c r="W447" s="42"/>
      <c r="X447" s="42"/>
      <c r="Y447" s="42"/>
      <c r="Z447" s="42"/>
      <c r="AA447" s="42"/>
      <c r="AB447" s="42"/>
      <c r="AC447" s="42"/>
      <c r="AD447" s="42"/>
    </row>
    <row r="448" ht="15.75" customHeight="1">
      <c r="A448" s="42"/>
      <c r="B448" s="42"/>
      <c r="C448" s="42"/>
      <c r="D448" s="42"/>
      <c r="E448" s="42"/>
      <c r="F448" s="42"/>
      <c r="G448" s="42"/>
      <c r="H448" s="42"/>
      <c r="I448" s="42"/>
      <c r="J448" s="42"/>
      <c r="K448" s="42"/>
      <c r="L448" s="42"/>
      <c r="M448" s="42"/>
      <c r="N448" s="42"/>
      <c r="O448" s="42"/>
      <c r="P448" s="42"/>
      <c r="Q448" s="42"/>
      <c r="R448" s="42"/>
      <c r="S448" s="42"/>
      <c r="T448" s="42"/>
      <c r="U448" s="42"/>
      <c r="V448" s="174"/>
      <c r="W448" s="42"/>
      <c r="X448" s="42"/>
      <c r="Y448" s="42"/>
      <c r="Z448" s="42"/>
      <c r="AA448" s="42"/>
      <c r="AB448" s="42"/>
      <c r="AC448" s="42"/>
      <c r="AD448" s="42"/>
    </row>
    <row r="449" ht="15.75" customHeight="1">
      <c r="A449" s="42"/>
      <c r="B449" s="42"/>
      <c r="C449" s="42"/>
      <c r="D449" s="42"/>
      <c r="E449" s="42"/>
      <c r="F449" s="42"/>
      <c r="G449" s="42"/>
      <c r="H449" s="42"/>
      <c r="I449" s="42"/>
      <c r="J449" s="42"/>
      <c r="K449" s="42"/>
      <c r="L449" s="42"/>
      <c r="M449" s="42"/>
      <c r="N449" s="42"/>
      <c r="O449" s="42"/>
      <c r="P449" s="42"/>
      <c r="Q449" s="42"/>
      <c r="R449" s="42"/>
      <c r="S449" s="42"/>
      <c r="T449" s="42"/>
      <c r="U449" s="42"/>
      <c r="V449" s="174"/>
      <c r="W449" s="42"/>
      <c r="X449" s="42"/>
      <c r="Y449" s="42"/>
      <c r="Z449" s="42"/>
      <c r="AA449" s="42"/>
      <c r="AB449" s="42"/>
      <c r="AC449" s="42"/>
      <c r="AD449" s="42"/>
    </row>
    <row r="450" ht="15.75" customHeight="1">
      <c r="A450" s="42"/>
      <c r="B450" s="42"/>
      <c r="C450" s="42"/>
      <c r="D450" s="42"/>
      <c r="E450" s="42"/>
      <c r="F450" s="42"/>
      <c r="G450" s="42"/>
      <c r="H450" s="42"/>
      <c r="I450" s="42"/>
      <c r="J450" s="42"/>
      <c r="K450" s="42"/>
      <c r="L450" s="42"/>
      <c r="M450" s="42"/>
      <c r="N450" s="42"/>
      <c r="O450" s="42"/>
      <c r="P450" s="42"/>
      <c r="Q450" s="42"/>
      <c r="R450" s="42"/>
      <c r="S450" s="42"/>
      <c r="T450" s="42"/>
      <c r="U450" s="42"/>
      <c r="V450" s="174"/>
      <c r="W450" s="42"/>
      <c r="X450" s="42"/>
      <c r="Y450" s="42"/>
      <c r="Z450" s="42"/>
      <c r="AA450" s="42"/>
      <c r="AB450" s="42"/>
      <c r="AC450" s="42"/>
      <c r="AD450" s="42"/>
    </row>
    <row r="451" ht="15.75" customHeight="1">
      <c r="A451" s="42"/>
      <c r="B451" s="42"/>
      <c r="C451" s="42"/>
      <c r="D451" s="42"/>
      <c r="E451" s="42"/>
      <c r="F451" s="42"/>
      <c r="G451" s="42"/>
      <c r="H451" s="42"/>
      <c r="I451" s="42"/>
      <c r="J451" s="42"/>
      <c r="K451" s="42"/>
      <c r="L451" s="42"/>
      <c r="M451" s="42"/>
      <c r="N451" s="42"/>
      <c r="O451" s="42"/>
      <c r="P451" s="42"/>
      <c r="Q451" s="42"/>
      <c r="R451" s="42"/>
      <c r="S451" s="42"/>
      <c r="T451" s="42"/>
      <c r="U451" s="42"/>
      <c r="V451" s="174"/>
      <c r="W451" s="42"/>
      <c r="X451" s="42"/>
      <c r="Y451" s="42"/>
      <c r="Z451" s="42"/>
      <c r="AA451" s="42"/>
      <c r="AB451" s="42"/>
      <c r="AC451" s="42"/>
      <c r="AD451" s="42"/>
    </row>
    <row r="452" ht="15.75" customHeight="1">
      <c r="A452" s="42"/>
      <c r="B452" s="42"/>
      <c r="C452" s="42"/>
      <c r="D452" s="42"/>
      <c r="E452" s="42"/>
      <c r="F452" s="42"/>
      <c r="G452" s="42"/>
      <c r="H452" s="42"/>
      <c r="I452" s="42"/>
      <c r="J452" s="42"/>
      <c r="K452" s="42"/>
      <c r="L452" s="42"/>
      <c r="M452" s="42"/>
      <c r="N452" s="42"/>
      <c r="O452" s="42"/>
      <c r="P452" s="42"/>
      <c r="Q452" s="42"/>
      <c r="R452" s="42"/>
      <c r="S452" s="42"/>
      <c r="T452" s="42"/>
      <c r="U452" s="42"/>
      <c r="V452" s="174"/>
      <c r="W452" s="42"/>
      <c r="X452" s="42"/>
      <c r="Y452" s="42"/>
      <c r="Z452" s="42"/>
      <c r="AA452" s="42"/>
      <c r="AB452" s="42"/>
      <c r="AC452" s="42"/>
      <c r="AD452" s="42"/>
    </row>
    <row r="453" ht="15.75" customHeight="1">
      <c r="A453" s="42"/>
      <c r="B453" s="42"/>
      <c r="C453" s="42"/>
      <c r="D453" s="42"/>
      <c r="E453" s="42"/>
      <c r="F453" s="42"/>
      <c r="G453" s="42"/>
      <c r="H453" s="42"/>
      <c r="I453" s="42"/>
      <c r="J453" s="42"/>
      <c r="K453" s="42"/>
      <c r="L453" s="42"/>
      <c r="M453" s="42"/>
      <c r="N453" s="42"/>
      <c r="O453" s="42"/>
      <c r="P453" s="42"/>
      <c r="Q453" s="42"/>
      <c r="R453" s="42"/>
      <c r="S453" s="42"/>
      <c r="T453" s="42"/>
      <c r="U453" s="42"/>
      <c r="V453" s="174"/>
      <c r="W453" s="42"/>
      <c r="X453" s="42"/>
      <c r="Y453" s="42"/>
      <c r="Z453" s="42"/>
      <c r="AA453" s="42"/>
      <c r="AB453" s="42"/>
      <c r="AC453" s="42"/>
      <c r="AD453" s="42"/>
    </row>
    <row r="454" ht="15.75" customHeight="1">
      <c r="A454" s="42"/>
      <c r="B454" s="42"/>
      <c r="C454" s="42"/>
      <c r="D454" s="42"/>
      <c r="E454" s="42"/>
      <c r="F454" s="42"/>
      <c r="G454" s="42"/>
      <c r="H454" s="42"/>
      <c r="I454" s="42"/>
      <c r="J454" s="42"/>
      <c r="K454" s="42"/>
      <c r="L454" s="42"/>
      <c r="M454" s="42"/>
      <c r="N454" s="42"/>
      <c r="O454" s="42"/>
      <c r="P454" s="42"/>
      <c r="Q454" s="42"/>
      <c r="R454" s="42"/>
      <c r="S454" s="42"/>
      <c r="T454" s="42"/>
      <c r="U454" s="42"/>
      <c r="V454" s="174"/>
      <c r="W454" s="42"/>
      <c r="X454" s="42"/>
      <c r="Y454" s="42"/>
      <c r="Z454" s="42"/>
      <c r="AA454" s="42"/>
      <c r="AB454" s="42"/>
      <c r="AC454" s="42"/>
      <c r="AD454" s="42"/>
    </row>
    <row r="455" ht="15.75" customHeight="1">
      <c r="A455" s="42"/>
      <c r="B455" s="42"/>
      <c r="C455" s="42"/>
      <c r="D455" s="42"/>
      <c r="E455" s="42"/>
      <c r="F455" s="42"/>
      <c r="G455" s="42"/>
      <c r="H455" s="42"/>
      <c r="I455" s="42"/>
      <c r="J455" s="42"/>
      <c r="K455" s="42"/>
      <c r="L455" s="42"/>
      <c r="M455" s="42"/>
      <c r="N455" s="42"/>
      <c r="O455" s="42"/>
      <c r="P455" s="42"/>
      <c r="Q455" s="42"/>
      <c r="R455" s="42"/>
      <c r="S455" s="42"/>
      <c r="T455" s="42"/>
      <c r="U455" s="42"/>
      <c r="V455" s="174"/>
      <c r="W455" s="42"/>
      <c r="X455" s="42"/>
      <c r="Y455" s="42"/>
      <c r="Z455" s="42"/>
      <c r="AA455" s="42"/>
      <c r="AB455" s="42"/>
      <c r="AC455" s="42"/>
      <c r="AD455" s="42"/>
    </row>
    <row r="456" ht="15.75" customHeight="1">
      <c r="A456" s="42"/>
      <c r="B456" s="42"/>
      <c r="C456" s="42"/>
      <c r="D456" s="42"/>
      <c r="E456" s="42"/>
      <c r="F456" s="42"/>
      <c r="G456" s="42"/>
      <c r="H456" s="42"/>
      <c r="I456" s="42"/>
      <c r="J456" s="42"/>
      <c r="K456" s="42"/>
      <c r="L456" s="42"/>
      <c r="M456" s="42"/>
      <c r="N456" s="42"/>
      <c r="O456" s="42"/>
      <c r="P456" s="42"/>
      <c r="Q456" s="42"/>
      <c r="R456" s="42"/>
      <c r="S456" s="42"/>
      <c r="T456" s="42"/>
      <c r="U456" s="42"/>
      <c r="V456" s="174"/>
      <c r="W456" s="42"/>
      <c r="X456" s="42"/>
      <c r="Y456" s="42"/>
      <c r="Z456" s="42"/>
      <c r="AA456" s="42"/>
      <c r="AB456" s="42"/>
      <c r="AC456" s="42"/>
      <c r="AD456" s="42"/>
    </row>
    <row r="457" ht="15.75" customHeight="1">
      <c r="A457" s="42"/>
      <c r="B457" s="42"/>
      <c r="C457" s="42"/>
      <c r="D457" s="42"/>
      <c r="E457" s="42"/>
      <c r="F457" s="42"/>
      <c r="G457" s="42"/>
      <c r="H457" s="42"/>
      <c r="I457" s="42"/>
      <c r="J457" s="42"/>
      <c r="K457" s="42"/>
      <c r="L457" s="42"/>
      <c r="M457" s="42"/>
      <c r="N457" s="42"/>
      <c r="O457" s="42"/>
      <c r="P457" s="42"/>
      <c r="Q457" s="42"/>
      <c r="R457" s="42"/>
      <c r="S457" s="42"/>
      <c r="T457" s="42"/>
      <c r="U457" s="42"/>
      <c r="V457" s="174"/>
      <c r="W457" s="42"/>
      <c r="X457" s="42"/>
      <c r="Y457" s="42"/>
      <c r="Z457" s="42"/>
      <c r="AA457" s="42"/>
      <c r="AB457" s="42"/>
      <c r="AC457" s="42"/>
      <c r="AD457" s="42"/>
    </row>
    <row r="458" ht="15.75" customHeight="1">
      <c r="A458" s="42"/>
      <c r="B458" s="42"/>
      <c r="C458" s="42"/>
      <c r="D458" s="42"/>
      <c r="E458" s="42"/>
      <c r="F458" s="42"/>
      <c r="G458" s="42"/>
      <c r="H458" s="42"/>
      <c r="I458" s="42"/>
      <c r="J458" s="42"/>
      <c r="K458" s="42"/>
      <c r="L458" s="42"/>
      <c r="M458" s="42"/>
      <c r="N458" s="42"/>
      <c r="O458" s="42"/>
      <c r="P458" s="42"/>
      <c r="Q458" s="42"/>
      <c r="R458" s="42"/>
      <c r="S458" s="42"/>
      <c r="T458" s="42"/>
      <c r="U458" s="42"/>
      <c r="V458" s="174"/>
      <c r="W458" s="42"/>
      <c r="X458" s="42"/>
      <c r="Y458" s="42"/>
      <c r="Z458" s="42"/>
      <c r="AA458" s="42"/>
      <c r="AB458" s="42"/>
      <c r="AC458" s="42"/>
      <c r="AD458" s="42"/>
    </row>
    <row r="459" ht="15.75" customHeight="1">
      <c r="A459" s="42"/>
      <c r="B459" s="42"/>
      <c r="C459" s="42"/>
      <c r="D459" s="42"/>
      <c r="E459" s="42"/>
      <c r="F459" s="42"/>
      <c r="G459" s="42"/>
      <c r="H459" s="42"/>
      <c r="I459" s="42"/>
      <c r="J459" s="42"/>
      <c r="K459" s="42"/>
      <c r="L459" s="42"/>
      <c r="M459" s="42"/>
      <c r="N459" s="42"/>
      <c r="O459" s="42"/>
      <c r="P459" s="42"/>
      <c r="Q459" s="42"/>
      <c r="R459" s="42"/>
      <c r="S459" s="42"/>
      <c r="T459" s="42"/>
      <c r="U459" s="42"/>
      <c r="V459" s="174"/>
      <c r="W459" s="42"/>
      <c r="X459" s="42"/>
      <c r="Y459" s="42"/>
      <c r="Z459" s="42"/>
      <c r="AA459" s="42"/>
      <c r="AB459" s="42"/>
      <c r="AC459" s="42"/>
      <c r="AD459" s="42"/>
    </row>
    <row r="460" ht="15.75" customHeight="1">
      <c r="A460" s="42"/>
      <c r="B460" s="42"/>
      <c r="C460" s="42"/>
      <c r="D460" s="42"/>
      <c r="E460" s="42"/>
      <c r="F460" s="42"/>
      <c r="G460" s="42"/>
      <c r="H460" s="42"/>
      <c r="I460" s="42"/>
      <c r="J460" s="42"/>
      <c r="K460" s="42"/>
      <c r="L460" s="42"/>
      <c r="M460" s="42"/>
      <c r="N460" s="42"/>
      <c r="O460" s="42"/>
      <c r="P460" s="42"/>
      <c r="Q460" s="42"/>
      <c r="R460" s="42"/>
      <c r="S460" s="42"/>
      <c r="T460" s="42"/>
      <c r="U460" s="42"/>
      <c r="V460" s="174"/>
      <c r="W460" s="42"/>
      <c r="X460" s="42"/>
      <c r="Y460" s="42"/>
      <c r="Z460" s="42"/>
      <c r="AA460" s="42"/>
      <c r="AB460" s="42"/>
      <c r="AC460" s="42"/>
      <c r="AD460" s="42"/>
    </row>
    <row r="461" ht="15.75" customHeight="1">
      <c r="A461" s="42"/>
      <c r="B461" s="42"/>
      <c r="C461" s="42"/>
      <c r="D461" s="42"/>
      <c r="E461" s="42"/>
      <c r="F461" s="42"/>
      <c r="G461" s="42"/>
      <c r="H461" s="42"/>
      <c r="I461" s="42"/>
      <c r="J461" s="42"/>
      <c r="K461" s="42"/>
      <c r="L461" s="42"/>
      <c r="M461" s="42"/>
      <c r="N461" s="42"/>
      <c r="O461" s="42"/>
      <c r="P461" s="42"/>
      <c r="Q461" s="42"/>
      <c r="R461" s="42"/>
      <c r="S461" s="42"/>
      <c r="T461" s="42"/>
      <c r="U461" s="42"/>
      <c r="V461" s="174"/>
      <c r="W461" s="42"/>
      <c r="X461" s="42"/>
      <c r="Y461" s="42"/>
      <c r="Z461" s="42"/>
      <c r="AA461" s="42"/>
      <c r="AB461" s="42"/>
      <c r="AC461" s="42"/>
      <c r="AD461" s="42"/>
    </row>
    <row r="462" ht="15.75" customHeight="1">
      <c r="A462" s="42"/>
      <c r="B462" s="42"/>
      <c r="C462" s="42"/>
      <c r="D462" s="42"/>
      <c r="E462" s="42"/>
      <c r="F462" s="42"/>
      <c r="G462" s="42"/>
      <c r="H462" s="42"/>
      <c r="I462" s="42"/>
      <c r="J462" s="42"/>
      <c r="K462" s="42"/>
      <c r="L462" s="42"/>
      <c r="M462" s="42"/>
      <c r="N462" s="42"/>
      <c r="O462" s="42"/>
      <c r="P462" s="42"/>
      <c r="Q462" s="42"/>
      <c r="R462" s="42"/>
      <c r="S462" s="42"/>
      <c r="T462" s="42"/>
      <c r="U462" s="42"/>
      <c r="V462" s="174"/>
      <c r="W462" s="42"/>
      <c r="X462" s="42"/>
      <c r="Y462" s="42"/>
      <c r="Z462" s="42"/>
      <c r="AA462" s="42"/>
      <c r="AB462" s="42"/>
      <c r="AC462" s="42"/>
      <c r="AD462" s="42"/>
    </row>
    <row r="463" ht="15.75" customHeight="1">
      <c r="A463" s="42"/>
      <c r="B463" s="42"/>
      <c r="C463" s="42"/>
      <c r="D463" s="42"/>
      <c r="E463" s="42"/>
      <c r="F463" s="42"/>
      <c r="G463" s="42"/>
      <c r="H463" s="42"/>
      <c r="I463" s="42"/>
      <c r="J463" s="42"/>
      <c r="K463" s="42"/>
      <c r="L463" s="42"/>
      <c r="M463" s="42"/>
      <c r="N463" s="42"/>
      <c r="O463" s="42"/>
      <c r="P463" s="42"/>
      <c r="Q463" s="42"/>
      <c r="R463" s="42"/>
      <c r="S463" s="42"/>
      <c r="T463" s="42"/>
      <c r="U463" s="42"/>
      <c r="V463" s="174"/>
      <c r="W463" s="42"/>
      <c r="X463" s="42"/>
      <c r="Y463" s="42"/>
      <c r="Z463" s="42"/>
      <c r="AA463" s="42"/>
      <c r="AB463" s="42"/>
      <c r="AC463" s="42"/>
      <c r="AD463" s="42"/>
    </row>
    <row r="464" ht="15.75" customHeight="1">
      <c r="A464" s="42"/>
      <c r="B464" s="42"/>
      <c r="C464" s="42"/>
      <c r="D464" s="42"/>
      <c r="E464" s="42"/>
      <c r="F464" s="42"/>
      <c r="G464" s="42"/>
      <c r="H464" s="42"/>
      <c r="I464" s="42"/>
      <c r="J464" s="42"/>
      <c r="K464" s="42"/>
      <c r="L464" s="42"/>
      <c r="M464" s="42"/>
      <c r="N464" s="42"/>
      <c r="O464" s="42"/>
      <c r="P464" s="42"/>
      <c r="Q464" s="42"/>
      <c r="R464" s="42"/>
      <c r="S464" s="42"/>
      <c r="T464" s="42"/>
      <c r="U464" s="42"/>
      <c r="V464" s="174"/>
      <c r="W464" s="42"/>
      <c r="X464" s="42"/>
      <c r="Y464" s="42"/>
      <c r="Z464" s="42"/>
      <c r="AA464" s="42"/>
      <c r="AB464" s="42"/>
      <c r="AC464" s="42"/>
      <c r="AD464" s="42"/>
    </row>
    <row r="465" ht="15.75" customHeight="1">
      <c r="A465" s="42"/>
      <c r="B465" s="42"/>
      <c r="C465" s="42"/>
      <c r="D465" s="42"/>
      <c r="E465" s="42"/>
      <c r="F465" s="42"/>
      <c r="G465" s="42"/>
      <c r="H465" s="42"/>
      <c r="I465" s="42"/>
      <c r="J465" s="42"/>
      <c r="K465" s="42"/>
      <c r="L465" s="42"/>
      <c r="M465" s="42"/>
      <c r="N465" s="42"/>
      <c r="O465" s="42"/>
      <c r="P465" s="42"/>
      <c r="Q465" s="42"/>
      <c r="R465" s="42"/>
      <c r="S465" s="42"/>
      <c r="T465" s="42"/>
      <c r="U465" s="42"/>
      <c r="V465" s="174"/>
      <c r="W465" s="42"/>
      <c r="X465" s="42"/>
      <c r="Y465" s="42"/>
      <c r="Z465" s="42"/>
      <c r="AA465" s="42"/>
      <c r="AB465" s="42"/>
      <c r="AC465" s="42"/>
      <c r="AD465" s="42"/>
    </row>
    <row r="466" ht="15.75" customHeight="1">
      <c r="A466" s="42"/>
      <c r="B466" s="42"/>
      <c r="C466" s="42"/>
      <c r="D466" s="42"/>
      <c r="E466" s="42"/>
      <c r="F466" s="42"/>
      <c r="G466" s="42"/>
      <c r="H466" s="42"/>
      <c r="I466" s="42"/>
      <c r="J466" s="42"/>
      <c r="K466" s="42"/>
      <c r="L466" s="42"/>
      <c r="M466" s="42"/>
      <c r="N466" s="42"/>
      <c r="O466" s="42"/>
      <c r="P466" s="42"/>
      <c r="Q466" s="42"/>
      <c r="R466" s="42"/>
      <c r="S466" s="42"/>
      <c r="T466" s="42"/>
      <c r="U466" s="42"/>
      <c r="V466" s="174"/>
      <c r="W466" s="42"/>
      <c r="X466" s="42"/>
      <c r="Y466" s="42"/>
      <c r="Z466" s="42"/>
      <c r="AA466" s="42"/>
      <c r="AB466" s="42"/>
      <c r="AC466" s="42"/>
      <c r="AD466" s="42"/>
    </row>
    <row r="467" ht="15.75" customHeight="1">
      <c r="A467" s="42"/>
      <c r="B467" s="42"/>
      <c r="C467" s="42"/>
      <c r="D467" s="42"/>
      <c r="E467" s="42"/>
      <c r="F467" s="42"/>
      <c r="G467" s="42"/>
      <c r="H467" s="42"/>
      <c r="I467" s="42"/>
      <c r="J467" s="42"/>
      <c r="K467" s="42"/>
      <c r="L467" s="42"/>
      <c r="M467" s="42"/>
      <c r="N467" s="42"/>
      <c r="O467" s="42"/>
      <c r="P467" s="42"/>
      <c r="Q467" s="42"/>
      <c r="R467" s="42"/>
      <c r="S467" s="42"/>
      <c r="T467" s="42"/>
      <c r="U467" s="42"/>
      <c r="V467" s="174"/>
      <c r="W467" s="42"/>
      <c r="X467" s="42"/>
      <c r="Y467" s="42"/>
      <c r="Z467" s="42"/>
      <c r="AA467" s="42"/>
      <c r="AB467" s="42"/>
      <c r="AC467" s="42"/>
      <c r="AD467" s="42"/>
    </row>
    <row r="468" ht="15.75" customHeight="1">
      <c r="A468" s="42"/>
      <c r="B468" s="42"/>
      <c r="C468" s="42"/>
      <c r="D468" s="42"/>
      <c r="E468" s="42"/>
      <c r="F468" s="42"/>
      <c r="G468" s="42"/>
      <c r="H468" s="42"/>
      <c r="I468" s="42"/>
      <c r="J468" s="42"/>
      <c r="K468" s="42"/>
      <c r="L468" s="42"/>
      <c r="M468" s="42"/>
      <c r="N468" s="42"/>
      <c r="O468" s="42"/>
      <c r="P468" s="42"/>
      <c r="Q468" s="42"/>
      <c r="R468" s="42"/>
      <c r="S468" s="42"/>
      <c r="T468" s="42"/>
      <c r="U468" s="42"/>
      <c r="V468" s="174"/>
      <c r="W468" s="42"/>
      <c r="X468" s="42"/>
      <c r="Y468" s="42"/>
      <c r="Z468" s="42"/>
      <c r="AA468" s="42"/>
      <c r="AB468" s="42"/>
      <c r="AC468" s="42"/>
      <c r="AD468" s="42"/>
    </row>
    <row r="469" ht="15.75" customHeight="1">
      <c r="A469" s="42"/>
      <c r="B469" s="42"/>
      <c r="C469" s="42"/>
      <c r="D469" s="42"/>
      <c r="E469" s="42"/>
      <c r="F469" s="42"/>
      <c r="G469" s="42"/>
      <c r="H469" s="42"/>
      <c r="I469" s="42"/>
      <c r="J469" s="42"/>
      <c r="K469" s="42"/>
      <c r="L469" s="42"/>
      <c r="M469" s="42"/>
      <c r="N469" s="42"/>
      <c r="O469" s="42"/>
      <c r="P469" s="42"/>
      <c r="Q469" s="42"/>
      <c r="R469" s="42"/>
      <c r="S469" s="42"/>
      <c r="T469" s="42"/>
      <c r="U469" s="42"/>
      <c r="V469" s="174"/>
      <c r="W469" s="42"/>
      <c r="X469" s="42"/>
      <c r="Y469" s="42"/>
      <c r="Z469" s="42"/>
      <c r="AA469" s="42"/>
      <c r="AB469" s="42"/>
      <c r="AC469" s="42"/>
      <c r="AD469" s="42"/>
    </row>
    <row r="470" ht="15.75" customHeight="1">
      <c r="A470" s="42"/>
      <c r="B470" s="42"/>
      <c r="C470" s="42"/>
      <c r="D470" s="42"/>
      <c r="E470" s="42"/>
      <c r="F470" s="42"/>
      <c r="G470" s="42"/>
      <c r="H470" s="42"/>
      <c r="I470" s="42"/>
      <c r="J470" s="42"/>
      <c r="K470" s="42"/>
      <c r="L470" s="42"/>
      <c r="M470" s="42"/>
      <c r="N470" s="42"/>
      <c r="O470" s="42"/>
      <c r="P470" s="42"/>
      <c r="Q470" s="42"/>
      <c r="R470" s="42"/>
      <c r="S470" s="42"/>
      <c r="T470" s="42"/>
      <c r="U470" s="42"/>
      <c r="V470" s="174"/>
      <c r="W470" s="42"/>
      <c r="X470" s="42"/>
      <c r="Y470" s="42"/>
      <c r="Z470" s="42"/>
      <c r="AA470" s="42"/>
      <c r="AB470" s="42"/>
      <c r="AC470" s="42"/>
      <c r="AD470" s="42"/>
    </row>
    <row r="471" ht="15.75" customHeight="1">
      <c r="A471" s="42"/>
      <c r="B471" s="42"/>
      <c r="C471" s="42"/>
      <c r="D471" s="42"/>
      <c r="E471" s="42"/>
      <c r="F471" s="42"/>
      <c r="G471" s="42"/>
      <c r="H471" s="42"/>
      <c r="I471" s="42"/>
      <c r="J471" s="42"/>
      <c r="K471" s="42"/>
      <c r="L471" s="42"/>
      <c r="M471" s="42"/>
      <c r="N471" s="42"/>
      <c r="O471" s="42"/>
      <c r="P471" s="42"/>
      <c r="Q471" s="42"/>
      <c r="R471" s="42"/>
      <c r="S471" s="42"/>
      <c r="T471" s="42"/>
      <c r="U471" s="42"/>
      <c r="V471" s="174"/>
      <c r="W471" s="42"/>
      <c r="X471" s="42"/>
      <c r="Y471" s="42"/>
      <c r="Z471" s="42"/>
      <c r="AA471" s="42"/>
      <c r="AB471" s="42"/>
      <c r="AC471" s="42"/>
      <c r="AD471" s="42"/>
    </row>
    <row r="472" ht="15.75" customHeight="1">
      <c r="A472" s="42"/>
      <c r="B472" s="42"/>
      <c r="C472" s="42"/>
      <c r="D472" s="42"/>
      <c r="E472" s="42"/>
      <c r="F472" s="42"/>
      <c r="G472" s="42"/>
      <c r="H472" s="42"/>
      <c r="I472" s="42"/>
      <c r="J472" s="42"/>
      <c r="K472" s="42"/>
      <c r="L472" s="42"/>
      <c r="M472" s="42"/>
      <c r="N472" s="42"/>
      <c r="O472" s="42"/>
      <c r="P472" s="42"/>
      <c r="Q472" s="42"/>
      <c r="R472" s="42"/>
      <c r="S472" s="42"/>
      <c r="T472" s="42"/>
      <c r="U472" s="42"/>
      <c r="V472" s="174"/>
      <c r="W472" s="42"/>
      <c r="X472" s="42"/>
      <c r="Y472" s="42"/>
      <c r="Z472" s="42"/>
      <c r="AA472" s="42"/>
      <c r="AB472" s="42"/>
      <c r="AC472" s="42"/>
      <c r="AD472" s="42"/>
    </row>
    <row r="473" ht="15.75" customHeight="1">
      <c r="A473" s="42"/>
      <c r="B473" s="42"/>
      <c r="C473" s="42"/>
      <c r="D473" s="42"/>
      <c r="E473" s="42"/>
      <c r="F473" s="42"/>
      <c r="G473" s="42"/>
      <c r="H473" s="42"/>
      <c r="I473" s="42"/>
      <c r="J473" s="42"/>
      <c r="K473" s="42"/>
      <c r="L473" s="42"/>
      <c r="M473" s="42"/>
      <c r="N473" s="42"/>
      <c r="O473" s="42"/>
      <c r="P473" s="42"/>
      <c r="Q473" s="42"/>
      <c r="R473" s="42"/>
      <c r="S473" s="42"/>
      <c r="T473" s="42"/>
      <c r="U473" s="42"/>
      <c r="V473" s="174"/>
      <c r="W473" s="42"/>
      <c r="X473" s="42"/>
      <c r="Y473" s="42"/>
      <c r="Z473" s="42"/>
      <c r="AA473" s="42"/>
      <c r="AB473" s="42"/>
      <c r="AC473" s="42"/>
      <c r="AD473" s="42"/>
    </row>
    <row r="474" ht="15.75" customHeight="1">
      <c r="A474" s="42"/>
      <c r="B474" s="42"/>
      <c r="C474" s="42"/>
      <c r="D474" s="42"/>
      <c r="E474" s="42"/>
      <c r="F474" s="42"/>
      <c r="G474" s="42"/>
      <c r="H474" s="42"/>
      <c r="I474" s="42"/>
      <c r="J474" s="42"/>
      <c r="K474" s="42"/>
      <c r="L474" s="42"/>
      <c r="M474" s="42"/>
      <c r="N474" s="42"/>
      <c r="O474" s="42"/>
      <c r="P474" s="42"/>
      <c r="Q474" s="42"/>
      <c r="R474" s="42"/>
      <c r="S474" s="42"/>
      <c r="T474" s="42"/>
      <c r="U474" s="42"/>
      <c r="V474" s="174"/>
      <c r="W474" s="42"/>
      <c r="X474" s="42"/>
      <c r="Y474" s="42"/>
      <c r="Z474" s="42"/>
      <c r="AA474" s="42"/>
      <c r="AB474" s="42"/>
      <c r="AC474" s="42"/>
      <c r="AD474" s="42"/>
    </row>
    <row r="475" ht="15.75" customHeight="1">
      <c r="A475" s="42"/>
      <c r="B475" s="42"/>
      <c r="C475" s="42"/>
      <c r="D475" s="42"/>
      <c r="E475" s="42"/>
      <c r="F475" s="42"/>
      <c r="G475" s="42"/>
      <c r="H475" s="42"/>
      <c r="I475" s="42"/>
      <c r="J475" s="42"/>
      <c r="K475" s="42"/>
      <c r="L475" s="42"/>
      <c r="M475" s="42"/>
      <c r="N475" s="42"/>
      <c r="O475" s="42"/>
      <c r="P475" s="42"/>
      <c r="Q475" s="42"/>
      <c r="R475" s="42"/>
      <c r="S475" s="42"/>
      <c r="T475" s="42"/>
      <c r="U475" s="42"/>
      <c r="V475" s="174"/>
      <c r="W475" s="42"/>
      <c r="X475" s="42"/>
      <c r="Y475" s="42"/>
      <c r="Z475" s="42"/>
      <c r="AA475" s="42"/>
      <c r="AB475" s="42"/>
      <c r="AC475" s="42"/>
      <c r="AD475" s="42"/>
    </row>
    <row r="476" ht="15.75" customHeight="1">
      <c r="A476" s="42"/>
      <c r="B476" s="42"/>
      <c r="C476" s="42"/>
      <c r="D476" s="42"/>
      <c r="E476" s="42"/>
      <c r="F476" s="42"/>
      <c r="G476" s="42"/>
      <c r="H476" s="42"/>
      <c r="I476" s="42"/>
      <c r="J476" s="42"/>
      <c r="K476" s="42"/>
      <c r="L476" s="42"/>
      <c r="M476" s="42"/>
      <c r="N476" s="42"/>
      <c r="O476" s="42"/>
      <c r="P476" s="42"/>
      <c r="Q476" s="42"/>
      <c r="R476" s="42"/>
      <c r="S476" s="42"/>
      <c r="T476" s="42"/>
      <c r="U476" s="42"/>
      <c r="V476" s="174"/>
      <c r="W476" s="42"/>
      <c r="X476" s="42"/>
      <c r="Y476" s="42"/>
      <c r="Z476" s="42"/>
      <c r="AA476" s="42"/>
      <c r="AB476" s="42"/>
      <c r="AC476" s="42"/>
      <c r="AD476" s="42"/>
    </row>
    <row r="477" ht="15.75" customHeight="1">
      <c r="A477" s="42"/>
      <c r="B477" s="42"/>
      <c r="C477" s="42"/>
      <c r="D477" s="42"/>
      <c r="E477" s="42"/>
      <c r="F477" s="42"/>
      <c r="G477" s="42"/>
      <c r="H477" s="42"/>
      <c r="I477" s="42"/>
      <c r="J477" s="42"/>
      <c r="K477" s="42"/>
      <c r="L477" s="42"/>
      <c r="M477" s="42"/>
      <c r="N477" s="42"/>
      <c r="O477" s="42"/>
      <c r="P477" s="42"/>
      <c r="Q477" s="42"/>
      <c r="R477" s="42"/>
      <c r="S477" s="42"/>
      <c r="T477" s="42"/>
      <c r="U477" s="42"/>
      <c r="V477" s="174"/>
      <c r="W477" s="42"/>
      <c r="X477" s="42"/>
      <c r="Y477" s="42"/>
      <c r="Z477" s="42"/>
      <c r="AA477" s="42"/>
      <c r="AB477" s="42"/>
      <c r="AC477" s="42"/>
      <c r="AD477" s="42"/>
    </row>
    <row r="478" ht="15.75" customHeight="1">
      <c r="A478" s="42"/>
      <c r="B478" s="42"/>
      <c r="C478" s="42"/>
      <c r="D478" s="42"/>
      <c r="E478" s="42"/>
      <c r="F478" s="42"/>
      <c r="G478" s="42"/>
      <c r="H478" s="42"/>
      <c r="I478" s="42"/>
      <c r="J478" s="42"/>
      <c r="K478" s="42"/>
      <c r="L478" s="42"/>
      <c r="M478" s="42"/>
      <c r="N478" s="42"/>
      <c r="O478" s="42"/>
      <c r="P478" s="42"/>
      <c r="Q478" s="42"/>
      <c r="R478" s="42"/>
      <c r="S478" s="42"/>
      <c r="T478" s="42"/>
      <c r="U478" s="42"/>
      <c r="V478" s="174"/>
      <c r="W478" s="42"/>
      <c r="X478" s="42"/>
      <c r="Y478" s="42"/>
      <c r="Z478" s="42"/>
      <c r="AA478" s="42"/>
      <c r="AB478" s="42"/>
      <c r="AC478" s="42"/>
      <c r="AD478" s="42"/>
    </row>
    <row r="479" ht="15.75" customHeight="1">
      <c r="A479" s="42"/>
      <c r="B479" s="42"/>
      <c r="C479" s="42"/>
      <c r="D479" s="42"/>
      <c r="E479" s="42"/>
      <c r="F479" s="42"/>
      <c r="G479" s="42"/>
      <c r="H479" s="42"/>
      <c r="I479" s="42"/>
      <c r="J479" s="42"/>
      <c r="K479" s="42"/>
      <c r="L479" s="42"/>
      <c r="M479" s="42"/>
      <c r="N479" s="42"/>
      <c r="O479" s="42"/>
      <c r="P479" s="42"/>
      <c r="Q479" s="42"/>
      <c r="R479" s="42"/>
      <c r="S479" s="42"/>
      <c r="T479" s="42"/>
      <c r="U479" s="42"/>
      <c r="V479" s="174"/>
      <c r="W479" s="42"/>
      <c r="X479" s="42"/>
      <c r="Y479" s="42"/>
      <c r="Z479" s="42"/>
      <c r="AA479" s="42"/>
      <c r="AB479" s="42"/>
      <c r="AC479" s="42"/>
      <c r="AD479" s="42"/>
    </row>
    <row r="480" ht="15.75" customHeight="1">
      <c r="A480" s="42"/>
      <c r="B480" s="42"/>
      <c r="C480" s="42"/>
      <c r="D480" s="42"/>
      <c r="E480" s="42"/>
      <c r="F480" s="42"/>
      <c r="G480" s="42"/>
      <c r="H480" s="42"/>
      <c r="I480" s="42"/>
      <c r="J480" s="42"/>
      <c r="K480" s="42"/>
      <c r="L480" s="42"/>
      <c r="M480" s="42"/>
      <c r="N480" s="42"/>
      <c r="O480" s="42"/>
      <c r="P480" s="42"/>
      <c r="Q480" s="42"/>
      <c r="R480" s="42"/>
      <c r="S480" s="42"/>
      <c r="T480" s="42"/>
      <c r="U480" s="42"/>
      <c r="V480" s="174"/>
      <c r="W480" s="42"/>
      <c r="X480" s="42"/>
      <c r="Y480" s="42"/>
      <c r="Z480" s="42"/>
      <c r="AA480" s="42"/>
      <c r="AB480" s="42"/>
      <c r="AC480" s="42"/>
      <c r="AD480" s="42"/>
    </row>
    <row r="481" ht="15.75" customHeight="1">
      <c r="A481" s="42"/>
      <c r="B481" s="42"/>
      <c r="C481" s="42"/>
      <c r="D481" s="42"/>
      <c r="E481" s="42"/>
      <c r="F481" s="42"/>
      <c r="G481" s="42"/>
      <c r="H481" s="42"/>
      <c r="I481" s="42"/>
      <c r="J481" s="42"/>
      <c r="K481" s="42"/>
      <c r="L481" s="42"/>
      <c r="M481" s="42"/>
      <c r="N481" s="42"/>
      <c r="O481" s="42"/>
      <c r="P481" s="42"/>
      <c r="Q481" s="42"/>
      <c r="R481" s="42"/>
      <c r="S481" s="42"/>
      <c r="T481" s="42"/>
      <c r="U481" s="42"/>
      <c r="V481" s="174"/>
      <c r="W481" s="42"/>
      <c r="X481" s="42"/>
      <c r="Y481" s="42"/>
      <c r="Z481" s="42"/>
      <c r="AA481" s="42"/>
      <c r="AB481" s="42"/>
      <c r="AC481" s="42"/>
      <c r="AD481" s="42"/>
    </row>
    <row r="482" ht="15.75" customHeight="1">
      <c r="A482" s="42"/>
      <c r="B482" s="42"/>
      <c r="C482" s="42"/>
      <c r="D482" s="42"/>
      <c r="E482" s="42"/>
      <c r="F482" s="42"/>
      <c r="G482" s="42"/>
      <c r="H482" s="42"/>
      <c r="I482" s="42"/>
      <c r="J482" s="42"/>
      <c r="K482" s="42"/>
      <c r="L482" s="42"/>
      <c r="M482" s="42"/>
      <c r="N482" s="42"/>
      <c r="O482" s="42"/>
      <c r="P482" s="42"/>
      <c r="Q482" s="42"/>
      <c r="R482" s="42"/>
      <c r="S482" s="42"/>
      <c r="T482" s="42"/>
      <c r="U482" s="42"/>
      <c r="V482" s="174"/>
      <c r="W482" s="42"/>
      <c r="X482" s="42"/>
      <c r="Y482" s="42"/>
      <c r="Z482" s="42"/>
      <c r="AA482" s="42"/>
      <c r="AB482" s="42"/>
      <c r="AC482" s="42"/>
      <c r="AD482" s="42"/>
    </row>
    <row r="483" ht="15.75" customHeight="1">
      <c r="A483" s="42"/>
      <c r="B483" s="42"/>
      <c r="C483" s="42"/>
      <c r="D483" s="42"/>
      <c r="E483" s="42"/>
      <c r="F483" s="42"/>
      <c r="G483" s="42"/>
      <c r="H483" s="42"/>
      <c r="I483" s="42"/>
      <c r="J483" s="42"/>
      <c r="K483" s="42"/>
      <c r="L483" s="42"/>
      <c r="M483" s="42"/>
      <c r="N483" s="42"/>
      <c r="O483" s="42"/>
      <c r="P483" s="42"/>
      <c r="Q483" s="42"/>
      <c r="R483" s="42"/>
      <c r="S483" s="42"/>
      <c r="T483" s="42"/>
      <c r="U483" s="42"/>
      <c r="V483" s="174"/>
      <c r="W483" s="42"/>
      <c r="X483" s="42"/>
      <c r="Y483" s="42"/>
      <c r="Z483" s="42"/>
      <c r="AA483" s="42"/>
      <c r="AB483" s="42"/>
      <c r="AC483" s="42"/>
      <c r="AD483" s="42"/>
    </row>
    <row r="484" ht="15.75" customHeight="1">
      <c r="A484" s="42"/>
      <c r="B484" s="42"/>
      <c r="C484" s="42"/>
      <c r="D484" s="42"/>
      <c r="E484" s="42"/>
      <c r="F484" s="42"/>
      <c r="G484" s="42"/>
      <c r="H484" s="42"/>
      <c r="I484" s="42"/>
      <c r="J484" s="42"/>
      <c r="K484" s="42"/>
      <c r="L484" s="42"/>
      <c r="M484" s="42"/>
      <c r="N484" s="42"/>
      <c r="O484" s="42"/>
      <c r="P484" s="42"/>
      <c r="Q484" s="42"/>
      <c r="R484" s="42"/>
      <c r="S484" s="42"/>
      <c r="T484" s="42"/>
      <c r="U484" s="42"/>
      <c r="V484" s="174"/>
      <c r="W484" s="42"/>
      <c r="X484" s="42"/>
      <c r="Y484" s="42"/>
      <c r="Z484" s="42"/>
      <c r="AA484" s="42"/>
      <c r="AB484" s="42"/>
      <c r="AC484" s="42"/>
      <c r="AD484" s="42"/>
    </row>
    <row r="485" ht="15.75" customHeight="1">
      <c r="A485" s="42"/>
      <c r="B485" s="42"/>
      <c r="C485" s="42"/>
      <c r="D485" s="42"/>
      <c r="E485" s="42"/>
      <c r="F485" s="42"/>
      <c r="G485" s="42"/>
      <c r="H485" s="42"/>
      <c r="I485" s="42"/>
      <c r="J485" s="42"/>
      <c r="K485" s="42"/>
      <c r="L485" s="42"/>
      <c r="M485" s="42"/>
      <c r="N485" s="42"/>
      <c r="O485" s="42"/>
      <c r="P485" s="42"/>
      <c r="Q485" s="42"/>
      <c r="R485" s="42"/>
      <c r="S485" s="42"/>
      <c r="T485" s="42"/>
      <c r="U485" s="42"/>
      <c r="V485" s="174"/>
      <c r="W485" s="42"/>
      <c r="X485" s="42"/>
      <c r="Y485" s="42"/>
      <c r="Z485" s="42"/>
      <c r="AA485" s="42"/>
      <c r="AB485" s="42"/>
      <c r="AC485" s="42"/>
      <c r="AD485" s="42"/>
    </row>
    <row r="486" ht="15.75" customHeight="1">
      <c r="A486" s="42"/>
      <c r="B486" s="42"/>
      <c r="C486" s="42"/>
      <c r="D486" s="42"/>
      <c r="E486" s="42"/>
      <c r="F486" s="42"/>
      <c r="G486" s="42"/>
      <c r="H486" s="42"/>
      <c r="I486" s="42"/>
      <c r="J486" s="42"/>
      <c r="K486" s="42"/>
      <c r="L486" s="42"/>
      <c r="M486" s="42"/>
      <c r="N486" s="42"/>
      <c r="O486" s="42"/>
      <c r="P486" s="42"/>
      <c r="Q486" s="42"/>
      <c r="R486" s="42"/>
      <c r="S486" s="42"/>
      <c r="T486" s="42"/>
      <c r="U486" s="42"/>
      <c r="V486" s="174"/>
      <c r="W486" s="42"/>
      <c r="X486" s="42"/>
      <c r="Y486" s="42"/>
      <c r="Z486" s="42"/>
      <c r="AA486" s="42"/>
      <c r="AB486" s="42"/>
      <c r="AC486" s="42"/>
      <c r="AD486" s="42"/>
    </row>
    <row r="487" ht="15.75" customHeight="1">
      <c r="A487" s="42"/>
      <c r="B487" s="42"/>
      <c r="C487" s="42"/>
      <c r="D487" s="42"/>
      <c r="E487" s="42"/>
      <c r="F487" s="42"/>
      <c r="G487" s="42"/>
      <c r="H487" s="42"/>
      <c r="I487" s="42"/>
      <c r="J487" s="42"/>
      <c r="K487" s="42"/>
      <c r="L487" s="42"/>
      <c r="M487" s="42"/>
      <c r="N487" s="42"/>
      <c r="O487" s="42"/>
      <c r="P487" s="42"/>
      <c r="Q487" s="42"/>
      <c r="R487" s="42"/>
      <c r="S487" s="42"/>
      <c r="T487" s="42"/>
      <c r="U487" s="42"/>
      <c r="V487" s="174"/>
      <c r="W487" s="42"/>
      <c r="X487" s="42"/>
      <c r="Y487" s="42"/>
      <c r="Z487" s="42"/>
      <c r="AA487" s="42"/>
      <c r="AB487" s="42"/>
      <c r="AC487" s="42"/>
      <c r="AD487" s="42"/>
    </row>
    <row r="488" ht="15.75" customHeight="1">
      <c r="A488" s="42"/>
      <c r="B488" s="42"/>
      <c r="C488" s="42"/>
      <c r="D488" s="42"/>
      <c r="E488" s="42"/>
      <c r="F488" s="42"/>
      <c r="G488" s="42"/>
      <c r="H488" s="42"/>
      <c r="I488" s="42"/>
      <c r="J488" s="42"/>
      <c r="K488" s="42"/>
      <c r="L488" s="42"/>
      <c r="M488" s="42"/>
      <c r="N488" s="42"/>
      <c r="O488" s="42"/>
      <c r="P488" s="42"/>
      <c r="Q488" s="42"/>
      <c r="R488" s="42"/>
      <c r="S488" s="42"/>
      <c r="T488" s="42"/>
      <c r="U488" s="42"/>
      <c r="V488" s="174"/>
      <c r="W488" s="42"/>
      <c r="X488" s="42"/>
      <c r="Y488" s="42"/>
      <c r="Z488" s="42"/>
      <c r="AA488" s="42"/>
      <c r="AB488" s="42"/>
      <c r="AC488" s="42"/>
      <c r="AD488" s="42"/>
    </row>
    <row r="489" ht="15.75" customHeight="1">
      <c r="A489" s="42"/>
      <c r="B489" s="42"/>
      <c r="C489" s="42"/>
      <c r="D489" s="42"/>
      <c r="E489" s="42"/>
      <c r="F489" s="42"/>
      <c r="G489" s="42"/>
      <c r="H489" s="42"/>
      <c r="I489" s="42"/>
      <c r="J489" s="42"/>
      <c r="K489" s="42"/>
      <c r="L489" s="42"/>
      <c r="M489" s="42"/>
      <c r="N489" s="42"/>
      <c r="O489" s="42"/>
      <c r="P489" s="42"/>
      <c r="Q489" s="42"/>
      <c r="R489" s="42"/>
      <c r="S489" s="42"/>
      <c r="T489" s="42"/>
      <c r="U489" s="42"/>
      <c r="V489" s="174"/>
      <c r="W489" s="42"/>
      <c r="X489" s="42"/>
      <c r="Y489" s="42"/>
      <c r="Z489" s="42"/>
      <c r="AA489" s="42"/>
      <c r="AB489" s="42"/>
      <c r="AC489" s="42"/>
      <c r="AD489" s="42"/>
    </row>
    <row r="490" ht="15.75" customHeight="1">
      <c r="A490" s="42"/>
      <c r="B490" s="42"/>
      <c r="C490" s="42"/>
      <c r="D490" s="42"/>
      <c r="E490" s="42"/>
      <c r="F490" s="42"/>
      <c r="G490" s="42"/>
      <c r="H490" s="42"/>
      <c r="I490" s="42"/>
      <c r="J490" s="42"/>
      <c r="K490" s="42"/>
      <c r="L490" s="42"/>
      <c r="M490" s="42"/>
      <c r="N490" s="42"/>
      <c r="O490" s="42"/>
      <c r="P490" s="42"/>
      <c r="Q490" s="42"/>
      <c r="R490" s="42"/>
      <c r="S490" s="42"/>
      <c r="T490" s="42"/>
      <c r="U490" s="42"/>
      <c r="V490" s="174"/>
      <c r="W490" s="42"/>
      <c r="X490" s="42"/>
      <c r="Y490" s="42"/>
      <c r="Z490" s="42"/>
      <c r="AA490" s="42"/>
      <c r="AB490" s="42"/>
      <c r="AC490" s="42"/>
      <c r="AD490" s="42"/>
    </row>
    <row r="491" ht="15.75" customHeight="1">
      <c r="A491" s="42"/>
      <c r="B491" s="42"/>
      <c r="C491" s="42"/>
      <c r="D491" s="42"/>
      <c r="E491" s="42"/>
      <c r="F491" s="42"/>
      <c r="G491" s="42"/>
      <c r="H491" s="42"/>
      <c r="I491" s="42"/>
      <c r="J491" s="42"/>
      <c r="K491" s="42"/>
      <c r="L491" s="42"/>
      <c r="M491" s="42"/>
      <c r="N491" s="42"/>
      <c r="O491" s="42"/>
      <c r="P491" s="42"/>
      <c r="Q491" s="42"/>
      <c r="R491" s="42"/>
      <c r="S491" s="42"/>
      <c r="T491" s="42"/>
      <c r="U491" s="42"/>
      <c r="V491" s="174"/>
      <c r="W491" s="42"/>
      <c r="X491" s="42"/>
      <c r="Y491" s="42"/>
      <c r="Z491" s="42"/>
      <c r="AA491" s="42"/>
      <c r="AB491" s="42"/>
      <c r="AC491" s="42"/>
      <c r="AD491" s="42"/>
    </row>
    <row r="492" ht="15.75" customHeight="1">
      <c r="A492" s="42"/>
      <c r="B492" s="42"/>
      <c r="C492" s="42"/>
      <c r="D492" s="42"/>
      <c r="E492" s="42"/>
      <c r="F492" s="42"/>
      <c r="G492" s="42"/>
      <c r="H492" s="42"/>
      <c r="I492" s="42"/>
      <c r="J492" s="42"/>
      <c r="K492" s="42"/>
      <c r="L492" s="42"/>
      <c r="M492" s="42"/>
      <c r="N492" s="42"/>
      <c r="O492" s="42"/>
      <c r="P492" s="42"/>
      <c r="Q492" s="42"/>
      <c r="R492" s="42"/>
      <c r="S492" s="42"/>
      <c r="T492" s="42"/>
      <c r="U492" s="42"/>
      <c r="V492" s="174"/>
      <c r="W492" s="42"/>
      <c r="X492" s="42"/>
      <c r="Y492" s="42"/>
      <c r="Z492" s="42"/>
      <c r="AA492" s="42"/>
      <c r="AB492" s="42"/>
      <c r="AC492" s="42"/>
      <c r="AD492" s="42"/>
    </row>
    <row r="493" ht="15.75" customHeight="1">
      <c r="A493" s="42"/>
      <c r="B493" s="42"/>
      <c r="C493" s="42"/>
      <c r="D493" s="42"/>
      <c r="E493" s="42"/>
      <c r="F493" s="42"/>
      <c r="G493" s="42"/>
      <c r="H493" s="42"/>
      <c r="I493" s="42"/>
      <c r="J493" s="42"/>
      <c r="K493" s="42"/>
      <c r="L493" s="42"/>
      <c r="M493" s="42"/>
      <c r="N493" s="42"/>
      <c r="O493" s="42"/>
      <c r="P493" s="42"/>
      <c r="Q493" s="42"/>
      <c r="R493" s="42"/>
      <c r="S493" s="42"/>
      <c r="T493" s="42"/>
      <c r="U493" s="42"/>
      <c r="V493" s="174"/>
      <c r="W493" s="42"/>
      <c r="X493" s="42"/>
      <c r="Y493" s="42"/>
      <c r="Z493" s="42"/>
      <c r="AA493" s="42"/>
      <c r="AB493" s="42"/>
      <c r="AC493" s="42"/>
      <c r="AD493" s="42"/>
    </row>
    <row r="494" ht="15.75" customHeight="1">
      <c r="A494" s="42"/>
      <c r="B494" s="42"/>
      <c r="C494" s="42"/>
      <c r="D494" s="42"/>
      <c r="E494" s="42"/>
      <c r="F494" s="42"/>
      <c r="G494" s="42"/>
      <c r="H494" s="42"/>
      <c r="I494" s="42"/>
      <c r="J494" s="42"/>
      <c r="K494" s="42"/>
      <c r="L494" s="42"/>
      <c r="M494" s="42"/>
      <c r="N494" s="42"/>
      <c r="O494" s="42"/>
      <c r="P494" s="42"/>
      <c r="Q494" s="42"/>
      <c r="R494" s="42"/>
      <c r="S494" s="42"/>
      <c r="T494" s="42"/>
      <c r="U494" s="42"/>
      <c r="V494" s="174"/>
      <c r="W494" s="42"/>
      <c r="X494" s="42"/>
      <c r="Y494" s="42"/>
      <c r="Z494" s="42"/>
      <c r="AA494" s="42"/>
      <c r="AB494" s="42"/>
      <c r="AC494" s="42"/>
      <c r="AD494" s="42"/>
    </row>
    <row r="495" ht="15.75" customHeight="1">
      <c r="A495" s="42"/>
      <c r="B495" s="42"/>
      <c r="C495" s="42"/>
      <c r="D495" s="42"/>
      <c r="E495" s="42"/>
      <c r="F495" s="42"/>
      <c r="G495" s="42"/>
      <c r="H495" s="42"/>
      <c r="I495" s="42"/>
      <c r="J495" s="42"/>
      <c r="K495" s="42"/>
      <c r="L495" s="42"/>
      <c r="M495" s="42"/>
      <c r="N495" s="42"/>
      <c r="O495" s="42"/>
      <c r="P495" s="42"/>
      <c r="Q495" s="42"/>
      <c r="R495" s="42"/>
      <c r="S495" s="42"/>
      <c r="T495" s="42"/>
      <c r="U495" s="42"/>
      <c r="V495" s="174"/>
      <c r="W495" s="42"/>
      <c r="X495" s="42"/>
      <c r="Y495" s="42"/>
      <c r="Z495" s="42"/>
      <c r="AA495" s="42"/>
      <c r="AB495" s="42"/>
      <c r="AC495" s="42"/>
      <c r="AD495" s="42"/>
    </row>
    <row r="496" ht="15.75" customHeight="1">
      <c r="A496" s="42"/>
      <c r="B496" s="42"/>
      <c r="C496" s="42"/>
      <c r="D496" s="42"/>
      <c r="E496" s="42"/>
      <c r="F496" s="42"/>
      <c r="G496" s="42"/>
      <c r="H496" s="42"/>
      <c r="I496" s="42"/>
      <c r="J496" s="42"/>
      <c r="K496" s="42"/>
      <c r="L496" s="42"/>
      <c r="M496" s="42"/>
      <c r="N496" s="42"/>
      <c r="O496" s="42"/>
      <c r="P496" s="42"/>
      <c r="Q496" s="42"/>
      <c r="R496" s="42"/>
      <c r="S496" s="42"/>
      <c r="T496" s="42"/>
      <c r="U496" s="42"/>
      <c r="V496" s="174"/>
      <c r="W496" s="42"/>
      <c r="X496" s="42"/>
      <c r="Y496" s="42"/>
      <c r="Z496" s="42"/>
      <c r="AA496" s="42"/>
      <c r="AB496" s="42"/>
      <c r="AC496" s="42"/>
      <c r="AD496" s="42"/>
    </row>
    <row r="497" ht="15.75" customHeight="1">
      <c r="A497" s="42"/>
      <c r="B497" s="42"/>
      <c r="C497" s="42"/>
      <c r="D497" s="42"/>
      <c r="E497" s="42"/>
      <c r="F497" s="42"/>
      <c r="G497" s="42"/>
      <c r="H497" s="42"/>
      <c r="I497" s="42"/>
      <c r="J497" s="42"/>
      <c r="K497" s="42"/>
      <c r="L497" s="42"/>
      <c r="M497" s="42"/>
      <c r="N497" s="42"/>
      <c r="O497" s="42"/>
      <c r="P497" s="42"/>
      <c r="Q497" s="42"/>
      <c r="R497" s="42"/>
      <c r="S497" s="42"/>
      <c r="T497" s="42"/>
      <c r="U497" s="42"/>
      <c r="V497" s="174"/>
      <c r="W497" s="42"/>
      <c r="X497" s="42"/>
      <c r="Y497" s="42"/>
      <c r="Z497" s="42"/>
      <c r="AA497" s="42"/>
      <c r="AB497" s="42"/>
      <c r="AC497" s="42"/>
      <c r="AD497" s="42"/>
    </row>
    <row r="498" ht="15.75" customHeight="1">
      <c r="A498" s="42"/>
      <c r="B498" s="42"/>
      <c r="C498" s="42"/>
      <c r="D498" s="42"/>
      <c r="E498" s="42"/>
      <c r="F498" s="42"/>
      <c r="G498" s="42"/>
      <c r="H498" s="42"/>
      <c r="I498" s="42"/>
      <c r="J498" s="42"/>
      <c r="K498" s="42"/>
      <c r="L498" s="42"/>
      <c r="M498" s="42"/>
      <c r="N498" s="42"/>
      <c r="O498" s="42"/>
      <c r="P498" s="42"/>
      <c r="Q498" s="42"/>
      <c r="R498" s="42"/>
      <c r="S498" s="42"/>
      <c r="T498" s="42"/>
      <c r="U498" s="42"/>
      <c r="V498" s="174"/>
      <c r="W498" s="42"/>
      <c r="X498" s="42"/>
      <c r="Y498" s="42"/>
      <c r="Z498" s="42"/>
      <c r="AA498" s="42"/>
      <c r="AB498" s="42"/>
      <c r="AC498" s="42"/>
      <c r="AD498" s="42"/>
    </row>
    <row r="499" ht="15.75" customHeight="1">
      <c r="A499" s="42"/>
      <c r="B499" s="42"/>
      <c r="C499" s="42"/>
      <c r="D499" s="42"/>
      <c r="E499" s="42"/>
      <c r="F499" s="42"/>
      <c r="G499" s="42"/>
      <c r="H499" s="42"/>
      <c r="I499" s="42"/>
      <c r="J499" s="42"/>
      <c r="K499" s="42"/>
      <c r="L499" s="42"/>
      <c r="M499" s="42"/>
      <c r="N499" s="42"/>
      <c r="O499" s="42"/>
      <c r="P499" s="42"/>
      <c r="Q499" s="42"/>
      <c r="R499" s="42"/>
      <c r="S499" s="42"/>
      <c r="T499" s="42"/>
      <c r="U499" s="42"/>
      <c r="V499" s="174"/>
      <c r="W499" s="42"/>
      <c r="X499" s="42"/>
      <c r="Y499" s="42"/>
      <c r="Z499" s="42"/>
      <c r="AA499" s="42"/>
      <c r="AB499" s="42"/>
      <c r="AC499" s="42"/>
      <c r="AD499" s="42"/>
    </row>
    <row r="500" ht="15.75" customHeight="1">
      <c r="A500" s="42"/>
      <c r="B500" s="42"/>
      <c r="C500" s="42"/>
      <c r="D500" s="42"/>
      <c r="E500" s="42"/>
      <c r="F500" s="42"/>
      <c r="G500" s="42"/>
      <c r="H500" s="42"/>
      <c r="I500" s="42"/>
      <c r="J500" s="42"/>
      <c r="K500" s="42"/>
      <c r="L500" s="42"/>
      <c r="M500" s="42"/>
      <c r="N500" s="42"/>
      <c r="O500" s="42"/>
      <c r="P500" s="42"/>
      <c r="Q500" s="42"/>
      <c r="R500" s="42"/>
      <c r="S500" s="42"/>
      <c r="T500" s="42"/>
      <c r="U500" s="42"/>
      <c r="V500" s="174"/>
      <c r="W500" s="42"/>
      <c r="X500" s="42"/>
      <c r="Y500" s="42"/>
      <c r="Z500" s="42"/>
      <c r="AA500" s="42"/>
      <c r="AB500" s="42"/>
      <c r="AC500" s="42"/>
      <c r="AD500" s="42"/>
    </row>
    <row r="501" ht="15.75" customHeight="1">
      <c r="A501" s="42"/>
      <c r="B501" s="42"/>
      <c r="C501" s="42"/>
      <c r="D501" s="42"/>
      <c r="E501" s="42"/>
      <c r="F501" s="42"/>
      <c r="G501" s="42"/>
      <c r="H501" s="42"/>
      <c r="I501" s="42"/>
      <c r="J501" s="42"/>
      <c r="K501" s="42"/>
      <c r="L501" s="42"/>
      <c r="M501" s="42"/>
      <c r="N501" s="42"/>
      <c r="O501" s="42"/>
      <c r="P501" s="42"/>
      <c r="Q501" s="42"/>
      <c r="R501" s="42"/>
      <c r="S501" s="42"/>
      <c r="T501" s="42"/>
      <c r="U501" s="42"/>
      <c r="V501" s="174"/>
      <c r="W501" s="42"/>
      <c r="X501" s="42"/>
      <c r="Y501" s="42"/>
      <c r="Z501" s="42"/>
      <c r="AA501" s="42"/>
      <c r="AB501" s="42"/>
      <c r="AC501" s="42"/>
      <c r="AD501" s="42"/>
    </row>
    <row r="502" ht="15.75" customHeight="1">
      <c r="A502" s="42"/>
      <c r="B502" s="42"/>
      <c r="C502" s="42"/>
      <c r="D502" s="42"/>
      <c r="E502" s="42"/>
      <c r="F502" s="42"/>
      <c r="G502" s="42"/>
      <c r="H502" s="42"/>
      <c r="I502" s="42"/>
      <c r="J502" s="42"/>
      <c r="K502" s="42"/>
      <c r="L502" s="42"/>
      <c r="M502" s="42"/>
      <c r="N502" s="42"/>
      <c r="O502" s="42"/>
      <c r="P502" s="42"/>
      <c r="Q502" s="42"/>
      <c r="R502" s="42"/>
      <c r="S502" s="42"/>
      <c r="T502" s="42"/>
      <c r="U502" s="42"/>
      <c r="V502" s="174"/>
      <c r="W502" s="42"/>
      <c r="X502" s="42"/>
      <c r="Y502" s="42"/>
      <c r="Z502" s="42"/>
      <c r="AA502" s="42"/>
      <c r="AB502" s="42"/>
      <c r="AC502" s="42"/>
      <c r="AD502" s="42"/>
    </row>
    <row r="503" ht="15.75" customHeight="1">
      <c r="A503" s="42"/>
      <c r="B503" s="42"/>
      <c r="C503" s="42"/>
      <c r="D503" s="42"/>
      <c r="E503" s="42"/>
      <c r="F503" s="42"/>
      <c r="G503" s="42"/>
      <c r="H503" s="42"/>
      <c r="I503" s="42"/>
      <c r="J503" s="42"/>
      <c r="K503" s="42"/>
      <c r="L503" s="42"/>
      <c r="M503" s="42"/>
      <c r="N503" s="42"/>
      <c r="O503" s="42"/>
      <c r="P503" s="42"/>
      <c r="Q503" s="42"/>
      <c r="R503" s="42"/>
      <c r="S503" s="42"/>
      <c r="T503" s="42"/>
      <c r="U503" s="42"/>
      <c r="V503" s="174"/>
      <c r="W503" s="42"/>
      <c r="X503" s="42"/>
      <c r="Y503" s="42"/>
      <c r="Z503" s="42"/>
      <c r="AA503" s="42"/>
      <c r="AB503" s="42"/>
      <c r="AC503" s="42"/>
      <c r="AD503" s="42"/>
    </row>
    <row r="504" ht="15.75" customHeight="1">
      <c r="A504" s="42"/>
      <c r="B504" s="42"/>
      <c r="C504" s="42"/>
      <c r="D504" s="42"/>
      <c r="E504" s="42"/>
      <c r="F504" s="42"/>
      <c r="G504" s="42"/>
      <c r="H504" s="42"/>
      <c r="I504" s="42"/>
      <c r="J504" s="42"/>
      <c r="K504" s="42"/>
      <c r="L504" s="42"/>
      <c r="M504" s="42"/>
      <c r="N504" s="42"/>
      <c r="O504" s="42"/>
      <c r="P504" s="42"/>
      <c r="Q504" s="42"/>
      <c r="R504" s="42"/>
      <c r="S504" s="42"/>
      <c r="T504" s="42"/>
      <c r="U504" s="42"/>
      <c r="V504" s="174"/>
      <c r="W504" s="42"/>
      <c r="X504" s="42"/>
      <c r="Y504" s="42"/>
      <c r="Z504" s="42"/>
      <c r="AA504" s="42"/>
      <c r="AB504" s="42"/>
      <c r="AC504" s="42"/>
      <c r="AD504" s="42"/>
    </row>
    <row r="505" ht="15.75" customHeight="1">
      <c r="A505" s="42"/>
      <c r="B505" s="42"/>
      <c r="C505" s="42"/>
      <c r="D505" s="42"/>
      <c r="E505" s="42"/>
      <c r="F505" s="42"/>
      <c r="G505" s="42"/>
      <c r="H505" s="42"/>
      <c r="I505" s="42"/>
      <c r="J505" s="42"/>
      <c r="K505" s="42"/>
      <c r="L505" s="42"/>
      <c r="M505" s="42"/>
      <c r="N505" s="42"/>
      <c r="O505" s="42"/>
      <c r="P505" s="42"/>
      <c r="Q505" s="42"/>
      <c r="R505" s="42"/>
      <c r="S505" s="42"/>
      <c r="T505" s="42"/>
      <c r="U505" s="42"/>
      <c r="V505" s="174"/>
      <c r="W505" s="42"/>
      <c r="X505" s="42"/>
      <c r="Y505" s="42"/>
      <c r="Z505" s="42"/>
      <c r="AA505" s="42"/>
      <c r="AB505" s="42"/>
      <c r="AC505" s="42"/>
      <c r="AD505" s="42"/>
    </row>
    <row r="506" ht="15.75" customHeight="1">
      <c r="A506" s="42"/>
      <c r="B506" s="42"/>
      <c r="C506" s="42"/>
      <c r="D506" s="42"/>
      <c r="E506" s="42"/>
      <c r="F506" s="42"/>
      <c r="G506" s="42"/>
      <c r="H506" s="42"/>
      <c r="I506" s="42"/>
      <c r="J506" s="42"/>
      <c r="K506" s="42"/>
      <c r="L506" s="42"/>
      <c r="M506" s="42"/>
      <c r="N506" s="42"/>
      <c r="O506" s="42"/>
      <c r="P506" s="42"/>
      <c r="Q506" s="42"/>
      <c r="R506" s="42"/>
      <c r="S506" s="42"/>
      <c r="T506" s="42"/>
      <c r="U506" s="42"/>
      <c r="V506" s="174"/>
      <c r="W506" s="42"/>
      <c r="X506" s="42"/>
      <c r="Y506" s="42"/>
      <c r="Z506" s="42"/>
      <c r="AA506" s="42"/>
      <c r="AB506" s="42"/>
      <c r="AC506" s="42"/>
      <c r="AD506" s="42"/>
    </row>
    <row r="507" ht="15.75" customHeight="1">
      <c r="A507" s="42"/>
      <c r="B507" s="42"/>
      <c r="C507" s="42"/>
      <c r="D507" s="42"/>
      <c r="E507" s="42"/>
      <c r="F507" s="42"/>
      <c r="G507" s="42"/>
      <c r="H507" s="42"/>
      <c r="I507" s="42"/>
      <c r="J507" s="42"/>
      <c r="K507" s="42"/>
      <c r="L507" s="42"/>
      <c r="M507" s="42"/>
      <c r="N507" s="42"/>
      <c r="O507" s="42"/>
      <c r="P507" s="42"/>
      <c r="Q507" s="42"/>
      <c r="R507" s="42"/>
      <c r="S507" s="42"/>
      <c r="T507" s="42"/>
      <c r="U507" s="42"/>
      <c r="V507" s="174"/>
      <c r="W507" s="42"/>
      <c r="X507" s="42"/>
      <c r="Y507" s="42"/>
      <c r="Z507" s="42"/>
      <c r="AA507" s="42"/>
      <c r="AB507" s="42"/>
      <c r="AC507" s="42"/>
      <c r="AD507" s="42"/>
    </row>
    <row r="508" ht="15.75" customHeight="1">
      <c r="A508" s="42"/>
      <c r="B508" s="42"/>
      <c r="C508" s="42"/>
      <c r="D508" s="42"/>
      <c r="E508" s="42"/>
      <c r="F508" s="42"/>
      <c r="G508" s="42"/>
      <c r="H508" s="42"/>
      <c r="I508" s="42"/>
      <c r="J508" s="42"/>
      <c r="K508" s="42"/>
      <c r="L508" s="42"/>
      <c r="M508" s="42"/>
      <c r="N508" s="42"/>
      <c r="O508" s="42"/>
      <c r="P508" s="42"/>
      <c r="Q508" s="42"/>
      <c r="R508" s="42"/>
      <c r="S508" s="42"/>
      <c r="T508" s="42"/>
      <c r="U508" s="42"/>
      <c r="V508" s="174"/>
      <c r="W508" s="42"/>
      <c r="X508" s="42"/>
      <c r="Y508" s="42"/>
      <c r="Z508" s="42"/>
      <c r="AA508" s="42"/>
      <c r="AB508" s="42"/>
      <c r="AC508" s="42"/>
      <c r="AD508" s="42"/>
    </row>
    <row r="509" ht="15.75" customHeight="1">
      <c r="A509" s="42"/>
      <c r="B509" s="42"/>
      <c r="C509" s="42"/>
      <c r="D509" s="42"/>
      <c r="E509" s="42"/>
      <c r="F509" s="42"/>
      <c r="G509" s="42"/>
      <c r="H509" s="42"/>
      <c r="I509" s="42"/>
      <c r="J509" s="42"/>
      <c r="K509" s="42"/>
      <c r="L509" s="42"/>
      <c r="M509" s="42"/>
      <c r="N509" s="42"/>
      <c r="O509" s="42"/>
      <c r="P509" s="42"/>
      <c r="Q509" s="42"/>
      <c r="R509" s="42"/>
      <c r="S509" s="42"/>
      <c r="T509" s="42"/>
      <c r="U509" s="42"/>
      <c r="V509" s="174"/>
      <c r="W509" s="42"/>
      <c r="X509" s="42"/>
      <c r="Y509" s="42"/>
      <c r="Z509" s="42"/>
      <c r="AA509" s="42"/>
      <c r="AB509" s="42"/>
      <c r="AC509" s="42"/>
      <c r="AD509" s="42"/>
    </row>
    <row r="510" ht="15.75" customHeight="1">
      <c r="A510" s="42"/>
      <c r="B510" s="42"/>
      <c r="C510" s="42"/>
      <c r="D510" s="42"/>
      <c r="E510" s="42"/>
      <c r="F510" s="42"/>
      <c r="G510" s="42"/>
      <c r="H510" s="42"/>
      <c r="I510" s="42"/>
      <c r="J510" s="42"/>
      <c r="K510" s="42"/>
      <c r="L510" s="42"/>
      <c r="M510" s="42"/>
      <c r="N510" s="42"/>
      <c r="O510" s="42"/>
      <c r="P510" s="42"/>
      <c r="Q510" s="42"/>
      <c r="R510" s="42"/>
      <c r="S510" s="42"/>
      <c r="T510" s="42"/>
      <c r="U510" s="42"/>
      <c r="V510" s="174"/>
      <c r="W510" s="42"/>
      <c r="X510" s="42"/>
      <c r="Y510" s="42"/>
      <c r="Z510" s="42"/>
      <c r="AA510" s="42"/>
      <c r="AB510" s="42"/>
      <c r="AC510" s="42"/>
      <c r="AD510" s="42"/>
    </row>
    <row r="511" ht="15.75" customHeight="1">
      <c r="A511" s="42"/>
      <c r="B511" s="42"/>
      <c r="C511" s="42"/>
      <c r="D511" s="42"/>
      <c r="E511" s="42"/>
      <c r="F511" s="42"/>
      <c r="G511" s="42"/>
      <c r="H511" s="42"/>
      <c r="I511" s="42"/>
      <c r="J511" s="42"/>
      <c r="K511" s="42"/>
      <c r="L511" s="42"/>
      <c r="M511" s="42"/>
      <c r="N511" s="42"/>
      <c r="O511" s="42"/>
      <c r="P511" s="42"/>
      <c r="Q511" s="42"/>
      <c r="R511" s="42"/>
      <c r="S511" s="42"/>
      <c r="T511" s="42"/>
      <c r="U511" s="42"/>
      <c r="V511" s="174"/>
      <c r="W511" s="42"/>
      <c r="X511" s="42"/>
      <c r="Y511" s="42"/>
      <c r="Z511" s="42"/>
      <c r="AA511" s="42"/>
      <c r="AB511" s="42"/>
      <c r="AC511" s="42"/>
      <c r="AD511" s="42"/>
    </row>
    <row r="512" ht="15.75" customHeight="1">
      <c r="A512" s="42"/>
      <c r="B512" s="42"/>
      <c r="C512" s="42"/>
      <c r="D512" s="42"/>
      <c r="E512" s="42"/>
      <c r="F512" s="42"/>
      <c r="G512" s="42"/>
      <c r="H512" s="42"/>
      <c r="I512" s="42"/>
      <c r="J512" s="42"/>
      <c r="K512" s="42"/>
      <c r="L512" s="42"/>
      <c r="M512" s="42"/>
      <c r="N512" s="42"/>
      <c r="O512" s="42"/>
      <c r="P512" s="42"/>
      <c r="Q512" s="42"/>
      <c r="R512" s="42"/>
      <c r="S512" s="42"/>
      <c r="T512" s="42"/>
      <c r="U512" s="42"/>
      <c r="V512" s="174"/>
      <c r="W512" s="42"/>
      <c r="X512" s="42"/>
      <c r="Y512" s="42"/>
      <c r="Z512" s="42"/>
      <c r="AA512" s="42"/>
      <c r="AB512" s="42"/>
      <c r="AC512" s="42"/>
      <c r="AD512" s="42"/>
    </row>
    <row r="513" ht="15.75" customHeight="1">
      <c r="A513" s="42"/>
      <c r="B513" s="42"/>
      <c r="C513" s="42"/>
      <c r="D513" s="42"/>
      <c r="E513" s="42"/>
      <c r="F513" s="42"/>
      <c r="G513" s="42"/>
      <c r="H513" s="42"/>
      <c r="I513" s="42"/>
      <c r="J513" s="42"/>
      <c r="K513" s="42"/>
      <c r="L513" s="42"/>
      <c r="M513" s="42"/>
      <c r="N513" s="42"/>
      <c r="O513" s="42"/>
      <c r="P513" s="42"/>
      <c r="Q513" s="42"/>
      <c r="R513" s="42"/>
      <c r="S513" s="42"/>
      <c r="T513" s="42"/>
      <c r="U513" s="42"/>
      <c r="V513" s="174"/>
      <c r="W513" s="42"/>
      <c r="X513" s="42"/>
      <c r="Y513" s="42"/>
      <c r="Z513" s="42"/>
      <c r="AA513" s="42"/>
      <c r="AB513" s="42"/>
      <c r="AC513" s="42"/>
      <c r="AD513" s="42"/>
    </row>
    <row r="514" ht="15.75" customHeight="1">
      <c r="A514" s="42"/>
      <c r="B514" s="42"/>
      <c r="C514" s="42"/>
      <c r="D514" s="42"/>
      <c r="E514" s="42"/>
      <c r="F514" s="42"/>
      <c r="G514" s="42"/>
      <c r="H514" s="42"/>
      <c r="I514" s="42"/>
      <c r="J514" s="42"/>
      <c r="K514" s="42"/>
      <c r="L514" s="42"/>
      <c r="M514" s="42"/>
      <c r="N514" s="42"/>
      <c r="O514" s="42"/>
      <c r="P514" s="42"/>
      <c r="Q514" s="42"/>
      <c r="R514" s="42"/>
      <c r="S514" s="42"/>
      <c r="T514" s="42"/>
      <c r="U514" s="42"/>
      <c r="V514" s="174"/>
      <c r="W514" s="42"/>
      <c r="X514" s="42"/>
      <c r="Y514" s="42"/>
      <c r="Z514" s="42"/>
      <c r="AA514" s="42"/>
      <c r="AB514" s="42"/>
      <c r="AC514" s="42"/>
      <c r="AD514" s="42"/>
    </row>
    <row r="515" ht="15.75" customHeight="1">
      <c r="A515" s="42"/>
      <c r="B515" s="42"/>
      <c r="C515" s="42"/>
      <c r="D515" s="42"/>
      <c r="E515" s="42"/>
      <c r="F515" s="42"/>
      <c r="G515" s="42"/>
      <c r="H515" s="42"/>
      <c r="I515" s="42"/>
      <c r="J515" s="42"/>
      <c r="K515" s="42"/>
      <c r="L515" s="42"/>
      <c r="M515" s="42"/>
      <c r="N515" s="42"/>
      <c r="O515" s="42"/>
      <c r="P515" s="42"/>
      <c r="Q515" s="42"/>
      <c r="R515" s="42"/>
      <c r="S515" s="42"/>
      <c r="T515" s="42"/>
      <c r="U515" s="42"/>
      <c r="V515" s="174"/>
      <c r="W515" s="42"/>
      <c r="X515" s="42"/>
      <c r="Y515" s="42"/>
      <c r="Z515" s="42"/>
      <c r="AA515" s="42"/>
      <c r="AB515" s="42"/>
      <c r="AC515" s="42"/>
      <c r="AD515" s="42"/>
    </row>
    <row r="516" ht="15.75" customHeight="1">
      <c r="A516" s="42"/>
      <c r="B516" s="42"/>
      <c r="C516" s="42"/>
      <c r="D516" s="42"/>
      <c r="E516" s="42"/>
      <c r="F516" s="42"/>
      <c r="G516" s="42"/>
      <c r="H516" s="42"/>
      <c r="I516" s="42"/>
      <c r="J516" s="42"/>
      <c r="K516" s="42"/>
      <c r="L516" s="42"/>
      <c r="M516" s="42"/>
      <c r="N516" s="42"/>
      <c r="O516" s="42"/>
      <c r="P516" s="42"/>
      <c r="Q516" s="42"/>
      <c r="R516" s="42"/>
      <c r="S516" s="42"/>
      <c r="T516" s="42"/>
      <c r="U516" s="42"/>
      <c r="V516" s="174"/>
      <c r="W516" s="42"/>
      <c r="X516" s="42"/>
      <c r="Y516" s="42"/>
      <c r="Z516" s="42"/>
      <c r="AA516" s="42"/>
      <c r="AB516" s="42"/>
      <c r="AC516" s="42"/>
      <c r="AD516" s="42"/>
    </row>
    <row r="517" ht="15.75" customHeight="1">
      <c r="A517" s="42"/>
      <c r="B517" s="42"/>
      <c r="C517" s="42"/>
      <c r="D517" s="42"/>
      <c r="E517" s="42"/>
      <c r="F517" s="42"/>
      <c r="G517" s="42"/>
      <c r="H517" s="42"/>
      <c r="I517" s="42"/>
      <c r="J517" s="42"/>
      <c r="K517" s="42"/>
      <c r="L517" s="42"/>
      <c r="M517" s="42"/>
      <c r="N517" s="42"/>
      <c r="O517" s="42"/>
      <c r="P517" s="42"/>
      <c r="Q517" s="42"/>
      <c r="R517" s="42"/>
      <c r="S517" s="42"/>
      <c r="T517" s="42"/>
      <c r="U517" s="42"/>
      <c r="V517" s="174"/>
      <c r="W517" s="42"/>
      <c r="X517" s="42"/>
      <c r="Y517" s="42"/>
      <c r="Z517" s="42"/>
      <c r="AA517" s="42"/>
      <c r="AB517" s="42"/>
      <c r="AC517" s="42"/>
      <c r="AD517" s="42"/>
    </row>
    <row r="518" ht="15.75" customHeight="1">
      <c r="A518" s="42"/>
      <c r="B518" s="42"/>
      <c r="C518" s="42"/>
      <c r="D518" s="42"/>
      <c r="E518" s="42"/>
      <c r="F518" s="42"/>
      <c r="G518" s="42"/>
      <c r="H518" s="42"/>
      <c r="I518" s="42"/>
      <c r="J518" s="42"/>
      <c r="K518" s="42"/>
      <c r="L518" s="42"/>
      <c r="M518" s="42"/>
      <c r="N518" s="42"/>
      <c r="O518" s="42"/>
      <c r="P518" s="42"/>
      <c r="Q518" s="42"/>
      <c r="R518" s="42"/>
      <c r="S518" s="42"/>
      <c r="T518" s="42"/>
      <c r="U518" s="42"/>
      <c r="V518" s="174"/>
      <c r="W518" s="42"/>
      <c r="X518" s="42"/>
      <c r="Y518" s="42"/>
      <c r="Z518" s="42"/>
      <c r="AA518" s="42"/>
      <c r="AB518" s="42"/>
      <c r="AC518" s="42"/>
      <c r="AD518" s="42"/>
    </row>
    <row r="519" ht="15.75" customHeight="1">
      <c r="A519" s="42"/>
      <c r="B519" s="42"/>
      <c r="C519" s="42"/>
      <c r="D519" s="42"/>
      <c r="E519" s="42"/>
      <c r="F519" s="42"/>
      <c r="G519" s="42"/>
      <c r="H519" s="42"/>
      <c r="I519" s="42"/>
      <c r="J519" s="42"/>
      <c r="K519" s="42"/>
      <c r="L519" s="42"/>
      <c r="M519" s="42"/>
      <c r="N519" s="42"/>
      <c r="O519" s="42"/>
      <c r="P519" s="42"/>
      <c r="Q519" s="42"/>
      <c r="R519" s="42"/>
      <c r="S519" s="42"/>
      <c r="T519" s="42"/>
      <c r="U519" s="42"/>
      <c r="V519" s="174"/>
      <c r="W519" s="42"/>
      <c r="X519" s="42"/>
      <c r="Y519" s="42"/>
      <c r="Z519" s="42"/>
      <c r="AA519" s="42"/>
      <c r="AB519" s="42"/>
      <c r="AC519" s="42"/>
      <c r="AD519" s="42"/>
    </row>
    <row r="520" ht="15.75" customHeight="1">
      <c r="A520" s="42"/>
      <c r="B520" s="42"/>
      <c r="C520" s="42"/>
      <c r="D520" s="42"/>
      <c r="E520" s="42"/>
      <c r="F520" s="42"/>
      <c r="G520" s="42"/>
      <c r="H520" s="42"/>
      <c r="I520" s="42"/>
      <c r="J520" s="42"/>
      <c r="K520" s="42"/>
      <c r="L520" s="42"/>
      <c r="M520" s="42"/>
      <c r="N520" s="42"/>
      <c r="O520" s="42"/>
      <c r="P520" s="42"/>
      <c r="Q520" s="42"/>
      <c r="R520" s="42"/>
      <c r="S520" s="42"/>
      <c r="T520" s="42"/>
      <c r="U520" s="42"/>
      <c r="V520" s="174"/>
      <c r="W520" s="42"/>
      <c r="X520" s="42"/>
      <c r="Y520" s="42"/>
      <c r="Z520" s="42"/>
      <c r="AA520" s="42"/>
      <c r="AB520" s="42"/>
      <c r="AC520" s="42"/>
      <c r="AD520" s="42"/>
    </row>
    <row r="521" ht="15.75" customHeight="1">
      <c r="A521" s="42"/>
      <c r="B521" s="42"/>
      <c r="C521" s="42"/>
      <c r="D521" s="42"/>
      <c r="E521" s="42"/>
      <c r="F521" s="42"/>
      <c r="G521" s="42"/>
      <c r="H521" s="42"/>
      <c r="I521" s="42"/>
      <c r="J521" s="42"/>
      <c r="K521" s="42"/>
      <c r="L521" s="42"/>
      <c r="M521" s="42"/>
      <c r="N521" s="42"/>
      <c r="O521" s="42"/>
      <c r="P521" s="42"/>
      <c r="Q521" s="42"/>
      <c r="R521" s="42"/>
      <c r="S521" s="42"/>
      <c r="T521" s="42"/>
      <c r="U521" s="42"/>
      <c r="V521" s="174"/>
      <c r="W521" s="42"/>
      <c r="X521" s="42"/>
      <c r="Y521" s="42"/>
      <c r="Z521" s="42"/>
      <c r="AA521" s="42"/>
      <c r="AB521" s="42"/>
      <c r="AC521" s="42"/>
      <c r="AD521" s="42"/>
    </row>
    <row r="522" ht="15.75" customHeight="1">
      <c r="A522" s="42"/>
      <c r="B522" s="42"/>
      <c r="C522" s="42"/>
      <c r="D522" s="42"/>
      <c r="E522" s="42"/>
      <c r="F522" s="42"/>
      <c r="G522" s="42"/>
      <c r="H522" s="42"/>
      <c r="I522" s="42"/>
      <c r="J522" s="42"/>
      <c r="K522" s="42"/>
      <c r="L522" s="42"/>
      <c r="M522" s="42"/>
      <c r="N522" s="42"/>
      <c r="O522" s="42"/>
      <c r="P522" s="42"/>
      <c r="Q522" s="42"/>
      <c r="R522" s="42"/>
      <c r="S522" s="42"/>
      <c r="T522" s="42"/>
      <c r="U522" s="42"/>
      <c r="V522" s="174"/>
      <c r="W522" s="42"/>
      <c r="X522" s="42"/>
      <c r="Y522" s="42"/>
      <c r="Z522" s="42"/>
      <c r="AA522" s="42"/>
      <c r="AB522" s="42"/>
      <c r="AC522" s="42"/>
      <c r="AD522" s="42"/>
    </row>
    <row r="523" ht="15.75" customHeight="1">
      <c r="A523" s="42"/>
      <c r="B523" s="42"/>
      <c r="C523" s="42"/>
      <c r="D523" s="42"/>
      <c r="E523" s="42"/>
      <c r="F523" s="42"/>
      <c r="G523" s="42"/>
      <c r="H523" s="42"/>
      <c r="I523" s="42"/>
      <c r="J523" s="42"/>
      <c r="K523" s="42"/>
      <c r="L523" s="42"/>
      <c r="M523" s="42"/>
      <c r="N523" s="42"/>
      <c r="O523" s="42"/>
      <c r="P523" s="42"/>
      <c r="Q523" s="42"/>
      <c r="R523" s="42"/>
      <c r="S523" s="42"/>
      <c r="T523" s="42"/>
      <c r="U523" s="42"/>
      <c r="V523" s="174"/>
      <c r="W523" s="42"/>
      <c r="X523" s="42"/>
      <c r="Y523" s="42"/>
      <c r="Z523" s="42"/>
      <c r="AA523" s="42"/>
      <c r="AB523" s="42"/>
      <c r="AC523" s="42"/>
      <c r="AD523" s="42"/>
    </row>
    <row r="524" ht="15.75" customHeight="1">
      <c r="A524" s="42"/>
      <c r="B524" s="42"/>
      <c r="C524" s="42"/>
      <c r="D524" s="42"/>
      <c r="E524" s="42"/>
      <c r="F524" s="42"/>
      <c r="G524" s="42"/>
      <c r="H524" s="42"/>
      <c r="I524" s="42"/>
      <c r="J524" s="42"/>
      <c r="K524" s="42"/>
      <c r="L524" s="42"/>
      <c r="M524" s="42"/>
      <c r="N524" s="42"/>
      <c r="O524" s="42"/>
      <c r="P524" s="42"/>
      <c r="Q524" s="42"/>
      <c r="R524" s="42"/>
      <c r="S524" s="42"/>
      <c r="T524" s="42"/>
      <c r="U524" s="42"/>
      <c r="V524" s="174"/>
      <c r="W524" s="42"/>
      <c r="X524" s="42"/>
      <c r="Y524" s="42"/>
      <c r="Z524" s="42"/>
      <c r="AA524" s="42"/>
      <c r="AB524" s="42"/>
      <c r="AC524" s="42"/>
      <c r="AD524" s="42"/>
    </row>
    <row r="525" ht="15.75" customHeight="1">
      <c r="A525" s="42"/>
      <c r="B525" s="42"/>
      <c r="C525" s="42"/>
      <c r="D525" s="42"/>
      <c r="E525" s="42"/>
      <c r="F525" s="42"/>
      <c r="G525" s="42"/>
      <c r="H525" s="42"/>
      <c r="I525" s="42"/>
      <c r="J525" s="42"/>
      <c r="K525" s="42"/>
      <c r="L525" s="42"/>
      <c r="M525" s="42"/>
      <c r="N525" s="42"/>
      <c r="O525" s="42"/>
      <c r="P525" s="42"/>
      <c r="Q525" s="42"/>
      <c r="R525" s="42"/>
      <c r="S525" s="42"/>
      <c r="T525" s="42"/>
      <c r="U525" s="42"/>
      <c r="V525" s="174"/>
      <c r="W525" s="42"/>
      <c r="X525" s="42"/>
      <c r="Y525" s="42"/>
      <c r="Z525" s="42"/>
      <c r="AA525" s="42"/>
      <c r="AB525" s="42"/>
      <c r="AC525" s="42"/>
      <c r="AD525" s="42"/>
    </row>
    <row r="526" ht="15.75" customHeight="1">
      <c r="A526" s="42"/>
      <c r="B526" s="42"/>
      <c r="C526" s="42"/>
      <c r="D526" s="42"/>
      <c r="E526" s="42"/>
      <c r="F526" s="42"/>
      <c r="G526" s="42"/>
      <c r="H526" s="42"/>
      <c r="I526" s="42"/>
      <c r="J526" s="42"/>
      <c r="K526" s="42"/>
      <c r="L526" s="42"/>
      <c r="M526" s="42"/>
      <c r="N526" s="42"/>
      <c r="O526" s="42"/>
      <c r="P526" s="42"/>
      <c r="Q526" s="42"/>
      <c r="R526" s="42"/>
      <c r="S526" s="42"/>
      <c r="T526" s="42"/>
      <c r="U526" s="42"/>
      <c r="V526" s="174"/>
      <c r="W526" s="42"/>
      <c r="X526" s="42"/>
      <c r="Y526" s="42"/>
      <c r="Z526" s="42"/>
      <c r="AA526" s="42"/>
      <c r="AB526" s="42"/>
      <c r="AC526" s="42"/>
      <c r="AD526" s="42"/>
    </row>
    <row r="527" ht="15.75" customHeight="1">
      <c r="A527" s="42"/>
      <c r="B527" s="42"/>
      <c r="C527" s="42"/>
      <c r="D527" s="42"/>
      <c r="E527" s="42"/>
      <c r="F527" s="42"/>
      <c r="G527" s="42"/>
      <c r="H527" s="42"/>
      <c r="I527" s="42"/>
      <c r="J527" s="42"/>
      <c r="K527" s="42"/>
      <c r="L527" s="42"/>
      <c r="M527" s="42"/>
      <c r="N527" s="42"/>
      <c r="O527" s="42"/>
      <c r="P527" s="42"/>
      <c r="Q527" s="42"/>
      <c r="R527" s="42"/>
      <c r="S527" s="42"/>
      <c r="T527" s="42"/>
      <c r="U527" s="42"/>
      <c r="V527" s="174"/>
      <c r="W527" s="42"/>
      <c r="X527" s="42"/>
      <c r="Y527" s="42"/>
      <c r="Z527" s="42"/>
      <c r="AA527" s="42"/>
      <c r="AB527" s="42"/>
      <c r="AC527" s="42"/>
      <c r="AD527" s="42"/>
    </row>
    <row r="528" ht="15.75" customHeight="1">
      <c r="A528" s="42"/>
      <c r="B528" s="42"/>
      <c r="C528" s="42"/>
      <c r="D528" s="42"/>
      <c r="E528" s="42"/>
      <c r="F528" s="42"/>
      <c r="G528" s="42"/>
      <c r="H528" s="42"/>
      <c r="I528" s="42"/>
      <c r="J528" s="42"/>
      <c r="K528" s="42"/>
      <c r="L528" s="42"/>
      <c r="M528" s="42"/>
      <c r="N528" s="42"/>
      <c r="O528" s="42"/>
      <c r="P528" s="42"/>
      <c r="Q528" s="42"/>
      <c r="R528" s="42"/>
      <c r="S528" s="42"/>
      <c r="T528" s="42"/>
      <c r="U528" s="42"/>
      <c r="V528" s="174"/>
      <c r="W528" s="42"/>
      <c r="X528" s="42"/>
      <c r="Y528" s="42"/>
      <c r="Z528" s="42"/>
      <c r="AA528" s="42"/>
      <c r="AB528" s="42"/>
      <c r="AC528" s="42"/>
      <c r="AD528" s="42"/>
    </row>
    <row r="529" ht="15.75" customHeight="1">
      <c r="A529" s="42"/>
      <c r="B529" s="42"/>
      <c r="C529" s="42"/>
      <c r="D529" s="42"/>
      <c r="E529" s="42"/>
      <c r="F529" s="42"/>
      <c r="G529" s="42"/>
      <c r="H529" s="42"/>
      <c r="I529" s="42"/>
      <c r="J529" s="42"/>
      <c r="K529" s="42"/>
      <c r="L529" s="42"/>
      <c r="M529" s="42"/>
      <c r="N529" s="42"/>
      <c r="O529" s="42"/>
      <c r="P529" s="42"/>
      <c r="Q529" s="42"/>
      <c r="R529" s="42"/>
      <c r="S529" s="42"/>
      <c r="T529" s="42"/>
      <c r="U529" s="42"/>
      <c r="V529" s="174"/>
      <c r="W529" s="42"/>
      <c r="X529" s="42"/>
      <c r="Y529" s="42"/>
      <c r="Z529" s="42"/>
      <c r="AA529" s="42"/>
      <c r="AB529" s="42"/>
      <c r="AC529" s="42"/>
      <c r="AD529" s="42"/>
    </row>
    <row r="530" ht="15.75" customHeight="1">
      <c r="A530" s="42"/>
      <c r="B530" s="42"/>
      <c r="C530" s="42"/>
      <c r="D530" s="42"/>
      <c r="E530" s="42"/>
      <c r="F530" s="42"/>
      <c r="G530" s="42"/>
      <c r="H530" s="42"/>
      <c r="I530" s="42"/>
      <c r="J530" s="42"/>
      <c r="K530" s="42"/>
      <c r="L530" s="42"/>
      <c r="M530" s="42"/>
      <c r="N530" s="42"/>
      <c r="O530" s="42"/>
      <c r="P530" s="42"/>
      <c r="Q530" s="42"/>
      <c r="R530" s="42"/>
      <c r="S530" s="42"/>
      <c r="T530" s="42"/>
      <c r="U530" s="42"/>
      <c r="V530" s="174"/>
      <c r="W530" s="42"/>
      <c r="X530" s="42"/>
      <c r="Y530" s="42"/>
      <c r="Z530" s="42"/>
      <c r="AA530" s="42"/>
      <c r="AB530" s="42"/>
      <c r="AC530" s="42"/>
      <c r="AD530" s="42"/>
    </row>
    <row r="531" ht="15.75" customHeight="1">
      <c r="A531" s="42"/>
      <c r="B531" s="42"/>
      <c r="C531" s="42"/>
      <c r="D531" s="42"/>
      <c r="E531" s="42"/>
      <c r="F531" s="42"/>
      <c r="G531" s="42"/>
      <c r="H531" s="42"/>
      <c r="I531" s="42"/>
      <c r="J531" s="42"/>
      <c r="K531" s="42"/>
      <c r="L531" s="42"/>
      <c r="M531" s="42"/>
      <c r="N531" s="42"/>
      <c r="O531" s="42"/>
      <c r="P531" s="42"/>
      <c r="Q531" s="42"/>
      <c r="R531" s="42"/>
      <c r="S531" s="42"/>
      <c r="T531" s="42"/>
      <c r="U531" s="42"/>
      <c r="V531" s="174"/>
      <c r="W531" s="42"/>
      <c r="X531" s="42"/>
      <c r="Y531" s="42"/>
      <c r="Z531" s="42"/>
      <c r="AA531" s="42"/>
      <c r="AB531" s="42"/>
      <c r="AC531" s="42"/>
      <c r="AD531" s="42"/>
    </row>
    <row r="532" ht="15.75" customHeight="1">
      <c r="A532" s="42"/>
      <c r="B532" s="42"/>
      <c r="C532" s="42"/>
      <c r="D532" s="42"/>
      <c r="E532" s="42"/>
      <c r="F532" s="42"/>
      <c r="G532" s="42"/>
      <c r="H532" s="42"/>
      <c r="I532" s="42"/>
      <c r="J532" s="42"/>
      <c r="K532" s="42"/>
      <c r="L532" s="42"/>
      <c r="M532" s="42"/>
      <c r="N532" s="42"/>
      <c r="O532" s="42"/>
      <c r="P532" s="42"/>
      <c r="Q532" s="42"/>
      <c r="R532" s="42"/>
      <c r="S532" s="42"/>
      <c r="T532" s="42"/>
      <c r="U532" s="42"/>
      <c r="V532" s="174"/>
      <c r="W532" s="42"/>
      <c r="X532" s="42"/>
      <c r="Y532" s="42"/>
      <c r="Z532" s="42"/>
      <c r="AA532" s="42"/>
      <c r="AB532" s="42"/>
      <c r="AC532" s="42"/>
      <c r="AD532" s="42"/>
    </row>
    <row r="533" ht="15.75" customHeight="1">
      <c r="A533" s="42"/>
      <c r="B533" s="42"/>
      <c r="C533" s="42"/>
      <c r="D533" s="42"/>
      <c r="E533" s="42"/>
      <c r="F533" s="42"/>
      <c r="G533" s="42"/>
      <c r="H533" s="42"/>
      <c r="I533" s="42"/>
      <c r="J533" s="42"/>
      <c r="K533" s="42"/>
      <c r="L533" s="42"/>
      <c r="M533" s="42"/>
      <c r="N533" s="42"/>
      <c r="O533" s="42"/>
      <c r="P533" s="42"/>
      <c r="Q533" s="42"/>
      <c r="R533" s="42"/>
      <c r="S533" s="42"/>
      <c r="T533" s="42"/>
      <c r="U533" s="42"/>
      <c r="V533" s="174"/>
      <c r="W533" s="42"/>
      <c r="X533" s="42"/>
      <c r="Y533" s="42"/>
      <c r="Z533" s="42"/>
      <c r="AA533" s="42"/>
      <c r="AB533" s="42"/>
      <c r="AC533" s="42"/>
      <c r="AD533" s="42"/>
    </row>
    <row r="534" ht="15.75" customHeight="1">
      <c r="A534" s="42"/>
      <c r="B534" s="42"/>
      <c r="C534" s="42"/>
      <c r="D534" s="42"/>
      <c r="E534" s="42"/>
      <c r="F534" s="42"/>
      <c r="G534" s="42"/>
      <c r="H534" s="42"/>
      <c r="I534" s="42"/>
      <c r="J534" s="42"/>
      <c r="K534" s="42"/>
      <c r="L534" s="42"/>
      <c r="M534" s="42"/>
      <c r="N534" s="42"/>
      <c r="O534" s="42"/>
      <c r="P534" s="42"/>
      <c r="Q534" s="42"/>
      <c r="R534" s="42"/>
      <c r="S534" s="42"/>
      <c r="T534" s="42"/>
      <c r="U534" s="42"/>
      <c r="V534" s="174"/>
      <c r="W534" s="42"/>
      <c r="X534" s="42"/>
      <c r="Y534" s="42"/>
      <c r="Z534" s="42"/>
      <c r="AA534" s="42"/>
      <c r="AB534" s="42"/>
      <c r="AC534" s="42"/>
      <c r="AD534" s="42"/>
    </row>
    <row r="535" ht="15.75" customHeight="1">
      <c r="A535" s="42"/>
      <c r="B535" s="42"/>
      <c r="C535" s="42"/>
      <c r="D535" s="42"/>
      <c r="E535" s="42"/>
      <c r="F535" s="42"/>
      <c r="G535" s="42"/>
      <c r="H535" s="42"/>
      <c r="I535" s="42"/>
      <c r="J535" s="42"/>
      <c r="K535" s="42"/>
      <c r="L535" s="42"/>
      <c r="M535" s="42"/>
      <c r="N535" s="42"/>
      <c r="O535" s="42"/>
      <c r="P535" s="42"/>
      <c r="Q535" s="42"/>
      <c r="R535" s="42"/>
      <c r="S535" s="42"/>
      <c r="T535" s="42"/>
      <c r="U535" s="42"/>
      <c r="V535" s="174"/>
      <c r="W535" s="42"/>
      <c r="X535" s="42"/>
      <c r="Y535" s="42"/>
      <c r="Z535" s="42"/>
      <c r="AA535" s="42"/>
      <c r="AB535" s="42"/>
      <c r="AC535" s="42"/>
      <c r="AD535" s="42"/>
    </row>
    <row r="536" ht="15.75" customHeight="1">
      <c r="A536" s="42"/>
      <c r="B536" s="42"/>
      <c r="C536" s="42"/>
      <c r="D536" s="42"/>
      <c r="E536" s="42"/>
      <c r="F536" s="42"/>
      <c r="G536" s="42"/>
      <c r="H536" s="42"/>
      <c r="I536" s="42"/>
      <c r="J536" s="42"/>
      <c r="K536" s="42"/>
      <c r="L536" s="42"/>
      <c r="M536" s="42"/>
      <c r="N536" s="42"/>
      <c r="O536" s="42"/>
      <c r="P536" s="42"/>
      <c r="Q536" s="42"/>
      <c r="R536" s="42"/>
      <c r="S536" s="42"/>
      <c r="T536" s="42"/>
      <c r="U536" s="42"/>
      <c r="V536" s="174"/>
      <c r="W536" s="42"/>
      <c r="X536" s="42"/>
      <c r="Y536" s="42"/>
      <c r="Z536" s="42"/>
      <c r="AA536" s="42"/>
      <c r="AB536" s="42"/>
      <c r="AC536" s="42"/>
      <c r="AD536" s="42"/>
    </row>
    <row r="537" ht="15.75" customHeight="1">
      <c r="A537" s="42"/>
      <c r="B537" s="42"/>
      <c r="C537" s="42"/>
      <c r="D537" s="42"/>
      <c r="E537" s="42"/>
      <c r="F537" s="42"/>
      <c r="G537" s="42"/>
      <c r="H537" s="42"/>
      <c r="I537" s="42"/>
      <c r="J537" s="42"/>
      <c r="K537" s="42"/>
      <c r="L537" s="42"/>
      <c r="M537" s="42"/>
      <c r="N537" s="42"/>
      <c r="O537" s="42"/>
      <c r="P537" s="42"/>
      <c r="Q537" s="42"/>
      <c r="R537" s="42"/>
      <c r="S537" s="42"/>
      <c r="T537" s="42"/>
      <c r="U537" s="42"/>
      <c r="V537" s="174"/>
      <c r="W537" s="42"/>
      <c r="X537" s="42"/>
      <c r="Y537" s="42"/>
      <c r="Z537" s="42"/>
      <c r="AA537" s="42"/>
      <c r="AB537" s="42"/>
      <c r="AC537" s="42"/>
      <c r="AD537" s="42"/>
    </row>
    <row r="538" ht="15.75" customHeight="1">
      <c r="A538" s="42"/>
      <c r="B538" s="42"/>
      <c r="C538" s="42"/>
      <c r="D538" s="42"/>
      <c r="E538" s="42"/>
      <c r="F538" s="42"/>
      <c r="G538" s="42"/>
      <c r="H538" s="42"/>
      <c r="I538" s="42"/>
      <c r="J538" s="42"/>
      <c r="K538" s="42"/>
      <c r="L538" s="42"/>
      <c r="M538" s="42"/>
      <c r="N538" s="42"/>
      <c r="O538" s="42"/>
      <c r="P538" s="42"/>
      <c r="Q538" s="42"/>
      <c r="R538" s="42"/>
      <c r="S538" s="42"/>
      <c r="T538" s="42"/>
      <c r="U538" s="42"/>
      <c r="V538" s="174"/>
      <c r="W538" s="42"/>
      <c r="X538" s="42"/>
      <c r="Y538" s="42"/>
      <c r="Z538" s="42"/>
      <c r="AA538" s="42"/>
      <c r="AB538" s="42"/>
      <c r="AC538" s="42"/>
      <c r="AD538" s="42"/>
    </row>
    <row r="539" ht="15.75" customHeight="1">
      <c r="A539" s="42"/>
      <c r="B539" s="42"/>
      <c r="C539" s="42"/>
      <c r="D539" s="42"/>
      <c r="E539" s="42"/>
      <c r="F539" s="42"/>
      <c r="G539" s="42"/>
      <c r="H539" s="42"/>
      <c r="I539" s="42"/>
      <c r="J539" s="42"/>
      <c r="K539" s="42"/>
      <c r="L539" s="42"/>
      <c r="M539" s="42"/>
      <c r="N539" s="42"/>
      <c r="O539" s="42"/>
      <c r="P539" s="42"/>
      <c r="Q539" s="42"/>
      <c r="R539" s="42"/>
      <c r="S539" s="42"/>
      <c r="T539" s="42"/>
      <c r="U539" s="42"/>
      <c r="V539" s="174"/>
      <c r="W539" s="42"/>
      <c r="X539" s="42"/>
      <c r="Y539" s="42"/>
      <c r="Z539" s="42"/>
      <c r="AA539" s="42"/>
      <c r="AB539" s="42"/>
      <c r="AC539" s="42"/>
      <c r="AD539" s="42"/>
    </row>
    <row r="540" ht="15.75" customHeight="1">
      <c r="A540" s="42"/>
      <c r="B540" s="42"/>
      <c r="C540" s="42"/>
      <c r="D540" s="42"/>
      <c r="E540" s="42"/>
      <c r="F540" s="42"/>
      <c r="G540" s="42"/>
      <c r="H540" s="42"/>
      <c r="I540" s="42"/>
      <c r="J540" s="42"/>
      <c r="K540" s="42"/>
      <c r="L540" s="42"/>
      <c r="M540" s="42"/>
      <c r="N540" s="42"/>
      <c r="O540" s="42"/>
      <c r="P540" s="42"/>
      <c r="Q540" s="42"/>
      <c r="R540" s="42"/>
      <c r="S540" s="42"/>
      <c r="T540" s="42"/>
      <c r="U540" s="42"/>
      <c r="V540" s="174"/>
      <c r="W540" s="42"/>
      <c r="X540" s="42"/>
      <c r="Y540" s="42"/>
      <c r="Z540" s="42"/>
      <c r="AA540" s="42"/>
      <c r="AB540" s="42"/>
      <c r="AC540" s="42"/>
      <c r="AD540" s="42"/>
    </row>
    <row r="541" ht="15.75" customHeight="1">
      <c r="A541" s="42"/>
      <c r="B541" s="42"/>
      <c r="C541" s="42"/>
      <c r="D541" s="42"/>
      <c r="E541" s="42"/>
      <c r="F541" s="42"/>
      <c r="G541" s="42"/>
      <c r="H541" s="42"/>
      <c r="I541" s="42"/>
      <c r="J541" s="42"/>
      <c r="K541" s="42"/>
      <c r="L541" s="42"/>
      <c r="M541" s="42"/>
      <c r="N541" s="42"/>
      <c r="O541" s="42"/>
      <c r="P541" s="42"/>
      <c r="Q541" s="42"/>
      <c r="R541" s="42"/>
      <c r="S541" s="42"/>
      <c r="T541" s="42"/>
      <c r="U541" s="42"/>
      <c r="V541" s="174"/>
      <c r="W541" s="42"/>
      <c r="X541" s="42"/>
      <c r="Y541" s="42"/>
      <c r="Z541" s="42"/>
      <c r="AA541" s="42"/>
      <c r="AB541" s="42"/>
      <c r="AC541" s="42"/>
      <c r="AD541" s="42"/>
    </row>
    <row r="542" ht="15.75" customHeight="1">
      <c r="A542" s="42"/>
      <c r="B542" s="42"/>
      <c r="C542" s="42"/>
      <c r="D542" s="42"/>
      <c r="E542" s="42"/>
      <c r="F542" s="42"/>
      <c r="G542" s="42"/>
      <c r="H542" s="42"/>
      <c r="I542" s="42"/>
      <c r="J542" s="42"/>
      <c r="K542" s="42"/>
      <c r="L542" s="42"/>
      <c r="M542" s="42"/>
      <c r="N542" s="42"/>
      <c r="O542" s="42"/>
      <c r="P542" s="42"/>
      <c r="Q542" s="42"/>
      <c r="R542" s="42"/>
      <c r="S542" s="42"/>
      <c r="T542" s="42"/>
      <c r="U542" s="42"/>
      <c r="V542" s="174"/>
      <c r="W542" s="42"/>
      <c r="X542" s="42"/>
      <c r="Y542" s="42"/>
      <c r="Z542" s="42"/>
      <c r="AA542" s="42"/>
      <c r="AB542" s="42"/>
      <c r="AC542" s="42"/>
      <c r="AD542" s="42"/>
    </row>
    <row r="543" ht="15.75" customHeight="1">
      <c r="A543" s="42"/>
      <c r="B543" s="42"/>
      <c r="C543" s="42"/>
      <c r="D543" s="42"/>
      <c r="E543" s="42"/>
      <c r="F543" s="42"/>
      <c r="G543" s="42"/>
      <c r="H543" s="42"/>
      <c r="I543" s="42"/>
      <c r="J543" s="42"/>
      <c r="K543" s="42"/>
      <c r="L543" s="42"/>
      <c r="M543" s="42"/>
      <c r="N543" s="42"/>
      <c r="O543" s="42"/>
      <c r="P543" s="42"/>
      <c r="Q543" s="42"/>
      <c r="R543" s="42"/>
      <c r="S543" s="42"/>
      <c r="T543" s="42"/>
      <c r="U543" s="42"/>
      <c r="V543" s="174"/>
      <c r="W543" s="42"/>
      <c r="X543" s="42"/>
      <c r="Y543" s="42"/>
      <c r="Z543" s="42"/>
      <c r="AA543" s="42"/>
      <c r="AB543" s="42"/>
      <c r="AC543" s="42"/>
      <c r="AD543" s="42"/>
    </row>
    <row r="544" ht="15.75" customHeight="1">
      <c r="A544" s="42"/>
      <c r="B544" s="42"/>
      <c r="C544" s="42"/>
      <c r="D544" s="42"/>
      <c r="E544" s="42"/>
      <c r="F544" s="42"/>
      <c r="G544" s="42"/>
      <c r="H544" s="42"/>
      <c r="I544" s="42"/>
      <c r="J544" s="42"/>
      <c r="K544" s="42"/>
      <c r="L544" s="42"/>
      <c r="M544" s="42"/>
      <c r="N544" s="42"/>
      <c r="O544" s="42"/>
      <c r="P544" s="42"/>
      <c r="Q544" s="42"/>
      <c r="R544" s="42"/>
      <c r="S544" s="42"/>
      <c r="T544" s="42"/>
      <c r="U544" s="42"/>
      <c r="V544" s="174"/>
      <c r="W544" s="42"/>
      <c r="X544" s="42"/>
      <c r="Y544" s="42"/>
      <c r="Z544" s="42"/>
      <c r="AA544" s="42"/>
      <c r="AB544" s="42"/>
      <c r="AC544" s="42"/>
      <c r="AD544" s="42"/>
    </row>
    <row r="545" ht="15.75" customHeight="1">
      <c r="A545" s="42"/>
      <c r="B545" s="42"/>
      <c r="C545" s="42"/>
      <c r="D545" s="42"/>
      <c r="E545" s="42"/>
      <c r="F545" s="42"/>
      <c r="G545" s="42"/>
      <c r="H545" s="42"/>
      <c r="I545" s="42"/>
      <c r="J545" s="42"/>
      <c r="K545" s="42"/>
      <c r="L545" s="42"/>
      <c r="M545" s="42"/>
      <c r="N545" s="42"/>
      <c r="O545" s="42"/>
      <c r="P545" s="42"/>
      <c r="Q545" s="42"/>
      <c r="R545" s="42"/>
      <c r="S545" s="42"/>
      <c r="T545" s="42"/>
      <c r="U545" s="42"/>
      <c r="V545" s="174"/>
      <c r="W545" s="42"/>
      <c r="X545" s="42"/>
      <c r="Y545" s="42"/>
      <c r="Z545" s="42"/>
      <c r="AA545" s="42"/>
      <c r="AB545" s="42"/>
      <c r="AC545" s="42"/>
      <c r="AD545" s="42"/>
    </row>
    <row r="546" ht="15.75" customHeight="1">
      <c r="A546" s="42"/>
      <c r="B546" s="42"/>
      <c r="C546" s="42"/>
      <c r="D546" s="42"/>
      <c r="E546" s="42"/>
      <c r="F546" s="42"/>
      <c r="G546" s="42"/>
      <c r="H546" s="42"/>
      <c r="I546" s="42"/>
      <c r="J546" s="42"/>
      <c r="K546" s="42"/>
      <c r="L546" s="42"/>
      <c r="M546" s="42"/>
      <c r="N546" s="42"/>
      <c r="O546" s="42"/>
      <c r="P546" s="42"/>
      <c r="Q546" s="42"/>
      <c r="R546" s="42"/>
      <c r="S546" s="42"/>
      <c r="T546" s="42"/>
      <c r="U546" s="42"/>
      <c r="V546" s="174"/>
      <c r="W546" s="42"/>
      <c r="X546" s="42"/>
      <c r="Y546" s="42"/>
      <c r="Z546" s="42"/>
      <c r="AA546" s="42"/>
      <c r="AB546" s="42"/>
      <c r="AC546" s="42"/>
      <c r="AD546" s="42"/>
    </row>
    <row r="547" ht="15.75" customHeight="1">
      <c r="A547" s="42"/>
      <c r="B547" s="42"/>
      <c r="C547" s="42"/>
      <c r="D547" s="42"/>
      <c r="E547" s="42"/>
      <c r="F547" s="42"/>
      <c r="G547" s="42"/>
      <c r="H547" s="42"/>
      <c r="I547" s="42"/>
      <c r="J547" s="42"/>
      <c r="K547" s="42"/>
      <c r="L547" s="42"/>
      <c r="M547" s="42"/>
      <c r="N547" s="42"/>
      <c r="O547" s="42"/>
      <c r="P547" s="42"/>
      <c r="Q547" s="42"/>
      <c r="R547" s="42"/>
      <c r="S547" s="42"/>
      <c r="T547" s="42"/>
      <c r="U547" s="42"/>
      <c r="V547" s="174"/>
      <c r="W547" s="42"/>
      <c r="X547" s="42"/>
      <c r="Y547" s="42"/>
      <c r="Z547" s="42"/>
      <c r="AA547" s="42"/>
      <c r="AB547" s="42"/>
      <c r="AC547" s="42"/>
      <c r="AD547" s="42"/>
    </row>
    <row r="548" ht="15.75" customHeight="1">
      <c r="A548" s="42"/>
      <c r="B548" s="42"/>
      <c r="C548" s="42"/>
      <c r="D548" s="42"/>
      <c r="E548" s="42"/>
      <c r="F548" s="42"/>
      <c r="G548" s="42"/>
      <c r="H548" s="42"/>
      <c r="I548" s="42"/>
      <c r="J548" s="42"/>
      <c r="K548" s="42"/>
      <c r="L548" s="42"/>
      <c r="M548" s="42"/>
      <c r="N548" s="42"/>
      <c r="O548" s="42"/>
      <c r="P548" s="42"/>
      <c r="Q548" s="42"/>
      <c r="R548" s="42"/>
      <c r="S548" s="42"/>
      <c r="T548" s="42"/>
      <c r="U548" s="42"/>
      <c r="V548" s="174"/>
      <c r="W548" s="42"/>
      <c r="X548" s="42"/>
      <c r="Y548" s="42"/>
      <c r="Z548" s="42"/>
      <c r="AA548" s="42"/>
      <c r="AB548" s="42"/>
      <c r="AC548" s="42"/>
      <c r="AD548" s="42"/>
    </row>
    <row r="549" ht="15.75" customHeight="1">
      <c r="A549" s="42"/>
      <c r="B549" s="42"/>
      <c r="C549" s="42"/>
      <c r="D549" s="42"/>
      <c r="E549" s="42"/>
      <c r="F549" s="42"/>
      <c r="G549" s="42"/>
      <c r="H549" s="42"/>
      <c r="I549" s="42"/>
      <c r="J549" s="42"/>
      <c r="K549" s="42"/>
      <c r="L549" s="42"/>
      <c r="M549" s="42"/>
      <c r="N549" s="42"/>
      <c r="O549" s="42"/>
      <c r="P549" s="42"/>
      <c r="Q549" s="42"/>
      <c r="R549" s="42"/>
      <c r="S549" s="42"/>
      <c r="T549" s="42"/>
      <c r="U549" s="42"/>
      <c r="V549" s="174"/>
      <c r="W549" s="42"/>
      <c r="X549" s="42"/>
      <c r="Y549" s="42"/>
      <c r="Z549" s="42"/>
      <c r="AA549" s="42"/>
      <c r="AB549" s="42"/>
      <c r="AC549" s="42"/>
      <c r="AD549" s="42"/>
    </row>
    <row r="550" ht="15.75" customHeight="1">
      <c r="A550" s="42"/>
      <c r="B550" s="42"/>
      <c r="C550" s="42"/>
      <c r="D550" s="42"/>
      <c r="E550" s="42"/>
      <c r="F550" s="42"/>
      <c r="G550" s="42"/>
      <c r="H550" s="42"/>
      <c r="I550" s="42"/>
      <c r="J550" s="42"/>
      <c r="K550" s="42"/>
      <c r="L550" s="42"/>
      <c r="M550" s="42"/>
      <c r="N550" s="42"/>
      <c r="O550" s="42"/>
      <c r="P550" s="42"/>
      <c r="Q550" s="42"/>
      <c r="R550" s="42"/>
      <c r="S550" s="42"/>
      <c r="T550" s="42"/>
      <c r="U550" s="42"/>
      <c r="V550" s="174"/>
      <c r="W550" s="42"/>
      <c r="X550" s="42"/>
      <c r="Y550" s="42"/>
      <c r="Z550" s="42"/>
      <c r="AA550" s="42"/>
      <c r="AB550" s="42"/>
      <c r="AC550" s="42"/>
      <c r="AD550" s="42"/>
    </row>
    <row r="551" ht="15.75" customHeight="1">
      <c r="A551" s="42"/>
      <c r="B551" s="42"/>
      <c r="C551" s="42"/>
      <c r="D551" s="42"/>
      <c r="E551" s="42"/>
      <c r="F551" s="42"/>
      <c r="G551" s="42"/>
      <c r="H551" s="42"/>
      <c r="I551" s="42"/>
      <c r="J551" s="42"/>
      <c r="K551" s="42"/>
      <c r="L551" s="42"/>
      <c r="M551" s="42"/>
      <c r="N551" s="42"/>
      <c r="O551" s="42"/>
      <c r="P551" s="42"/>
      <c r="Q551" s="42"/>
      <c r="R551" s="42"/>
      <c r="S551" s="42"/>
      <c r="T551" s="42"/>
      <c r="U551" s="42"/>
      <c r="V551" s="174"/>
      <c r="W551" s="42"/>
      <c r="X551" s="42"/>
      <c r="Y551" s="42"/>
      <c r="Z551" s="42"/>
      <c r="AA551" s="42"/>
      <c r="AB551" s="42"/>
      <c r="AC551" s="42"/>
      <c r="AD551" s="42"/>
    </row>
    <row r="552" ht="15.75" customHeight="1">
      <c r="A552" s="42"/>
      <c r="B552" s="42"/>
      <c r="C552" s="42"/>
      <c r="D552" s="42"/>
      <c r="E552" s="42"/>
      <c r="F552" s="42"/>
      <c r="G552" s="42"/>
      <c r="H552" s="42"/>
      <c r="I552" s="42"/>
      <c r="J552" s="42"/>
      <c r="K552" s="42"/>
      <c r="L552" s="42"/>
      <c r="M552" s="42"/>
      <c r="N552" s="42"/>
      <c r="O552" s="42"/>
      <c r="P552" s="42"/>
      <c r="Q552" s="42"/>
      <c r="R552" s="42"/>
      <c r="S552" s="42"/>
      <c r="T552" s="42"/>
      <c r="U552" s="42"/>
      <c r="V552" s="174"/>
      <c r="W552" s="42"/>
      <c r="X552" s="42"/>
      <c r="Y552" s="42"/>
      <c r="Z552" s="42"/>
      <c r="AA552" s="42"/>
      <c r="AB552" s="42"/>
      <c r="AC552" s="42"/>
      <c r="AD552" s="42"/>
    </row>
    <row r="553" ht="15.75" customHeight="1">
      <c r="A553" s="42"/>
      <c r="B553" s="42"/>
      <c r="C553" s="42"/>
      <c r="D553" s="42"/>
      <c r="E553" s="42"/>
      <c r="F553" s="42"/>
      <c r="G553" s="42"/>
      <c r="H553" s="42"/>
      <c r="I553" s="42"/>
      <c r="J553" s="42"/>
      <c r="K553" s="42"/>
      <c r="L553" s="42"/>
      <c r="M553" s="42"/>
      <c r="N553" s="42"/>
      <c r="O553" s="42"/>
      <c r="P553" s="42"/>
      <c r="Q553" s="42"/>
      <c r="R553" s="42"/>
      <c r="S553" s="42"/>
      <c r="T553" s="42"/>
      <c r="U553" s="42"/>
      <c r="V553" s="174"/>
      <c r="W553" s="42"/>
      <c r="X553" s="42"/>
      <c r="Y553" s="42"/>
      <c r="Z553" s="42"/>
      <c r="AA553" s="42"/>
      <c r="AB553" s="42"/>
      <c r="AC553" s="42"/>
      <c r="AD553" s="42"/>
    </row>
    <row r="554" ht="15.75" customHeight="1">
      <c r="A554" s="42"/>
      <c r="B554" s="42"/>
      <c r="C554" s="42"/>
      <c r="D554" s="42"/>
      <c r="E554" s="42"/>
      <c r="F554" s="42"/>
      <c r="G554" s="42"/>
      <c r="H554" s="42"/>
      <c r="I554" s="42"/>
      <c r="J554" s="42"/>
      <c r="K554" s="42"/>
      <c r="L554" s="42"/>
      <c r="M554" s="42"/>
      <c r="N554" s="42"/>
      <c r="O554" s="42"/>
      <c r="P554" s="42"/>
      <c r="Q554" s="42"/>
      <c r="R554" s="42"/>
      <c r="S554" s="42"/>
      <c r="T554" s="42"/>
      <c r="U554" s="42"/>
      <c r="V554" s="174"/>
      <c r="W554" s="42"/>
      <c r="X554" s="42"/>
      <c r="Y554" s="42"/>
      <c r="Z554" s="42"/>
      <c r="AA554" s="42"/>
      <c r="AB554" s="42"/>
      <c r="AC554" s="42"/>
      <c r="AD554" s="42"/>
    </row>
    <row r="555" ht="15.75" customHeight="1">
      <c r="A555" s="42"/>
      <c r="B555" s="42"/>
      <c r="C555" s="42"/>
      <c r="D555" s="42"/>
      <c r="E555" s="42"/>
      <c r="F555" s="42"/>
      <c r="G555" s="42"/>
      <c r="H555" s="42"/>
      <c r="I555" s="42"/>
      <c r="J555" s="42"/>
      <c r="K555" s="42"/>
      <c r="L555" s="42"/>
      <c r="M555" s="42"/>
      <c r="N555" s="42"/>
      <c r="O555" s="42"/>
      <c r="P555" s="42"/>
      <c r="Q555" s="42"/>
      <c r="R555" s="42"/>
      <c r="S555" s="42"/>
      <c r="T555" s="42"/>
      <c r="U555" s="42"/>
      <c r="V555" s="174"/>
      <c r="W555" s="42"/>
      <c r="X555" s="42"/>
      <c r="Y555" s="42"/>
      <c r="Z555" s="42"/>
      <c r="AA555" s="42"/>
      <c r="AB555" s="42"/>
      <c r="AC555" s="42"/>
      <c r="AD555" s="42"/>
    </row>
    <row r="556" ht="15.75" customHeight="1">
      <c r="A556" s="42"/>
      <c r="B556" s="42"/>
      <c r="C556" s="42"/>
      <c r="D556" s="42"/>
      <c r="E556" s="42"/>
      <c r="F556" s="42"/>
      <c r="G556" s="42"/>
      <c r="H556" s="42"/>
      <c r="I556" s="42"/>
      <c r="J556" s="42"/>
      <c r="K556" s="42"/>
      <c r="L556" s="42"/>
      <c r="M556" s="42"/>
      <c r="N556" s="42"/>
      <c r="O556" s="42"/>
      <c r="P556" s="42"/>
      <c r="Q556" s="42"/>
      <c r="R556" s="42"/>
      <c r="S556" s="42"/>
      <c r="T556" s="42"/>
      <c r="U556" s="42"/>
      <c r="V556" s="174"/>
      <c r="W556" s="42"/>
      <c r="X556" s="42"/>
      <c r="Y556" s="42"/>
      <c r="Z556" s="42"/>
      <c r="AA556" s="42"/>
      <c r="AB556" s="42"/>
      <c r="AC556" s="42"/>
      <c r="AD556" s="42"/>
    </row>
    <row r="557" ht="15.75" customHeight="1">
      <c r="A557" s="42"/>
      <c r="B557" s="42"/>
      <c r="C557" s="42"/>
      <c r="D557" s="42"/>
      <c r="E557" s="42"/>
      <c r="F557" s="42"/>
      <c r="G557" s="42"/>
      <c r="H557" s="42"/>
      <c r="I557" s="42"/>
      <c r="J557" s="42"/>
      <c r="K557" s="42"/>
      <c r="L557" s="42"/>
      <c r="M557" s="42"/>
      <c r="N557" s="42"/>
      <c r="O557" s="42"/>
      <c r="P557" s="42"/>
      <c r="Q557" s="42"/>
      <c r="R557" s="42"/>
      <c r="S557" s="42"/>
      <c r="T557" s="42"/>
      <c r="U557" s="42"/>
      <c r="V557" s="174"/>
      <c r="W557" s="42"/>
      <c r="X557" s="42"/>
      <c r="Y557" s="42"/>
      <c r="Z557" s="42"/>
      <c r="AA557" s="42"/>
      <c r="AB557" s="42"/>
      <c r="AC557" s="42"/>
      <c r="AD557" s="42"/>
    </row>
    <row r="558" ht="15.75" customHeight="1">
      <c r="A558" s="42"/>
      <c r="B558" s="42"/>
      <c r="C558" s="42"/>
      <c r="D558" s="42"/>
      <c r="E558" s="42"/>
      <c r="F558" s="42"/>
      <c r="G558" s="42"/>
      <c r="H558" s="42"/>
      <c r="I558" s="42"/>
      <c r="J558" s="42"/>
      <c r="K558" s="42"/>
      <c r="L558" s="42"/>
      <c r="M558" s="42"/>
      <c r="N558" s="42"/>
      <c r="O558" s="42"/>
      <c r="P558" s="42"/>
      <c r="Q558" s="42"/>
      <c r="R558" s="42"/>
      <c r="S558" s="42"/>
      <c r="T558" s="42"/>
      <c r="U558" s="42"/>
      <c r="V558" s="174"/>
      <c r="W558" s="42"/>
      <c r="X558" s="42"/>
      <c r="Y558" s="42"/>
      <c r="Z558" s="42"/>
      <c r="AA558" s="42"/>
      <c r="AB558" s="42"/>
      <c r="AC558" s="42"/>
      <c r="AD558" s="42"/>
    </row>
    <row r="559" ht="15.75" customHeight="1">
      <c r="A559" s="42"/>
      <c r="B559" s="42"/>
      <c r="C559" s="42"/>
      <c r="D559" s="42"/>
      <c r="E559" s="42"/>
      <c r="F559" s="42"/>
      <c r="G559" s="42"/>
      <c r="H559" s="42"/>
      <c r="I559" s="42"/>
      <c r="J559" s="42"/>
      <c r="K559" s="42"/>
      <c r="L559" s="42"/>
      <c r="M559" s="42"/>
      <c r="N559" s="42"/>
      <c r="O559" s="42"/>
      <c r="P559" s="42"/>
      <c r="Q559" s="42"/>
      <c r="R559" s="42"/>
      <c r="S559" s="42"/>
      <c r="T559" s="42"/>
      <c r="U559" s="42"/>
      <c r="V559" s="174"/>
      <c r="W559" s="42"/>
      <c r="X559" s="42"/>
      <c r="Y559" s="42"/>
      <c r="Z559" s="42"/>
      <c r="AA559" s="42"/>
      <c r="AB559" s="42"/>
      <c r="AC559" s="42"/>
      <c r="AD559" s="42"/>
    </row>
    <row r="560" ht="15.75" customHeight="1">
      <c r="A560" s="42"/>
      <c r="B560" s="42"/>
      <c r="C560" s="42"/>
      <c r="D560" s="42"/>
      <c r="E560" s="42"/>
      <c r="F560" s="42"/>
      <c r="G560" s="42"/>
      <c r="H560" s="42"/>
      <c r="I560" s="42"/>
      <c r="J560" s="42"/>
      <c r="K560" s="42"/>
      <c r="L560" s="42"/>
      <c r="M560" s="42"/>
      <c r="N560" s="42"/>
      <c r="O560" s="42"/>
      <c r="P560" s="42"/>
      <c r="Q560" s="42"/>
      <c r="R560" s="42"/>
      <c r="S560" s="42"/>
      <c r="T560" s="42"/>
      <c r="U560" s="42"/>
      <c r="V560" s="174"/>
      <c r="W560" s="42"/>
      <c r="X560" s="42"/>
      <c r="Y560" s="42"/>
      <c r="Z560" s="42"/>
      <c r="AA560" s="42"/>
      <c r="AB560" s="42"/>
      <c r="AC560" s="42"/>
      <c r="AD560" s="42"/>
    </row>
    <row r="561" ht="15.75" customHeight="1">
      <c r="A561" s="42"/>
      <c r="B561" s="42"/>
      <c r="C561" s="42"/>
      <c r="D561" s="42"/>
      <c r="E561" s="42"/>
      <c r="F561" s="42"/>
      <c r="G561" s="42"/>
      <c r="H561" s="42"/>
      <c r="I561" s="42"/>
      <c r="J561" s="42"/>
      <c r="K561" s="42"/>
      <c r="L561" s="42"/>
      <c r="M561" s="42"/>
      <c r="N561" s="42"/>
      <c r="O561" s="42"/>
      <c r="P561" s="42"/>
      <c r="Q561" s="42"/>
      <c r="R561" s="42"/>
      <c r="S561" s="42"/>
      <c r="T561" s="42"/>
      <c r="U561" s="42"/>
      <c r="V561" s="174"/>
      <c r="W561" s="42"/>
      <c r="X561" s="42"/>
      <c r="Y561" s="42"/>
      <c r="Z561" s="42"/>
      <c r="AA561" s="42"/>
      <c r="AB561" s="42"/>
      <c r="AC561" s="42"/>
      <c r="AD561" s="42"/>
    </row>
    <row r="562" ht="15.75" customHeight="1">
      <c r="A562" s="42"/>
      <c r="B562" s="42"/>
      <c r="C562" s="42"/>
      <c r="D562" s="42"/>
      <c r="E562" s="42"/>
      <c r="F562" s="42"/>
      <c r="G562" s="42"/>
      <c r="H562" s="42"/>
      <c r="I562" s="42"/>
      <c r="J562" s="42"/>
      <c r="K562" s="42"/>
      <c r="L562" s="42"/>
      <c r="M562" s="42"/>
      <c r="N562" s="42"/>
      <c r="O562" s="42"/>
      <c r="P562" s="42"/>
      <c r="Q562" s="42"/>
      <c r="R562" s="42"/>
      <c r="S562" s="42"/>
      <c r="T562" s="42"/>
      <c r="U562" s="42"/>
      <c r="V562" s="174"/>
      <c r="W562" s="42"/>
      <c r="X562" s="42"/>
      <c r="Y562" s="42"/>
      <c r="Z562" s="42"/>
      <c r="AA562" s="42"/>
      <c r="AB562" s="42"/>
      <c r="AC562" s="42"/>
      <c r="AD562" s="42"/>
    </row>
    <row r="563" ht="15.75" customHeight="1">
      <c r="A563" s="42"/>
      <c r="B563" s="42"/>
      <c r="C563" s="42"/>
      <c r="D563" s="42"/>
      <c r="E563" s="42"/>
      <c r="F563" s="42"/>
      <c r="G563" s="42"/>
      <c r="H563" s="42"/>
      <c r="I563" s="42"/>
      <c r="J563" s="42"/>
      <c r="K563" s="42"/>
      <c r="L563" s="42"/>
      <c r="M563" s="42"/>
      <c r="N563" s="42"/>
      <c r="O563" s="42"/>
      <c r="P563" s="42"/>
      <c r="Q563" s="42"/>
      <c r="R563" s="42"/>
      <c r="S563" s="42"/>
      <c r="T563" s="42"/>
      <c r="U563" s="42"/>
      <c r="V563" s="174"/>
      <c r="W563" s="42"/>
      <c r="X563" s="42"/>
      <c r="Y563" s="42"/>
      <c r="Z563" s="42"/>
      <c r="AA563" s="42"/>
      <c r="AB563" s="42"/>
      <c r="AC563" s="42"/>
      <c r="AD563" s="42"/>
    </row>
    <row r="564" ht="15.75" customHeight="1">
      <c r="A564" s="42"/>
      <c r="B564" s="42"/>
      <c r="C564" s="42"/>
      <c r="D564" s="42"/>
      <c r="E564" s="42"/>
      <c r="F564" s="42"/>
      <c r="G564" s="42"/>
      <c r="H564" s="42"/>
      <c r="I564" s="42"/>
      <c r="J564" s="42"/>
      <c r="K564" s="42"/>
      <c r="L564" s="42"/>
      <c r="M564" s="42"/>
      <c r="N564" s="42"/>
      <c r="O564" s="42"/>
      <c r="P564" s="42"/>
      <c r="Q564" s="42"/>
      <c r="R564" s="42"/>
      <c r="S564" s="42"/>
      <c r="T564" s="42"/>
      <c r="U564" s="42"/>
      <c r="V564" s="174"/>
      <c r="W564" s="42"/>
      <c r="X564" s="42"/>
      <c r="Y564" s="42"/>
      <c r="Z564" s="42"/>
      <c r="AA564" s="42"/>
      <c r="AB564" s="42"/>
      <c r="AC564" s="42"/>
      <c r="AD564" s="42"/>
    </row>
    <row r="565" ht="15.75" customHeight="1">
      <c r="A565" s="42"/>
      <c r="B565" s="42"/>
      <c r="C565" s="42"/>
      <c r="D565" s="42"/>
      <c r="E565" s="42"/>
      <c r="F565" s="42"/>
      <c r="G565" s="42"/>
      <c r="H565" s="42"/>
      <c r="I565" s="42"/>
      <c r="J565" s="42"/>
      <c r="K565" s="42"/>
      <c r="L565" s="42"/>
      <c r="M565" s="42"/>
      <c r="N565" s="42"/>
      <c r="O565" s="42"/>
      <c r="P565" s="42"/>
      <c r="Q565" s="42"/>
      <c r="R565" s="42"/>
      <c r="S565" s="42"/>
      <c r="T565" s="42"/>
      <c r="U565" s="42"/>
      <c r="V565" s="174"/>
      <c r="W565" s="42"/>
      <c r="X565" s="42"/>
      <c r="Y565" s="42"/>
      <c r="Z565" s="42"/>
      <c r="AA565" s="42"/>
      <c r="AB565" s="42"/>
      <c r="AC565" s="42"/>
      <c r="AD565" s="42"/>
    </row>
    <row r="566" ht="15.75" customHeight="1">
      <c r="A566" s="42"/>
      <c r="B566" s="42"/>
      <c r="C566" s="42"/>
      <c r="D566" s="42"/>
      <c r="E566" s="42"/>
      <c r="F566" s="42"/>
      <c r="G566" s="42"/>
      <c r="H566" s="42"/>
      <c r="I566" s="42"/>
      <c r="J566" s="42"/>
      <c r="K566" s="42"/>
      <c r="L566" s="42"/>
      <c r="M566" s="42"/>
      <c r="N566" s="42"/>
      <c r="O566" s="42"/>
      <c r="P566" s="42"/>
      <c r="Q566" s="42"/>
      <c r="R566" s="42"/>
      <c r="S566" s="42"/>
      <c r="T566" s="42"/>
      <c r="U566" s="42"/>
      <c r="V566" s="174"/>
      <c r="W566" s="42"/>
      <c r="X566" s="42"/>
      <c r="Y566" s="42"/>
      <c r="Z566" s="42"/>
      <c r="AA566" s="42"/>
      <c r="AB566" s="42"/>
      <c r="AC566" s="42"/>
      <c r="AD566" s="42"/>
    </row>
    <row r="567" ht="15.75" customHeight="1">
      <c r="A567" s="42"/>
      <c r="B567" s="42"/>
      <c r="C567" s="42"/>
      <c r="D567" s="42"/>
      <c r="E567" s="42"/>
      <c r="F567" s="42"/>
      <c r="G567" s="42"/>
      <c r="H567" s="42"/>
      <c r="I567" s="42"/>
      <c r="J567" s="42"/>
      <c r="K567" s="42"/>
      <c r="L567" s="42"/>
      <c r="M567" s="42"/>
      <c r="N567" s="42"/>
      <c r="O567" s="42"/>
      <c r="P567" s="42"/>
      <c r="Q567" s="42"/>
      <c r="R567" s="42"/>
      <c r="S567" s="42"/>
      <c r="T567" s="42"/>
      <c r="U567" s="42"/>
      <c r="V567" s="174"/>
      <c r="W567" s="42"/>
      <c r="X567" s="42"/>
      <c r="Y567" s="42"/>
      <c r="Z567" s="42"/>
      <c r="AA567" s="42"/>
      <c r="AB567" s="42"/>
      <c r="AC567" s="42"/>
      <c r="AD567" s="42"/>
    </row>
    <row r="568" ht="15.75" customHeight="1">
      <c r="A568" s="42"/>
      <c r="B568" s="42"/>
      <c r="C568" s="42"/>
      <c r="D568" s="42"/>
      <c r="E568" s="42"/>
      <c r="F568" s="42"/>
      <c r="G568" s="42"/>
      <c r="H568" s="42"/>
      <c r="I568" s="42"/>
      <c r="J568" s="42"/>
      <c r="K568" s="42"/>
      <c r="L568" s="42"/>
      <c r="M568" s="42"/>
      <c r="N568" s="42"/>
      <c r="O568" s="42"/>
      <c r="P568" s="42"/>
      <c r="Q568" s="42"/>
      <c r="R568" s="42"/>
      <c r="S568" s="42"/>
      <c r="T568" s="42"/>
      <c r="U568" s="42"/>
      <c r="V568" s="174"/>
      <c r="W568" s="42"/>
      <c r="X568" s="42"/>
      <c r="Y568" s="42"/>
      <c r="Z568" s="42"/>
      <c r="AA568" s="42"/>
      <c r="AB568" s="42"/>
      <c r="AC568" s="42"/>
      <c r="AD568" s="42"/>
    </row>
    <row r="569" ht="15.75" customHeight="1">
      <c r="A569" s="42"/>
      <c r="B569" s="42"/>
      <c r="C569" s="42"/>
      <c r="D569" s="42"/>
      <c r="E569" s="42"/>
      <c r="F569" s="42"/>
      <c r="G569" s="42"/>
      <c r="H569" s="42"/>
      <c r="I569" s="42"/>
      <c r="J569" s="42"/>
      <c r="K569" s="42"/>
      <c r="L569" s="42"/>
      <c r="M569" s="42"/>
      <c r="N569" s="42"/>
      <c r="O569" s="42"/>
      <c r="P569" s="42"/>
      <c r="Q569" s="42"/>
      <c r="R569" s="42"/>
      <c r="S569" s="42"/>
      <c r="T569" s="42"/>
      <c r="U569" s="42"/>
      <c r="V569" s="174"/>
      <c r="W569" s="42"/>
      <c r="X569" s="42"/>
      <c r="Y569" s="42"/>
      <c r="Z569" s="42"/>
      <c r="AA569" s="42"/>
      <c r="AB569" s="42"/>
      <c r="AC569" s="42"/>
      <c r="AD569" s="42"/>
    </row>
    <row r="570" ht="15.75" customHeight="1">
      <c r="A570" s="42"/>
      <c r="B570" s="42"/>
      <c r="C570" s="42"/>
      <c r="D570" s="42"/>
      <c r="E570" s="42"/>
      <c r="F570" s="42"/>
      <c r="G570" s="42"/>
      <c r="H570" s="42"/>
      <c r="I570" s="42"/>
      <c r="J570" s="42"/>
      <c r="K570" s="42"/>
      <c r="L570" s="42"/>
      <c r="M570" s="42"/>
      <c r="N570" s="42"/>
      <c r="O570" s="42"/>
      <c r="P570" s="42"/>
      <c r="Q570" s="42"/>
      <c r="R570" s="42"/>
      <c r="S570" s="42"/>
      <c r="T570" s="42"/>
      <c r="U570" s="42"/>
      <c r="V570" s="174"/>
      <c r="W570" s="42"/>
      <c r="X570" s="42"/>
      <c r="Y570" s="42"/>
      <c r="Z570" s="42"/>
      <c r="AA570" s="42"/>
      <c r="AB570" s="42"/>
      <c r="AC570" s="42"/>
      <c r="AD570" s="42"/>
    </row>
    <row r="571" ht="15.75" customHeight="1">
      <c r="A571" s="42"/>
      <c r="B571" s="42"/>
      <c r="C571" s="42"/>
      <c r="D571" s="42"/>
      <c r="E571" s="42"/>
      <c r="F571" s="42"/>
      <c r="G571" s="42"/>
      <c r="H571" s="42"/>
      <c r="I571" s="42"/>
      <c r="J571" s="42"/>
      <c r="K571" s="42"/>
      <c r="L571" s="42"/>
      <c r="M571" s="42"/>
      <c r="N571" s="42"/>
      <c r="O571" s="42"/>
      <c r="P571" s="42"/>
      <c r="Q571" s="42"/>
      <c r="R571" s="42"/>
      <c r="S571" s="42"/>
      <c r="T571" s="42"/>
      <c r="U571" s="42"/>
      <c r="V571" s="174"/>
      <c r="W571" s="42"/>
      <c r="X571" s="42"/>
      <c r="Y571" s="42"/>
      <c r="Z571" s="42"/>
      <c r="AA571" s="42"/>
      <c r="AB571" s="42"/>
      <c r="AC571" s="42"/>
      <c r="AD571" s="42"/>
    </row>
    <row r="572" ht="15.75" customHeight="1">
      <c r="A572" s="42"/>
      <c r="B572" s="42"/>
      <c r="C572" s="42"/>
      <c r="D572" s="42"/>
      <c r="E572" s="42"/>
      <c r="F572" s="42"/>
      <c r="G572" s="42"/>
      <c r="H572" s="42"/>
      <c r="I572" s="42"/>
      <c r="J572" s="42"/>
      <c r="K572" s="42"/>
      <c r="L572" s="42"/>
      <c r="M572" s="42"/>
      <c r="N572" s="42"/>
      <c r="O572" s="42"/>
      <c r="P572" s="42"/>
      <c r="Q572" s="42"/>
      <c r="R572" s="42"/>
      <c r="S572" s="42"/>
      <c r="T572" s="42"/>
      <c r="U572" s="42"/>
      <c r="V572" s="174"/>
      <c r="W572" s="42"/>
      <c r="X572" s="42"/>
      <c r="Y572" s="42"/>
      <c r="Z572" s="42"/>
      <c r="AA572" s="42"/>
      <c r="AB572" s="42"/>
      <c r="AC572" s="42"/>
      <c r="AD572" s="42"/>
    </row>
    <row r="573" ht="15.75" customHeight="1">
      <c r="A573" s="42"/>
      <c r="B573" s="42"/>
      <c r="C573" s="42"/>
      <c r="D573" s="42"/>
      <c r="E573" s="42"/>
      <c r="F573" s="42"/>
      <c r="G573" s="42"/>
      <c r="H573" s="42"/>
      <c r="I573" s="42"/>
      <c r="J573" s="42"/>
      <c r="K573" s="42"/>
      <c r="L573" s="42"/>
      <c r="M573" s="42"/>
      <c r="N573" s="42"/>
      <c r="O573" s="42"/>
      <c r="P573" s="42"/>
      <c r="Q573" s="42"/>
      <c r="R573" s="42"/>
      <c r="S573" s="42"/>
      <c r="T573" s="42"/>
      <c r="U573" s="42"/>
      <c r="V573" s="174"/>
      <c r="W573" s="42"/>
      <c r="X573" s="42"/>
      <c r="Y573" s="42"/>
      <c r="Z573" s="42"/>
      <c r="AA573" s="42"/>
      <c r="AB573" s="42"/>
      <c r="AC573" s="42"/>
      <c r="AD573" s="42"/>
    </row>
    <row r="574" ht="15.75" customHeight="1">
      <c r="A574" s="42"/>
      <c r="B574" s="42"/>
      <c r="C574" s="42"/>
      <c r="D574" s="42"/>
      <c r="E574" s="42"/>
      <c r="F574" s="42"/>
      <c r="G574" s="42"/>
      <c r="H574" s="42"/>
      <c r="I574" s="42"/>
      <c r="J574" s="42"/>
      <c r="K574" s="42"/>
      <c r="L574" s="42"/>
      <c r="M574" s="42"/>
      <c r="N574" s="42"/>
      <c r="O574" s="42"/>
      <c r="P574" s="42"/>
      <c r="Q574" s="42"/>
      <c r="R574" s="42"/>
      <c r="S574" s="42"/>
      <c r="T574" s="42"/>
      <c r="U574" s="42"/>
      <c r="V574" s="174"/>
      <c r="W574" s="42"/>
      <c r="X574" s="42"/>
      <c r="Y574" s="42"/>
      <c r="Z574" s="42"/>
      <c r="AA574" s="42"/>
      <c r="AB574" s="42"/>
      <c r="AC574" s="42"/>
      <c r="AD574" s="42"/>
    </row>
    <row r="575" ht="15.75" customHeight="1">
      <c r="A575" s="42"/>
      <c r="B575" s="42"/>
      <c r="C575" s="42"/>
      <c r="D575" s="42"/>
      <c r="E575" s="42"/>
      <c r="F575" s="42"/>
      <c r="G575" s="42"/>
      <c r="H575" s="42"/>
      <c r="I575" s="42"/>
      <c r="J575" s="42"/>
      <c r="K575" s="42"/>
      <c r="L575" s="42"/>
      <c r="M575" s="42"/>
      <c r="N575" s="42"/>
      <c r="O575" s="42"/>
      <c r="P575" s="42"/>
      <c r="Q575" s="42"/>
      <c r="R575" s="42"/>
      <c r="S575" s="42"/>
      <c r="T575" s="42"/>
      <c r="U575" s="42"/>
      <c r="V575" s="174"/>
      <c r="W575" s="42"/>
      <c r="X575" s="42"/>
      <c r="Y575" s="42"/>
      <c r="Z575" s="42"/>
      <c r="AA575" s="42"/>
      <c r="AB575" s="42"/>
      <c r="AC575" s="42"/>
      <c r="AD575" s="42"/>
    </row>
    <row r="576" ht="15.75" customHeight="1">
      <c r="A576" s="42"/>
      <c r="B576" s="42"/>
      <c r="C576" s="42"/>
      <c r="D576" s="42"/>
      <c r="E576" s="42"/>
      <c r="F576" s="42"/>
      <c r="G576" s="42"/>
      <c r="H576" s="42"/>
      <c r="I576" s="42"/>
      <c r="J576" s="42"/>
      <c r="K576" s="42"/>
      <c r="L576" s="42"/>
      <c r="M576" s="42"/>
      <c r="N576" s="42"/>
      <c r="O576" s="42"/>
      <c r="P576" s="42"/>
      <c r="Q576" s="42"/>
      <c r="R576" s="42"/>
      <c r="S576" s="42"/>
      <c r="T576" s="42"/>
      <c r="U576" s="42"/>
      <c r="V576" s="174"/>
      <c r="W576" s="42"/>
      <c r="X576" s="42"/>
      <c r="Y576" s="42"/>
      <c r="Z576" s="42"/>
      <c r="AA576" s="42"/>
      <c r="AB576" s="42"/>
      <c r="AC576" s="42"/>
      <c r="AD576" s="42"/>
    </row>
    <row r="577" ht="15.75" customHeight="1">
      <c r="A577" s="42"/>
      <c r="B577" s="42"/>
      <c r="C577" s="42"/>
      <c r="D577" s="42"/>
      <c r="E577" s="42"/>
      <c r="F577" s="42"/>
      <c r="G577" s="42"/>
      <c r="H577" s="42"/>
      <c r="I577" s="42"/>
      <c r="J577" s="42"/>
      <c r="K577" s="42"/>
      <c r="L577" s="42"/>
      <c r="M577" s="42"/>
      <c r="N577" s="42"/>
      <c r="O577" s="42"/>
      <c r="P577" s="42"/>
      <c r="Q577" s="42"/>
      <c r="R577" s="42"/>
      <c r="S577" s="42"/>
      <c r="T577" s="42"/>
      <c r="U577" s="42"/>
      <c r="V577" s="174"/>
      <c r="W577" s="42"/>
      <c r="X577" s="42"/>
      <c r="Y577" s="42"/>
      <c r="Z577" s="42"/>
      <c r="AA577" s="42"/>
      <c r="AB577" s="42"/>
      <c r="AC577" s="42"/>
      <c r="AD577" s="42"/>
    </row>
    <row r="578" ht="15.75" customHeight="1">
      <c r="A578" s="42"/>
      <c r="B578" s="42"/>
      <c r="C578" s="42"/>
      <c r="D578" s="42"/>
      <c r="E578" s="42"/>
      <c r="F578" s="42"/>
      <c r="G578" s="42"/>
      <c r="H578" s="42"/>
      <c r="I578" s="42"/>
      <c r="J578" s="42"/>
      <c r="K578" s="42"/>
      <c r="L578" s="42"/>
      <c r="M578" s="42"/>
      <c r="N578" s="42"/>
      <c r="O578" s="42"/>
      <c r="P578" s="42"/>
      <c r="Q578" s="42"/>
      <c r="R578" s="42"/>
      <c r="S578" s="42"/>
      <c r="T578" s="42"/>
      <c r="U578" s="42"/>
      <c r="V578" s="174"/>
      <c r="W578" s="42"/>
      <c r="X578" s="42"/>
      <c r="Y578" s="42"/>
      <c r="Z578" s="42"/>
      <c r="AA578" s="42"/>
      <c r="AB578" s="42"/>
      <c r="AC578" s="42"/>
      <c r="AD578" s="42"/>
    </row>
    <row r="579" ht="15.75" customHeight="1">
      <c r="A579" s="42"/>
      <c r="B579" s="42"/>
      <c r="C579" s="42"/>
      <c r="D579" s="42"/>
      <c r="E579" s="42"/>
      <c r="F579" s="42"/>
      <c r="G579" s="42"/>
      <c r="H579" s="42"/>
      <c r="I579" s="42"/>
      <c r="J579" s="42"/>
      <c r="K579" s="42"/>
      <c r="L579" s="42"/>
      <c r="M579" s="42"/>
      <c r="N579" s="42"/>
      <c r="O579" s="42"/>
      <c r="P579" s="42"/>
      <c r="Q579" s="42"/>
      <c r="R579" s="42"/>
      <c r="S579" s="42"/>
      <c r="T579" s="42"/>
      <c r="U579" s="42"/>
      <c r="V579" s="174"/>
      <c r="W579" s="42"/>
      <c r="X579" s="42"/>
      <c r="Y579" s="42"/>
      <c r="Z579" s="42"/>
      <c r="AA579" s="42"/>
      <c r="AB579" s="42"/>
      <c r="AC579" s="42"/>
      <c r="AD579" s="42"/>
    </row>
    <row r="580" ht="15.75" customHeight="1">
      <c r="A580" s="42"/>
      <c r="B580" s="42"/>
      <c r="C580" s="42"/>
      <c r="D580" s="42"/>
      <c r="E580" s="42"/>
      <c r="F580" s="42"/>
      <c r="G580" s="42"/>
      <c r="H580" s="42"/>
      <c r="I580" s="42"/>
      <c r="J580" s="42"/>
      <c r="K580" s="42"/>
      <c r="L580" s="42"/>
      <c r="M580" s="42"/>
      <c r="N580" s="42"/>
      <c r="O580" s="42"/>
      <c r="P580" s="42"/>
      <c r="Q580" s="42"/>
      <c r="R580" s="42"/>
      <c r="S580" s="42"/>
      <c r="T580" s="42"/>
      <c r="U580" s="42"/>
      <c r="V580" s="174"/>
      <c r="W580" s="42"/>
      <c r="X580" s="42"/>
      <c r="Y580" s="42"/>
      <c r="Z580" s="42"/>
      <c r="AA580" s="42"/>
      <c r="AB580" s="42"/>
      <c r="AC580" s="42"/>
      <c r="AD580" s="42"/>
    </row>
    <row r="581" ht="15.75" customHeight="1">
      <c r="A581" s="42"/>
      <c r="B581" s="42"/>
      <c r="C581" s="42"/>
      <c r="D581" s="42"/>
      <c r="E581" s="42"/>
      <c r="F581" s="42"/>
      <c r="G581" s="42"/>
      <c r="H581" s="42"/>
      <c r="I581" s="42"/>
      <c r="J581" s="42"/>
      <c r="K581" s="42"/>
      <c r="L581" s="42"/>
      <c r="M581" s="42"/>
      <c r="N581" s="42"/>
      <c r="O581" s="42"/>
      <c r="P581" s="42"/>
      <c r="Q581" s="42"/>
      <c r="R581" s="42"/>
      <c r="S581" s="42"/>
      <c r="T581" s="42"/>
      <c r="U581" s="42"/>
      <c r="V581" s="174"/>
      <c r="W581" s="42"/>
      <c r="X581" s="42"/>
      <c r="Y581" s="42"/>
      <c r="Z581" s="42"/>
      <c r="AA581" s="42"/>
      <c r="AB581" s="42"/>
      <c r="AC581" s="42"/>
      <c r="AD581" s="42"/>
    </row>
    <row r="582" ht="15.75" customHeight="1">
      <c r="A582" s="42"/>
      <c r="B582" s="42"/>
      <c r="C582" s="42"/>
      <c r="D582" s="42"/>
      <c r="E582" s="42"/>
      <c r="F582" s="42"/>
      <c r="G582" s="42"/>
      <c r="H582" s="42"/>
      <c r="I582" s="42"/>
      <c r="J582" s="42"/>
      <c r="K582" s="42"/>
      <c r="L582" s="42"/>
      <c r="M582" s="42"/>
      <c r="N582" s="42"/>
      <c r="O582" s="42"/>
      <c r="P582" s="42"/>
      <c r="Q582" s="42"/>
      <c r="R582" s="42"/>
      <c r="S582" s="42"/>
      <c r="T582" s="42"/>
      <c r="U582" s="42"/>
      <c r="V582" s="174"/>
      <c r="W582" s="42"/>
      <c r="X582" s="42"/>
      <c r="Y582" s="42"/>
      <c r="Z582" s="42"/>
      <c r="AA582" s="42"/>
      <c r="AB582" s="42"/>
      <c r="AC582" s="42"/>
      <c r="AD582" s="42"/>
    </row>
    <row r="583" ht="15.75" customHeight="1">
      <c r="A583" s="42"/>
      <c r="B583" s="42"/>
      <c r="C583" s="42"/>
      <c r="D583" s="42"/>
      <c r="E583" s="42"/>
      <c r="F583" s="42"/>
      <c r="G583" s="42"/>
      <c r="H583" s="42"/>
      <c r="I583" s="42"/>
      <c r="J583" s="42"/>
      <c r="K583" s="42"/>
      <c r="L583" s="42"/>
      <c r="M583" s="42"/>
      <c r="N583" s="42"/>
      <c r="O583" s="42"/>
      <c r="P583" s="42"/>
      <c r="Q583" s="42"/>
      <c r="R583" s="42"/>
      <c r="S583" s="42"/>
      <c r="T583" s="42"/>
      <c r="U583" s="42"/>
      <c r="V583" s="174"/>
      <c r="W583" s="42"/>
      <c r="X583" s="42"/>
      <c r="Y583" s="42"/>
      <c r="Z583" s="42"/>
      <c r="AA583" s="42"/>
      <c r="AB583" s="42"/>
      <c r="AC583" s="42"/>
      <c r="AD583" s="42"/>
    </row>
    <row r="584" ht="15.75" customHeight="1">
      <c r="A584" s="42"/>
      <c r="B584" s="42"/>
      <c r="C584" s="42"/>
      <c r="D584" s="42"/>
      <c r="E584" s="42"/>
      <c r="F584" s="42"/>
      <c r="G584" s="42"/>
      <c r="H584" s="42"/>
      <c r="I584" s="42"/>
      <c r="J584" s="42"/>
      <c r="K584" s="42"/>
      <c r="L584" s="42"/>
      <c r="M584" s="42"/>
      <c r="N584" s="42"/>
      <c r="O584" s="42"/>
      <c r="P584" s="42"/>
      <c r="Q584" s="42"/>
      <c r="R584" s="42"/>
      <c r="S584" s="42"/>
      <c r="T584" s="42"/>
      <c r="U584" s="42"/>
      <c r="V584" s="174"/>
      <c r="W584" s="42"/>
      <c r="X584" s="42"/>
      <c r="Y584" s="42"/>
      <c r="Z584" s="42"/>
      <c r="AA584" s="42"/>
      <c r="AB584" s="42"/>
      <c r="AC584" s="42"/>
      <c r="AD584" s="42"/>
    </row>
    <row r="585" ht="15.75" customHeight="1">
      <c r="A585" s="42"/>
      <c r="B585" s="42"/>
      <c r="C585" s="42"/>
      <c r="D585" s="42"/>
      <c r="E585" s="42"/>
      <c r="F585" s="42"/>
      <c r="G585" s="42"/>
      <c r="H585" s="42"/>
      <c r="I585" s="42"/>
      <c r="J585" s="42"/>
      <c r="K585" s="42"/>
      <c r="L585" s="42"/>
      <c r="M585" s="42"/>
      <c r="N585" s="42"/>
      <c r="O585" s="42"/>
      <c r="P585" s="42"/>
      <c r="Q585" s="42"/>
      <c r="R585" s="42"/>
      <c r="S585" s="42"/>
      <c r="T585" s="42"/>
      <c r="U585" s="42"/>
      <c r="V585" s="174"/>
      <c r="W585" s="42"/>
      <c r="X585" s="42"/>
      <c r="Y585" s="42"/>
      <c r="Z585" s="42"/>
      <c r="AA585" s="42"/>
      <c r="AB585" s="42"/>
      <c r="AC585" s="42"/>
      <c r="AD585" s="42"/>
    </row>
    <row r="586" ht="15.75" customHeight="1">
      <c r="A586" s="42"/>
      <c r="B586" s="42"/>
      <c r="C586" s="42"/>
      <c r="D586" s="42"/>
      <c r="E586" s="42"/>
      <c r="F586" s="42"/>
      <c r="G586" s="42"/>
      <c r="H586" s="42"/>
      <c r="I586" s="42"/>
      <c r="J586" s="42"/>
      <c r="K586" s="42"/>
      <c r="L586" s="42"/>
      <c r="M586" s="42"/>
      <c r="N586" s="42"/>
      <c r="O586" s="42"/>
      <c r="P586" s="42"/>
      <c r="Q586" s="42"/>
      <c r="R586" s="42"/>
      <c r="S586" s="42"/>
      <c r="T586" s="42"/>
      <c r="U586" s="42"/>
      <c r="V586" s="174"/>
      <c r="W586" s="42"/>
      <c r="X586" s="42"/>
      <c r="Y586" s="42"/>
      <c r="Z586" s="42"/>
      <c r="AA586" s="42"/>
      <c r="AB586" s="42"/>
      <c r="AC586" s="42"/>
      <c r="AD586" s="42"/>
    </row>
    <row r="587" ht="15.75" customHeight="1">
      <c r="A587" s="42"/>
      <c r="B587" s="42"/>
      <c r="C587" s="42"/>
      <c r="D587" s="42"/>
      <c r="E587" s="42"/>
      <c r="F587" s="42"/>
      <c r="G587" s="42"/>
      <c r="H587" s="42"/>
      <c r="I587" s="42"/>
      <c r="J587" s="42"/>
      <c r="K587" s="42"/>
      <c r="L587" s="42"/>
      <c r="M587" s="42"/>
      <c r="N587" s="42"/>
      <c r="O587" s="42"/>
      <c r="P587" s="42"/>
      <c r="Q587" s="42"/>
      <c r="R587" s="42"/>
      <c r="S587" s="42"/>
      <c r="T587" s="42"/>
      <c r="U587" s="42"/>
      <c r="V587" s="174"/>
      <c r="W587" s="42"/>
      <c r="X587" s="42"/>
      <c r="Y587" s="42"/>
      <c r="Z587" s="42"/>
      <c r="AA587" s="42"/>
      <c r="AB587" s="42"/>
      <c r="AC587" s="42"/>
      <c r="AD587" s="42"/>
    </row>
    <row r="588" ht="15.75" customHeight="1">
      <c r="A588" s="42"/>
      <c r="B588" s="42"/>
      <c r="C588" s="42"/>
      <c r="D588" s="42"/>
      <c r="E588" s="42"/>
      <c r="F588" s="42"/>
      <c r="G588" s="42"/>
      <c r="H588" s="42"/>
      <c r="I588" s="42"/>
      <c r="J588" s="42"/>
      <c r="K588" s="42"/>
      <c r="L588" s="42"/>
      <c r="M588" s="42"/>
      <c r="N588" s="42"/>
      <c r="O588" s="42"/>
      <c r="P588" s="42"/>
      <c r="Q588" s="42"/>
      <c r="R588" s="42"/>
      <c r="S588" s="42"/>
      <c r="T588" s="42"/>
      <c r="U588" s="42"/>
      <c r="V588" s="174"/>
      <c r="W588" s="42"/>
      <c r="X588" s="42"/>
      <c r="Y588" s="42"/>
      <c r="Z588" s="42"/>
      <c r="AA588" s="42"/>
      <c r="AB588" s="42"/>
      <c r="AC588" s="42"/>
      <c r="AD588" s="42"/>
    </row>
    <row r="589" ht="15.75" customHeight="1">
      <c r="A589" s="42"/>
      <c r="B589" s="42"/>
      <c r="C589" s="42"/>
      <c r="D589" s="42"/>
      <c r="E589" s="42"/>
      <c r="F589" s="42"/>
      <c r="G589" s="42"/>
      <c r="H589" s="42"/>
      <c r="I589" s="42"/>
      <c r="J589" s="42"/>
      <c r="K589" s="42"/>
      <c r="L589" s="42"/>
      <c r="M589" s="42"/>
      <c r="N589" s="42"/>
      <c r="O589" s="42"/>
      <c r="P589" s="42"/>
      <c r="Q589" s="42"/>
      <c r="R589" s="42"/>
      <c r="S589" s="42"/>
      <c r="T589" s="42"/>
      <c r="U589" s="42"/>
      <c r="V589" s="174"/>
      <c r="W589" s="42"/>
      <c r="X589" s="42"/>
      <c r="Y589" s="42"/>
      <c r="Z589" s="42"/>
      <c r="AA589" s="42"/>
      <c r="AB589" s="42"/>
      <c r="AC589" s="42"/>
      <c r="AD589" s="42"/>
    </row>
    <row r="590" ht="15.75" customHeight="1">
      <c r="A590" s="42"/>
      <c r="B590" s="42"/>
      <c r="C590" s="42"/>
      <c r="D590" s="42"/>
      <c r="E590" s="42"/>
      <c r="F590" s="42"/>
      <c r="G590" s="42"/>
      <c r="H590" s="42"/>
      <c r="I590" s="42"/>
      <c r="J590" s="42"/>
      <c r="K590" s="42"/>
      <c r="L590" s="42"/>
      <c r="M590" s="42"/>
      <c r="N590" s="42"/>
      <c r="O590" s="42"/>
      <c r="P590" s="42"/>
      <c r="Q590" s="42"/>
      <c r="R590" s="42"/>
      <c r="S590" s="42"/>
      <c r="T590" s="42"/>
      <c r="U590" s="42"/>
      <c r="V590" s="174"/>
      <c r="W590" s="42"/>
      <c r="X590" s="42"/>
      <c r="Y590" s="42"/>
      <c r="Z590" s="42"/>
      <c r="AA590" s="42"/>
      <c r="AB590" s="42"/>
      <c r="AC590" s="42"/>
      <c r="AD590" s="42"/>
    </row>
    <row r="591" ht="15.75" customHeight="1">
      <c r="A591" s="42"/>
      <c r="B591" s="42"/>
      <c r="C591" s="42"/>
      <c r="D591" s="42"/>
      <c r="E591" s="42"/>
      <c r="F591" s="42"/>
      <c r="G591" s="42"/>
      <c r="H591" s="42"/>
      <c r="I591" s="42"/>
      <c r="J591" s="42"/>
      <c r="K591" s="42"/>
      <c r="L591" s="42"/>
      <c r="M591" s="42"/>
      <c r="N591" s="42"/>
      <c r="O591" s="42"/>
      <c r="P591" s="42"/>
      <c r="Q591" s="42"/>
      <c r="R591" s="42"/>
      <c r="S591" s="42"/>
      <c r="T591" s="42"/>
      <c r="U591" s="42"/>
      <c r="V591" s="174"/>
      <c r="W591" s="42"/>
      <c r="X591" s="42"/>
      <c r="Y591" s="42"/>
      <c r="Z591" s="42"/>
      <c r="AA591" s="42"/>
      <c r="AB591" s="42"/>
      <c r="AC591" s="42"/>
      <c r="AD591" s="42"/>
    </row>
    <row r="592" ht="15.75" customHeight="1">
      <c r="A592" s="42"/>
      <c r="B592" s="42"/>
      <c r="C592" s="42"/>
      <c r="D592" s="42"/>
      <c r="E592" s="42"/>
      <c r="F592" s="42"/>
      <c r="G592" s="42"/>
      <c r="H592" s="42"/>
      <c r="I592" s="42"/>
      <c r="J592" s="42"/>
      <c r="K592" s="42"/>
      <c r="L592" s="42"/>
      <c r="M592" s="42"/>
      <c r="N592" s="42"/>
      <c r="O592" s="42"/>
      <c r="P592" s="42"/>
      <c r="Q592" s="42"/>
      <c r="R592" s="42"/>
      <c r="S592" s="42"/>
      <c r="T592" s="42"/>
      <c r="U592" s="42"/>
      <c r="V592" s="174"/>
      <c r="W592" s="42"/>
      <c r="X592" s="42"/>
      <c r="Y592" s="42"/>
      <c r="Z592" s="42"/>
      <c r="AA592" s="42"/>
      <c r="AB592" s="42"/>
      <c r="AC592" s="42"/>
      <c r="AD592" s="42"/>
    </row>
    <row r="593" ht="15.75" customHeight="1">
      <c r="A593" s="42"/>
      <c r="B593" s="42"/>
      <c r="C593" s="42"/>
      <c r="D593" s="42"/>
      <c r="E593" s="42"/>
      <c r="F593" s="42"/>
      <c r="G593" s="42"/>
      <c r="H593" s="42"/>
      <c r="I593" s="42"/>
      <c r="J593" s="42"/>
      <c r="K593" s="42"/>
      <c r="L593" s="42"/>
      <c r="M593" s="42"/>
      <c r="N593" s="42"/>
      <c r="O593" s="42"/>
      <c r="P593" s="42"/>
      <c r="Q593" s="42"/>
      <c r="R593" s="42"/>
      <c r="S593" s="42"/>
      <c r="T593" s="42"/>
      <c r="U593" s="42"/>
      <c r="V593" s="174"/>
      <c r="W593" s="42"/>
      <c r="X593" s="42"/>
      <c r="Y593" s="42"/>
      <c r="Z593" s="42"/>
      <c r="AA593" s="42"/>
      <c r="AB593" s="42"/>
      <c r="AC593" s="42"/>
      <c r="AD593" s="42"/>
    </row>
    <row r="594" ht="15.75" customHeight="1">
      <c r="A594" s="42"/>
      <c r="B594" s="42"/>
      <c r="C594" s="42"/>
      <c r="D594" s="42"/>
      <c r="E594" s="42"/>
      <c r="F594" s="42"/>
      <c r="G594" s="42"/>
      <c r="H594" s="42"/>
      <c r="I594" s="42"/>
      <c r="J594" s="42"/>
      <c r="K594" s="42"/>
      <c r="L594" s="42"/>
      <c r="M594" s="42"/>
      <c r="N594" s="42"/>
      <c r="O594" s="42"/>
      <c r="P594" s="42"/>
      <c r="Q594" s="42"/>
      <c r="R594" s="42"/>
      <c r="S594" s="42"/>
      <c r="T594" s="42"/>
      <c r="U594" s="42"/>
      <c r="V594" s="174"/>
      <c r="W594" s="42"/>
      <c r="X594" s="42"/>
      <c r="Y594" s="42"/>
      <c r="Z594" s="42"/>
      <c r="AA594" s="42"/>
      <c r="AB594" s="42"/>
      <c r="AC594" s="42"/>
      <c r="AD594" s="42"/>
    </row>
    <row r="595" ht="15.75" customHeight="1">
      <c r="A595" s="42"/>
      <c r="B595" s="42"/>
      <c r="C595" s="42"/>
      <c r="D595" s="42"/>
      <c r="E595" s="42"/>
      <c r="F595" s="42"/>
      <c r="G595" s="42"/>
      <c r="H595" s="42"/>
      <c r="I595" s="42"/>
      <c r="J595" s="42"/>
      <c r="K595" s="42"/>
      <c r="L595" s="42"/>
      <c r="M595" s="42"/>
      <c r="N595" s="42"/>
      <c r="O595" s="42"/>
      <c r="P595" s="42"/>
      <c r="Q595" s="42"/>
      <c r="R595" s="42"/>
      <c r="S595" s="42"/>
      <c r="T595" s="42"/>
      <c r="U595" s="42"/>
      <c r="V595" s="174"/>
      <c r="W595" s="42"/>
      <c r="X595" s="42"/>
      <c r="Y595" s="42"/>
      <c r="Z595" s="42"/>
      <c r="AA595" s="42"/>
      <c r="AB595" s="42"/>
      <c r="AC595" s="42"/>
      <c r="AD595" s="42"/>
    </row>
    <row r="596" ht="15.75" customHeight="1">
      <c r="A596" s="42"/>
      <c r="B596" s="42"/>
      <c r="C596" s="42"/>
      <c r="D596" s="42"/>
      <c r="E596" s="42"/>
      <c r="F596" s="42"/>
      <c r="G596" s="42"/>
      <c r="H596" s="42"/>
      <c r="I596" s="42"/>
      <c r="J596" s="42"/>
      <c r="K596" s="42"/>
      <c r="L596" s="42"/>
      <c r="M596" s="42"/>
      <c r="N596" s="42"/>
      <c r="O596" s="42"/>
      <c r="P596" s="42"/>
      <c r="Q596" s="42"/>
      <c r="R596" s="42"/>
      <c r="S596" s="42"/>
      <c r="T596" s="42"/>
      <c r="U596" s="42"/>
      <c r="V596" s="174"/>
      <c r="W596" s="42"/>
      <c r="X596" s="42"/>
      <c r="Y596" s="42"/>
      <c r="Z596" s="42"/>
      <c r="AA596" s="42"/>
      <c r="AB596" s="42"/>
      <c r="AC596" s="42"/>
      <c r="AD596" s="42"/>
    </row>
    <row r="597" ht="15.75" customHeight="1">
      <c r="A597" s="42"/>
      <c r="B597" s="42"/>
      <c r="C597" s="42"/>
      <c r="D597" s="42"/>
      <c r="E597" s="42"/>
      <c r="F597" s="42"/>
      <c r="G597" s="42"/>
      <c r="H597" s="42"/>
      <c r="I597" s="42"/>
      <c r="J597" s="42"/>
      <c r="K597" s="42"/>
      <c r="L597" s="42"/>
      <c r="M597" s="42"/>
      <c r="N597" s="42"/>
      <c r="O597" s="42"/>
      <c r="P597" s="42"/>
      <c r="Q597" s="42"/>
      <c r="R597" s="42"/>
      <c r="S597" s="42"/>
      <c r="T597" s="42"/>
      <c r="U597" s="42"/>
      <c r="V597" s="174"/>
      <c r="W597" s="42"/>
      <c r="X597" s="42"/>
      <c r="Y597" s="42"/>
      <c r="Z597" s="42"/>
      <c r="AA597" s="42"/>
      <c r="AB597" s="42"/>
      <c r="AC597" s="42"/>
      <c r="AD597" s="42"/>
    </row>
    <row r="598" ht="15.75" customHeight="1">
      <c r="A598" s="42"/>
      <c r="B598" s="42"/>
      <c r="C598" s="42"/>
      <c r="D598" s="42"/>
      <c r="E598" s="42"/>
      <c r="F598" s="42"/>
      <c r="G598" s="42"/>
      <c r="H598" s="42"/>
      <c r="I598" s="42"/>
      <c r="J598" s="42"/>
      <c r="K598" s="42"/>
      <c r="L598" s="42"/>
      <c r="M598" s="42"/>
      <c r="N598" s="42"/>
      <c r="O598" s="42"/>
      <c r="P598" s="42"/>
      <c r="Q598" s="42"/>
      <c r="R598" s="42"/>
      <c r="S598" s="42"/>
      <c r="T598" s="42"/>
      <c r="U598" s="42"/>
      <c r="V598" s="174"/>
      <c r="W598" s="42"/>
      <c r="X598" s="42"/>
      <c r="Y598" s="42"/>
      <c r="Z598" s="42"/>
      <c r="AA598" s="42"/>
      <c r="AB598" s="42"/>
      <c r="AC598" s="42"/>
      <c r="AD598" s="42"/>
    </row>
    <row r="599" ht="15.75" customHeight="1">
      <c r="A599" s="42"/>
      <c r="B599" s="42"/>
      <c r="C599" s="42"/>
      <c r="D599" s="42"/>
      <c r="E599" s="42"/>
      <c r="F599" s="42"/>
      <c r="G599" s="42"/>
      <c r="H599" s="42"/>
      <c r="I599" s="42"/>
      <c r="J599" s="42"/>
      <c r="K599" s="42"/>
      <c r="L599" s="42"/>
      <c r="M599" s="42"/>
      <c r="N599" s="42"/>
      <c r="O599" s="42"/>
      <c r="P599" s="42"/>
      <c r="Q599" s="42"/>
      <c r="R599" s="42"/>
      <c r="S599" s="42"/>
      <c r="T599" s="42"/>
      <c r="U599" s="42"/>
      <c r="V599" s="174"/>
      <c r="W599" s="42"/>
      <c r="X599" s="42"/>
      <c r="Y599" s="42"/>
      <c r="Z599" s="42"/>
      <c r="AA599" s="42"/>
      <c r="AB599" s="42"/>
      <c r="AC599" s="42"/>
      <c r="AD599" s="42"/>
    </row>
    <row r="600" ht="15.75" customHeight="1">
      <c r="A600" s="42"/>
      <c r="B600" s="42"/>
      <c r="C600" s="42"/>
      <c r="D600" s="42"/>
      <c r="E600" s="42"/>
      <c r="F600" s="42"/>
      <c r="G600" s="42"/>
      <c r="H600" s="42"/>
      <c r="I600" s="42"/>
      <c r="J600" s="42"/>
      <c r="K600" s="42"/>
      <c r="L600" s="42"/>
      <c r="M600" s="42"/>
      <c r="N600" s="42"/>
      <c r="O600" s="42"/>
      <c r="P600" s="42"/>
      <c r="Q600" s="42"/>
      <c r="R600" s="42"/>
      <c r="S600" s="42"/>
      <c r="T600" s="42"/>
      <c r="U600" s="42"/>
      <c r="V600" s="174"/>
      <c r="W600" s="42"/>
      <c r="X600" s="42"/>
      <c r="Y600" s="42"/>
      <c r="Z600" s="42"/>
      <c r="AA600" s="42"/>
      <c r="AB600" s="42"/>
      <c r="AC600" s="42"/>
      <c r="AD600" s="42"/>
    </row>
    <row r="601" ht="15.75" customHeight="1">
      <c r="A601" s="42"/>
      <c r="B601" s="42"/>
      <c r="C601" s="42"/>
      <c r="D601" s="42"/>
      <c r="E601" s="42"/>
      <c r="F601" s="42"/>
      <c r="G601" s="42"/>
      <c r="H601" s="42"/>
      <c r="I601" s="42"/>
      <c r="J601" s="42"/>
      <c r="K601" s="42"/>
      <c r="L601" s="42"/>
      <c r="M601" s="42"/>
      <c r="N601" s="42"/>
      <c r="O601" s="42"/>
      <c r="P601" s="42"/>
      <c r="Q601" s="42"/>
      <c r="R601" s="42"/>
      <c r="S601" s="42"/>
      <c r="T601" s="42"/>
      <c r="U601" s="42"/>
      <c r="V601" s="174"/>
      <c r="W601" s="42"/>
      <c r="X601" s="42"/>
      <c r="Y601" s="42"/>
      <c r="Z601" s="42"/>
      <c r="AA601" s="42"/>
      <c r="AB601" s="42"/>
      <c r="AC601" s="42"/>
      <c r="AD601" s="42"/>
    </row>
    <row r="602" ht="15.75" customHeight="1">
      <c r="A602" s="42"/>
      <c r="B602" s="42"/>
      <c r="C602" s="42"/>
      <c r="D602" s="42"/>
      <c r="E602" s="42"/>
      <c r="F602" s="42"/>
      <c r="G602" s="42"/>
      <c r="H602" s="42"/>
      <c r="I602" s="42"/>
      <c r="J602" s="42"/>
      <c r="K602" s="42"/>
      <c r="L602" s="42"/>
      <c r="M602" s="42"/>
      <c r="N602" s="42"/>
      <c r="O602" s="42"/>
      <c r="P602" s="42"/>
      <c r="Q602" s="42"/>
      <c r="R602" s="42"/>
      <c r="S602" s="42"/>
      <c r="T602" s="42"/>
      <c r="U602" s="42"/>
      <c r="V602" s="174"/>
      <c r="W602" s="42"/>
      <c r="X602" s="42"/>
      <c r="Y602" s="42"/>
      <c r="Z602" s="42"/>
      <c r="AA602" s="42"/>
      <c r="AB602" s="42"/>
      <c r="AC602" s="42"/>
      <c r="AD602" s="42"/>
    </row>
    <row r="603" ht="15.75" customHeight="1">
      <c r="A603" s="42"/>
      <c r="B603" s="42"/>
      <c r="C603" s="42"/>
      <c r="D603" s="42"/>
      <c r="E603" s="42"/>
      <c r="F603" s="42"/>
      <c r="G603" s="42"/>
      <c r="H603" s="42"/>
      <c r="I603" s="42"/>
      <c r="J603" s="42"/>
      <c r="K603" s="42"/>
      <c r="L603" s="42"/>
      <c r="M603" s="42"/>
      <c r="N603" s="42"/>
      <c r="O603" s="42"/>
      <c r="P603" s="42"/>
      <c r="Q603" s="42"/>
      <c r="R603" s="42"/>
      <c r="S603" s="42"/>
      <c r="T603" s="42"/>
      <c r="U603" s="42"/>
      <c r="V603" s="174"/>
      <c r="W603" s="42"/>
      <c r="X603" s="42"/>
      <c r="Y603" s="42"/>
      <c r="Z603" s="42"/>
      <c r="AA603" s="42"/>
      <c r="AB603" s="42"/>
      <c r="AC603" s="42"/>
      <c r="AD603" s="42"/>
    </row>
    <row r="604" ht="15.75" customHeight="1">
      <c r="A604" s="42"/>
      <c r="B604" s="42"/>
      <c r="C604" s="42"/>
      <c r="D604" s="42"/>
      <c r="E604" s="42"/>
      <c r="F604" s="42"/>
      <c r="G604" s="42"/>
      <c r="H604" s="42"/>
      <c r="I604" s="42"/>
      <c r="J604" s="42"/>
      <c r="K604" s="42"/>
      <c r="L604" s="42"/>
      <c r="M604" s="42"/>
      <c r="N604" s="42"/>
      <c r="O604" s="42"/>
      <c r="P604" s="42"/>
      <c r="Q604" s="42"/>
      <c r="R604" s="42"/>
      <c r="S604" s="42"/>
      <c r="T604" s="42"/>
      <c r="U604" s="42"/>
      <c r="V604" s="174"/>
      <c r="W604" s="42"/>
      <c r="X604" s="42"/>
      <c r="Y604" s="42"/>
      <c r="Z604" s="42"/>
      <c r="AA604" s="42"/>
      <c r="AB604" s="42"/>
      <c r="AC604" s="42"/>
      <c r="AD604" s="42"/>
    </row>
    <row r="605" ht="15.75" customHeight="1">
      <c r="A605" s="42"/>
      <c r="B605" s="42"/>
      <c r="C605" s="42"/>
      <c r="D605" s="42"/>
      <c r="E605" s="42"/>
      <c r="F605" s="42"/>
      <c r="G605" s="42"/>
      <c r="H605" s="42"/>
      <c r="I605" s="42"/>
      <c r="J605" s="42"/>
      <c r="K605" s="42"/>
      <c r="L605" s="42"/>
      <c r="M605" s="42"/>
      <c r="N605" s="42"/>
      <c r="O605" s="42"/>
      <c r="P605" s="42"/>
      <c r="Q605" s="42"/>
      <c r="R605" s="42"/>
      <c r="S605" s="42"/>
      <c r="T605" s="42"/>
      <c r="U605" s="42"/>
      <c r="V605" s="174"/>
      <c r="W605" s="42"/>
      <c r="X605" s="42"/>
      <c r="Y605" s="42"/>
      <c r="Z605" s="42"/>
      <c r="AA605" s="42"/>
      <c r="AB605" s="42"/>
      <c r="AC605" s="42"/>
      <c r="AD605" s="42"/>
    </row>
    <row r="606" ht="15.75" customHeight="1">
      <c r="A606" s="42"/>
      <c r="B606" s="42"/>
      <c r="C606" s="42"/>
      <c r="D606" s="42"/>
      <c r="E606" s="42"/>
      <c r="F606" s="42"/>
      <c r="G606" s="42"/>
      <c r="H606" s="42"/>
      <c r="I606" s="42"/>
      <c r="J606" s="42"/>
      <c r="K606" s="42"/>
      <c r="L606" s="42"/>
      <c r="M606" s="42"/>
      <c r="N606" s="42"/>
      <c r="O606" s="42"/>
      <c r="P606" s="42"/>
      <c r="Q606" s="42"/>
      <c r="R606" s="42"/>
      <c r="S606" s="42"/>
      <c r="T606" s="42"/>
      <c r="U606" s="42"/>
      <c r="V606" s="174"/>
      <c r="W606" s="42"/>
      <c r="X606" s="42"/>
      <c r="Y606" s="42"/>
      <c r="Z606" s="42"/>
      <c r="AA606" s="42"/>
      <c r="AB606" s="42"/>
      <c r="AC606" s="42"/>
      <c r="AD606" s="42"/>
    </row>
    <row r="607" ht="15.75" customHeight="1">
      <c r="A607" s="42"/>
      <c r="B607" s="42"/>
      <c r="C607" s="42"/>
      <c r="D607" s="42"/>
      <c r="E607" s="42"/>
      <c r="F607" s="42"/>
      <c r="G607" s="42"/>
      <c r="H607" s="42"/>
      <c r="I607" s="42"/>
      <c r="J607" s="42"/>
      <c r="K607" s="42"/>
      <c r="L607" s="42"/>
      <c r="M607" s="42"/>
      <c r="N607" s="42"/>
      <c r="O607" s="42"/>
      <c r="P607" s="42"/>
      <c r="Q607" s="42"/>
      <c r="R607" s="42"/>
      <c r="S607" s="42"/>
      <c r="T607" s="42"/>
      <c r="U607" s="42"/>
      <c r="V607" s="174"/>
      <c r="W607" s="42"/>
      <c r="X607" s="42"/>
      <c r="Y607" s="42"/>
      <c r="Z607" s="42"/>
      <c r="AA607" s="42"/>
      <c r="AB607" s="42"/>
      <c r="AC607" s="42"/>
      <c r="AD607" s="42"/>
    </row>
    <row r="608" ht="15.75" customHeight="1">
      <c r="A608" s="42"/>
      <c r="B608" s="42"/>
      <c r="C608" s="42"/>
      <c r="D608" s="42"/>
      <c r="E608" s="42"/>
      <c r="F608" s="42"/>
      <c r="G608" s="42"/>
      <c r="H608" s="42"/>
      <c r="I608" s="42"/>
      <c r="J608" s="42"/>
      <c r="K608" s="42"/>
      <c r="L608" s="42"/>
      <c r="M608" s="42"/>
      <c r="N608" s="42"/>
      <c r="O608" s="42"/>
      <c r="P608" s="42"/>
      <c r="Q608" s="42"/>
      <c r="R608" s="42"/>
      <c r="S608" s="42"/>
      <c r="T608" s="42"/>
      <c r="U608" s="42"/>
      <c r="V608" s="174"/>
      <c r="W608" s="42"/>
      <c r="X608" s="42"/>
      <c r="Y608" s="42"/>
      <c r="Z608" s="42"/>
      <c r="AA608" s="42"/>
      <c r="AB608" s="42"/>
      <c r="AC608" s="42"/>
      <c r="AD608" s="42"/>
    </row>
    <row r="609" ht="15.75" customHeight="1">
      <c r="A609" s="42"/>
      <c r="B609" s="42"/>
      <c r="C609" s="42"/>
      <c r="D609" s="42"/>
      <c r="E609" s="42"/>
      <c r="F609" s="42"/>
      <c r="G609" s="42"/>
      <c r="H609" s="42"/>
      <c r="I609" s="42"/>
      <c r="J609" s="42"/>
      <c r="K609" s="42"/>
      <c r="L609" s="42"/>
      <c r="M609" s="42"/>
      <c r="N609" s="42"/>
      <c r="O609" s="42"/>
      <c r="P609" s="42"/>
      <c r="Q609" s="42"/>
      <c r="R609" s="42"/>
      <c r="S609" s="42"/>
      <c r="T609" s="42"/>
      <c r="U609" s="42"/>
      <c r="V609" s="174"/>
      <c r="W609" s="42"/>
      <c r="X609" s="42"/>
      <c r="Y609" s="42"/>
      <c r="Z609" s="42"/>
      <c r="AA609" s="42"/>
      <c r="AB609" s="42"/>
      <c r="AC609" s="42"/>
      <c r="AD609" s="42"/>
    </row>
    <row r="610" ht="15.75" customHeight="1">
      <c r="A610" s="42"/>
      <c r="B610" s="42"/>
      <c r="C610" s="42"/>
      <c r="D610" s="42"/>
      <c r="E610" s="42"/>
      <c r="F610" s="42"/>
      <c r="G610" s="42"/>
      <c r="H610" s="42"/>
      <c r="I610" s="42"/>
      <c r="J610" s="42"/>
      <c r="K610" s="42"/>
      <c r="L610" s="42"/>
      <c r="M610" s="42"/>
      <c r="N610" s="42"/>
      <c r="O610" s="42"/>
      <c r="P610" s="42"/>
      <c r="Q610" s="42"/>
      <c r="R610" s="42"/>
      <c r="S610" s="42"/>
      <c r="T610" s="42"/>
      <c r="U610" s="42"/>
      <c r="V610" s="174"/>
      <c r="W610" s="42"/>
      <c r="X610" s="42"/>
      <c r="Y610" s="42"/>
      <c r="Z610" s="42"/>
      <c r="AA610" s="42"/>
      <c r="AB610" s="42"/>
      <c r="AC610" s="42"/>
      <c r="AD610" s="42"/>
    </row>
    <row r="611" ht="15.75" customHeight="1">
      <c r="A611" s="42"/>
      <c r="B611" s="42"/>
      <c r="C611" s="42"/>
      <c r="D611" s="42"/>
      <c r="E611" s="42"/>
      <c r="F611" s="42"/>
      <c r="G611" s="42"/>
      <c r="H611" s="42"/>
      <c r="I611" s="42"/>
      <c r="J611" s="42"/>
      <c r="K611" s="42"/>
      <c r="L611" s="42"/>
      <c r="M611" s="42"/>
      <c r="N611" s="42"/>
      <c r="O611" s="42"/>
      <c r="P611" s="42"/>
      <c r="Q611" s="42"/>
      <c r="R611" s="42"/>
      <c r="S611" s="42"/>
      <c r="T611" s="42"/>
      <c r="U611" s="42"/>
      <c r="V611" s="174"/>
      <c r="W611" s="42"/>
      <c r="X611" s="42"/>
      <c r="Y611" s="42"/>
      <c r="Z611" s="42"/>
      <c r="AA611" s="42"/>
      <c r="AB611" s="42"/>
      <c r="AC611" s="42"/>
      <c r="AD611" s="42"/>
    </row>
    <row r="612" ht="15.75" customHeight="1">
      <c r="A612" s="42"/>
      <c r="B612" s="42"/>
      <c r="C612" s="42"/>
      <c r="D612" s="42"/>
      <c r="E612" s="42"/>
      <c r="F612" s="42"/>
      <c r="G612" s="42"/>
      <c r="H612" s="42"/>
      <c r="I612" s="42"/>
      <c r="J612" s="42"/>
      <c r="K612" s="42"/>
      <c r="L612" s="42"/>
      <c r="M612" s="42"/>
      <c r="N612" s="42"/>
      <c r="O612" s="42"/>
      <c r="P612" s="42"/>
      <c r="Q612" s="42"/>
      <c r="R612" s="42"/>
      <c r="S612" s="42"/>
      <c r="T612" s="42"/>
      <c r="U612" s="42"/>
      <c r="V612" s="174"/>
      <c r="W612" s="42"/>
      <c r="X612" s="42"/>
      <c r="Y612" s="42"/>
      <c r="Z612" s="42"/>
      <c r="AA612" s="42"/>
      <c r="AB612" s="42"/>
      <c r="AC612" s="42"/>
      <c r="AD612" s="42"/>
    </row>
    <row r="613" ht="15.75" customHeight="1">
      <c r="A613" s="42"/>
      <c r="B613" s="42"/>
      <c r="C613" s="42"/>
      <c r="D613" s="42"/>
      <c r="E613" s="42"/>
      <c r="F613" s="42"/>
      <c r="G613" s="42"/>
      <c r="H613" s="42"/>
      <c r="I613" s="42"/>
      <c r="J613" s="42"/>
      <c r="K613" s="42"/>
      <c r="L613" s="42"/>
      <c r="M613" s="42"/>
      <c r="N613" s="42"/>
      <c r="O613" s="42"/>
      <c r="P613" s="42"/>
      <c r="Q613" s="42"/>
      <c r="R613" s="42"/>
      <c r="S613" s="42"/>
      <c r="T613" s="42"/>
      <c r="U613" s="42"/>
      <c r="V613" s="174"/>
      <c r="W613" s="42"/>
      <c r="X613" s="42"/>
      <c r="Y613" s="42"/>
      <c r="Z613" s="42"/>
      <c r="AA613" s="42"/>
      <c r="AB613" s="42"/>
      <c r="AC613" s="42"/>
      <c r="AD613" s="42"/>
    </row>
    <row r="614" ht="15.75" customHeight="1">
      <c r="A614" s="42"/>
      <c r="B614" s="42"/>
      <c r="C614" s="42"/>
      <c r="D614" s="42"/>
      <c r="E614" s="42"/>
      <c r="F614" s="42"/>
      <c r="G614" s="42"/>
      <c r="H614" s="42"/>
      <c r="I614" s="42"/>
      <c r="J614" s="42"/>
      <c r="K614" s="42"/>
      <c r="L614" s="42"/>
      <c r="M614" s="42"/>
      <c r="N614" s="42"/>
      <c r="O614" s="42"/>
      <c r="P614" s="42"/>
      <c r="Q614" s="42"/>
      <c r="R614" s="42"/>
      <c r="S614" s="42"/>
      <c r="T614" s="42"/>
      <c r="U614" s="42"/>
      <c r="V614" s="174"/>
      <c r="W614" s="42"/>
      <c r="X614" s="42"/>
      <c r="Y614" s="42"/>
      <c r="Z614" s="42"/>
      <c r="AA614" s="42"/>
      <c r="AB614" s="42"/>
      <c r="AC614" s="42"/>
      <c r="AD614" s="42"/>
    </row>
    <row r="615" ht="15.75" customHeight="1">
      <c r="A615" s="42"/>
      <c r="B615" s="42"/>
      <c r="C615" s="42"/>
      <c r="D615" s="42"/>
      <c r="E615" s="42"/>
      <c r="F615" s="42"/>
      <c r="G615" s="42"/>
      <c r="H615" s="42"/>
      <c r="I615" s="42"/>
      <c r="J615" s="42"/>
      <c r="K615" s="42"/>
      <c r="L615" s="42"/>
      <c r="M615" s="42"/>
      <c r="N615" s="42"/>
      <c r="O615" s="42"/>
      <c r="P615" s="42"/>
      <c r="Q615" s="42"/>
      <c r="R615" s="42"/>
      <c r="S615" s="42"/>
      <c r="T615" s="42"/>
      <c r="U615" s="42"/>
      <c r="V615" s="174"/>
      <c r="W615" s="42"/>
      <c r="X615" s="42"/>
      <c r="Y615" s="42"/>
      <c r="Z615" s="42"/>
      <c r="AA615" s="42"/>
      <c r="AB615" s="42"/>
      <c r="AC615" s="42"/>
      <c r="AD615" s="42"/>
    </row>
    <row r="616" ht="15.75" customHeight="1">
      <c r="A616" s="42"/>
      <c r="B616" s="42"/>
      <c r="C616" s="42"/>
      <c r="D616" s="42"/>
      <c r="E616" s="42"/>
      <c r="F616" s="42"/>
      <c r="G616" s="42"/>
      <c r="H616" s="42"/>
      <c r="I616" s="42"/>
      <c r="J616" s="42"/>
      <c r="K616" s="42"/>
      <c r="L616" s="42"/>
      <c r="M616" s="42"/>
      <c r="N616" s="42"/>
      <c r="O616" s="42"/>
      <c r="P616" s="42"/>
      <c r="Q616" s="42"/>
      <c r="R616" s="42"/>
      <c r="S616" s="42"/>
      <c r="T616" s="42"/>
      <c r="U616" s="42"/>
      <c r="V616" s="174"/>
      <c r="W616" s="42"/>
      <c r="X616" s="42"/>
      <c r="Y616" s="42"/>
      <c r="Z616" s="42"/>
      <c r="AA616" s="42"/>
      <c r="AB616" s="42"/>
      <c r="AC616" s="42"/>
      <c r="AD616" s="42"/>
    </row>
    <row r="617" ht="15.75" customHeight="1">
      <c r="A617" s="42"/>
      <c r="B617" s="42"/>
      <c r="C617" s="42"/>
      <c r="D617" s="42"/>
      <c r="E617" s="42"/>
      <c r="F617" s="42"/>
      <c r="G617" s="42"/>
      <c r="H617" s="42"/>
      <c r="I617" s="42"/>
      <c r="J617" s="42"/>
      <c r="K617" s="42"/>
      <c r="L617" s="42"/>
      <c r="M617" s="42"/>
      <c r="N617" s="42"/>
      <c r="O617" s="42"/>
      <c r="P617" s="42"/>
      <c r="Q617" s="42"/>
      <c r="R617" s="42"/>
      <c r="S617" s="42"/>
      <c r="T617" s="42"/>
      <c r="U617" s="42"/>
      <c r="V617" s="174"/>
      <c r="W617" s="42"/>
      <c r="X617" s="42"/>
      <c r="Y617" s="42"/>
      <c r="Z617" s="42"/>
      <c r="AA617" s="42"/>
      <c r="AB617" s="42"/>
      <c r="AC617" s="42"/>
      <c r="AD617" s="42"/>
    </row>
    <row r="618" ht="15.75" customHeight="1">
      <c r="A618" s="42"/>
      <c r="B618" s="42"/>
      <c r="C618" s="42"/>
      <c r="D618" s="42"/>
      <c r="E618" s="42"/>
      <c r="F618" s="42"/>
      <c r="G618" s="42"/>
      <c r="H618" s="42"/>
      <c r="I618" s="42"/>
      <c r="J618" s="42"/>
      <c r="K618" s="42"/>
      <c r="L618" s="42"/>
      <c r="M618" s="42"/>
      <c r="N618" s="42"/>
      <c r="O618" s="42"/>
      <c r="P618" s="42"/>
      <c r="Q618" s="42"/>
      <c r="R618" s="42"/>
      <c r="S618" s="42"/>
      <c r="T618" s="42"/>
      <c r="U618" s="42"/>
      <c r="V618" s="174"/>
      <c r="W618" s="42"/>
      <c r="X618" s="42"/>
      <c r="Y618" s="42"/>
      <c r="Z618" s="42"/>
      <c r="AA618" s="42"/>
      <c r="AB618" s="42"/>
      <c r="AC618" s="42"/>
      <c r="AD618" s="42"/>
    </row>
    <row r="619" ht="15.75" customHeight="1">
      <c r="A619" s="42"/>
      <c r="B619" s="42"/>
      <c r="C619" s="42"/>
      <c r="D619" s="42"/>
      <c r="E619" s="42"/>
      <c r="F619" s="42"/>
      <c r="G619" s="42"/>
      <c r="H619" s="42"/>
      <c r="I619" s="42"/>
      <c r="J619" s="42"/>
      <c r="K619" s="42"/>
      <c r="L619" s="42"/>
      <c r="M619" s="42"/>
      <c r="N619" s="42"/>
      <c r="O619" s="42"/>
      <c r="P619" s="42"/>
      <c r="Q619" s="42"/>
      <c r="R619" s="42"/>
      <c r="S619" s="42"/>
      <c r="T619" s="42"/>
      <c r="U619" s="42"/>
      <c r="V619" s="174"/>
      <c r="W619" s="42"/>
      <c r="X619" s="42"/>
      <c r="Y619" s="42"/>
      <c r="Z619" s="42"/>
      <c r="AA619" s="42"/>
      <c r="AB619" s="42"/>
      <c r="AC619" s="42"/>
      <c r="AD619" s="42"/>
    </row>
    <row r="620" ht="15.75" customHeight="1">
      <c r="A620" s="42"/>
      <c r="B620" s="42"/>
      <c r="C620" s="42"/>
      <c r="D620" s="42"/>
      <c r="E620" s="42"/>
      <c r="F620" s="42"/>
      <c r="G620" s="42"/>
      <c r="H620" s="42"/>
      <c r="I620" s="42"/>
      <c r="J620" s="42"/>
      <c r="K620" s="42"/>
      <c r="L620" s="42"/>
      <c r="M620" s="42"/>
      <c r="N620" s="42"/>
      <c r="O620" s="42"/>
      <c r="P620" s="42"/>
      <c r="Q620" s="42"/>
      <c r="R620" s="42"/>
      <c r="S620" s="42"/>
      <c r="T620" s="42"/>
      <c r="U620" s="42"/>
      <c r="V620" s="174"/>
      <c r="W620" s="42"/>
      <c r="X620" s="42"/>
      <c r="Y620" s="42"/>
      <c r="Z620" s="42"/>
      <c r="AA620" s="42"/>
      <c r="AB620" s="42"/>
      <c r="AC620" s="42"/>
      <c r="AD620" s="42"/>
    </row>
    <row r="621" ht="15.75" customHeight="1">
      <c r="A621" s="42"/>
      <c r="B621" s="42"/>
      <c r="C621" s="42"/>
      <c r="D621" s="42"/>
      <c r="E621" s="42"/>
      <c r="F621" s="42"/>
      <c r="G621" s="42"/>
      <c r="H621" s="42"/>
      <c r="I621" s="42"/>
      <c r="J621" s="42"/>
      <c r="K621" s="42"/>
      <c r="L621" s="42"/>
      <c r="M621" s="42"/>
      <c r="N621" s="42"/>
      <c r="O621" s="42"/>
      <c r="P621" s="42"/>
      <c r="Q621" s="42"/>
      <c r="R621" s="42"/>
      <c r="S621" s="42"/>
      <c r="T621" s="42"/>
      <c r="U621" s="42"/>
      <c r="V621" s="174"/>
      <c r="W621" s="42"/>
      <c r="X621" s="42"/>
      <c r="Y621" s="42"/>
      <c r="Z621" s="42"/>
      <c r="AA621" s="42"/>
      <c r="AB621" s="42"/>
      <c r="AC621" s="42"/>
      <c r="AD621" s="42"/>
    </row>
    <row r="622" ht="15.75" customHeight="1">
      <c r="A622" s="42"/>
      <c r="B622" s="42"/>
      <c r="C622" s="42"/>
      <c r="D622" s="42"/>
      <c r="E622" s="42"/>
      <c r="F622" s="42"/>
      <c r="G622" s="42"/>
      <c r="H622" s="42"/>
      <c r="I622" s="42"/>
      <c r="J622" s="42"/>
      <c r="K622" s="42"/>
      <c r="L622" s="42"/>
      <c r="M622" s="42"/>
      <c r="N622" s="42"/>
      <c r="O622" s="42"/>
      <c r="P622" s="42"/>
      <c r="Q622" s="42"/>
      <c r="R622" s="42"/>
      <c r="S622" s="42"/>
      <c r="T622" s="42"/>
      <c r="U622" s="42"/>
      <c r="V622" s="174"/>
      <c r="W622" s="42"/>
      <c r="X622" s="42"/>
      <c r="Y622" s="42"/>
      <c r="Z622" s="42"/>
      <c r="AA622" s="42"/>
      <c r="AB622" s="42"/>
      <c r="AC622" s="42"/>
      <c r="AD622" s="42"/>
    </row>
    <row r="623" ht="15.75" customHeight="1">
      <c r="A623" s="42"/>
      <c r="B623" s="42"/>
      <c r="C623" s="42"/>
      <c r="D623" s="42"/>
      <c r="E623" s="42"/>
      <c r="F623" s="42"/>
      <c r="G623" s="42"/>
      <c r="H623" s="42"/>
      <c r="I623" s="42"/>
      <c r="J623" s="42"/>
      <c r="K623" s="42"/>
      <c r="L623" s="42"/>
      <c r="M623" s="42"/>
      <c r="N623" s="42"/>
      <c r="O623" s="42"/>
      <c r="P623" s="42"/>
      <c r="Q623" s="42"/>
      <c r="R623" s="42"/>
      <c r="S623" s="42"/>
      <c r="T623" s="42"/>
      <c r="U623" s="42"/>
      <c r="V623" s="174"/>
      <c r="W623" s="42"/>
      <c r="X623" s="42"/>
      <c r="Y623" s="42"/>
      <c r="Z623" s="42"/>
      <c r="AA623" s="42"/>
      <c r="AB623" s="42"/>
      <c r="AC623" s="42"/>
      <c r="AD623" s="42"/>
    </row>
    <row r="624" ht="15.75" customHeight="1">
      <c r="A624" s="42"/>
      <c r="B624" s="42"/>
      <c r="C624" s="42"/>
      <c r="D624" s="42"/>
      <c r="E624" s="42"/>
      <c r="F624" s="42"/>
      <c r="G624" s="42"/>
      <c r="H624" s="42"/>
      <c r="I624" s="42"/>
      <c r="J624" s="42"/>
      <c r="K624" s="42"/>
      <c r="L624" s="42"/>
      <c r="M624" s="42"/>
      <c r="N624" s="42"/>
      <c r="O624" s="42"/>
      <c r="P624" s="42"/>
      <c r="Q624" s="42"/>
      <c r="R624" s="42"/>
      <c r="S624" s="42"/>
      <c r="T624" s="42"/>
      <c r="U624" s="42"/>
      <c r="V624" s="174"/>
      <c r="W624" s="42"/>
      <c r="X624" s="42"/>
      <c r="Y624" s="42"/>
      <c r="Z624" s="42"/>
      <c r="AA624" s="42"/>
      <c r="AB624" s="42"/>
      <c r="AC624" s="42"/>
      <c r="AD624" s="42"/>
    </row>
    <row r="625" ht="15.75" customHeight="1">
      <c r="A625" s="42"/>
      <c r="B625" s="42"/>
      <c r="C625" s="42"/>
      <c r="D625" s="42"/>
      <c r="E625" s="42"/>
      <c r="F625" s="42"/>
      <c r="G625" s="42"/>
      <c r="H625" s="42"/>
      <c r="I625" s="42"/>
      <c r="J625" s="42"/>
      <c r="K625" s="42"/>
      <c r="L625" s="42"/>
      <c r="M625" s="42"/>
      <c r="N625" s="42"/>
      <c r="O625" s="42"/>
      <c r="P625" s="42"/>
      <c r="Q625" s="42"/>
      <c r="R625" s="42"/>
      <c r="S625" s="42"/>
      <c r="T625" s="42"/>
      <c r="U625" s="42"/>
      <c r="V625" s="174"/>
      <c r="W625" s="42"/>
      <c r="X625" s="42"/>
      <c r="Y625" s="42"/>
      <c r="Z625" s="42"/>
      <c r="AA625" s="42"/>
      <c r="AB625" s="42"/>
      <c r="AC625" s="42"/>
      <c r="AD625" s="42"/>
    </row>
    <row r="626" ht="15.75" customHeight="1">
      <c r="A626" s="42"/>
      <c r="B626" s="42"/>
      <c r="C626" s="42"/>
      <c r="D626" s="42"/>
      <c r="E626" s="42"/>
      <c r="F626" s="42"/>
      <c r="G626" s="42"/>
      <c r="H626" s="42"/>
      <c r="I626" s="42"/>
      <c r="J626" s="42"/>
      <c r="K626" s="42"/>
      <c r="L626" s="42"/>
      <c r="M626" s="42"/>
      <c r="N626" s="42"/>
      <c r="O626" s="42"/>
      <c r="P626" s="42"/>
      <c r="Q626" s="42"/>
      <c r="R626" s="42"/>
      <c r="S626" s="42"/>
      <c r="T626" s="42"/>
      <c r="U626" s="42"/>
      <c r="V626" s="174"/>
      <c r="W626" s="42"/>
      <c r="X626" s="42"/>
      <c r="Y626" s="42"/>
      <c r="Z626" s="42"/>
      <c r="AA626" s="42"/>
      <c r="AB626" s="42"/>
      <c r="AC626" s="42"/>
      <c r="AD626" s="42"/>
    </row>
    <row r="627" ht="15.75" customHeight="1">
      <c r="A627" s="42"/>
      <c r="B627" s="42"/>
      <c r="C627" s="42"/>
      <c r="D627" s="42"/>
      <c r="E627" s="42"/>
      <c r="F627" s="42"/>
      <c r="G627" s="42"/>
      <c r="H627" s="42"/>
      <c r="I627" s="42"/>
      <c r="J627" s="42"/>
      <c r="K627" s="42"/>
      <c r="L627" s="42"/>
      <c r="M627" s="42"/>
      <c r="N627" s="42"/>
      <c r="O627" s="42"/>
      <c r="P627" s="42"/>
      <c r="Q627" s="42"/>
      <c r="R627" s="42"/>
      <c r="S627" s="42"/>
      <c r="T627" s="42"/>
      <c r="U627" s="42"/>
      <c r="V627" s="174"/>
      <c r="W627" s="42"/>
      <c r="X627" s="42"/>
      <c r="Y627" s="42"/>
      <c r="Z627" s="42"/>
      <c r="AA627" s="42"/>
      <c r="AB627" s="42"/>
      <c r="AC627" s="42"/>
      <c r="AD627" s="42"/>
    </row>
    <row r="628" ht="15.75" customHeight="1">
      <c r="A628" s="42"/>
      <c r="B628" s="42"/>
      <c r="C628" s="42"/>
      <c r="D628" s="42"/>
      <c r="E628" s="42"/>
      <c r="F628" s="42"/>
      <c r="G628" s="42"/>
      <c r="H628" s="42"/>
      <c r="I628" s="42"/>
      <c r="J628" s="42"/>
      <c r="K628" s="42"/>
      <c r="L628" s="42"/>
      <c r="M628" s="42"/>
      <c r="N628" s="42"/>
      <c r="O628" s="42"/>
      <c r="P628" s="42"/>
      <c r="Q628" s="42"/>
      <c r="R628" s="42"/>
      <c r="S628" s="42"/>
      <c r="T628" s="42"/>
      <c r="U628" s="42"/>
      <c r="V628" s="174"/>
      <c r="W628" s="42"/>
      <c r="X628" s="42"/>
      <c r="Y628" s="42"/>
      <c r="Z628" s="42"/>
      <c r="AA628" s="42"/>
      <c r="AB628" s="42"/>
      <c r="AC628" s="42"/>
      <c r="AD628" s="42"/>
    </row>
    <row r="629" ht="15.75" customHeight="1">
      <c r="A629" s="42"/>
      <c r="B629" s="42"/>
      <c r="C629" s="42"/>
      <c r="D629" s="42"/>
      <c r="E629" s="42"/>
      <c r="F629" s="42"/>
      <c r="G629" s="42"/>
      <c r="H629" s="42"/>
      <c r="I629" s="42"/>
      <c r="J629" s="42"/>
      <c r="K629" s="42"/>
      <c r="L629" s="42"/>
      <c r="M629" s="42"/>
      <c r="N629" s="42"/>
      <c r="O629" s="42"/>
      <c r="P629" s="42"/>
      <c r="Q629" s="42"/>
      <c r="R629" s="42"/>
      <c r="S629" s="42"/>
      <c r="T629" s="42"/>
      <c r="U629" s="42"/>
      <c r="V629" s="174"/>
      <c r="W629" s="42"/>
      <c r="X629" s="42"/>
      <c r="Y629" s="42"/>
      <c r="Z629" s="42"/>
      <c r="AA629" s="42"/>
      <c r="AB629" s="42"/>
      <c r="AC629" s="42"/>
      <c r="AD629" s="42"/>
    </row>
    <row r="630" ht="15.75" customHeight="1">
      <c r="A630" s="42"/>
      <c r="B630" s="42"/>
      <c r="C630" s="42"/>
      <c r="D630" s="42"/>
      <c r="E630" s="42"/>
      <c r="F630" s="42"/>
      <c r="G630" s="42"/>
      <c r="H630" s="42"/>
      <c r="I630" s="42"/>
      <c r="J630" s="42"/>
      <c r="K630" s="42"/>
      <c r="L630" s="42"/>
      <c r="M630" s="42"/>
      <c r="N630" s="42"/>
      <c r="O630" s="42"/>
      <c r="P630" s="42"/>
      <c r="Q630" s="42"/>
      <c r="R630" s="42"/>
      <c r="S630" s="42"/>
      <c r="T630" s="42"/>
      <c r="U630" s="42"/>
      <c r="V630" s="174"/>
      <c r="W630" s="42"/>
      <c r="X630" s="42"/>
      <c r="Y630" s="42"/>
      <c r="Z630" s="42"/>
      <c r="AA630" s="42"/>
      <c r="AB630" s="42"/>
      <c r="AC630" s="42"/>
      <c r="AD630" s="42"/>
    </row>
    <row r="631" ht="15.75" customHeight="1">
      <c r="A631" s="42"/>
      <c r="B631" s="42"/>
      <c r="C631" s="42"/>
      <c r="D631" s="42"/>
      <c r="E631" s="42"/>
      <c r="F631" s="42"/>
      <c r="G631" s="42"/>
      <c r="H631" s="42"/>
      <c r="I631" s="42"/>
      <c r="J631" s="42"/>
      <c r="K631" s="42"/>
      <c r="L631" s="42"/>
      <c r="M631" s="42"/>
      <c r="N631" s="42"/>
      <c r="O631" s="42"/>
      <c r="P631" s="42"/>
      <c r="Q631" s="42"/>
      <c r="R631" s="42"/>
      <c r="S631" s="42"/>
      <c r="T631" s="42"/>
      <c r="U631" s="42"/>
      <c r="V631" s="174"/>
      <c r="W631" s="42"/>
      <c r="X631" s="42"/>
      <c r="Y631" s="42"/>
      <c r="Z631" s="42"/>
      <c r="AA631" s="42"/>
      <c r="AB631" s="42"/>
      <c r="AC631" s="42"/>
      <c r="AD631" s="42"/>
    </row>
    <row r="632" ht="15.75" customHeight="1">
      <c r="A632" s="42"/>
      <c r="B632" s="42"/>
      <c r="C632" s="42"/>
      <c r="D632" s="42"/>
      <c r="E632" s="42"/>
      <c r="F632" s="42"/>
      <c r="G632" s="42"/>
      <c r="H632" s="42"/>
      <c r="I632" s="42"/>
      <c r="J632" s="42"/>
      <c r="K632" s="42"/>
      <c r="L632" s="42"/>
      <c r="M632" s="42"/>
      <c r="N632" s="42"/>
      <c r="O632" s="42"/>
      <c r="P632" s="42"/>
      <c r="Q632" s="42"/>
      <c r="R632" s="42"/>
      <c r="S632" s="42"/>
      <c r="T632" s="42"/>
      <c r="U632" s="42"/>
      <c r="V632" s="174"/>
      <c r="W632" s="42"/>
      <c r="X632" s="42"/>
      <c r="Y632" s="42"/>
      <c r="Z632" s="42"/>
      <c r="AA632" s="42"/>
      <c r="AB632" s="42"/>
      <c r="AC632" s="42"/>
      <c r="AD632" s="42"/>
    </row>
    <row r="633" ht="15.75" customHeight="1">
      <c r="A633" s="42"/>
      <c r="B633" s="42"/>
      <c r="C633" s="42"/>
      <c r="D633" s="42"/>
      <c r="E633" s="42"/>
      <c r="F633" s="42"/>
      <c r="G633" s="42"/>
      <c r="H633" s="42"/>
      <c r="I633" s="42"/>
      <c r="J633" s="42"/>
      <c r="K633" s="42"/>
      <c r="L633" s="42"/>
      <c r="M633" s="42"/>
      <c r="N633" s="42"/>
      <c r="O633" s="42"/>
      <c r="P633" s="42"/>
      <c r="Q633" s="42"/>
      <c r="R633" s="42"/>
      <c r="S633" s="42"/>
      <c r="T633" s="42"/>
      <c r="U633" s="42"/>
      <c r="V633" s="174"/>
      <c r="W633" s="42"/>
      <c r="X633" s="42"/>
      <c r="Y633" s="42"/>
      <c r="Z633" s="42"/>
      <c r="AA633" s="42"/>
      <c r="AB633" s="42"/>
      <c r="AC633" s="42"/>
      <c r="AD633" s="42"/>
    </row>
    <row r="634" ht="15.75" customHeight="1">
      <c r="A634" s="42"/>
      <c r="B634" s="42"/>
      <c r="C634" s="42"/>
      <c r="D634" s="42"/>
      <c r="E634" s="42"/>
      <c r="F634" s="42"/>
      <c r="G634" s="42"/>
      <c r="H634" s="42"/>
      <c r="I634" s="42"/>
      <c r="J634" s="42"/>
      <c r="K634" s="42"/>
      <c r="L634" s="42"/>
      <c r="M634" s="42"/>
      <c r="N634" s="42"/>
      <c r="O634" s="42"/>
      <c r="P634" s="42"/>
      <c r="Q634" s="42"/>
      <c r="R634" s="42"/>
      <c r="S634" s="42"/>
      <c r="T634" s="42"/>
      <c r="U634" s="42"/>
      <c r="V634" s="174"/>
      <c r="W634" s="42"/>
      <c r="X634" s="42"/>
      <c r="Y634" s="42"/>
      <c r="Z634" s="42"/>
      <c r="AA634" s="42"/>
      <c r="AB634" s="42"/>
      <c r="AC634" s="42"/>
      <c r="AD634" s="42"/>
    </row>
    <row r="635" ht="15.75" customHeight="1">
      <c r="A635" s="42"/>
      <c r="B635" s="42"/>
      <c r="C635" s="42"/>
      <c r="D635" s="42"/>
      <c r="E635" s="42"/>
      <c r="F635" s="42"/>
      <c r="G635" s="42"/>
      <c r="H635" s="42"/>
      <c r="I635" s="42"/>
      <c r="J635" s="42"/>
      <c r="K635" s="42"/>
      <c r="L635" s="42"/>
      <c r="M635" s="42"/>
      <c r="N635" s="42"/>
      <c r="O635" s="42"/>
      <c r="P635" s="42"/>
      <c r="Q635" s="42"/>
      <c r="R635" s="42"/>
      <c r="S635" s="42"/>
      <c r="T635" s="42"/>
      <c r="U635" s="42"/>
      <c r="V635" s="174"/>
      <c r="W635" s="42"/>
      <c r="X635" s="42"/>
      <c r="Y635" s="42"/>
      <c r="Z635" s="42"/>
      <c r="AA635" s="42"/>
      <c r="AB635" s="42"/>
      <c r="AC635" s="42"/>
      <c r="AD635" s="42"/>
    </row>
    <row r="636" ht="15.75" customHeight="1">
      <c r="A636" s="42"/>
      <c r="B636" s="42"/>
      <c r="C636" s="42"/>
      <c r="D636" s="42"/>
      <c r="E636" s="42"/>
      <c r="F636" s="42"/>
      <c r="G636" s="42"/>
      <c r="H636" s="42"/>
      <c r="I636" s="42"/>
      <c r="J636" s="42"/>
      <c r="K636" s="42"/>
      <c r="L636" s="42"/>
      <c r="M636" s="42"/>
      <c r="N636" s="42"/>
      <c r="O636" s="42"/>
      <c r="P636" s="42"/>
      <c r="Q636" s="42"/>
      <c r="R636" s="42"/>
      <c r="S636" s="42"/>
      <c r="T636" s="42"/>
      <c r="U636" s="42"/>
      <c r="V636" s="174"/>
      <c r="W636" s="42"/>
      <c r="X636" s="42"/>
      <c r="Y636" s="42"/>
      <c r="Z636" s="42"/>
      <c r="AA636" s="42"/>
      <c r="AB636" s="42"/>
      <c r="AC636" s="42"/>
      <c r="AD636" s="42"/>
    </row>
    <row r="637" ht="15.75" customHeight="1">
      <c r="A637" s="42"/>
      <c r="B637" s="42"/>
      <c r="C637" s="42"/>
      <c r="D637" s="42"/>
      <c r="E637" s="42"/>
      <c r="F637" s="42"/>
      <c r="G637" s="42"/>
      <c r="H637" s="42"/>
      <c r="I637" s="42"/>
      <c r="J637" s="42"/>
      <c r="K637" s="42"/>
      <c r="L637" s="42"/>
      <c r="M637" s="42"/>
      <c r="N637" s="42"/>
      <c r="O637" s="42"/>
      <c r="P637" s="42"/>
      <c r="Q637" s="42"/>
      <c r="R637" s="42"/>
      <c r="S637" s="42"/>
      <c r="T637" s="42"/>
      <c r="U637" s="42"/>
      <c r="V637" s="174"/>
      <c r="W637" s="42"/>
      <c r="X637" s="42"/>
      <c r="Y637" s="42"/>
      <c r="Z637" s="42"/>
      <c r="AA637" s="42"/>
      <c r="AB637" s="42"/>
      <c r="AC637" s="42"/>
      <c r="AD637" s="42"/>
    </row>
    <row r="638" ht="15.75" customHeight="1">
      <c r="A638" s="42"/>
      <c r="B638" s="42"/>
      <c r="C638" s="42"/>
      <c r="D638" s="42"/>
      <c r="E638" s="42"/>
      <c r="F638" s="42"/>
      <c r="G638" s="42"/>
      <c r="H638" s="42"/>
      <c r="I638" s="42"/>
      <c r="J638" s="42"/>
      <c r="K638" s="42"/>
      <c r="L638" s="42"/>
      <c r="M638" s="42"/>
      <c r="N638" s="42"/>
      <c r="O638" s="42"/>
      <c r="P638" s="42"/>
      <c r="Q638" s="42"/>
      <c r="R638" s="42"/>
      <c r="S638" s="42"/>
      <c r="T638" s="42"/>
      <c r="U638" s="42"/>
      <c r="V638" s="174"/>
      <c r="W638" s="42"/>
      <c r="X638" s="42"/>
      <c r="Y638" s="42"/>
      <c r="Z638" s="42"/>
      <c r="AA638" s="42"/>
      <c r="AB638" s="42"/>
      <c r="AC638" s="42"/>
      <c r="AD638" s="42"/>
    </row>
    <row r="639" ht="15.75" customHeight="1">
      <c r="A639" s="42"/>
      <c r="B639" s="42"/>
      <c r="C639" s="42"/>
      <c r="D639" s="42"/>
      <c r="E639" s="42"/>
      <c r="F639" s="42"/>
      <c r="G639" s="42"/>
      <c r="H639" s="42"/>
      <c r="I639" s="42"/>
      <c r="J639" s="42"/>
      <c r="K639" s="42"/>
      <c r="L639" s="42"/>
      <c r="M639" s="42"/>
      <c r="N639" s="42"/>
      <c r="O639" s="42"/>
      <c r="P639" s="42"/>
      <c r="Q639" s="42"/>
      <c r="R639" s="42"/>
      <c r="S639" s="42"/>
      <c r="T639" s="42"/>
      <c r="U639" s="42"/>
      <c r="V639" s="174"/>
      <c r="W639" s="42"/>
      <c r="X639" s="42"/>
      <c r="Y639" s="42"/>
      <c r="Z639" s="42"/>
      <c r="AA639" s="42"/>
      <c r="AB639" s="42"/>
      <c r="AC639" s="42"/>
      <c r="AD639" s="42"/>
    </row>
    <row r="640" ht="15.75" customHeight="1">
      <c r="A640" s="42"/>
      <c r="B640" s="42"/>
      <c r="C640" s="42"/>
      <c r="D640" s="42"/>
      <c r="E640" s="42"/>
      <c r="F640" s="42"/>
      <c r="G640" s="42"/>
      <c r="H640" s="42"/>
      <c r="I640" s="42"/>
      <c r="J640" s="42"/>
      <c r="K640" s="42"/>
      <c r="L640" s="42"/>
      <c r="M640" s="42"/>
      <c r="N640" s="42"/>
      <c r="O640" s="42"/>
      <c r="P640" s="42"/>
      <c r="Q640" s="42"/>
      <c r="R640" s="42"/>
      <c r="S640" s="42"/>
      <c r="T640" s="42"/>
      <c r="U640" s="42"/>
      <c r="V640" s="174"/>
      <c r="W640" s="42"/>
      <c r="X640" s="42"/>
      <c r="Y640" s="42"/>
      <c r="Z640" s="42"/>
      <c r="AA640" s="42"/>
      <c r="AB640" s="42"/>
      <c r="AC640" s="42"/>
      <c r="AD640" s="42"/>
    </row>
    <row r="641" ht="15.75" customHeight="1">
      <c r="A641" s="42"/>
      <c r="B641" s="42"/>
      <c r="C641" s="42"/>
      <c r="D641" s="42"/>
      <c r="E641" s="42"/>
      <c r="F641" s="42"/>
      <c r="G641" s="42"/>
      <c r="H641" s="42"/>
      <c r="I641" s="42"/>
      <c r="J641" s="42"/>
      <c r="K641" s="42"/>
      <c r="L641" s="42"/>
      <c r="M641" s="42"/>
      <c r="N641" s="42"/>
      <c r="O641" s="42"/>
      <c r="P641" s="42"/>
      <c r="Q641" s="42"/>
      <c r="R641" s="42"/>
      <c r="S641" s="42"/>
      <c r="T641" s="42"/>
      <c r="U641" s="42"/>
      <c r="V641" s="174"/>
      <c r="W641" s="42"/>
      <c r="X641" s="42"/>
      <c r="Y641" s="42"/>
      <c r="Z641" s="42"/>
      <c r="AA641" s="42"/>
      <c r="AB641" s="42"/>
      <c r="AC641" s="42"/>
      <c r="AD641" s="42"/>
    </row>
    <row r="642" ht="15.75" customHeight="1">
      <c r="A642" s="42"/>
      <c r="B642" s="42"/>
      <c r="C642" s="42"/>
      <c r="D642" s="42"/>
      <c r="E642" s="42"/>
      <c r="F642" s="42"/>
      <c r="G642" s="42"/>
      <c r="H642" s="42"/>
      <c r="I642" s="42"/>
      <c r="J642" s="42"/>
      <c r="K642" s="42"/>
      <c r="L642" s="42"/>
      <c r="M642" s="42"/>
      <c r="N642" s="42"/>
      <c r="O642" s="42"/>
      <c r="P642" s="42"/>
      <c r="Q642" s="42"/>
      <c r="R642" s="42"/>
      <c r="S642" s="42"/>
      <c r="T642" s="42"/>
      <c r="U642" s="42"/>
      <c r="V642" s="174"/>
      <c r="W642" s="42"/>
      <c r="X642" s="42"/>
      <c r="Y642" s="42"/>
      <c r="Z642" s="42"/>
      <c r="AA642" s="42"/>
      <c r="AB642" s="42"/>
      <c r="AC642" s="42"/>
      <c r="AD642" s="42"/>
    </row>
    <row r="643" ht="15.75" customHeight="1">
      <c r="A643" s="42"/>
      <c r="B643" s="42"/>
      <c r="C643" s="42"/>
      <c r="D643" s="42"/>
      <c r="E643" s="42"/>
      <c r="F643" s="42"/>
      <c r="G643" s="42"/>
      <c r="H643" s="42"/>
      <c r="I643" s="42"/>
      <c r="J643" s="42"/>
      <c r="K643" s="42"/>
      <c r="L643" s="42"/>
      <c r="M643" s="42"/>
      <c r="N643" s="42"/>
      <c r="O643" s="42"/>
      <c r="P643" s="42"/>
      <c r="Q643" s="42"/>
      <c r="R643" s="42"/>
      <c r="S643" s="42"/>
      <c r="T643" s="42"/>
      <c r="U643" s="42"/>
      <c r="V643" s="174"/>
      <c r="W643" s="42"/>
      <c r="X643" s="42"/>
      <c r="Y643" s="42"/>
      <c r="Z643" s="42"/>
      <c r="AA643" s="42"/>
      <c r="AB643" s="42"/>
      <c r="AC643" s="42"/>
      <c r="AD643" s="42"/>
    </row>
    <row r="644" ht="15.75" customHeight="1">
      <c r="A644" s="42"/>
      <c r="B644" s="42"/>
      <c r="C644" s="42"/>
      <c r="D644" s="42"/>
      <c r="E644" s="42"/>
      <c r="F644" s="42"/>
      <c r="G644" s="42"/>
      <c r="H644" s="42"/>
      <c r="I644" s="42"/>
      <c r="J644" s="42"/>
      <c r="K644" s="42"/>
      <c r="L644" s="42"/>
      <c r="M644" s="42"/>
      <c r="N644" s="42"/>
      <c r="O644" s="42"/>
      <c r="P644" s="42"/>
      <c r="Q644" s="42"/>
      <c r="R644" s="42"/>
      <c r="S644" s="42"/>
      <c r="T644" s="42"/>
      <c r="U644" s="42"/>
      <c r="V644" s="174"/>
      <c r="W644" s="42"/>
      <c r="X644" s="42"/>
      <c r="Y644" s="42"/>
      <c r="Z644" s="42"/>
      <c r="AA644" s="42"/>
      <c r="AB644" s="42"/>
      <c r="AC644" s="42"/>
      <c r="AD644" s="42"/>
    </row>
    <row r="645" ht="15.75" customHeight="1">
      <c r="A645" s="42"/>
      <c r="B645" s="42"/>
      <c r="C645" s="42"/>
      <c r="D645" s="42"/>
      <c r="E645" s="42"/>
      <c r="F645" s="42"/>
      <c r="G645" s="42"/>
      <c r="H645" s="42"/>
      <c r="I645" s="42"/>
      <c r="J645" s="42"/>
      <c r="K645" s="42"/>
      <c r="L645" s="42"/>
      <c r="M645" s="42"/>
      <c r="N645" s="42"/>
      <c r="O645" s="42"/>
      <c r="P645" s="42"/>
      <c r="Q645" s="42"/>
      <c r="R645" s="42"/>
      <c r="S645" s="42"/>
      <c r="T645" s="42"/>
      <c r="U645" s="42"/>
      <c r="V645" s="174"/>
      <c r="W645" s="42"/>
      <c r="X645" s="42"/>
      <c r="Y645" s="42"/>
      <c r="Z645" s="42"/>
      <c r="AA645" s="42"/>
      <c r="AB645" s="42"/>
      <c r="AC645" s="42"/>
      <c r="AD645" s="42"/>
    </row>
    <row r="646" ht="15.75" customHeight="1">
      <c r="A646" s="42"/>
      <c r="B646" s="42"/>
      <c r="C646" s="42"/>
      <c r="D646" s="42"/>
      <c r="E646" s="42"/>
      <c r="F646" s="42"/>
      <c r="G646" s="42"/>
      <c r="H646" s="42"/>
      <c r="I646" s="42"/>
      <c r="J646" s="42"/>
      <c r="K646" s="42"/>
      <c r="L646" s="42"/>
      <c r="M646" s="42"/>
      <c r="N646" s="42"/>
      <c r="O646" s="42"/>
      <c r="P646" s="42"/>
      <c r="Q646" s="42"/>
      <c r="R646" s="42"/>
      <c r="S646" s="42"/>
      <c r="T646" s="42"/>
      <c r="U646" s="42"/>
      <c r="V646" s="174"/>
      <c r="W646" s="42"/>
      <c r="X646" s="42"/>
      <c r="Y646" s="42"/>
      <c r="Z646" s="42"/>
      <c r="AA646" s="42"/>
      <c r="AB646" s="42"/>
      <c r="AC646" s="42"/>
      <c r="AD646" s="42"/>
    </row>
    <row r="647" ht="15.75" customHeight="1">
      <c r="A647" s="42"/>
      <c r="B647" s="42"/>
      <c r="C647" s="42"/>
      <c r="D647" s="42"/>
      <c r="E647" s="42"/>
      <c r="F647" s="42"/>
      <c r="G647" s="42"/>
      <c r="H647" s="42"/>
      <c r="I647" s="42"/>
      <c r="J647" s="42"/>
      <c r="K647" s="42"/>
      <c r="L647" s="42"/>
      <c r="M647" s="42"/>
      <c r="N647" s="42"/>
      <c r="O647" s="42"/>
      <c r="P647" s="42"/>
      <c r="Q647" s="42"/>
      <c r="R647" s="42"/>
      <c r="S647" s="42"/>
      <c r="T647" s="42"/>
      <c r="U647" s="42"/>
      <c r="V647" s="174"/>
      <c r="W647" s="42"/>
      <c r="X647" s="42"/>
      <c r="Y647" s="42"/>
      <c r="Z647" s="42"/>
      <c r="AA647" s="42"/>
      <c r="AB647" s="42"/>
      <c r="AC647" s="42"/>
      <c r="AD647" s="42"/>
    </row>
    <row r="648" ht="15.75" customHeight="1">
      <c r="A648" s="42"/>
      <c r="B648" s="42"/>
      <c r="C648" s="42"/>
      <c r="D648" s="42"/>
      <c r="E648" s="42"/>
      <c r="F648" s="42"/>
      <c r="G648" s="42"/>
      <c r="H648" s="42"/>
      <c r="I648" s="42"/>
      <c r="J648" s="42"/>
      <c r="K648" s="42"/>
      <c r="L648" s="42"/>
      <c r="M648" s="42"/>
      <c r="N648" s="42"/>
      <c r="O648" s="42"/>
      <c r="P648" s="42"/>
      <c r="Q648" s="42"/>
      <c r="R648" s="42"/>
      <c r="S648" s="42"/>
      <c r="T648" s="42"/>
      <c r="U648" s="42"/>
      <c r="V648" s="174"/>
      <c r="W648" s="42"/>
      <c r="X648" s="42"/>
      <c r="Y648" s="42"/>
      <c r="Z648" s="42"/>
      <c r="AA648" s="42"/>
      <c r="AB648" s="42"/>
      <c r="AC648" s="42"/>
      <c r="AD648" s="42"/>
    </row>
    <row r="649" ht="15.75" customHeight="1">
      <c r="A649" s="42"/>
      <c r="B649" s="42"/>
      <c r="C649" s="42"/>
      <c r="D649" s="42"/>
      <c r="E649" s="42"/>
      <c r="F649" s="42"/>
      <c r="G649" s="42"/>
      <c r="H649" s="42"/>
      <c r="I649" s="42"/>
      <c r="J649" s="42"/>
      <c r="K649" s="42"/>
      <c r="L649" s="42"/>
      <c r="M649" s="42"/>
      <c r="N649" s="42"/>
      <c r="O649" s="42"/>
      <c r="P649" s="42"/>
      <c r="Q649" s="42"/>
      <c r="R649" s="42"/>
      <c r="S649" s="42"/>
      <c r="T649" s="42"/>
      <c r="U649" s="42"/>
      <c r="V649" s="174"/>
      <c r="W649" s="42"/>
      <c r="X649" s="42"/>
      <c r="Y649" s="42"/>
      <c r="Z649" s="42"/>
      <c r="AA649" s="42"/>
      <c r="AB649" s="42"/>
      <c r="AC649" s="42"/>
      <c r="AD649" s="42"/>
    </row>
    <row r="650" ht="15.75" customHeight="1">
      <c r="A650" s="42"/>
      <c r="B650" s="42"/>
      <c r="C650" s="42"/>
      <c r="D650" s="42"/>
      <c r="E650" s="42"/>
      <c r="F650" s="42"/>
      <c r="G650" s="42"/>
      <c r="H650" s="42"/>
      <c r="I650" s="42"/>
      <c r="J650" s="42"/>
      <c r="K650" s="42"/>
      <c r="L650" s="42"/>
      <c r="M650" s="42"/>
      <c r="N650" s="42"/>
      <c r="O650" s="42"/>
      <c r="P650" s="42"/>
      <c r="Q650" s="42"/>
      <c r="R650" s="42"/>
      <c r="S650" s="42"/>
      <c r="T650" s="42"/>
      <c r="U650" s="42"/>
      <c r="V650" s="174"/>
      <c r="W650" s="42"/>
      <c r="X650" s="42"/>
      <c r="Y650" s="42"/>
      <c r="Z650" s="42"/>
      <c r="AA650" s="42"/>
      <c r="AB650" s="42"/>
      <c r="AC650" s="42"/>
      <c r="AD650" s="42"/>
    </row>
    <row r="651" ht="15.75" customHeight="1">
      <c r="A651" s="42"/>
      <c r="B651" s="42"/>
      <c r="C651" s="42"/>
      <c r="D651" s="42"/>
      <c r="E651" s="42"/>
      <c r="F651" s="42"/>
      <c r="G651" s="42"/>
      <c r="H651" s="42"/>
      <c r="I651" s="42"/>
      <c r="J651" s="42"/>
      <c r="K651" s="42"/>
      <c r="L651" s="42"/>
      <c r="M651" s="42"/>
      <c r="N651" s="42"/>
      <c r="O651" s="42"/>
      <c r="P651" s="42"/>
      <c r="Q651" s="42"/>
      <c r="R651" s="42"/>
      <c r="S651" s="42"/>
      <c r="T651" s="42"/>
      <c r="U651" s="42"/>
      <c r="V651" s="174"/>
      <c r="W651" s="42"/>
      <c r="X651" s="42"/>
      <c r="Y651" s="42"/>
      <c r="Z651" s="42"/>
      <c r="AA651" s="42"/>
      <c r="AB651" s="42"/>
      <c r="AC651" s="42"/>
      <c r="AD651" s="42"/>
    </row>
    <row r="652" ht="15.75" customHeight="1">
      <c r="A652" s="42"/>
      <c r="B652" s="42"/>
      <c r="C652" s="42"/>
      <c r="D652" s="42"/>
      <c r="E652" s="42"/>
      <c r="F652" s="42"/>
      <c r="G652" s="42"/>
      <c r="H652" s="42"/>
      <c r="I652" s="42"/>
      <c r="J652" s="42"/>
      <c r="K652" s="42"/>
      <c r="L652" s="42"/>
      <c r="M652" s="42"/>
      <c r="N652" s="42"/>
      <c r="O652" s="42"/>
      <c r="P652" s="42"/>
      <c r="Q652" s="42"/>
      <c r="R652" s="42"/>
      <c r="S652" s="42"/>
      <c r="T652" s="42"/>
      <c r="U652" s="42"/>
      <c r="V652" s="174"/>
      <c r="W652" s="42"/>
      <c r="X652" s="42"/>
      <c r="Y652" s="42"/>
      <c r="Z652" s="42"/>
      <c r="AA652" s="42"/>
      <c r="AB652" s="42"/>
      <c r="AC652" s="42"/>
      <c r="AD652" s="42"/>
    </row>
    <row r="653" ht="15.75" customHeight="1">
      <c r="A653" s="42"/>
      <c r="B653" s="42"/>
      <c r="C653" s="42"/>
      <c r="D653" s="42"/>
      <c r="E653" s="42"/>
      <c r="F653" s="42"/>
      <c r="G653" s="42"/>
      <c r="H653" s="42"/>
      <c r="I653" s="42"/>
      <c r="J653" s="42"/>
      <c r="K653" s="42"/>
      <c r="L653" s="42"/>
      <c r="M653" s="42"/>
      <c r="N653" s="42"/>
      <c r="O653" s="42"/>
      <c r="P653" s="42"/>
      <c r="Q653" s="42"/>
      <c r="R653" s="42"/>
      <c r="S653" s="42"/>
      <c r="T653" s="42"/>
      <c r="U653" s="42"/>
      <c r="V653" s="174"/>
      <c r="W653" s="42"/>
      <c r="X653" s="42"/>
      <c r="Y653" s="42"/>
      <c r="Z653" s="42"/>
      <c r="AA653" s="42"/>
      <c r="AB653" s="42"/>
      <c r="AC653" s="42"/>
      <c r="AD653" s="42"/>
    </row>
    <row r="654" ht="15.75" customHeight="1">
      <c r="A654" s="42"/>
      <c r="B654" s="42"/>
      <c r="C654" s="42"/>
      <c r="D654" s="42"/>
      <c r="E654" s="42"/>
      <c r="F654" s="42"/>
      <c r="G654" s="42"/>
      <c r="H654" s="42"/>
      <c r="I654" s="42"/>
      <c r="J654" s="42"/>
      <c r="K654" s="42"/>
      <c r="L654" s="42"/>
      <c r="M654" s="42"/>
      <c r="N654" s="42"/>
      <c r="O654" s="42"/>
      <c r="P654" s="42"/>
      <c r="Q654" s="42"/>
      <c r="R654" s="42"/>
      <c r="S654" s="42"/>
      <c r="T654" s="42"/>
      <c r="U654" s="42"/>
      <c r="V654" s="174"/>
      <c r="W654" s="42"/>
      <c r="X654" s="42"/>
      <c r="Y654" s="42"/>
      <c r="Z654" s="42"/>
      <c r="AA654" s="42"/>
      <c r="AB654" s="42"/>
      <c r="AC654" s="42"/>
      <c r="AD654" s="42"/>
    </row>
    <row r="655" ht="15.75" customHeight="1">
      <c r="A655" s="42"/>
      <c r="B655" s="42"/>
      <c r="C655" s="42"/>
      <c r="D655" s="42"/>
      <c r="E655" s="42"/>
      <c r="F655" s="42"/>
      <c r="G655" s="42"/>
      <c r="H655" s="42"/>
      <c r="I655" s="42"/>
      <c r="J655" s="42"/>
      <c r="K655" s="42"/>
      <c r="L655" s="42"/>
      <c r="M655" s="42"/>
      <c r="N655" s="42"/>
      <c r="O655" s="42"/>
      <c r="P655" s="42"/>
      <c r="Q655" s="42"/>
      <c r="R655" s="42"/>
      <c r="S655" s="42"/>
      <c r="T655" s="42"/>
      <c r="U655" s="42"/>
      <c r="V655" s="174"/>
      <c r="W655" s="42"/>
      <c r="X655" s="42"/>
      <c r="Y655" s="42"/>
      <c r="Z655" s="42"/>
      <c r="AA655" s="42"/>
      <c r="AB655" s="42"/>
      <c r="AC655" s="42"/>
      <c r="AD655" s="42"/>
    </row>
    <row r="656" ht="15.75" customHeight="1">
      <c r="A656" s="42"/>
      <c r="B656" s="42"/>
      <c r="C656" s="42"/>
      <c r="D656" s="42"/>
      <c r="E656" s="42"/>
      <c r="F656" s="42"/>
      <c r="G656" s="42"/>
      <c r="H656" s="42"/>
      <c r="I656" s="42"/>
      <c r="J656" s="42"/>
      <c r="K656" s="42"/>
      <c r="L656" s="42"/>
      <c r="M656" s="42"/>
      <c r="N656" s="42"/>
      <c r="O656" s="42"/>
      <c r="P656" s="42"/>
      <c r="Q656" s="42"/>
      <c r="R656" s="42"/>
      <c r="S656" s="42"/>
      <c r="T656" s="42"/>
      <c r="U656" s="42"/>
      <c r="V656" s="174"/>
      <c r="W656" s="42"/>
      <c r="X656" s="42"/>
      <c r="Y656" s="42"/>
      <c r="Z656" s="42"/>
      <c r="AA656" s="42"/>
      <c r="AB656" s="42"/>
      <c r="AC656" s="42"/>
      <c r="AD656" s="42"/>
    </row>
    <row r="657" ht="15.75" customHeight="1">
      <c r="A657" s="42"/>
      <c r="B657" s="42"/>
      <c r="C657" s="42"/>
      <c r="D657" s="42"/>
      <c r="E657" s="42"/>
      <c r="F657" s="42"/>
      <c r="G657" s="42"/>
      <c r="H657" s="42"/>
      <c r="I657" s="42"/>
      <c r="J657" s="42"/>
      <c r="K657" s="42"/>
      <c r="L657" s="42"/>
      <c r="M657" s="42"/>
      <c r="N657" s="42"/>
      <c r="O657" s="42"/>
      <c r="P657" s="42"/>
      <c r="Q657" s="42"/>
      <c r="R657" s="42"/>
      <c r="S657" s="42"/>
      <c r="T657" s="42"/>
      <c r="U657" s="42"/>
      <c r="V657" s="174"/>
      <c r="W657" s="42"/>
      <c r="X657" s="42"/>
      <c r="Y657" s="42"/>
      <c r="Z657" s="42"/>
      <c r="AA657" s="42"/>
      <c r="AB657" s="42"/>
      <c r="AC657" s="42"/>
      <c r="AD657" s="42"/>
    </row>
    <row r="658" ht="15.75" customHeight="1">
      <c r="A658" s="42"/>
      <c r="B658" s="42"/>
      <c r="C658" s="42"/>
      <c r="D658" s="42"/>
      <c r="E658" s="42"/>
      <c r="F658" s="42"/>
      <c r="G658" s="42"/>
      <c r="H658" s="42"/>
      <c r="I658" s="42"/>
      <c r="J658" s="42"/>
      <c r="K658" s="42"/>
      <c r="L658" s="42"/>
      <c r="M658" s="42"/>
      <c r="N658" s="42"/>
      <c r="O658" s="42"/>
      <c r="P658" s="42"/>
      <c r="Q658" s="42"/>
      <c r="R658" s="42"/>
      <c r="S658" s="42"/>
      <c r="T658" s="42"/>
      <c r="U658" s="42"/>
      <c r="V658" s="174"/>
      <c r="W658" s="42"/>
      <c r="X658" s="42"/>
      <c r="Y658" s="42"/>
      <c r="Z658" s="42"/>
      <c r="AA658" s="42"/>
      <c r="AB658" s="42"/>
      <c r="AC658" s="42"/>
      <c r="AD658" s="42"/>
    </row>
    <row r="659" ht="15.75" customHeight="1">
      <c r="A659" s="42"/>
      <c r="B659" s="42"/>
      <c r="C659" s="42"/>
      <c r="D659" s="42"/>
      <c r="E659" s="42"/>
      <c r="F659" s="42"/>
      <c r="G659" s="42"/>
      <c r="H659" s="42"/>
      <c r="I659" s="42"/>
      <c r="J659" s="42"/>
      <c r="K659" s="42"/>
      <c r="L659" s="42"/>
      <c r="M659" s="42"/>
      <c r="N659" s="42"/>
      <c r="O659" s="42"/>
      <c r="P659" s="42"/>
      <c r="Q659" s="42"/>
      <c r="R659" s="42"/>
      <c r="S659" s="42"/>
      <c r="T659" s="42"/>
      <c r="U659" s="42"/>
      <c r="V659" s="174"/>
      <c r="W659" s="42"/>
      <c r="X659" s="42"/>
      <c r="Y659" s="42"/>
      <c r="Z659" s="42"/>
      <c r="AA659" s="42"/>
      <c r="AB659" s="42"/>
      <c r="AC659" s="42"/>
      <c r="AD659" s="42"/>
    </row>
    <row r="660" ht="15.75" customHeight="1">
      <c r="A660" s="42"/>
      <c r="B660" s="42"/>
      <c r="C660" s="42"/>
      <c r="D660" s="42"/>
      <c r="E660" s="42"/>
      <c r="F660" s="42"/>
      <c r="G660" s="42"/>
      <c r="H660" s="42"/>
      <c r="I660" s="42"/>
      <c r="J660" s="42"/>
      <c r="K660" s="42"/>
      <c r="L660" s="42"/>
      <c r="M660" s="42"/>
      <c r="N660" s="42"/>
      <c r="O660" s="42"/>
      <c r="P660" s="42"/>
      <c r="Q660" s="42"/>
      <c r="R660" s="42"/>
      <c r="S660" s="42"/>
      <c r="T660" s="42"/>
      <c r="U660" s="42"/>
      <c r="V660" s="174"/>
      <c r="W660" s="42"/>
      <c r="X660" s="42"/>
      <c r="Y660" s="42"/>
      <c r="Z660" s="42"/>
      <c r="AA660" s="42"/>
      <c r="AB660" s="42"/>
      <c r="AC660" s="42"/>
      <c r="AD660" s="42"/>
    </row>
    <row r="661" ht="15.75" customHeight="1">
      <c r="A661" s="42"/>
      <c r="B661" s="42"/>
      <c r="C661" s="42"/>
      <c r="D661" s="42"/>
      <c r="E661" s="42"/>
      <c r="F661" s="42"/>
      <c r="G661" s="42"/>
      <c r="H661" s="42"/>
      <c r="I661" s="42"/>
      <c r="J661" s="42"/>
      <c r="K661" s="42"/>
      <c r="L661" s="42"/>
      <c r="M661" s="42"/>
      <c r="N661" s="42"/>
      <c r="O661" s="42"/>
      <c r="P661" s="42"/>
      <c r="Q661" s="42"/>
      <c r="R661" s="42"/>
      <c r="S661" s="42"/>
      <c r="T661" s="42"/>
      <c r="U661" s="42"/>
      <c r="V661" s="174"/>
      <c r="W661" s="42"/>
      <c r="X661" s="42"/>
      <c r="Y661" s="42"/>
      <c r="Z661" s="42"/>
      <c r="AA661" s="42"/>
      <c r="AB661" s="42"/>
      <c r="AC661" s="42"/>
      <c r="AD661" s="42"/>
    </row>
    <row r="662" ht="15.75" customHeight="1">
      <c r="A662" s="42"/>
      <c r="B662" s="42"/>
      <c r="C662" s="42"/>
      <c r="D662" s="42"/>
      <c r="E662" s="42"/>
      <c r="F662" s="42"/>
      <c r="G662" s="42"/>
      <c r="H662" s="42"/>
      <c r="I662" s="42"/>
      <c r="J662" s="42"/>
      <c r="K662" s="42"/>
      <c r="L662" s="42"/>
      <c r="M662" s="42"/>
      <c r="N662" s="42"/>
      <c r="O662" s="42"/>
      <c r="P662" s="42"/>
      <c r="Q662" s="42"/>
      <c r="R662" s="42"/>
      <c r="S662" s="42"/>
      <c r="T662" s="42"/>
      <c r="U662" s="42"/>
      <c r="V662" s="174"/>
      <c r="W662" s="42"/>
      <c r="X662" s="42"/>
      <c r="Y662" s="42"/>
      <c r="Z662" s="42"/>
      <c r="AA662" s="42"/>
      <c r="AB662" s="42"/>
      <c r="AC662" s="42"/>
      <c r="AD662" s="42"/>
    </row>
    <row r="663" ht="15.75" customHeight="1">
      <c r="A663" s="42"/>
      <c r="B663" s="42"/>
      <c r="C663" s="42"/>
      <c r="D663" s="42"/>
      <c r="E663" s="42"/>
      <c r="F663" s="42"/>
      <c r="G663" s="42"/>
      <c r="H663" s="42"/>
      <c r="I663" s="42"/>
      <c r="J663" s="42"/>
      <c r="K663" s="42"/>
      <c r="L663" s="42"/>
      <c r="M663" s="42"/>
      <c r="N663" s="42"/>
      <c r="O663" s="42"/>
      <c r="P663" s="42"/>
      <c r="Q663" s="42"/>
      <c r="R663" s="42"/>
      <c r="S663" s="42"/>
      <c r="T663" s="42"/>
      <c r="U663" s="42"/>
      <c r="V663" s="174"/>
      <c r="W663" s="42"/>
      <c r="X663" s="42"/>
      <c r="Y663" s="42"/>
      <c r="Z663" s="42"/>
      <c r="AA663" s="42"/>
      <c r="AB663" s="42"/>
      <c r="AC663" s="42"/>
      <c r="AD663" s="42"/>
    </row>
    <row r="664" ht="15.75" customHeight="1">
      <c r="A664" s="42"/>
      <c r="B664" s="42"/>
      <c r="C664" s="42"/>
      <c r="D664" s="42"/>
      <c r="E664" s="42"/>
      <c r="F664" s="42"/>
      <c r="G664" s="42"/>
      <c r="H664" s="42"/>
      <c r="I664" s="42"/>
      <c r="J664" s="42"/>
      <c r="K664" s="42"/>
      <c r="L664" s="42"/>
      <c r="M664" s="42"/>
      <c r="N664" s="42"/>
      <c r="O664" s="42"/>
      <c r="P664" s="42"/>
      <c r="Q664" s="42"/>
      <c r="R664" s="42"/>
      <c r="S664" s="42"/>
      <c r="T664" s="42"/>
      <c r="U664" s="42"/>
      <c r="V664" s="174"/>
      <c r="W664" s="42"/>
      <c r="X664" s="42"/>
      <c r="Y664" s="42"/>
      <c r="Z664" s="42"/>
      <c r="AA664" s="42"/>
      <c r="AB664" s="42"/>
      <c r="AC664" s="42"/>
      <c r="AD664" s="42"/>
    </row>
    <row r="665" ht="15.75" customHeight="1">
      <c r="A665" s="42"/>
      <c r="B665" s="42"/>
      <c r="C665" s="42"/>
      <c r="D665" s="42"/>
      <c r="E665" s="42"/>
      <c r="F665" s="42"/>
      <c r="G665" s="42"/>
      <c r="H665" s="42"/>
      <c r="I665" s="42"/>
      <c r="J665" s="42"/>
      <c r="K665" s="42"/>
      <c r="L665" s="42"/>
      <c r="M665" s="42"/>
      <c r="N665" s="42"/>
      <c r="O665" s="42"/>
      <c r="P665" s="42"/>
      <c r="Q665" s="42"/>
      <c r="R665" s="42"/>
      <c r="S665" s="42"/>
      <c r="T665" s="42"/>
      <c r="U665" s="42"/>
      <c r="V665" s="174"/>
      <c r="W665" s="42"/>
      <c r="X665" s="42"/>
      <c r="Y665" s="42"/>
      <c r="Z665" s="42"/>
      <c r="AA665" s="42"/>
      <c r="AB665" s="42"/>
      <c r="AC665" s="42"/>
      <c r="AD665" s="42"/>
    </row>
    <row r="666" ht="15.75" customHeight="1">
      <c r="A666" s="42"/>
      <c r="B666" s="42"/>
      <c r="C666" s="42"/>
      <c r="D666" s="42"/>
      <c r="E666" s="42"/>
      <c r="F666" s="42"/>
      <c r="G666" s="42"/>
      <c r="H666" s="42"/>
      <c r="I666" s="42"/>
      <c r="J666" s="42"/>
      <c r="K666" s="42"/>
      <c r="L666" s="42"/>
      <c r="M666" s="42"/>
      <c r="N666" s="42"/>
      <c r="O666" s="42"/>
      <c r="P666" s="42"/>
      <c r="Q666" s="42"/>
      <c r="R666" s="42"/>
      <c r="S666" s="42"/>
      <c r="T666" s="42"/>
      <c r="U666" s="42"/>
      <c r="V666" s="174"/>
      <c r="W666" s="42"/>
      <c r="X666" s="42"/>
      <c r="Y666" s="42"/>
      <c r="Z666" s="42"/>
      <c r="AA666" s="42"/>
      <c r="AB666" s="42"/>
      <c r="AC666" s="42"/>
      <c r="AD666" s="42"/>
    </row>
    <row r="667" ht="15.75" customHeight="1">
      <c r="A667" s="42"/>
      <c r="B667" s="42"/>
      <c r="C667" s="42"/>
      <c r="D667" s="42"/>
      <c r="E667" s="42"/>
      <c r="F667" s="42"/>
      <c r="G667" s="42"/>
      <c r="H667" s="42"/>
      <c r="I667" s="42"/>
      <c r="J667" s="42"/>
      <c r="K667" s="42"/>
      <c r="L667" s="42"/>
      <c r="M667" s="42"/>
      <c r="N667" s="42"/>
      <c r="O667" s="42"/>
      <c r="P667" s="42"/>
      <c r="Q667" s="42"/>
      <c r="R667" s="42"/>
      <c r="S667" s="42"/>
      <c r="T667" s="42"/>
      <c r="U667" s="42"/>
      <c r="V667" s="174"/>
      <c r="W667" s="42"/>
      <c r="X667" s="42"/>
      <c r="Y667" s="42"/>
      <c r="Z667" s="42"/>
      <c r="AA667" s="42"/>
      <c r="AB667" s="42"/>
      <c r="AC667" s="42"/>
      <c r="AD667" s="42"/>
    </row>
    <row r="668" ht="15.75" customHeight="1">
      <c r="A668" s="42"/>
      <c r="B668" s="42"/>
      <c r="C668" s="42"/>
      <c r="D668" s="42"/>
      <c r="E668" s="42"/>
      <c r="F668" s="42"/>
      <c r="G668" s="42"/>
      <c r="H668" s="42"/>
      <c r="I668" s="42"/>
      <c r="J668" s="42"/>
      <c r="K668" s="42"/>
      <c r="L668" s="42"/>
      <c r="M668" s="42"/>
      <c r="N668" s="42"/>
      <c r="O668" s="42"/>
      <c r="P668" s="42"/>
      <c r="Q668" s="42"/>
      <c r="R668" s="42"/>
      <c r="S668" s="42"/>
      <c r="T668" s="42"/>
      <c r="U668" s="42"/>
      <c r="V668" s="174"/>
      <c r="W668" s="42"/>
      <c r="X668" s="42"/>
      <c r="Y668" s="42"/>
      <c r="Z668" s="42"/>
      <c r="AA668" s="42"/>
      <c r="AB668" s="42"/>
      <c r="AC668" s="42"/>
      <c r="AD668" s="42"/>
    </row>
    <row r="669" ht="15.75" customHeight="1">
      <c r="A669" s="42"/>
      <c r="B669" s="42"/>
      <c r="C669" s="42"/>
      <c r="D669" s="42"/>
      <c r="E669" s="42"/>
      <c r="F669" s="42"/>
      <c r="G669" s="42"/>
      <c r="H669" s="42"/>
      <c r="I669" s="42"/>
      <c r="J669" s="42"/>
      <c r="K669" s="42"/>
      <c r="L669" s="42"/>
      <c r="M669" s="42"/>
      <c r="N669" s="42"/>
      <c r="O669" s="42"/>
      <c r="P669" s="42"/>
      <c r="Q669" s="42"/>
      <c r="R669" s="42"/>
      <c r="S669" s="42"/>
      <c r="T669" s="42"/>
      <c r="U669" s="42"/>
      <c r="V669" s="174"/>
      <c r="W669" s="42"/>
      <c r="X669" s="42"/>
      <c r="Y669" s="42"/>
      <c r="Z669" s="42"/>
      <c r="AA669" s="42"/>
      <c r="AB669" s="42"/>
      <c r="AC669" s="42"/>
      <c r="AD669" s="42"/>
    </row>
    <row r="670" ht="15.75" customHeight="1">
      <c r="A670" s="42"/>
      <c r="B670" s="42"/>
      <c r="C670" s="42"/>
      <c r="D670" s="42"/>
      <c r="E670" s="42"/>
      <c r="F670" s="42"/>
      <c r="G670" s="42"/>
      <c r="H670" s="42"/>
      <c r="I670" s="42"/>
      <c r="J670" s="42"/>
      <c r="K670" s="42"/>
      <c r="L670" s="42"/>
      <c r="M670" s="42"/>
      <c r="N670" s="42"/>
      <c r="O670" s="42"/>
      <c r="P670" s="42"/>
      <c r="Q670" s="42"/>
      <c r="R670" s="42"/>
      <c r="S670" s="42"/>
      <c r="T670" s="42"/>
      <c r="U670" s="42"/>
      <c r="V670" s="174"/>
      <c r="W670" s="42"/>
      <c r="X670" s="42"/>
      <c r="Y670" s="42"/>
      <c r="Z670" s="42"/>
      <c r="AA670" s="42"/>
      <c r="AB670" s="42"/>
      <c r="AC670" s="42"/>
      <c r="AD670" s="42"/>
    </row>
    <row r="671" ht="15.75" customHeight="1">
      <c r="A671" s="42"/>
      <c r="B671" s="42"/>
      <c r="C671" s="42"/>
      <c r="D671" s="42"/>
      <c r="E671" s="42"/>
      <c r="F671" s="42"/>
      <c r="G671" s="42"/>
      <c r="H671" s="42"/>
      <c r="I671" s="42"/>
      <c r="J671" s="42"/>
      <c r="K671" s="42"/>
      <c r="L671" s="42"/>
      <c r="M671" s="42"/>
      <c r="N671" s="42"/>
      <c r="O671" s="42"/>
      <c r="P671" s="42"/>
      <c r="Q671" s="42"/>
      <c r="R671" s="42"/>
      <c r="S671" s="42"/>
      <c r="T671" s="42"/>
      <c r="U671" s="42"/>
      <c r="V671" s="174"/>
      <c r="W671" s="42"/>
      <c r="X671" s="42"/>
      <c r="Y671" s="42"/>
      <c r="Z671" s="42"/>
      <c r="AA671" s="42"/>
      <c r="AB671" s="42"/>
      <c r="AC671" s="42"/>
      <c r="AD671" s="42"/>
    </row>
    <row r="672" ht="15.75" customHeight="1">
      <c r="A672" s="42"/>
      <c r="B672" s="42"/>
      <c r="C672" s="42"/>
      <c r="D672" s="42"/>
      <c r="E672" s="42"/>
      <c r="F672" s="42"/>
      <c r="G672" s="42"/>
      <c r="H672" s="42"/>
      <c r="I672" s="42"/>
      <c r="J672" s="42"/>
      <c r="K672" s="42"/>
      <c r="L672" s="42"/>
      <c r="M672" s="42"/>
      <c r="N672" s="42"/>
      <c r="O672" s="42"/>
      <c r="P672" s="42"/>
      <c r="Q672" s="42"/>
      <c r="R672" s="42"/>
      <c r="S672" s="42"/>
      <c r="T672" s="42"/>
      <c r="U672" s="42"/>
      <c r="V672" s="174"/>
      <c r="W672" s="42"/>
      <c r="X672" s="42"/>
      <c r="Y672" s="42"/>
      <c r="Z672" s="42"/>
      <c r="AA672" s="42"/>
      <c r="AB672" s="42"/>
      <c r="AC672" s="42"/>
      <c r="AD672" s="42"/>
    </row>
    <row r="673" ht="15.75" customHeight="1">
      <c r="A673" s="42"/>
      <c r="B673" s="42"/>
      <c r="C673" s="42"/>
      <c r="D673" s="42"/>
      <c r="E673" s="42"/>
      <c r="F673" s="42"/>
      <c r="G673" s="42"/>
      <c r="H673" s="42"/>
      <c r="I673" s="42"/>
      <c r="J673" s="42"/>
      <c r="K673" s="42"/>
      <c r="L673" s="42"/>
      <c r="M673" s="42"/>
      <c r="N673" s="42"/>
      <c r="O673" s="42"/>
      <c r="P673" s="42"/>
      <c r="Q673" s="42"/>
      <c r="R673" s="42"/>
      <c r="S673" s="42"/>
      <c r="T673" s="42"/>
      <c r="U673" s="42"/>
      <c r="V673" s="174"/>
      <c r="W673" s="42"/>
      <c r="X673" s="42"/>
      <c r="Y673" s="42"/>
      <c r="Z673" s="42"/>
      <c r="AA673" s="42"/>
      <c r="AB673" s="42"/>
      <c r="AC673" s="42"/>
      <c r="AD673" s="42"/>
    </row>
    <row r="674" ht="15.75" customHeight="1">
      <c r="A674" s="42"/>
      <c r="B674" s="42"/>
      <c r="C674" s="42"/>
      <c r="D674" s="42"/>
      <c r="E674" s="42"/>
      <c r="F674" s="42"/>
      <c r="G674" s="42"/>
      <c r="H674" s="42"/>
      <c r="I674" s="42"/>
      <c r="J674" s="42"/>
      <c r="K674" s="42"/>
      <c r="L674" s="42"/>
      <c r="M674" s="42"/>
      <c r="N674" s="42"/>
      <c r="O674" s="42"/>
      <c r="P674" s="42"/>
      <c r="Q674" s="42"/>
      <c r="R674" s="42"/>
      <c r="S674" s="42"/>
      <c r="T674" s="42"/>
      <c r="U674" s="42"/>
      <c r="V674" s="174"/>
      <c r="W674" s="42"/>
      <c r="X674" s="42"/>
      <c r="Y674" s="42"/>
      <c r="Z674" s="42"/>
      <c r="AA674" s="42"/>
      <c r="AB674" s="42"/>
      <c r="AC674" s="42"/>
      <c r="AD674" s="42"/>
    </row>
    <row r="675" ht="15.75" customHeight="1">
      <c r="A675" s="42"/>
      <c r="B675" s="42"/>
      <c r="C675" s="42"/>
      <c r="D675" s="42"/>
      <c r="E675" s="42"/>
      <c r="F675" s="42"/>
      <c r="G675" s="42"/>
      <c r="H675" s="42"/>
      <c r="I675" s="42"/>
      <c r="J675" s="42"/>
      <c r="K675" s="42"/>
      <c r="L675" s="42"/>
      <c r="M675" s="42"/>
      <c r="N675" s="42"/>
      <c r="O675" s="42"/>
      <c r="P675" s="42"/>
      <c r="Q675" s="42"/>
      <c r="R675" s="42"/>
      <c r="S675" s="42"/>
      <c r="T675" s="42"/>
      <c r="U675" s="42"/>
      <c r="V675" s="174"/>
      <c r="W675" s="42"/>
      <c r="X675" s="42"/>
      <c r="Y675" s="42"/>
      <c r="Z675" s="42"/>
      <c r="AA675" s="42"/>
      <c r="AB675" s="42"/>
      <c r="AC675" s="42"/>
      <c r="AD675" s="42"/>
    </row>
    <row r="676" ht="15.75" customHeight="1">
      <c r="A676" s="42"/>
      <c r="B676" s="42"/>
      <c r="C676" s="42"/>
      <c r="D676" s="42"/>
      <c r="E676" s="42"/>
      <c r="F676" s="42"/>
      <c r="G676" s="42"/>
      <c r="H676" s="42"/>
      <c r="I676" s="42"/>
      <c r="J676" s="42"/>
      <c r="K676" s="42"/>
      <c r="L676" s="42"/>
      <c r="M676" s="42"/>
      <c r="N676" s="42"/>
      <c r="O676" s="42"/>
      <c r="P676" s="42"/>
      <c r="Q676" s="42"/>
      <c r="R676" s="42"/>
      <c r="S676" s="42"/>
      <c r="T676" s="42"/>
      <c r="U676" s="42"/>
      <c r="V676" s="174"/>
      <c r="W676" s="42"/>
      <c r="X676" s="42"/>
      <c r="Y676" s="42"/>
      <c r="Z676" s="42"/>
      <c r="AA676" s="42"/>
      <c r="AB676" s="42"/>
      <c r="AC676" s="42"/>
      <c r="AD676" s="42"/>
    </row>
    <row r="677" ht="15.75" customHeight="1">
      <c r="A677" s="42"/>
      <c r="B677" s="42"/>
      <c r="C677" s="42"/>
      <c r="D677" s="42"/>
      <c r="E677" s="42"/>
      <c r="F677" s="42"/>
      <c r="G677" s="42"/>
      <c r="H677" s="42"/>
      <c r="I677" s="42"/>
      <c r="J677" s="42"/>
      <c r="K677" s="42"/>
      <c r="L677" s="42"/>
      <c r="M677" s="42"/>
      <c r="N677" s="42"/>
      <c r="O677" s="42"/>
      <c r="P677" s="42"/>
      <c r="Q677" s="42"/>
      <c r="R677" s="42"/>
      <c r="S677" s="42"/>
      <c r="T677" s="42"/>
      <c r="U677" s="42"/>
      <c r="V677" s="174"/>
      <c r="W677" s="42"/>
      <c r="X677" s="42"/>
      <c r="Y677" s="42"/>
      <c r="Z677" s="42"/>
      <c r="AA677" s="42"/>
      <c r="AB677" s="42"/>
      <c r="AC677" s="42"/>
      <c r="AD677" s="42"/>
    </row>
    <row r="678" ht="15.75" customHeight="1">
      <c r="A678" s="42"/>
      <c r="B678" s="42"/>
      <c r="C678" s="42"/>
      <c r="D678" s="42"/>
      <c r="E678" s="42"/>
      <c r="F678" s="42"/>
      <c r="G678" s="42"/>
      <c r="H678" s="42"/>
      <c r="I678" s="42"/>
      <c r="J678" s="42"/>
      <c r="K678" s="42"/>
      <c r="L678" s="42"/>
      <c r="M678" s="42"/>
      <c r="N678" s="42"/>
      <c r="O678" s="42"/>
      <c r="P678" s="42"/>
      <c r="Q678" s="42"/>
      <c r="R678" s="42"/>
      <c r="S678" s="42"/>
      <c r="T678" s="42"/>
      <c r="U678" s="42"/>
      <c r="V678" s="174"/>
      <c r="W678" s="42"/>
      <c r="X678" s="42"/>
      <c r="Y678" s="42"/>
      <c r="Z678" s="42"/>
      <c r="AA678" s="42"/>
      <c r="AB678" s="42"/>
      <c r="AC678" s="42"/>
      <c r="AD678" s="42"/>
    </row>
    <row r="679" ht="15.75" customHeight="1">
      <c r="A679" s="42"/>
      <c r="B679" s="42"/>
      <c r="C679" s="42"/>
      <c r="D679" s="42"/>
      <c r="E679" s="42"/>
      <c r="F679" s="42"/>
      <c r="G679" s="42"/>
      <c r="H679" s="42"/>
      <c r="I679" s="42"/>
      <c r="J679" s="42"/>
      <c r="K679" s="42"/>
      <c r="L679" s="42"/>
      <c r="M679" s="42"/>
      <c r="N679" s="42"/>
      <c r="O679" s="42"/>
      <c r="P679" s="42"/>
      <c r="Q679" s="42"/>
      <c r="R679" s="42"/>
      <c r="S679" s="42"/>
      <c r="T679" s="42"/>
      <c r="U679" s="42"/>
      <c r="V679" s="174"/>
      <c r="W679" s="42"/>
      <c r="X679" s="42"/>
      <c r="Y679" s="42"/>
      <c r="Z679" s="42"/>
      <c r="AA679" s="42"/>
      <c r="AB679" s="42"/>
      <c r="AC679" s="42"/>
      <c r="AD679" s="42"/>
    </row>
    <row r="680" ht="15.75" customHeight="1">
      <c r="A680" s="42"/>
      <c r="B680" s="42"/>
      <c r="C680" s="42"/>
      <c r="D680" s="42"/>
      <c r="E680" s="42"/>
      <c r="F680" s="42"/>
      <c r="G680" s="42"/>
      <c r="H680" s="42"/>
      <c r="I680" s="42"/>
      <c r="J680" s="42"/>
      <c r="K680" s="42"/>
      <c r="L680" s="42"/>
      <c r="M680" s="42"/>
      <c r="N680" s="42"/>
      <c r="O680" s="42"/>
      <c r="P680" s="42"/>
      <c r="Q680" s="42"/>
      <c r="R680" s="42"/>
      <c r="S680" s="42"/>
      <c r="T680" s="42"/>
      <c r="U680" s="42"/>
      <c r="V680" s="174"/>
      <c r="W680" s="42"/>
      <c r="X680" s="42"/>
      <c r="Y680" s="42"/>
      <c r="Z680" s="42"/>
      <c r="AA680" s="42"/>
      <c r="AB680" s="42"/>
      <c r="AC680" s="42"/>
      <c r="AD680" s="42"/>
    </row>
    <row r="681" ht="15.75" customHeight="1">
      <c r="A681" s="42"/>
      <c r="B681" s="42"/>
      <c r="C681" s="42"/>
      <c r="D681" s="42"/>
      <c r="E681" s="42"/>
      <c r="F681" s="42"/>
      <c r="G681" s="42"/>
      <c r="H681" s="42"/>
      <c r="I681" s="42"/>
      <c r="J681" s="42"/>
      <c r="K681" s="42"/>
      <c r="L681" s="42"/>
      <c r="M681" s="42"/>
      <c r="N681" s="42"/>
      <c r="O681" s="42"/>
      <c r="P681" s="42"/>
      <c r="Q681" s="42"/>
      <c r="R681" s="42"/>
      <c r="S681" s="42"/>
      <c r="T681" s="42"/>
      <c r="U681" s="42"/>
      <c r="V681" s="174"/>
      <c r="W681" s="42"/>
      <c r="X681" s="42"/>
      <c r="Y681" s="42"/>
      <c r="Z681" s="42"/>
      <c r="AA681" s="42"/>
      <c r="AB681" s="42"/>
      <c r="AC681" s="42"/>
      <c r="AD681" s="42"/>
    </row>
    <row r="682" ht="15.75" customHeight="1">
      <c r="A682" s="42"/>
      <c r="B682" s="42"/>
      <c r="C682" s="42"/>
      <c r="D682" s="42"/>
      <c r="E682" s="42"/>
      <c r="F682" s="42"/>
      <c r="G682" s="42"/>
      <c r="H682" s="42"/>
      <c r="I682" s="42"/>
      <c r="J682" s="42"/>
      <c r="K682" s="42"/>
      <c r="L682" s="42"/>
      <c r="M682" s="42"/>
      <c r="N682" s="42"/>
      <c r="O682" s="42"/>
      <c r="P682" s="42"/>
      <c r="Q682" s="42"/>
      <c r="R682" s="42"/>
      <c r="S682" s="42"/>
      <c r="T682" s="42"/>
      <c r="U682" s="42"/>
      <c r="V682" s="174"/>
      <c r="W682" s="42"/>
      <c r="X682" s="42"/>
      <c r="Y682" s="42"/>
      <c r="Z682" s="42"/>
      <c r="AA682" s="42"/>
      <c r="AB682" s="42"/>
      <c r="AC682" s="42"/>
      <c r="AD682" s="42"/>
    </row>
    <row r="683" ht="15.75" customHeight="1">
      <c r="A683" s="42"/>
      <c r="B683" s="42"/>
      <c r="C683" s="42"/>
      <c r="D683" s="42"/>
      <c r="E683" s="42"/>
      <c r="F683" s="42"/>
      <c r="G683" s="42"/>
      <c r="H683" s="42"/>
      <c r="I683" s="42"/>
      <c r="J683" s="42"/>
      <c r="K683" s="42"/>
      <c r="L683" s="42"/>
      <c r="M683" s="42"/>
      <c r="N683" s="42"/>
      <c r="O683" s="42"/>
      <c r="P683" s="42"/>
      <c r="Q683" s="42"/>
      <c r="R683" s="42"/>
      <c r="S683" s="42"/>
      <c r="T683" s="42"/>
      <c r="U683" s="42"/>
      <c r="V683" s="174"/>
      <c r="W683" s="42"/>
      <c r="X683" s="42"/>
      <c r="Y683" s="42"/>
      <c r="Z683" s="42"/>
      <c r="AA683" s="42"/>
      <c r="AB683" s="42"/>
      <c r="AC683" s="42"/>
      <c r="AD683" s="42"/>
    </row>
    <row r="684" ht="15.75" customHeight="1">
      <c r="A684" s="42"/>
      <c r="B684" s="42"/>
      <c r="C684" s="42"/>
      <c r="D684" s="42"/>
      <c r="E684" s="42"/>
      <c r="F684" s="42"/>
      <c r="G684" s="42"/>
      <c r="H684" s="42"/>
      <c r="I684" s="42"/>
      <c r="J684" s="42"/>
      <c r="K684" s="42"/>
      <c r="L684" s="42"/>
      <c r="M684" s="42"/>
      <c r="N684" s="42"/>
      <c r="O684" s="42"/>
      <c r="P684" s="42"/>
      <c r="Q684" s="42"/>
      <c r="R684" s="42"/>
      <c r="S684" s="42"/>
      <c r="T684" s="42"/>
      <c r="U684" s="42"/>
      <c r="V684" s="174"/>
      <c r="W684" s="42"/>
      <c r="X684" s="42"/>
      <c r="Y684" s="42"/>
      <c r="Z684" s="42"/>
      <c r="AA684" s="42"/>
      <c r="AB684" s="42"/>
      <c r="AC684" s="42"/>
      <c r="AD684" s="42"/>
    </row>
    <row r="685" ht="15.75" customHeight="1">
      <c r="A685" s="42"/>
      <c r="B685" s="42"/>
      <c r="C685" s="42"/>
      <c r="D685" s="42"/>
      <c r="E685" s="42"/>
      <c r="F685" s="42"/>
      <c r="G685" s="42"/>
      <c r="H685" s="42"/>
      <c r="I685" s="42"/>
      <c r="J685" s="42"/>
      <c r="K685" s="42"/>
      <c r="L685" s="42"/>
      <c r="M685" s="42"/>
      <c r="N685" s="42"/>
      <c r="O685" s="42"/>
      <c r="P685" s="42"/>
      <c r="Q685" s="42"/>
      <c r="R685" s="42"/>
      <c r="S685" s="42"/>
      <c r="T685" s="42"/>
      <c r="U685" s="42"/>
      <c r="V685" s="174"/>
      <c r="W685" s="42"/>
      <c r="X685" s="42"/>
      <c r="Y685" s="42"/>
      <c r="Z685" s="42"/>
      <c r="AA685" s="42"/>
      <c r="AB685" s="42"/>
      <c r="AC685" s="42"/>
      <c r="AD685" s="42"/>
    </row>
    <row r="686" ht="15.75" customHeight="1">
      <c r="A686" s="42"/>
      <c r="B686" s="42"/>
      <c r="C686" s="42"/>
      <c r="D686" s="42"/>
      <c r="E686" s="42"/>
      <c r="F686" s="42"/>
      <c r="G686" s="42"/>
      <c r="H686" s="42"/>
      <c r="I686" s="42"/>
      <c r="J686" s="42"/>
      <c r="K686" s="42"/>
      <c r="L686" s="42"/>
      <c r="M686" s="42"/>
      <c r="N686" s="42"/>
      <c r="O686" s="42"/>
      <c r="P686" s="42"/>
      <c r="Q686" s="42"/>
      <c r="R686" s="42"/>
      <c r="S686" s="42"/>
      <c r="T686" s="42"/>
      <c r="U686" s="42"/>
      <c r="V686" s="174"/>
      <c r="W686" s="42"/>
      <c r="X686" s="42"/>
      <c r="Y686" s="42"/>
      <c r="Z686" s="42"/>
      <c r="AA686" s="42"/>
      <c r="AB686" s="42"/>
      <c r="AC686" s="42"/>
      <c r="AD686" s="42"/>
    </row>
    <row r="687" ht="15.75" customHeight="1">
      <c r="A687" s="42"/>
      <c r="B687" s="42"/>
      <c r="C687" s="42"/>
      <c r="D687" s="42"/>
      <c r="E687" s="42"/>
      <c r="F687" s="42"/>
      <c r="G687" s="42"/>
      <c r="H687" s="42"/>
      <c r="I687" s="42"/>
      <c r="J687" s="42"/>
      <c r="K687" s="42"/>
      <c r="L687" s="42"/>
      <c r="M687" s="42"/>
      <c r="N687" s="42"/>
      <c r="O687" s="42"/>
      <c r="P687" s="42"/>
      <c r="Q687" s="42"/>
      <c r="R687" s="42"/>
      <c r="S687" s="42"/>
      <c r="T687" s="42"/>
      <c r="U687" s="42"/>
      <c r="V687" s="174"/>
      <c r="W687" s="42"/>
      <c r="X687" s="42"/>
      <c r="Y687" s="42"/>
      <c r="Z687" s="42"/>
      <c r="AA687" s="42"/>
      <c r="AB687" s="42"/>
      <c r="AC687" s="42"/>
      <c r="AD687" s="42"/>
    </row>
    <row r="688" ht="15.75" customHeight="1">
      <c r="A688" s="42"/>
      <c r="B688" s="42"/>
      <c r="C688" s="42"/>
      <c r="D688" s="42"/>
      <c r="E688" s="42"/>
      <c r="F688" s="42"/>
      <c r="G688" s="42"/>
      <c r="H688" s="42"/>
      <c r="I688" s="42"/>
      <c r="J688" s="42"/>
      <c r="K688" s="42"/>
      <c r="L688" s="42"/>
      <c r="M688" s="42"/>
      <c r="N688" s="42"/>
      <c r="O688" s="42"/>
      <c r="P688" s="42"/>
      <c r="Q688" s="42"/>
      <c r="R688" s="42"/>
      <c r="S688" s="42"/>
      <c r="T688" s="42"/>
      <c r="U688" s="42"/>
      <c r="V688" s="174"/>
      <c r="W688" s="42"/>
      <c r="X688" s="42"/>
      <c r="Y688" s="42"/>
      <c r="Z688" s="42"/>
      <c r="AA688" s="42"/>
      <c r="AB688" s="42"/>
      <c r="AC688" s="42"/>
      <c r="AD688" s="42"/>
    </row>
    <row r="689" ht="15.75" customHeight="1">
      <c r="A689" s="42"/>
      <c r="B689" s="42"/>
      <c r="C689" s="42"/>
      <c r="D689" s="42"/>
      <c r="E689" s="42"/>
      <c r="F689" s="42"/>
      <c r="G689" s="42"/>
      <c r="H689" s="42"/>
      <c r="I689" s="42"/>
      <c r="J689" s="42"/>
      <c r="K689" s="42"/>
      <c r="L689" s="42"/>
      <c r="M689" s="42"/>
      <c r="N689" s="42"/>
      <c r="O689" s="42"/>
      <c r="P689" s="42"/>
      <c r="Q689" s="42"/>
      <c r="R689" s="42"/>
      <c r="S689" s="42"/>
      <c r="T689" s="42"/>
      <c r="U689" s="42"/>
      <c r="V689" s="174"/>
      <c r="W689" s="42"/>
      <c r="X689" s="42"/>
      <c r="Y689" s="42"/>
      <c r="Z689" s="42"/>
      <c r="AA689" s="42"/>
      <c r="AB689" s="42"/>
      <c r="AC689" s="42"/>
      <c r="AD689" s="42"/>
    </row>
    <row r="690" ht="15.75" customHeight="1">
      <c r="A690" s="42"/>
      <c r="B690" s="42"/>
      <c r="C690" s="42"/>
      <c r="D690" s="42"/>
      <c r="E690" s="42"/>
      <c r="F690" s="42"/>
      <c r="G690" s="42"/>
      <c r="H690" s="42"/>
      <c r="I690" s="42"/>
      <c r="J690" s="42"/>
      <c r="K690" s="42"/>
      <c r="L690" s="42"/>
      <c r="M690" s="42"/>
      <c r="N690" s="42"/>
      <c r="O690" s="42"/>
      <c r="P690" s="42"/>
      <c r="Q690" s="42"/>
      <c r="R690" s="42"/>
      <c r="S690" s="42"/>
      <c r="T690" s="42"/>
      <c r="U690" s="42"/>
      <c r="V690" s="174"/>
      <c r="W690" s="42"/>
      <c r="X690" s="42"/>
      <c r="Y690" s="42"/>
      <c r="Z690" s="42"/>
      <c r="AA690" s="42"/>
      <c r="AB690" s="42"/>
      <c r="AC690" s="42"/>
      <c r="AD690" s="42"/>
    </row>
    <row r="691" ht="15.75" customHeight="1">
      <c r="A691" s="42"/>
      <c r="B691" s="42"/>
      <c r="C691" s="42"/>
      <c r="D691" s="42"/>
      <c r="E691" s="42"/>
      <c r="F691" s="42"/>
      <c r="G691" s="42"/>
      <c r="H691" s="42"/>
      <c r="I691" s="42"/>
      <c r="J691" s="42"/>
      <c r="K691" s="42"/>
      <c r="L691" s="42"/>
      <c r="M691" s="42"/>
      <c r="N691" s="42"/>
      <c r="O691" s="42"/>
      <c r="P691" s="42"/>
      <c r="Q691" s="42"/>
      <c r="R691" s="42"/>
      <c r="S691" s="42"/>
      <c r="T691" s="42"/>
      <c r="U691" s="42"/>
      <c r="V691" s="174"/>
      <c r="W691" s="42"/>
      <c r="X691" s="42"/>
      <c r="Y691" s="42"/>
      <c r="Z691" s="42"/>
      <c r="AA691" s="42"/>
      <c r="AB691" s="42"/>
      <c r="AC691" s="42"/>
      <c r="AD691" s="42"/>
    </row>
    <row r="692" ht="15.75" customHeight="1">
      <c r="A692" s="42"/>
      <c r="B692" s="42"/>
      <c r="C692" s="42"/>
      <c r="D692" s="42"/>
      <c r="E692" s="42"/>
      <c r="F692" s="42"/>
      <c r="G692" s="42"/>
      <c r="H692" s="42"/>
      <c r="I692" s="42"/>
      <c r="J692" s="42"/>
      <c r="K692" s="42"/>
      <c r="L692" s="42"/>
      <c r="M692" s="42"/>
      <c r="N692" s="42"/>
      <c r="O692" s="42"/>
      <c r="P692" s="42"/>
      <c r="Q692" s="42"/>
      <c r="R692" s="42"/>
      <c r="S692" s="42"/>
      <c r="T692" s="42"/>
      <c r="U692" s="42"/>
      <c r="V692" s="174"/>
      <c r="W692" s="42"/>
      <c r="X692" s="42"/>
      <c r="Y692" s="42"/>
      <c r="Z692" s="42"/>
      <c r="AA692" s="42"/>
      <c r="AB692" s="42"/>
      <c r="AC692" s="42"/>
      <c r="AD692" s="42"/>
    </row>
    <row r="693" ht="15.75" customHeight="1">
      <c r="A693" s="42"/>
      <c r="B693" s="42"/>
      <c r="C693" s="42"/>
      <c r="D693" s="42"/>
      <c r="E693" s="42"/>
      <c r="F693" s="42"/>
      <c r="G693" s="42"/>
      <c r="H693" s="42"/>
      <c r="I693" s="42"/>
      <c r="J693" s="42"/>
      <c r="K693" s="42"/>
      <c r="L693" s="42"/>
      <c r="M693" s="42"/>
      <c r="N693" s="42"/>
      <c r="O693" s="42"/>
      <c r="P693" s="42"/>
      <c r="Q693" s="42"/>
      <c r="R693" s="42"/>
      <c r="S693" s="42"/>
      <c r="T693" s="42"/>
      <c r="U693" s="42"/>
      <c r="V693" s="174"/>
      <c r="W693" s="42"/>
      <c r="X693" s="42"/>
      <c r="Y693" s="42"/>
      <c r="Z693" s="42"/>
      <c r="AA693" s="42"/>
      <c r="AB693" s="42"/>
      <c r="AC693" s="42"/>
      <c r="AD693" s="42"/>
    </row>
    <row r="694" ht="15.75" customHeight="1">
      <c r="A694" s="42"/>
      <c r="B694" s="42"/>
      <c r="C694" s="42"/>
      <c r="D694" s="42"/>
      <c r="E694" s="42"/>
      <c r="F694" s="42"/>
      <c r="G694" s="42"/>
      <c r="H694" s="42"/>
      <c r="I694" s="42"/>
      <c r="J694" s="42"/>
      <c r="K694" s="42"/>
      <c r="L694" s="42"/>
      <c r="M694" s="42"/>
      <c r="N694" s="42"/>
      <c r="O694" s="42"/>
      <c r="P694" s="42"/>
      <c r="Q694" s="42"/>
      <c r="R694" s="42"/>
      <c r="S694" s="42"/>
      <c r="T694" s="42"/>
      <c r="U694" s="42"/>
      <c r="V694" s="174"/>
      <c r="W694" s="42"/>
      <c r="X694" s="42"/>
      <c r="Y694" s="42"/>
      <c r="Z694" s="42"/>
      <c r="AA694" s="42"/>
      <c r="AB694" s="42"/>
      <c r="AC694" s="42"/>
      <c r="AD694" s="42"/>
    </row>
    <row r="695" ht="15.75" customHeight="1">
      <c r="A695" s="42"/>
      <c r="B695" s="42"/>
      <c r="C695" s="42"/>
      <c r="D695" s="42"/>
      <c r="E695" s="42"/>
      <c r="F695" s="42"/>
      <c r="G695" s="42"/>
      <c r="H695" s="42"/>
      <c r="I695" s="42"/>
      <c r="J695" s="42"/>
      <c r="K695" s="42"/>
      <c r="L695" s="42"/>
      <c r="M695" s="42"/>
      <c r="N695" s="42"/>
      <c r="O695" s="42"/>
      <c r="P695" s="42"/>
      <c r="Q695" s="42"/>
      <c r="R695" s="42"/>
      <c r="S695" s="42"/>
      <c r="T695" s="42"/>
      <c r="U695" s="42"/>
      <c r="V695" s="174"/>
      <c r="W695" s="42"/>
      <c r="X695" s="42"/>
      <c r="Y695" s="42"/>
      <c r="Z695" s="42"/>
      <c r="AA695" s="42"/>
      <c r="AB695" s="42"/>
      <c r="AC695" s="42"/>
      <c r="AD695" s="42"/>
    </row>
    <row r="696" ht="15.75" customHeight="1">
      <c r="A696" s="42"/>
      <c r="B696" s="42"/>
      <c r="C696" s="42"/>
      <c r="D696" s="42"/>
      <c r="E696" s="42"/>
      <c r="F696" s="42"/>
      <c r="G696" s="42"/>
      <c r="H696" s="42"/>
      <c r="I696" s="42"/>
      <c r="J696" s="42"/>
      <c r="K696" s="42"/>
      <c r="L696" s="42"/>
      <c r="M696" s="42"/>
      <c r="N696" s="42"/>
      <c r="O696" s="42"/>
      <c r="P696" s="42"/>
      <c r="Q696" s="42"/>
      <c r="R696" s="42"/>
      <c r="S696" s="42"/>
      <c r="T696" s="42"/>
      <c r="U696" s="42"/>
      <c r="V696" s="174"/>
      <c r="W696" s="42"/>
      <c r="X696" s="42"/>
      <c r="Y696" s="42"/>
      <c r="Z696" s="42"/>
      <c r="AA696" s="42"/>
      <c r="AB696" s="42"/>
      <c r="AC696" s="42"/>
      <c r="AD696" s="42"/>
    </row>
    <row r="697" ht="15.75" customHeight="1">
      <c r="A697" s="42"/>
      <c r="B697" s="42"/>
      <c r="C697" s="42"/>
      <c r="D697" s="42"/>
      <c r="E697" s="42"/>
      <c r="F697" s="42"/>
      <c r="G697" s="42"/>
      <c r="H697" s="42"/>
      <c r="I697" s="42"/>
      <c r="J697" s="42"/>
      <c r="K697" s="42"/>
      <c r="L697" s="42"/>
      <c r="M697" s="42"/>
      <c r="N697" s="42"/>
      <c r="O697" s="42"/>
      <c r="P697" s="42"/>
      <c r="Q697" s="42"/>
      <c r="R697" s="42"/>
      <c r="S697" s="42"/>
      <c r="T697" s="42"/>
      <c r="U697" s="42"/>
      <c r="V697" s="174"/>
      <c r="W697" s="42"/>
      <c r="X697" s="42"/>
      <c r="Y697" s="42"/>
      <c r="Z697" s="42"/>
      <c r="AA697" s="42"/>
      <c r="AB697" s="42"/>
      <c r="AC697" s="42"/>
      <c r="AD697" s="42"/>
    </row>
    <row r="698" ht="15.75" customHeight="1">
      <c r="A698" s="42"/>
      <c r="B698" s="42"/>
      <c r="C698" s="42"/>
      <c r="D698" s="42"/>
      <c r="E698" s="42"/>
      <c r="F698" s="42"/>
      <c r="G698" s="42"/>
      <c r="H698" s="42"/>
      <c r="I698" s="42"/>
      <c r="J698" s="42"/>
      <c r="K698" s="42"/>
      <c r="L698" s="42"/>
      <c r="M698" s="42"/>
      <c r="N698" s="42"/>
      <c r="O698" s="42"/>
      <c r="P698" s="42"/>
      <c r="Q698" s="42"/>
      <c r="R698" s="42"/>
      <c r="S698" s="42"/>
      <c r="T698" s="42"/>
      <c r="U698" s="42"/>
      <c r="V698" s="174"/>
      <c r="W698" s="42"/>
      <c r="X698" s="42"/>
      <c r="Y698" s="42"/>
      <c r="Z698" s="42"/>
      <c r="AA698" s="42"/>
      <c r="AB698" s="42"/>
      <c r="AC698" s="42"/>
      <c r="AD698" s="42"/>
    </row>
    <row r="699" ht="15.75" customHeight="1">
      <c r="A699" s="42"/>
      <c r="B699" s="42"/>
      <c r="C699" s="42"/>
      <c r="D699" s="42"/>
      <c r="E699" s="42"/>
      <c r="F699" s="42"/>
      <c r="G699" s="42"/>
      <c r="H699" s="42"/>
      <c r="I699" s="42"/>
      <c r="J699" s="42"/>
      <c r="K699" s="42"/>
      <c r="L699" s="42"/>
      <c r="M699" s="42"/>
      <c r="N699" s="42"/>
      <c r="O699" s="42"/>
      <c r="P699" s="42"/>
      <c r="Q699" s="42"/>
      <c r="R699" s="42"/>
      <c r="S699" s="42"/>
      <c r="T699" s="42"/>
      <c r="U699" s="42"/>
      <c r="V699" s="174"/>
      <c r="W699" s="42"/>
      <c r="X699" s="42"/>
      <c r="Y699" s="42"/>
      <c r="Z699" s="42"/>
      <c r="AA699" s="42"/>
      <c r="AB699" s="42"/>
      <c r="AC699" s="42"/>
      <c r="AD699" s="42"/>
    </row>
    <row r="700" ht="15.75" customHeight="1">
      <c r="A700" s="42"/>
      <c r="B700" s="42"/>
      <c r="C700" s="42"/>
      <c r="D700" s="42"/>
      <c r="E700" s="42"/>
      <c r="F700" s="42"/>
      <c r="G700" s="42"/>
      <c r="H700" s="42"/>
      <c r="I700" s="42"/>
      <c r="J700" s="42"/>
      <c r="K700" s="42"/>
      <c r="L700" s="42"/>
      <c r="M700" s="42"/>
      <c r="N700" s="42"/>
      <c r="O700" s="42"/>
      <c r="P700" s="42"/>
      <c r="Q700" s="42"/>
      <c r="R700" s="42"/>
      <c r="S700" s="42"/>
      <c r="T700" s="42"/>
      <c r="U700" s="42"/>
      <c r="V700" s="174"/>
      <c r="W700" s="42"/>
      <c r="X700" s="42"/>
      <c r="Y700" s="42"/>
      <c r="Z700" s="42"/>
      <c r="AA700" s="42"/>
      <c r="AB700" s="42"/>
      <c r="AC700" s="42"/>
      <c r="AD700" s="42"/>
    </row>
    <row r="701" ht="15.75" customHeight="1">
      <c r="A701" s="42"/>
      <c r="B701" s="42"/>
      <c r="C701" s="42"/>
      <c r="D701" s="42"/>
      <c r="E701" s="42"/>
      <c r="F701" s="42"/>
      <c r="G701" s="42"/>
      <c r="H701" s="42"/>
      <c r="I701" s="42"/>
      <c r="J701" s="42"/>
      <c r="K701" s="42"/>
      <c r="L701" s="42"/>
      <c r="M701" s="42"/>
      <c r="N701" s="42"/>
      <c r="O701" s="42"/>
      <c r="P701" s="42"/>
      <c r="Q701" s="42"/>
      <c r="R701" s="42"/>
      <c r="S701" s="42"/>
      <c r="T701" s="42"/>
      <c r="U701" s="42"/>
      <c r="V701" s="174"/>
      <c r="W701" s="42"/>
      <c r="X701" s="42"/>
      <c r="Y701" s="42"/>
      <c r="Z701" s="42"/>
      <c r="AA701" s="42"/>
      <c r="AB701" s="42"/>
      <c r="AC701" s="42"/>
      <c r="AD701" s="42"/>
    </row>
    <row r="702" ht="15.75" customHeight="1">
      <c r="A702" s="42"/>
      <c r="B702" s="42"/>
      <c r="C702" s="42"/>
      <c r="D702" s="42"/>
      <c r="E702" s="42"/>
      <c r="F702" s="42"/>
      <c r="G702" s="42"/>
      <c r="H702" s="42"/>
      <c r="I702" s="42"/>
      <c r="J702" s="42"/>
      <c r="K702" s="42"/>
      <c r="L702" s="42"/>
      <c r="M702" s="42"/>
      <c r="N702" s="42"/>
      <c r="O702" s="42"/>
      <c r="P702" s="42"/>
      <c r="Q702" s="42"/>
      <c r="R702" s="42"/>
      <c r="S702" s="42"/>
      <c r="T702" s="42"/>
      <c r="U702" s="42"/>
      <c r="V702" s="174"/>
      <c r="W702" s="42"/>
      <c r="X702" s="42"/>
      <c r="Y702" s="42"/>
      <c r="Z702" s="42"/>
      <c r="AA702" s="42"/>
      <c r="AB702" s="42"/>
      <c r="AC702" s="42"/>
      <c r="AD702" s="42"/>
    </row>
    <row r="703" ht="15.75" customHeight="1">
      <c r="A703" s="42"/>
      <c r="B703" s="42"/>
      <c r="C703" s="42"/>
      <c r="D703" s="42"/>
      <c r="E703" s="42"/>
      <c r="F703" s="42"/>
      <c r="G703" s="42"/>
      <c r="H703" s="42"/>
      <c r="I703" s="42"/>
      <c r="J703" s="42"/>
      <c r="K703" s="42"/>
      <c r="L703" s="42"/>
      <c r="M703" s="42"/>
      <c r="N703" s="42"/>
      <c r="O703" s="42"/>
      <c r="P703" s="42"/>
      <c r="Q703" s="42"/>
      <c r="R703" s="42"/>
      <c r="S703" s="42"/>
      <c r="T703" s="42"/>
      <c r="U703" s="42"/>
      <c r="V703" s="174"/>
      <c r="W703" s="42"/>
      <c r="X703" s="42"/>
      <c r="Y703" s="42"/>
      <c r="Z703" s="42"/>
      <c r="AA703" s="42"/>
      <c r="AB703" s="42"/>
      <c r="AC703" s="42"/>
      <c r="AD703" s="42"/>
    </row>
    <row r="704" ht="15.75" customHeight="1">
      <c r="A704" s="42"/>
      <c r="B704" s="42"/>
      <c r="C704" s="42"/>
      <c r="D704" s="42"/>
      <c r="E704" s="42"/>
      <c r="F704" s="42"/>
      <c r="G704" s="42"/>
      <c r="H704" s="42"/>
      <c r="I704" s="42"/>
      <c r="J704" s="42"/>
      <c r="K704" s="42"/>
      <c r="L704" s="42"/>
      <c r="M704" s="42"/>
      <c r="N704" s="42"/>
      <c r="O704" s="42"/>
      <c r="P704" s="42"/>
      <c r="Q704" s="42"/>
      <c r="R704" s="42"/>
      <c r="S704" s="42"/>
      <c r="T704" s="42"/>
      <c r="U704" s="42"/>
      <c r="V704" s="174"/>
      <c r="W704" s="42"/>
      <c r="X704" s="42"/>
      <c r="Y704" s="42"/>
      <c r="Z704" s="42"/>
      <c r="AA704" s="42"/>
      <c r="AB704" s="42"/>
      <c r="AC704" s="42"/>
      <c r="AD704" s="42"/>
    </row>
    <row r="705" ht="15.75" customHeight="1">
      <c r="A705" s="42"/>
      <c r="B705" s="42"/>
      <c r="C705" s="42"/>
      <c r="D705" s="42"/>
      <c r="E705" s="42"/>
      <c r="F705" s="42"/>
      <c r="G705" s="42"/>
      <c r="H705" s="42"/>
      <c r="I705" s="42"/>
      <c r="J705" s="42"/>
      <c r="K705" s="42"/>
      <c r="L705" s="42"/>
      <c r="M705" s="42"/>
      <c r="N705" s="42"/>
      <c r="O705" s="42"/>
      <c r="P705" s="42"/>
      <c r="Q705" s="42"/>
      <c r="R705" s="42"/>
      <c r="S705" s="42"/>
      <c r="T705" s="42"/>
      <c r="U705" s="42"/>
      <c r="V705" s="174"/>
      <c r="W705" s="42"/>
      <c r="X705" s="42"/>
      <c r="Y705" s="42"/>
      <c r="Z705" s="42"/>
      <c r="AA705" s="42"/>
      <c r="AB705" s="42"/>
      <c r="AC705" s="42"/>
      <c r="AD705" s="42"/>
    </row>
    <row r="706" ht="15.75" customHeight="1">
      <c r="A706" s="42"/>
      <c r="B706" s="42"/>
      <c r="C706" s="42"/>
      <c r="D706" s="42"/>
      <c r="E706" s="42"/>
      <c r="F706" s="42"/>
      <c r="G706" s="42"/>
      <c r="H706" s="42"/>
      <c r="I706" s="42"/>
      <c r="J706" s="42"/>
      <c r="K706" s="42"/>
      <c r="L706" s="42"/>
      <c r="M706" s="42"/>
      <c r="N706" s="42"/>
      <c r="O706" s="42"/>
      <c r="P706" s="42"/>
      <c r="Q706" s="42"/>
      <c r="R706" s="42"/>
      <c r="S706" s="42"/>
      <c r="T706" s="42"/>
      <c r="U706" s="42"/>
      <c r="V706" s="174"/>
      <c r="W706" s="42"/>
      <c r="X706" s="42"/>
      <c r="Y706" s="42"/>
      <c r="Z706" s="42"/>
      <c r="AA706" s="42"/>
      <c r="AB706" s="42"/>
      <c r="AC706" s="42"/>
      <c r="AD706" s="42"/>
    </row>
    <row r="707" ht="15.75" customHeight="1">
      <c r="A707" s="42"/>
      <c r="B707" s="42"/>
      <c r="C707" s="42"/>
      <c r="D707" s="42"/>
      <c r="E707" s="42"/>
      <c r="F707" s="42"/>
      <c r="G707" s="42"/>
      <c r="H707" s="42"/>
      <c r="I707" s="42"/>
      <c r="J707" s="42"/>
      <c r="K707" s="42"/>
      <c r="L707" s="42"/>
      <c r="M707" s="42"/>
      <c r="N707" s="42"/>
      <c r="O707" s="42"/>
      <c r="P707" s="42"/>
      <c r="Q707" s="42"/>
      <c r="R707" s="42"/>
      <c r="S707" s="42"/>
      <c r="T707" s="42"/>
      <c r="U707" s="42"/>
      <c r="V707" s="174"/>
      <c r="W707" s="42"/>
      <c r="X707" s="42"/>
      <c r="Y707" s="42"/>
      <c r="Z707" s="42"/>
      <c r="AA707" s="42"/>
      <c r="AB707" s="42"/>
      <c r="AC707" s="42"/>
      <c r="AD707" s="42"/>
    </row>
    <row r="708" ht="15.75" customHeight="1">
      <c r="A708" s="42"/>
      <c r="B708" s="42"/>
      <c r="C708" s="42"/>
      <c r="D708" s="42"/>
      <c r="E708" s="42"/>
      <c r="F708" s="42"/>
      <c r="G708" s="42"/>
      <c r="H708" s="42"/>
      <c r="I708" s="42"/>
      <c r="J708" s="42"/>
      <c r="K708" s="42"/>
      <c r="L708" s="42"/>
      <c r="M708" s="42"/>
      <c r="N708" s="42"/>
      <c r="O708" s="42"/>
      <c r="P708" s="42"/>
      <c r="Q708" s="42"/>
      <c r="R708" s="42"/>
      <c r="S708" s="42"/>
      <c r="T708" s="42"/>
      <c r="U708" s="42"/>
      <c r="V708" s="174"/>
      <c r="W708" s="42"/>
      <c r="X708" s="42"/>
      <c r="Y708" s="42"/>
      <c r="Z708" s="42"/>
      <c r="AA708" s="42"/>
      <c r="AB708" s="42"/>
      <c r="AC708" s="42"/>
      <c r="AD708" s="42"/>
    </row>
    <row r="709" ht="15.75" customHeight="1">
      <c r="A709" s="42"/>
      <c r="B709" s="42"/>
      <c r="C709" s="42"/>
      <c r="D709" s="42"/>
      <c r="E709" s="42"/>
      <c r="F709" s="42"/>
      <c r="G709" s="42"/>
      <c r="H709" s="42"/>
      <c r="I709" s="42"/>
      <c r="J709" s="42"/>
      <c r="K709" s="42"/>
      <c r="L709" s="42"/>
      <c r="M709" s="42"/>
      <c r="N709" s="42"/>
      <c r="O709" s="42"/>
      <c r="P709" s="42"/>
      <c r="Q709" s="42"/>
      <c r="R709" s="42"/>
      <c r="S709" s="42"/>
      <c r="T709" s="42"/>
      <c r="U709" s="42"/>
      <c r="V709" s="174"/>
      <c r="W709" s="42"/>
      <c r="X709" s="42"/>
      <c r="Y709" s="42"/>
      <c r="Z709" s="42"/>
      <c r="AA709" s="42"/>
      <c r="AB709" s="42"/>
      <c r="AC709" s="42"/>
      <c r="AD709" s="42"/>
    </row>
    <row r="710" ht="15.75" customHeight="1">
      <c r="A710" s="42"/>
      <c r="B710" s="42"/>
      <c r="C710" s="42"/>
      <c r="D710" s="42"/>
      <c r="E710" s="42"/>
      <c r="F710" s="42"/>
      <c r="G710" s="42"/>
      <c r="H710" s="42"/>
      <c r="I710" s="42"/>
      <c r="J710" s="42"/>
      <c r="K710" s="42"/>
      <c r="L710" s="42"/>
      <c r="M710" s="42"/>
      <c r="N710" s="42"/>
      <c r="O710" s="42"/>
      <c r="P710" s="42"/>
      <c r="Q710" s="42"/>
      <c r="R710" s="42"/>
      <c r="S710" s="42"/>
      <c r="T710" s="42"/>
      <c r="U710" s="42"/>
      <c r="V710" s="174"/>
      <c r="W710" s="42"/>
      <c r="X710" s="42"/>
      <c r="Y710" s="42"/>
      <c r="Z710" s="42"/>
      <c r="AA710" s="42"/>
      <c r="AB710" s="42"/>
      <c r="AC710" s="42"/>
      <c r="AD710" s="42"/>
    </row>
    <row r="711" ht="15.75" customHeight="1">
      <c r="A711" s="42"/>
      <c r="B711" s="42"/>
      <c r="C711" s="42"/>
      <c r="D711" s="42"/>
      <c r="E711" s="42"/>
      <c r="F711" s="42"/>
      <c r="G711" s="42"/>
      <c r="H711" s="42"/>
      <c r="I711" s="42"/>
      <c r="J711" s="42"/>
      <c r="K711" s="42"/>
      <c r="L711" s="42"/>
      <c r="M711" s="42"/>
      <c r="N711" s="42"/>
      <c r="O711" s="42"/>
      <c r="P711" s="42"/>
      <c r="Q711" s="42"/>
      <c r="R711" s="42"/>
      <c r="S711" s="42"/>
      <c r="T711" s="42"/>
      <c r="U711" s="42"/>
      <c r="V711" s="174"/>
      <c r="W711" s="42"/>
      <c r="X711" s="42"/>
      <c r="Y711" s="42"/>
      <c r="Z711" s="42"/>
      <c r="AA711" s="42"/>
      <c r="AB711" s="42"/>
      <c r="AC711" s="42"/>
      <c r="AD711" s="42"/>
    </row>
    <row r="712" ht="15.75" customHeight="1">
      <c r="A712" s="42"/>
      <c r="B712" s="42"/>
      <c r="C712" s="42"/>
      <c r="D712" s="42"/>
      <c r="E712" s="42"/>
      <c r="F712" s="42"/>
      <c r="G712" s="42"/>
      <c r="H712" s="42"/>
      <c r="I712" s="42"/>
      <c r="J712" s="42"/>
      <c r="K712" s="42"/>
      <c r="L712" s="42"/>
      <c r="M712" s="42"/>
      <c r="N712" s="42"/>
      <c r="O712" s="42"/>
      <c r="P712" s="42"/>
      <c r="Q712" s="42"/>
      <c r="R712" s="42"/>
      <c r="S712" s="42"/>
      <c r="T712" s="42"/>
      <c r="U712" s="42"/>
      <c r="V712" s="174"/>
      <c r="W712" s="42"/>
      <c r="X712" s="42"/>
      <c r="Y712" s="42"/>
      <c r="Z712" s="42"/>
      <c r="AA712" s="42"/>
      <c r="AB712" s="42"/>
      <c r="AC712" s="42"/>
      <c r="AD712" s="42"/>
    </row>
    <row r="713" ht="15.75" customHeight="1">
      <c r="A713" s="42"/>
      <c r="B713" s="42"/>
      <c r="C713" s="42"/>
      <c r="D713" s="42"/>
      <c r="E713" s="42"/>
      <c r="F713" s="42"/>
      <c r="G713" s="42"/>
      <c r="H713" s="42"/>
      <c r="I713" s="42"/>
      <c r="J713" s="42"/>
      <c r="K713" s="42"/>
      <c r="L713" s="42"/>
      <c r="M713" s="42"/>
      <c r="N713" s="42"/>
      <c r="O713" s="42"/>
      <c r="P713" s="42"/>
      <c r="Q713" s="42"/>
      <c r="R713" s="42"/>
      <c r="S713" s="42"/>
      <c r="T713" s="42"/>
      <c r="U713" s="42"/>
      <c r="V713" s="174"/>
      <c r="W713" s="42"/>
      <c r="X713" s="42"/>
      <c r="Y713" s="42"/>
      <c r="Z713" s="42"/>
      <c r="AA713" s="42"/>
      <c r="AB713" s="42"/>
      <c r="AC713" s="42"/>
      <c r="AD713" s="42"/>
    </row>
    <row r="714" ht="15.75" customHeight="1">
      <c r="A714" s="42"/>
      <c r="B714" s="42"/>
      <c r="C714" s="42"/>
      <c r="D714" s="42"/>
      <c r="E714" s="42"/>
      <c r="F714" s="42"/>
      <c r="G714" s="42"/>
      <c r="H714" s="42"/>
      <c r="I714" s="42"/>
      <c r="J714" s="42"/>
      <c r="K714" s="42"/>
      <c r="L714" s="42"/>
      <c r="M714" s="42"/>
      <c r="N714" s="42"/>
      <c r="O714" s="42"/>
      <c r="P714" s="42"/>
      <c r="Q714" s="42"/>
      <c r="R714" s="42"/>
      <c r="S714" s="42"/>
      <c r="T714" s="42"/>
      <c r="U714" s="42"/>
      <c r="V714" s="174"/>
      <c r="W714" s="42"/>
      <c r="X714" s="42"/>
      <c r="Y714" s="42"/>
      <c r="Z714" s="42"/>
      <c r="AA714" s="42"/>
      <c r="AB714" s="42"/>
      <c r="AC714" s="42"/>
      <c r="AD714" s="42"/>
    </row>
    <row r="715" ht="15.75" customHeight="1">
      <c r="A715" s="42"/>
      <c r="B715" s="42"/>
      <c r="C715" s="42"/>
      <c r="D715" s="42"/>
      <c r="E715" s="42"/>
      <c r="F715" s="42"/>
      <c r="G715" s="42"/>
      <c r="H715" s="42"/>
      <c r="I715" s="42"/>
      <c r="J715" s="42"/>
      <c r="K715" s="42"/>
      <c r="L715" s="42"/>
      <c r="M715" s="42"/>
      <c r="N715" s="42"/>
      <c r="O715" s="42"/>
      <c r="P715" s="42"/>
      <c r="Q715" s="42"/>
      <c r="R715" s="42"/>
      <c r="S715" s="42"/>
      <c r="T715" s="42"/>
      <c r="U715" s="42"/>
      <c r="V715" s="174"/>
      <c r="W715" s="42"/>
      <c r="X715" s="42"/>
      <c r="Y715" s="42"/>
      <c r="Z715" s="42"/>
      <c r="AA715" s="42"/>
      <c r="AB715" s="42"/>
      <c r="AC715" s="42"/>
      <c r="AD715" s="42"/>
    </row>
    <row r="716" ht="15.75" customHeight="1">
      <c r="A716" s="42"/>
      <c r="B716" s="42"/>
      <c r="C716" s="42"/>
      <c r="D716" s="42"/>
      <c r="E716" s="42"/>
      <c r="F716" s="42"/>
      <c r="G716" s="42"/>
      <c r="H716" s="42"/>
      <c r="I716" s="42"/>
      <c r="J716" s="42"/>
      <c r="K716" s="42"/>
      <c r="L716" s="42"/>
      <c r="M716" s="42"/>
      <c r="N716" s="42"/>
      <c r="O716" s="42"/>
      <c r="P716" s="42"/>
      <c r="Q716" s="42"/>
      <c r="R716" s="42"/>
      <c r="S716" s="42"/>
      <c r="T716" s="42"/>
      <c r="U716" s="42"/>
      <c r="V716" s="174"/>
      <c r="W716" s="42"/>
      <c r="X716" s="42"/>
      <c r="Y716" s="42"/>
      <c r="Z716" s="42"/>
      <c r="AA716" s="42"/>
      <c r="AB716" s="42"/>
      <c r="AC716" s="42"/>
      <c r="AD716" s="42"/>
    </row>
    <row r="717" ht="15.75" customHeight="1">
      <c r="A717" s="42"/>
      <c r="B717" s="42"/>
      <c r="C717" s="42"/>
      <c r="D717" s="42"/>
      <c r="E717" s="42"/>
      <c r="F717" s="42"/>
      <c r="G717" s="42"/>
      <c r="H717" s="42"/>
      <c r="I717" s="42"/>
      <c r="J717" s="42"/>
      <c r="K717" s="42"/>
      <c r="L717" s="42"/>
      <c r="M717" s="42"/>
      <c r="N717" s="42"/>
      <c r="O717" s="42"/>
      <c r="P717" s="42"/>
      <c r="Q717" s="42"/>
      <c r="R717" s="42"/>
      <c r="S717" s="42"/>
      <c r="T717" s="42"/>
      <c r="U717" s="42"/>
      <c r="V717" s="174"/>
      <c r="W717" s="42"/>
      <c r="X717" s="42"/>
      <c r="Y717" s="42"/>
      <c r="Z717" s="42"/>
      <c r="AA717" s="42"/>
      <c r="AB717" s="42"/>
      <c r="AC717" s="42"/>
      <c r="AD717" s="42"/>
    </row>
    <row r="718" ht="15.75" customHeight="1">
      <c r="A718" s="42"/>
      <c r="B718" s="42"/>
      <c r="C718" s="42"/>
      <c r="D718" s="42"/>
      <c r="E718" s="42"/>
      <c r="F718" s="42"/>
      <c r="G718" s="42"/>
      <c r="H718" s="42"/>
      <c r="I718" s="42"/>
      <c r="J718" s="42"/>
      <c r="K718" s="42"/>
      <c r="L718" s="42"/>
      <c r="M718" s="42"/>
      <c r="N718" s="42"/>
      <c r="O718" s="42"/>
      <c r="P718" s="42"/>
      <c r="Q718" s="42"/>
      <c r="R718" s="42"/>
      <c r="S718" s="42"/>
      <c r="T718" s="42"/>
      <c r="U718" s="42"/>
      <c r="V718" s="174"/>
      <c r="W718" s="42"/>
      <c r="X718" s="42"/>
      <c r="Y718" s="42"/>
      <c r="Z718" s="42"/>
      <c r="AA718" s="42"/>
      <c r="AB718" s="42"/>
      <c r="AC718" s="42"/>
      <c r="AD718" s="42"/>
    </row>
    <row r="719" ht="15.75" customHeight="1">
      <c r="A719" s="42"/>
      <c r="B719" s="42"/>
      <c r="C719" s="42"/>
      <c r="D719" s="42"/>
      <c r="E719" s="42"/>
      <c r="F719" s="42"/>
      <c r="G719" s="42"/>
      <c r="H719" s="42"/>
      <c r="I719" s="42"/>
      <c r="J719" s="42"/>
      <c r="K719" s="42"/>
      <c r="L719" s="42"/>
      <c r="M719" s="42"/>
      <c r="N719" s="42"/>
      <c r="O719" s="42"/>
      <c r="P719" s="42"/>
      <c r="Q719" s="42"/>
      <c r="R719" s="42"/>
      <c r="S719" s="42"/>
      <c r="T719" s="42"/>
      <c r="U719" s="42"/>
      <c r="V719" s="174"/>
      <c r="W719" s="42"/>
      <c r="X719" s="42"/>
      <c r="Y719" s="42"/>
      <c r="Z719" s="42"/>
      <c r="AA719" s="42"/>
      <c r="AB719" s="42"/>
      <c r="AC719" s="42"/>
      <c r="AD719" s="42"/>
    </row>
    <row r="720" ht="15.75" customHeight="1">
      <c r="A720" s="42"/>
      <c r="B720" s="42"/>
      <c r="C720" s="42"/>
      <c r="D720" s="42"/>
      <c r="E720" s="42"/>
      <c r="F720" s="42"/>
      <c r="G720" s="42"/>
      <c r="H720" s="42"/>
      <c r="I720" s="42"/>
      <c r="J720" s="42"/>
      <c r="K720" s="42"/>
      <c r="L720" s="42"/>
      <c r="M720" s="42"/>
      <c r="N720" s="42"/>
      <c r="O720" s="42"/>
      <c r="P720" s="42"/>
      <c r="Q720" s="42"/>
      <c r="R720" s="42"/>
      <c r="S720" s="42"/>
      <c r="T720" s="42"/>
      <c r="U720" s="42"/>
      <c r="V720" s="174"/>
      <c r="W720" s="42"/>
      <c r="X720" s="42"/>
      <c r="Y720" s="42"/>
      <c r="Z720" s="42"/>
      <c r="AA720" s="42"/>
      <c r="AB720" s="42"/>
      <c r="AC720" s="42"/>
      <c r="AD720" s="42"/>
    </row>
    <row r="721" ht="15.75" customHeight="1">
      <c r="A721" s="42"/>
      <c r="B721" s="42"/>
      <c r="C721" s="42"/>
      <c r="D721" s="42"/>
      <c r="E721" s="42"/>
      <c r="F721" s="42"/>
      <c r="G721" s="42"/>
      <c r="H721" s="42"/>
      <c r="I721" s="42"/>
      <c r="J721" s="42"/>
      <c r="K721" s="42"/>
      <c r="L721" s="42"/>
      <c r="M721" s="42"/>
      <c r="N721" s="42"/>
      <c r="O721" s="42"/>
      <c r="P721" s="42"/>
      <c r="Q721" s="42"/>
      <c r="R721" s="42"/>
      <c r="S721" s="42"/>
      <c r="T721" s="42"/>
      <c r="U721" s="42"/>
      <c r="V721" s="174"/>
      <c r="W721" s="42"/>
      <c r="X721" s="42"/>
      <c r="Y721" s="42"/>
      <c r="Z721" s="42"/>
      <c r="AA721" s="42"/>
      <c r="AB721" s="42"/>
      <c r="AC721" s="42"/>
      <c r="AD721" s="42"/>
    </row>
    <row r="722" ht="15.75" customHeight="1">
      <c r="A722" s="42"/>
      <c r="B722" s="42"/>
      <c r="C722" s="42"/>
      <c r="D722" s="42"/>
      <c r="E722" s="42"/>
      <c r="F722" s="42"/>
      <c r="G722" s="42"/>
      <c r="H722" s="42"/>
      <c r="I722" s="42"/>
      <c r="J722" s="42"/>
      <c r="K722" s="42"/>
      <c r="L722" s="42"/>
      <c r="M722" s="42"/>
      <c r="N722" s="42"/>
      <c r="O722" s="42"/>
      <c r="P722" s="42"/>
      <c r="Q722" s="42"/>
      <c r="R722" s="42"/>
      <c r="S722" s="42"/>
      <c r="T722" s="42"/>
      <c r="U722" s="42"/>
      <c r="V722" s="174"/>
      <c r="W722" s="42"/>
      <c r="X722" s="42"/>
      <c r="Y722" s="42"/>
      <c r="Z722" s="42"/>
      <c r="AA722" s="42"/>
      <c r="AB722" s="42"/>
      <c r="AC722" s="42"/>
      <c r="AD722" s="42"/>
    </row>
    <row r="723" ht="15.75" customHeight="1">
      <c r="A723" s="42"/>
      <c r="B723" s="42"/>
      <c r="C723" s="42"/>
      <c r="D723" s="42"/>
      <c r="E723" s="42"/>
      <c r="F723" s="42"/>
      <c r="G723" s="42"/>
      <c r="H723" s="42"/>
      <c r="I723" s="42"/>
      <c r="J723" s="42"/>
      <c r="K723" s="42"/>
      <c r="L723" s="42"/>
      <c r="M723" s="42"/>
      <c r="N723" s="42"/>
      <c r="O723" s="42"/>
      <c r="P723" s="42"/>
      <c r="Q723" s="42"/>
      <c r="R723" s="42"/>
      <c r="S723" s="42"/>
      <c r="T723" s="42"/>
      <c r="U723" s="42"/>
      <c r="V723" s="174"/>
      <c r="W723" s="42"/>
      <c r="X723" s="42"/>
      <c r="Y723" s="42"/>
      <c r="Z723" s="42"/>
      <c r="AA723" s="42"/>
      <c r="AB723" s="42"/>
      <c r="AC723" s="42"/>
      <c r="AD723" s="42"/>
    </row>
    <row r="724" ht="15.75" customHeight="1">
      <c r="A724" s="42"/>
      <c r="B724" s="42"/>
      <c r="C724" s="42"/>
      <c r="D724" s="42"/>
      <c r="E724" s="42"/>
      <c r="F724" s="42"/>
      <c r="G724" s="42"/>
      <c r="H724" s="42"/>
      <c r="I724" s="42"/>
      <c r="J724" s="42"/>
      <c r="K724" s="42"/>
      <c r="L724" s="42"/>
      <c r="M724" s="42"/>
      <c r="N724" s="42"/>
      <c r="O724" s="42"/>
      <c r="P724" s="42"/>
      <c r="Q724" s="42"/>
      <c r="R724" s="42"/>
      <c r="S724" s="42"/>
      <c r="T724" s="42"/>
      <c r="U724" s="42"/>
      <c r="V724" s="174"/>
      <c r="W724" s="42"/>
      <c r="X724" s="42"/>
      <c r="Y724" s="42"/>
      <c r="Z724" s="42"/>
      <c r="AA724" s="42"/>
      <c r="AB724" s="42"/>
      <c r="AC724" s="42"/>
      <c r="AD724" s="42"/>
    </row>
    <row r="725" ht="15.75" customHeight="1">
      <c r="A725" s="42"/>
      <c r="B725" s="42"/>
      <c r="C725" s="42"/>
      <c r="D725" s="42"/>
      <c r="E725" s="42"/>
      <c r="F725" s="42"/>
      <c r="G725" s="42"/>
      <c r="H725" s="42"/>
      <c r="I725" s="42"/>
      <c r="J725" s="42"/>
      <c r="K725" s="42"/>
      <c r="L725" s="42"/>
      <c r="M725" s="42"/>
      <c r="N725" s="42"/>
      <c r="O725" s="42"/>
      <c r="P725" s="42"/>
      <c r="Q725" s="42"/>
      <c r="R725" s="42"/>
      <c r="S725" s="42"/>
      <c r="T725" s="42"/>
      <c r="U725" s="42"/>
      <c r="V725" s="174"/>
      <c r="W725" s="42"/>
      <c r="X725" s="42"/>
      <c r="Y725" s="42"/>
      <c r="Z725" s="42"/>
      <c r="AA725" s="42"/>
      <c r="AB725" s="42"/>
      <c r="AC725" s="42"/>
      <c r="AD725" s="42"/>
    </row>
    <row r="726" ht="15.75" customHeight="1">
      <c r="A726" s="42"/>
      <c r="B726" s="42"/>
      <c r="C726" s="42"/>
      <c r="D726" s="42"/>
      <c r="E726" s="42"/>
      <c r="F726" s="42"/>
      <c r="G726" s="42"/>
      <c r="H726" s="42"/>
      <c r="I726" s="42"/>
      <c r="J726" s="42"/>
      <c r="K726" s="42"/>
      <c r="L726" s="42"/>
      <c r="M726" s="42"/>
      <c r="N726" s="42"/>
      <c r="O726" s="42"/>
      <c r="P726" s="42"/>
      <c r="Q726" s="42"/>
      <c r="R726" s="42"/>
      <c r="S726" s="42"/>
      <c r="T726" s="42"/>
      <c r="U726" s="42"/>
      <c r="V726" s="174"/>
      <c r="W726" s="42"/>
      <c r="X726" s="42"/>
      <c r="Y726" s="42"/>
      <c r="Z726" s="42"/>
      <c r="AA726" s="42"/>
      <c r="AB726" s="42"/>
      <c r="AC726" s="42"/>
      <c r="AD726" s="42"/>
    </row>
    <row r="727" ht="15.75" customHeight="1">
      <c r="A727" s="42"/>
      <c r="B727" s="42"/>
      <c r="C727" s="42"/>
      <c r="D727" s="42"/>
      <c r="E727" s="42"/>
      <c r="F727" s="42"/>
      <c r="G727" s="42"/>
      <c r="H727" s="42"/>
      <c r="I727" s="42"/>
      <c r="J727" s="42"/>
      <c r="K727" s="42"/>
      <c r="L727" s="42"/>
      <c r="M727" s="42"/>
      <c r="N727" s="42"/>
      <c r="O727" s="42"/>
      <c r="P727" s="42"/>
      <c r="Q727" s="42"/>
      <c r="R727" s="42"/>
      <c r="S727" s="42"/>
      <c r="T727" s="42"/>
      <c r="U727" s="42"/>
      <c r="V727" s="174"/>
      <c r="W727" s="42"/>
      <c r="X727" s="42"/>
      <c r="Y727" s="42"/>
      <c r="Z727" s="42"/>
      <c r="AA727" s="42"/>
      <c r="AB727" s="42"/>
      <c r="AC727" s="42"/>
      <c r="AD727" s="42"/>
    </row>
    <row r="728" ht="15.75" customHeight="1">
      <c r="A728" s="42"/>
      <c r="B728" s="42"/>
      <c r="C728" s="42"/>
      <c r="D728" s="42"/>
      <c r="E728" s="42"/>
      <c r="F728" s="42"/>
      <c r="G728" s="42"/>
      <c r="H728" s="42"/>
      <c r="I728" s="42"/>
      <c r="J728" s="42"/>
      <c r="K728" s="42"/>
      <c r="L728" s="42"/>
      <c r="M728" s="42"/>
      <c r="N728" s="42"/>
      <c r="O728" s="42"/>
      <c r="P728" s="42"/>
      <c r="Q728" s="42"/>
      <c r="R728" s="42"/>
      <c r="S728" s="42"/>
      <c r="T728" s="42"/>
      <c r="U728" s="42"/>
      <c r="V728" s="174"/>
      <c r="W728" s="42"/>
      <c r="X728" s="42"/>
      <c r="Y728" s="42"/>
      <c r="Z728" s="42"/>
      <c r="AA728" s="42"/>
      <c r="AB728" s="42"/>
      <c r="AC728" s="42"/>
      <c r="AD728" s="42"/>
    </row>
    <row r="729" ht="15.75" customHeight="1">
      <c r="A729" s="42"/>
      <c r="B729" s="42"/>
      <c r="C729" s="42"/>
      <c r="D729" s="42"/>
      <c r="E729" s="42"/>
      <c r="F729" s="42"/>
      <c r="G729" s="42"/>
      <c r="H729" s="42"/>
      <c r="I729" s="42"/>
      <c r="J729" s="42"/>
      <c r="K729" s="42"/>
      <c r="L729" s="42"/>
      <c r="M729" s="42"/>
      <c r="N729" s="42"/>
      <c r="O729" s="42"/>
      <c r="P729" s="42"/>
      <c r="Q729" s="42"/>
      <c r="R729" s="42"/>
      <c r="S729" s="42"/>
      <c r="T729" s="42"/>
      <c r="U729" s="42"/>
      <c r="V729" s="174"/>
      <c r="W729" s="42"/>
      <c r="X729" s="42"/>
      <c r="Y729" s="42"/>
      <c r="Z729" s="42"/>
      <c r="AA729" s="42"/>
      <c r="AB729" s="42"/>
      <c r="AC729" s="42"/>
      <c r="AD729" s="42"/>
    </row>
    <row r="730" ht="15.75" customHeight="1">
      <c r="A730" s="42"/>
      <c r="B730" s="42"/>
      <c r="C730" s="42"/>
      <c r="D730" s="42"/>
      <c r="E730" s="42"/>
      <c r="F730" s="42"/>
      <c r="G730" s="42"/>
      <c r="H730" s="42"/>
      <c r="I730" s="42"/>
      <c r="J730" s="42"/>
      <c r="K730" s="42"/>
      <c r="L730" s="42"/>
      <c r="M730" s="42"/>
      <c r="N730" s="42"/>
      <c r="O730" s="42"/>
      <c r="P730" s="42"/>
      <c r="Q730" s="42"/>
      <c r="R730" s="42"/>
      <c r="S730" s="42"/>
      <c r="T730" s="42"/>
      <c r="U730" s="42"/>
      <c r="V730" s="174"/>
      <c r="W730" s="42"/>
      <c r="X730" s="42"/>
      <c r="Y730" s="42"/>
      <c r="Z730" s="42"/>
      <c r="AA730" s="42"/>
      <c r="AB730" s="42"/>
      <c r="AC730" s="42"/>
      <c r="AD730" s="42"/>
    </row>
    <row r="731" ht="15.75" customHeight="1">
      <c r="A731" s="42"/>
      <c r="B731" s="42"/>
      <c r="C731" s="42"/>
      <c r="D731" s="42"/>
      <c r="E731" s="42"/>
      <c r="F731" s="42"/>
      <c r="G731" s="42"/>
      <c r="H731" s="42"/>
      <c r="I731" s="42"/>
      <c r="J731" s="42"/>
      <c r="K731" s="42"/>
      <c r="L731" s="42"/>
      <c r="M731" s="42"/>
      <c r="N731" s="42"/>
      <c r="O731" s="42"/>
      <c r="P731" s="42"/>
      <c r="Q731" s="42"/>
      <c r="R731" s="42"/>
      <c r="S731" s="42"/>
      <c r="T731" s="42"/>
      <c r="U731" s="42"/>
      <c r="V731" s="174"/>
      <c r="W731" s="42"/>
      <c r="X731" s="42"/>
      <c r="Y731" s="42"/>
      <c r="Z731" s="42"/>
      <c r="AA731" s="42"/>
      <c r="AB731" s="42"/>
      <c r="AC731" s="42"/>
      <c r="AD731" s="42"/>
    </row>
    <row r="732" ht="15.75" customHeight="1">
      <c r="A732" s="42"/>
      <c r="B732" s="42"/>
      <c r="C732" s="42"/>
      <c r="D732" s="42"/>
      <c r="E732" s="42"/>
      <c r="F732" s="42"/>
      <c r="G732" s="42"/>
      <c r="H732" s="42"/>
      <c r="I732" s="42"/>
      <c r="J732" s="42"/>
      <c r="K732" s="42"/>
      <c r="L732" s="42"/>
      <c r="M732" s="42"/>
      <c r="N732" s="42"/>
      <c r="O732" s="42"/>
      <c r="P732" s="42"/>
      <c r="Q732" s="42"/>
      <c r="R732" s="42"/>
      <c r="S732" s="42"/>
      <c r="T732" s="42"/>
      <c r="U732" s="42"/>
      <c r="V732" s="174"/>
      <c r="W732" s="42"/>
      <c r="X732" s="42"/>
      <c r="Y732" s="42"/>
      <c r="Z732" s="42"/>
      <c r="AA732" s="42"/>
      <c r="AB732" s="42"/>
      <c r="AC732" s="42"/>
      <c r="AD732" s="42"/>
    </row>
    <row r="733" ht="15.75" customHeight="1">
      <c r="A733" s="42"/>
      <c r="B733" s="42"/>
      <c r="C733" s="42"/>
      <c r="D733" s="42"/>
      <c r="E733" s="42"/>
      <c r="F733" s="42"/>
      <c r="G733" s="42"/>
      <c r="H733" s="42"/>
      <c r="I733" s="42"/>
      <c r="J733" s="42"/>
      <c r="K733" s="42"/>
      <c r="L733" s="42"/>
      <c r="M733" s="42"/>
      <c r="N733" s="42"/>
      <c r="O733" s="42"/>
      <c r="P733" s="42"/>
      <c r="Q733" s="42"/>
      <c r="R733" s="42"/>
      <c r="S733" s="42"/>
      <c r="T733" s="42"/>
      <c r="U733" s="42"/>
      <c r="V733" s="174"/>
      <c r="W733" s="42"/>
      <c r="X733" s="42"/>
      <c r="Y733" s="42"/>
      <c r="Z733" s="42"/>
      <c r="AA733" s="42"/>
      <c r="AB733" s="42"/>
      <c r="AC733" s="42"/>
      <c r="AD733" s="42"/>
    </row>
    <row r="734" ht="15.75" customHeight="1">
      <c r="A734" s="42"/>
      <c r="B734" s="42"/>
      <c r="C734" s="42"/>
      <c r="D734" s="42"/>
      <c r="E734" s="42"/>
      <c r="F734" s="42"/>
      <c r="G734" s="42"/>
      <c r="H734" s="42"/>
      <c r="I734" s="42"/>
      <c r="J734" s="42"/>
      <c r="K734" s="42"/>
      <c r="L734" s="42"/>
      <c r="M734" s="42"/>
      <c r="N734" s="42"/>
      <c r="O734" s="42"/>
      <c r="P734" s="42"/>
      <c r="Q734" s="42"/>
      <c r="R734" s="42"/>
      <c r="S734" s="42"/>
      <c r="T734" s="42"/>
      <c r="U734" s="42"/>
      <c r="V734" s="174"/>
      <c r="W734" s="42"/>
      <c r="X734" s="42"/>
      <c r="Y734" s="42"/>
      <c r="Z734" s="42"/>
      <c r="AA734" s="42"/>
      <c r="AB734" s="42"/>
      <c r="AC734" s="42"/>
      <c r="AD734" s="42"/>
    </row>
    <row r="735" ht="15.75" customHeight="1">
      <c r="A735" s="42"/>
      <c r="B735" s="42"/>
      <c r="C735" s="42"/>
      <c r="D735" s="42"/>
      <c r="E735" s="42"/>
      <c r="F735" s="42"/>
      <c r="G735" s="42"/>
      <c r="H735" s="42"/>
      <c r="I735" s="42"/>
      <c r="J735" s="42"/>
      <c r="K735" s="42"/>
      <c r="L735" s="42"/>
      <c r="M735" s="42"/>
      <c r="N735" s="42"/>
      <c r="O735" s="42"/>
      <c r="P735" s="42"/>
      <c r="Q735" s="42"/>
      <c r="R735" s="42"/>
      <c r="S735" s="42"/>
      <c r="T735" s="42"/>
      <c r="U735" s="42"/>
      <c r="V735" s="174"/>
      <c r="W735" s="42"/>
      <c r="X735" s="42"/>
      <c r="Y735" s="42"/>
      <c r="Z735" s="42"/>
      <c r="AA735" s="42"/>
      <c r="AB735" s="42"/>
      <c r="AC735" s="42"/>
      <c r="AD735" s="42"/>
    </row>
    <row r="736" ht="15.75" customHeight="1">
      <c r="A736" s="42"/>
      <c r="B736" s="42"/>
      <c r="C736" s="42"/>
      <c r="D736" s="42"/>
      <c r="E736" s="42"/>
      <c r="F736" s="42"/>
      <c r="G736" s="42"/>
      <c r="H736" s="42"/>
      <c r="I736" s="42"/>
      <c r="J736" s="42"/>
      <c r="K736" s="42"/>
      <c r="L736" s="42"/>
      <c r="M736" s="42"/>
      <c r="N736" s="42"/>
      <c r="O736" s="42"/>
      <c r="P736" s="42"/>
      <c r="Q736" s="42"/>
      <c r="R736" s="42"/>
      <c r="S736" s="42"/>
      <c r="T736" s="42"/>
      <c r="U736" s="42"/>
      <c r="V736" s="174"/>
      <c r="W736" s="42"/>
      <c r="X736" s="42"/>
      <c r="Y736" s="42"/>
      <c r="Z736" s="42"/>
      <c r="AA736" s="42"/>
      <c r="AB736" s="42"/>
      <c r="AC736" s="42"/>
      <c r="AD736" s="42"/>
    </row>
    <row r="737" ht="15.75" customHeight="1">
      <c r="A737" s="42"/>
      <c r="B737" s="42"/>
      <c r="C737" s="42"/>
      <c r="D737" s="42"/>
      <c r="E737" s="42"/>
      <c r="F737" s="42"/>
      <c r="G737" s="42"/>
      <c r="H737" s="42"/>
      <c r="I737" s="42"/>
      <c r="J737" s="42"/>
      <c r="K737" s="42"/>
      <c r="L737" s="42"/>
      <c r="M737" s="42"/>
      <c r="N737" s="42"/>
      <c r="O737" s="42"/>
      <c r="P737" s="42"/>
      <c r="Q737" s="42"/>
      <c r="R737" s="42"/>
      <c r="S737" s="42"/>
      <c r="T737" s="42"/>
      <c r="U737" s="42"/>
      <c r="V737" s="174"/>
      <c r="W737" s="42"/>
      <c r="X737" s="42"/>
      <c r="Y737" s="42"/>
      <c r="Z737" s="42"/>
      <c r="AA737" s="42"/>
      <c r="AB737" s="42"/>
      <c r="AC737" s="42"/>
      <c r="AD737" s="42"/>
    </row>
    <row r="738" ht="15.75" customHeight="1">
      <c r="A738" s="42"/>
      <c r="B738" s="42"/>
      <c r="C738" s="42"/>
      <c r="D738" s="42"/>
      <c r="E738" s="42"/>
      <c r="F738" s="42"/>
      <c r="G738" s="42"/>
      <c r="H738" s="42"/>
      <c r="I738" s="42"/>
      <c r="J738" s="42"/>
      <c r="K738" s="42"/>
      <c r="L738" s="42"/>
      <c r="M738" s="42"/>
      <c r="N738" s="42"/>
      <c r="O738" s="42"/>
      <c r="P738" s="42"/>
      <c r="Q738" s="42"/>
      <c r="R738" s="42"/>
      <c r="S738" s="42"/>
      <c r="T738" s="42"/>
      <c r="U738" s="42"/>
      <c r="V738" s="174"/>
      <c r="W738" s="42"/>
      <c r="X738" s="42"/>
      <c r="Y738" s="42"/>
      <c r="Z738" s="42"/>
      <c r="AA738" s="42"/>
      <c r="AB738" s="42"/>
      <c r="AC738" s="42"/>
      <c r="AD738" s="42"/>
    </row>
    <row r="739" ht="15.75" customHeight="1">
      <c r="A739" s="42"/>
      <c r="B739" s="42"/>
      <c r="C739" s="42"/>
      <c r="D739" s="42"/>
      <c r="E739" s="42"/>
      <c r="F739" s="42"/>
      <c r="G739" s="42"/>
      <c r="H739" s="42"/>
      <c r="I739" s="42"/>
      <c r="J739" s="42"/>
      <c r="K739" s="42"/>
      <c r="L739" s="42"/>
      <c r="M739" s="42"/>
      <c r="N739" s="42"/>
      <c r="O739" s="42"/>
      <c r="P739" s="42"/>
      <c r="Q739" s="42"/>
      <c r="R739" s="42"/>
      <c r="S739" s="42"/>
      <c r="T739" s="42"/>
      <c r="U739" s="42"/>
      <c r="V739" s="174"/>
      <c r="W739" s="42"/>
      <c r="X739" s="42"/>
      <c r="Y739" s="42"/>
      <c r="Z739" s="42"/>
      <c r="AA739" s="42"/>
      <c r="AB739" s="42"/>
      <c r="AC739" s="42"/>
      <c r="AD739" s="42"/>
    </row>
    <row r="740" ht="15.75" customHeight="1">
      <c r="A740" s="42"/>
      <c r="B740" s="42"/>
      <c r="C740" s="42"/>
      <c r="D740" s="42"/>
      <c r="E740" s="42"/>
      <c r="F740" s="42"/>
      <c r="G740" s="42"/>
      <c r="H740" s="42"/>
      <c r="I740" s="42"/>
      <c r="J740" s="42"/>
      <c r="K740" s="42"/>
      <c r="L740" s="42"/>
      <c r="M740" s="42"/>
      <c r="N740" s="42"/>
      <c r="O740" s="42"/>
      <c r="P740" s="42"/>
      <c r="Q740" s="42"/>
      <c r="R740" s="42"/>
      <c r="S740" s="42"/>
      <c r="T740" s="42"/>
      <c r="U740" s="42"/>
      <c r="V740" s="174"/>
      <c r="W740" s="42"/>
      <c r="X740" s="42"/>
      <c r="Y740" s="42"/>
      <c r="Z740" s="42"/>
      <c r="AA740" s="42"/>
      <c r="AB740" s="42"/>
      <c r="AC740" s="42"/>
      <c r="AD740" s="42"/>
    </row>
    <row r="741" ht="15.75" customHeight="1">
      <c r="A741" s="42"/>
      <c r="B741" s="42"/>
      <c r="C741" s="42"/>
      <c r="D741" s="42"/>
      <c r="E741" s="42"/>
      <c r="F741" s="42"/>
      <c r="G741" s="42"/>
      <c r="H741" s="42"/>
      <c r="I741" s="42"/>
      <c r="J741" s="42"/>
      <c r="K741" s="42"/>
      <c r="L741" s="42"/>
      <c r="M741" s="42"/>
      <c r="N741" s="42"/>
      <c r="O741" s="42"/>
      <c r="P741" s="42"/>
      <c r="Q741" s="42"/>
      <c r="R741" s="42"/>
      <c r="S741" s="42"/>
      <c r="T741" s="42"/>
      <c r="U741" s="42"/>
      <c r="V741" s="174"/>
      <c r="W741" s="42"/>
      <c r="X741" s="42"/>
      <c r="Y741" s="42"/>
      <c r="Z741" s="42"/>
      <c r="AA741" s="42"/>
      <c r="AB741" s="42"/>
      <c r="AC741" s="42"/>
      <c r="AD741" s="42"/>
    </row>
    <row r="742" ht="15.75" customHeight="1">
      <c r="A742" s="42"/>
      <c r="B742" s="42"/>
      <c r="C742" s="42"/>
      <c r="D742" s="42"/>
      <c r="E742" s="42"/>
      <c r="F742" s="42"/>
      <c r="G742" s="42"/>
      <c r="H742" s="42"/>
      <c r="I742" s="42"/>
      <c r="J742" s="42"/>
      <c r="K742" s="42"/>
      <c r="L742" s="42"/>
      <c r="M742" s="42"/>
      <c r="N742" s="42"/>
      <c r="O742" s="42"/>
      <c r="P742" s="42"/>
      <c r="Q742" s="42"/>
      <c r="R742" s="42"/>
      <c r="S742" s="42"/>
      <c r="T742" s="42"/>
      <c r="U742" s="42"/>
      <c r="V742" s="174"/>
      <c r="W742" s="42"/>
      <c r="X742" s="42"/>
      <c r="Y742" s="42"/>
      <c r="Z742" s="42"/>
      <c r="AA742" s="42"/>
      <c r="AB742" s="42"/>
      <c r="AC742" s="42"/>
      <c r="AD742" s="42"/>
    </row>
    <row r="743" ht="15.75" customHeight="1">
      <c r="A743" s="42"/>
      <c r="B743" s="42"/>
      <c r="C743" s="42"/>
      <c r="D743" s="42"/>
      <c r="E743" s="42"/>
      <c r="F743" s="42"/>
      <c r="G743" s="42"/>
      <c r="H743" s="42"/>
      <c r="I743" s="42"/>
      <c r="J743" s="42"/>
      <c r="K743" s="42"/>
      <c r="L743" s="42"/>
      <c r="M743" s="42"/>
      <c r="N743" s="42"/>
      <c r="O743" s="42"/>
      <c r="P743" s="42"/>
      <c r="Q743" s="42"/>
      <c r="R743" s="42"/>
      <c r="S743" s="42"/>
      <c r="T743" s="42"/>
      <c r="U743" s="42"/>
      <c r="V743" s="174"/>
      <c r="W743" s="42"/>
      <c r="X743" s="42"/>
      <c r="Y743" s="42"/>
      <c r="Z743" s="42"/>
      <c r="AA743" s="42"/>
      <c r="AB743" s="42"/>
      <c r="AC743" s="42"/>
      <c r="AD743" s="42"/>
    </row>
    <row r="744" ht="15.75" customHeight="1">
      <c r="A744" s="42"/>
      <c r="B744" s="42"/>
      <c r="C744" s="42"/>
      <c r="D744" s="42"/>
      <c r="E744" s="42"/>
      <c r="F744" s="42"/>
      <c r="G744" s="42"/>
      <c r="H744" s="42"/>
      <c r="I744" s="42"/>
      <c r="J744" s="42"/>
      <c r="K744" s="42"/>
      <c r="L744" s="42"/>
      <c r="M744" s="42"/>
      <c r="N744" s="42"/>
      <c r="O744" s="42"/>
      <c r="P744" s="42"/>
      <c r="Q744" s="42"/>
      <c r="R744" s="42"/>
      <c r="S744" s="42"/>
      <c r="T744" s="42"/>
      <c r="U744" s="42"/>
      <c r="V744" s="174"/>
      <c r="W744" s="42"/>
      <c r="X744" s="42"/>
      <c r="Y744" s="42"/>
      <c r="Z744" s="42"/>
      <c r="AA744" s="42"/>
      <c r="AB744" s="42"/>
      <c r="AC744" s="42"/>
      <c r="AD744" s="42"/>
    </row>
    <row r="745" ht="15.75" customHeight="1">
      <c r="A745" s="42"/>
      <c r="B745" s="42"/>
      <c r="C745" s="42"/>
      <c r="D745" s="42"/>
      <c r="E745" s="42"/>
      <c r="F745" s="42"/>
      <c r="G745" s="42"/>
      <c r="H745" s="42"/>
      <c r="I745" s="42"/>
      <c r="J745" s="42"/>
      <c r="K745" s="42"/>
      <c r="L745" s="42"/>
      <c r="M745" s="42"/>
      <c r="N745" s="42"/>
      <c r="O745" s="42"/>
      <c r="P745" s="42"/>
      <c r="Q745" s="42"/>
      <c r="R745" s="42"/>
      <c r="S745" s="42"/>
      <c r="T745" s="42"/>
      <c r="U745" s="42"/>
      <c r="V745" s="174"/>
      <c r="W745" s="42"/>
      <c r="X745" s="42"/>
      <c r="Y745" s="42"/>
      <c r="Z745" s="42"/>
      <c r="AA745" s="42"/>
      <c r="AB745" s="42"/>
      <c r="AC745" s="42"/>
      <c r="AD745" s="42"/>
    </row>
    <row r="746" ht="15.75" customHeight="1">
      <c r="A746" s="42"/>
      <c r="B746" s="42"/>
      <c r="C746" s="42"/>
      <c r="D746" s="42"/>
      <c r="E746" s="42"/>
      <c r="F746" s="42"/>
      <c r="G746" s="42"/>
      <c r="H746" s="42"/>
      <c r="I746" s="42"/>
      <c r="J746" s="42"/>
      <c r="K746" s="42"/>
      <c r="L746" s="42"/>
      <c r="M746" s="42"/>
      <c r="N746" s="42"/>
      <c r="O746" s="42"/>
      <c r="P746" s="42"/>
      <c r="Q746" s="42"/>
      <c r="R746" s="42"/>
      <c r="S746" s="42"/>
      <c r="T746" s="42"/>
      <c r="U746" s="42"/>
      <c r="V746" s="174"/>
      <c r="W746" s="42"/>
      <c r="X746" s="42"/>
      <c r="Y746" s="42"/>
      <c r="Z746" s="42"/>
      <c r="AA746" s="42"/>
      <c r="AB746" s="42"/>
      <c r="AC746" s="42"/>
      <c r="AD746" s="42"/>
    </row>
    <row r="747" ht="15.75" customHeight="1">
      <c r="A747" s="42"/>
      <c r="B747" s="42"/>
      <c r="C747" s="42"/>
      <c r="D747" s="42"/>
      <c r="E747" s="42"/>
      <c r="F747" s="42"/>
      <c r="G747" s="42"/>
      <c r="H747" s="42"/>
      <c r="I747" s="42"/>
      <c r="J747" s="42"/>
      <c r="K747" s="42"/>
      <c r="L747" s="42"/>
      <c r="M747" s="42"/>
      <c r="N747" s="42"/>
      <c r="O747" s="42"/>
      <c r="P747" s="42"/>
      <c r="Q747" s="42"/>
      <c r="R747" s="42"/>
      <c r="S747" s="42"/>
      <c r="T747" s="42"/>
      <c r="U747" s="42"/>
      <c r="V747" s="174"/>
      <c r="W747" s="42"/>
      <c r="X747" s="42"/>
      <c r="Y747" s="42"/>
      <c r="Z747" s="42"/>
      <c r="AA747" s="42"/>
      <c r="AB747" s="42"/>
      <c r="AC747" s="42"/>
      <c r="AD747" s="42"/>
    </row>
    <row r="748" ht="15.75" customHeight="1">
      <c r="A748" s="42"/>
      <c r="B748" s="42"/>
      <c r="C748" s="42"/>
      <c r="D748" s="42"/>
      <c r="E748" s="42"/>
      <c r="F748" s="42"/>
      <c r="G748" s="42"/>
      <c r="H748" s="42"/>
      <c r="I748" s="42"/>
      <c r="J748" s="42"/>
      <c r="K748" s="42"/>
      <c r="L748" s="42"/>
      <c r="M748" s="42"/>
      <c r="N748" s="42"/>
      <c r="O748" s="42"/>
      <c r="P748" s="42"/>
      <c r="Q748" s="42"/>
      <c r="R748" s="42"/>
      <c r="S748" s="42"/>
      <c r="T748" s="42"/>
      <c r="U748" s="42"/>
      <c r="V748" s="174"/>
      <c r="W748" s="42"/>
      <c r="X748" s="42"/>
      <c r="Y748" s="42"/>
      <c r="Z748" s="42"/>
      <c r="AA748" s="42"/>
      <c r="AB748" s="42"/>
      <c r="AC748" s="42"/>
      <c r="AD748" s="42"/>
    </row>
    <row r="749" ht="15.75" customHeight="1">
      <c r="A749" s="42"/>
      <c r="B749" s="42"/>
      <c r="C749" s="42"/>
      <c r="D749" s="42"/>
      <c r="E749" s="42"/>
      <c r="F749" s="42"/>
      <c r="G749" s="42"/>
      <c r="H749" s="42"/>
      <c r="I749" s="42"/>
      <c r="J749" s="42"/>
      <c r="K749" s="42"/>
      <c r="L749" s="42"/>
      <c r="M749" s="42"/>
      <c r="N749" s="42"/>
      <c r="O749" s="42"/>
      <c r="P749" s="42"/>
      <c r="Q749" s="42"/>
      <c r="R749" s="42"/>
      <c r="S749" s="42"/>
      <c r="T749" s="42"/>
      <c r="U749" s="42"/>
      <c r="V749" s="174"/>
      <c r="W749" s="42"/>
      <c r="X749" s="42"/>
      <c r="Y749" s="42"/>
      <c r="Z749" s="42"/>
      <c r="AA749" s="42"/>
      <c r="AB749" s="42"/>
      <c r="AC749" s="42"/>
      <c r="AD749" s="42"/>
    </row>
    <row r="750" ht="15.75" customHeight="1">
      <c r="A750" s="42"/>
      <c r="B750" s="42"/>
      <c r="C750" s="42"/>
      <c r="D750" s="42"/>
      <c r="E750" s="42"/>
      <c r="F750" s="42"/>
      <c r="G750" s="42"/>
      <c r="H750" s="42"/>
      <c r="I750" s="42"/>
      <c r="J750" s="42"/>
      <c r="K750" s="42"/>
      <c r="L750" s="42"/>
      <c r="M750" s="42"/>
      <c r="N750" s="42"/>
      <c r="O750" s="42"/>
      <c r="P750" s="42"/>
      <c r="Q750" s="42"/>
      <c r="R750" s="42"/>
      <c r="S750" s="42"/>
      <c r="T750" s="42"/>
      <c r="U750" s="42"/>
      <c r="V750" s="174"/>
      <c r="W750" s="42"/>
      <c r="X750" s="42"/>
      <c r="Y750" s="42"/>
      <c r="Z750" s="42"/>
      <c r="AA750" s="42"/>
      <c r="AB750" s="42"/>
      <c r="AC750" s="42"/>
      <c r="AD750" s="42"/>
    </row>
    <row r="751" ht="15.75" customHeight="1">
      <c r="A751" s="42"/>
      <c r="B751" s="42"/>
      <c r="C751" s="42"/>
      <c r="D751" s="42"/>
      <c r="E751" s="42"/>
      <c r="F751" s="42"/>
      <c r="G751" s="42"/>
      <c r="H751" s="42"/>
      <c r="I751" s="42"/>
      <c r="J751" s="42"/>
      <c r="K751" s="42"/>
      <c r="L751" s="42"/>
      <c r="M751" s="42"/>
      <c r="N751" s="42"/>
      <c r="O751" s="42"/>
      <c r="P751" s="42"/>
      <c r="Q751" s="42"/>
      <c r="R751" s="42"/>
      <c r="S751" s="42"/>
      <c r="T751" s="42"/>
      <c r="U751" s="42"/>
      <c r="V751" s="174"/>
      <c r="W751" s="42"/>
      <c r="X751" s="42"/>
      <c r="Y751" s="42"/>
      <c r="Z751" s="42"/>
      <c r="AA751" s="42"/>
      <c r="AB751" s="42"/>
      <c r="AC751" s="42"/>
      <c r="AD751" s="42"/>
    </row>
    <row r="752" ht="15.75" customHeight="1">
      <c r="A752" s="42"/>
      <c r="B752" s="42"/>
      <c r="C752" s="42"/>
      <c r="D752" s="42"/>
      <c r="E752" s="42"/>
      <c r="F752" s="42"/>
      <c r="G752" s="42"/>
      <c r="H752" s="42"/>
      <c r="I752" s="42"/>
      <c r="J752" s="42"/>
      <c r="K752" s="42"/>
      <c r="L752" s="42"/>
      <c r="M752" s="42"/>
      <c r="N752" s="42"/>
      <c r="O752" s="42"/>
      <c r="P752" s="42"/>
      <c r="Q752" s="42"/>
      <c r="R752" s="42"/>
      <c r="S752" s="42"/>
      <c r="T752" s="42"/>
      <c r="U752" s="42"/>
      <c r="V752" s="174"/>
      <c r="W752" s="42"/>
      <c r="X752" s="42"/>
      <c r="Y752" s="42"/>
      <c r="Z752" s="42"/>
      <c r="AA752" s="42"/>
      <c r="AB752" s="42"/>
      <c r="AC752" s="42"/>
      <c r="AD752" s="42"/>
    </row>
    <row r="753" ht="15.75" customHeight="1">
      <c r="A753" s="42"/>
      <c r="B753" s="42"/>
      <c r="C753" s="42"/>
      <c r="D753" s="42"/>
      <c r="E753" s="42"/>
      <c r="F753" s="42"/>
      <c r="G753" s="42"/>
      <c r="H753" s="42"/>
      <c r="I753" s="42"/>
      <c r="J753" s="42"/>
      <c r="K753" s="42"/>
      <c r="L753" s="42"/>
      <c r="M753" s="42"/>
      <c r="N753" s="42"/>
      <c r="O753" s="42"/>
      <c r="P753" s="42"/>
      <c r="Q753" s="42"/>
      <c r="R753" s="42"/>
      <c r="S753" s="42"/>
      <c r="T753" s="42"/>
      <c r="U753" s="42"/>
      <c r="V753" s="174"/>
      <c r="W753" s="42"/>
      <c r="X753" s="42"/>
      <c r="Y753" s="42"/>
      <c r="Z753" s="42"/>
      <c r="AA753" s="42"/>
      <c r="AB753" s="42"/>
      <c r="AC753" s="42"/>
      <c r="AD753" s="42"/>
    </row>
    <row r="754" ht="15.75" customHeight="1">
      <c r="A754" s="42"/>
      <c r="B754" s="42"/>
      <c r="C754" s="42"/>
      <c r="D754" s="42"/>
      <c r="E754" s="42"/>
      <c r="F754" s="42"/>
      <c r="G754" s="42"/>
      <c r="H754" s="42"/>
      <c r="I754" s="42"/>
      <c r="J754" s="42"/>
      <c r="K754" s="42"/>
      <c r="L754" s="42"/>
      <c r="M754" s="42"/>
      <c r="N754" s="42"/>
      <c r="O754" s="42"/>
      <c r="P754" s="42"/>
      <c r="Q754" s="42"/>
      <c r="R754" s="42"/>
      <c r="S754" s="42"/>
      <c r="T754" s="42"/>
      <c r="U754" s="42"/>
      <c r="V754" s="174"/>
      <c r="W754" s="42"/>
      <c r="X754" s="42"/>
      <c r="Y754" s="42"/>
      <c r="Z754" s="42"/>
      <c r="AA754" s="42"/>
      <c r="AB754" s="42"/>
      <c r="AC754" s="42"/>
      <c r="AD754" s="42"/>
    </row>
    <row r="755" ht="15.75" customHeight="1">
      <c r="A755" s="42"/>
      <c r="B755" s="42"/>
      <c r="C755" s="42"/>
      <c r="D755" s="42"/>
      <c r="E755" s="42"/>
      <c r="F755" s="42"/>
      <c r="G755" s="42"/>
      <c r="H755" s="42"/>
      <c r="I755" s="42"/>
      <c r="J755" s="42"/>
      <c r="K755" s="42"/>
      <c r="L755" s="42"/>
      <c r="M755" s="42"/>
      <c r="N755" s="42"/>
      <c r="O755" s="42"/>
      <c r="P755" s="42"/>
      <c r="Q755" s="42"/>
      <c r="R755" s="42"/>
      <c r="S755" s="42"/>
      <c r="T755" s="42"/>
      <c r="U755" s="42"/>
      <c r="V755" s="174"/>
      <c r="W755" s="42"/>
      <c r="X755" s="42"/>
      <c r="Y755" s="42"/>
      <c r="Z755" s="42"/>
      <c r="AA755" s="42"/>
      <c r="AB755" s="42"/>
      <c r="AC755" s="42"/>
      <c r="AD755" s="42"/>
    </row>
    <row r="756" ht="15.75" customHeight="1">
      <c r="A756" s="42"/>
      <c r="B756" s="42"/>
      <c r="C756" s="42"/>
      <c r="D756" s="42"/>
      <c r="E756" s="42"/>
      <c r="F756" s="42"/>
      <c r="G756" s="42"/>
      <c r="H756" s="42"/>
      <c r="I756" s="42"/>
      <c r="J756" s="42"/>
      <c r="K756" s="42"/>
      <c r="L756" s="42"/>
      <c r="M756" s="42"/>
      <c r="N756" s="42"/>
      <c r="O756" s="42"/>
      <c r="P756" s="42"/>
      <c r="Q756" s="42"/>
      <c r="R756" s="42"/>
      <c r="S756" s="42"/>
      <c r="T756" s="42"/>
      <c r="U756" s="42"/>
      <c r="V756" s="174"/>
      <c r="W756" s="42"/>
      <c r="X756" s="42"/>
      <c r="Y756" s="42"/>
      <c r="Z756" s="42"/>
      <c r="AA756" s="42"/>
      <c r="AB756" s="42"/>
      <c r="AC756" s="42"/>
      <c r="AD756" s="42"/>
    </row>
    <row r="757" ht="15.75" customHeight="1">
      <c r="A757" s="42"/>
      <c r="B757" s="42"/>
      <c r="C757" s="42"/>
      <c r="D757" s="42"/>
      <c r="E757" s="42"/>
      <c r="F757" s="42"/>
      <c r="G757" s="42"/>
      <c r="H757" s="42"/>
      <c r="I757" s="42"/>
      <c r="J757" s="42"/>
      <c r="K757" s="42"/>
      <c r="L757" s="42"/>
      <c r="M757" s="42"/>
      <c r="N757" s="42"/>
      <c r="O757" s="42"/>
      <c r="P757" s="42"/>
      <c r="Q757" s="42"/>
      <c r="R757" s="42"/>
      <c r="S757" s="42"/>
      <c r="T757" s="42"/>
      <c r="U757" s="42"/>
      <c r="V757" s="174"/>
      <c r="W757" s="42"/>
      <c r="X757" s="42"/>
      <c r="Y757" s="42"/>
      <c r="Z757" s="42"/>
      <c r="AA757" s="42"/>
      <c r="AB757" s="42"/>
      <c r="AC757" s="42"/>
      <c r="AD757" s="42"/>
    </row>
    <row r="758" ht="15.75" customHeight="1">
      <c r="A758" s="42"/>
      <c r="B758" s="42"/>
      <c r="C758" s="42"/>
      <c r="D758" s="42"/>
      <c r="E758" s="42"/>
      <c r="F758" s="42"/>
      <c r="G758" s="42"/>
      <c r="H758" s="42"/>
      <c r="I758" s="42"/>
      <c r="J758" s="42"/>
      <c r="K758" s="42"/>
      <c r="L758" s="42"/>
      <c r="M758" s="42"/>
      <c r="N758" s="42"/>
      <c r="O758" s="42"/>
      <c r="P758" s="42"/>
      <c r="Q758" s="42"/>
      <c r="R758" s="42"/>
      <c r="S758" s="42"/>
      <c r="T758" s="42"/>
      <c r="U758" s="42"/>
      <c r="V758" s="174"/>
      <c r="W758" s="42"/>
      <c r="X758" s="42"/>
      <c r="Y758" s="42"/>
      <c r="Z758" s="42"/>
      <c r="AA758" s="42"/>
      <c r="AB758" s="42"/>
      <c r="AC758" s="42"/>
      <c r="AD758" s="42"/>
    </row>
    <row r="759" ht="15.75" customHeight="1">
      <c r="A759" s="42"/>
      <c r="B759" s="42"/>
      <c r="C759" s="42"/>
      <c r="D759" s="42"/>
      <c r="E759" s="42"/>
      <c r="F759" s="42"/>
      <c r="G759" s="42"/>
      <c r="H759" s="42"/>
      <c r="I759" s="42"/>
      <c r="J759" s="42"/>
      <c r="K759" s="42"/>
      <c r="L759" s="42"/>
      <c r="M759" s="42"/>
      <c r="N759" s="42"/>
      <c r="O759" s="42"/>
      <c r="P759" s="42"/>
      <c r="Q759" s="42"/>
      <c r="R759" s="42"/>
      <c r="S759" s="42"/>
      <c r="T759" s="42"/>
      <c r="U759" s="42"/>
      <c r="V759" s="174"/>
      <c r="W759" s="42"/>
      <c r="X759" s="42"/>
      <c r="Y759" s="42"/>
      <c r="Z759" s="42"/>
      <c r="AA759" s="42"/>
      <c r="AB759" s="42"/>
      <c r="AC759" s="42"/>
      <c r="AD759" s="42"/>
    </row>
    <row r="760" ht="15.75" customHeight="1">
      <c r="A760" s="42"/>
      <c r="B760" s="42"/>
      <c r="C760" s="42"/>
      <c r="D760" s="42"/>
      <c r="E760" s="42"/>
      <c r="F760" s="42"/>
      <c r="G760" s="42"/>
      <c r="H760" s="42"/>
      <c r="I760" s="42"/>
      <c r="J760" s="42"/>
      <c r="K760" s="42"/>
      <c r="L760" s="42"/>
      <c r="M760" s="42"/>
      <c r="N760" s="42"/>
      <c r="O760" s="42"/>
      <c r="P760" s="42"/>
      <c r="Q760" s="42"/>
      <c r="R760" s="42"/>
      <c r="S760" s="42"/>
      <c r="T760" s="42"/>
      <c r="U760" s="42"/>
      <c r="V760" s="174"/>
      <c r="W760" s="42"/>
      <c r="X760" s="42"/>
      <c r="Y760" s="42"/>
      <c r="Z760" s="42"/>
      <c r="AA760" s="42"/>
      <c r="AB760" s="42"/>
      <c r="AC760" s="42"/>
      <c r="AD760" s="42"/>
    </row>
    <row r="761" ht="15.75" customHeight="1">
      <c r="A761" s="42"/>
      <c r="B761" s="42"/>
      <c r="C761" s="42"/>
      <c r="D761" s="42"/>
      <c r="E761" s="42"/>
      <c r="F761" s="42"/>
      <c r="G761" s="42"/>
      <c r="H761" s="42"/>
      <c r="I761" s="42"/>
      <c r="J761" s="42"/>
      <c r="K761" s="42"/>
      <c r="L761" s="42"/>
      <c r="M761" s="42"/>
      <c r="N761" s="42"/>
      <c r="O761" s="42"/>
      <c r="P761" s="42"/>
      <c r="Q761" s="42"/>
      <c r="R761" s="42"/>
      <c r="S761" s="42"/>
      <c r="T761" s="42"/>
      <c r="U761" s="42"/>
      <c r="V761" s="174"/>
      <c r="W761" s="42"/>
      <c r="X761" s="42"/>
      <c r="Y761" s="42"/>
      <c r="Z761" s="42"/>
      <c r="AA761" s="42"/>
      <c r="AB761" s="42"/>
      <c r="AC761" s="42"/>
      <c r="AD761" s="42"/>
    </row>
    <row r="762" ht="15.75" customHeight="1">
      <c r="A762" s="42"/>
      <c r="B762" s="42"/>
      <c r="C762" s="42"/>
      <c r="D762" s="42"/>
      <c r="E762" s="42"/>
      <c r="F762" s="42"/>
      <c r="G762" s="42"/>
      <c r="H762" s="42"/>
      <c r="I762" s="42"/>
      <c r="J762" s="42"/>
      <c r="K762" s="42"/>
      <c r="L762" s="42"/>
      <c r="M762" s="42"/>
      <c r="N762" s="42"/>
      <c r="O762" s="42"/>
      <c r="P762" s="42"/>
      <c r="Q762" s="42"/>
      <c r="R762" s="42"/>
      <c r="S762" s="42"/>
      <c r="T762" s="42"/>
      <c r="U762" s="42"/>
      <c r="V762" s="174"/>
      <c r="W762" s="42"/>
      <c r="X762" s="42"/>
      <c r="Y762" s="42"/>
      <c r="Z762" s="42"/>
      <c r="AA762" s="42"/>
      <c r="AB762" s="42"/>
      <c r="AC762" s="42"/>
      <c r="AD762" s="42"/>
    </row>
    <row r="763" ht="15.75" customHeight="1">
      <c r="A763" s="42"/>
      <c r="B763" s="42"/>
      <c r="C763" s="42"/>
      <c r="D763" s="42"/>
      <c r="E763" s="42"/>
      <c r="F763" s="42"/>
      <c r="G763" s="42"/>
      <c r="H763" s="42"/>
      <c r="I763" s="42"/>
      <c r="J763" s="42"/>
      <c r="K763" s="42"/>
      <c r="L763" s="42"/>
      <c r="M763" s="42"/>
      <c r="N763" s="42"/>
      <c r="O763" s="42"/>
      <c r="P763" s="42"/>
      <c r="Q763" s="42"/>
      <c r="R763" s="42"/>
      <c r="S763" s="42"/>
      <c r="T763" s="42"/>
      <c r="U763" s="42"/>
      <c r="V763" s="174"/>
      <c r="W763" s="42"/>
      <c r="X763" s="42"/>
      <c r="Y763" s="42"/>
      <c r="Z763" s="42"/>
      <c r="AA763" s="42"/>
      <c r="AB763" s="42"/>
      <c r="AC763" s="42"/>
      <c r="AD763" s="42"/>
    </row>
    <row r="764" ht="15.75" customHeight="1">
      <c r="A764" s="42"/>
      <c r="B764" s="42"/>
      <c r="C764" s="42"/>
      <c r="D764" s="42"/>
      <c r="E764" s="42"/>
      <c r="F764" s="42"/>
      <c r="G764" s="42"/>
      <c r="H764" s="42"/>
      <c r="I764" s="42"/>
      <c r="J764" s="42"/>
      <c r="K764" s="42"/>
      <c r="L764" s="42"/>
      <c r="M764" s="42"/>
      <c r="N764" s="42"/>
      <c r="O764" s="42"/>
      <c r="P764" s="42"/>
      <c r="Q764" s="42"/>
      <c r="R764" s="42"/>
      <c r="S764" s="42"/>
      <c r="T764" s="42"/>
      <c r="U764" s="42"/>
      <c r="V764" s="174"/>
      <c r="W764" s="42"/>
      <c r="X764" s="42"/>
      <c r="Y764" s="42"/>
      <c r="Z764" s="42"/>
      <c r="AA764" s="42"/>
      <c r="AB764" s="42"/>
      <c r="AC764" s="42"/>
      <c r="AD764" s="42"/>
    </row>
    <row r="765" ht="15.75" customHeight="1">
      <c r="A765" s="42"/>
      <c r="B765" s="42"/>
      <c r="C765" s="42"/>
      <c r="D765" s="42"/>
      <c r="E765" s="42"/>
      <c r="F765" s="42"/>
      <c r="G765" s="42"/>
      <c r="H765" s="42"/>
      <c r="I765" s="42"/>
      <c r="J765" s="42"/>
      <c r="K765" s="42"/>
      <c r="L765" s="42"/>
      <c r="M765" s="42"/>
      <c r="N765" s="42"/>
      <c r="O765" s="42"/>
      <c r="P765" s="42"/>
      <c r="Q765" s="42"/>
      <c r="R765" s="42"/>
      <c r="S765" s="42"/>
      <c r="T765" s="42"/>
      <c r="U765" s="42"/>
      <c r="V765" s="174"/>
      <c r="W765" s="42"/>
      <c r="X765" s="42"/>
      <c r="Y765" s="42"/>
      <c r="Z765" s="42"/>
      <c r="AA765" s="42"/>
      <c r="AB765" s="42"/>
      <c r="AC765" s="42"/>
      <c r="AD765" s="42"/>
    </row>
    <row r="766" ht="15.75" customHeight="1">
      <c r="A766" s="42"/>
      <c r="B766" s="42"/>
      <c r="C766" s="42"/>
      <c r="D766" s="42"/>
      <c r="E766" s="42"/>
      <c r="F766" s="42"/>
      <c r="G766" s="42"/>
      <c r="H766" s="42"/>
      <c r="I766" s="42"/>
      <c r="J766" s="42"/>
      <c r="K766" s="42"/>
      <c r="L766" s="42"/>
      <c r="M766" s="42"/>
      <c r="N766" s="42"/>
      <c r="O766" s="42"/>
      <c r="P766" s="42"/>
      <c r="Q766" s="42"/>
      <c r="R766" s="42"/>
      <c r="S766" s="42"/>
      <c r="T766" s="42"/>
      <c r="U766" s="42"/>
      <c r="V766" s="174"/>
      <c r="W766" s="42"/>
      <c r="X766" s="42"/>
      <c r="Y766" s="42"/>
      <c r="Z766" s="42"/>
      <c r="AA766" s="42"/>
      <c r="AB766" s="42"/>
      <c r="AC766" s="42"/>
      <c r="AD766" s="42"/>
    </row>
    <row r="767" ht="15.75" customHeight="1">
      <c r="A767" s="42"/>
      <c r="B767" s="42"/>
      <c r="C767" s="42"/>
      <c r="D767" s="42"/>
      <c r="E767" s="42"/>
      <c r="F767" s="42"/>
      <c r="G767" s="42"/>
      <c r="H767" s="42"/>
      <c r="I767" s="42"/>
      <c r="J767" s="42"/>
      <c r="K767" s="42"/>
      <c r="L767" s="42"/>
      <c r="M767" s="42"/>
      <c r="N767" s="42"/>
      <c r="O767" s="42"/>
      <c r="P767" s="42"/>
      <c r="Q767" s="42"/>
      <c r="R767" s="42"/>
      <c r="S767" s="42"/>
      <c r="T767" s="42"/>
      <c r="U767" s="42"/>
      <c r="V767" s="174"/>
      <c r="W767" s="42"/>
      <c r="X767" s="42"/>
      <c r="Y767" s="42"/>
      <c r="Z767" s="42"/>
      <c r="AA767" s="42"/>
      <c r="AB767" s="42"/>
      <c r="AC767" s="42"/>
      <c r="AD767" s="42"/>
    </row>
    <row r="768" ht="15.75" customHeight="1">
      <c r="A768" s="42"/>
      <c r="B768" s="42"/>
      <c r="C768" s="42"/>
      <c r="D768" s="42"/>
      <c r="E768" s="42"/>
      <c r="F768" s="42"/>
      <c r="G768" s="42"/>
      <c r="H768" s="42"/>
      <c r="I768" s="42"/>
      <c r="J768" s="42"/>
      <c r="K768" s="42"/>
      <c r="L768" s="42"/>
      <c r="M768" s="42"/>
      <c r="N768" s="42"/>
      <c r="O768" s="42"/>
      <c r="P768" s="42"/>
      <c r="Q768" s="42"/>
      <c r="R768" s="42"/>
      <c r="S768" s="42"/>
      <c r="T768" s="42"/>
      <c r="U768" s="42"/>
      <c r="V768" s="174"/>
      <c r="W768" s="42"/>
      <c r="X768" s="42"/>
      <c r="Y768" s="42"/>
      <c r="Z768" s="42"/>
      <c r="AA768" s="42"/>
      <c r="AB768" s="42"/>
      <c r="AC768" s="42"/>
      <c r="AD768" s="42"/>
    </row>
    <row r="769" ht="15.75" customHeight="1">
      <c r="A769" s="42"/>
      <c r="B769" s="42"/>
      <c r="C769" s="42"/>
      <c r="D769" s="42"/>
      <c r="E769" s="42"/>
      <c r="F769" s="42"/>
      <c r="G769" s="42"/>
      <c r="H769" s="42"/>
      <c r="I769" s="42"/>
      <c r="J769" s="42"/>
      <c r="K769" s="42"/>
      <c r="L769" s="42"/>
      <c r="M769" s="42"/>
      <c r="N769" s="42"/>
      <c r="O769" s="42"/>
      <c r="P769" s="42"/>
      <c r="Q769" s="42"/>
      <c r="R769" s="42"/>
      <c r="S769" s="42"/>
      <c r="T769" s="42"/>
      <c r="U769" s="42"/>
      <c r="V769" s="174"/>
      <c r="W769" s="42"/>
      <c r="X769" s="42"/>
      <c r="Y769" s="42"/>
      <c r="Z769" s="42"/>
      <c r="AA769" s="42"/>
      <c r="AB769" s="42"/>
      <c r="AC769" s="42"/>
      <c r="AD769" s="42"/>
    </row>
    <row r="770" ht="15.75" customHeight="1">
      <c r="A770" s="42"/>
      <c r="B770" s="42"/>
      <c r="C770" s="42"/>
      <c r="D770" s="42"/>
      <c r="E770" s="42"/>
      <c r="F770" s="42"/>
      <c r="G770" s="42"/>
      <c r="H770" s="42"/>
      <c r="I770" s="42"/>
      <c r="J770" s="42"/>
      <c r="K770" s="42"/>
      <c r="L770" s="42"/>
      <c r="M770" s="42"/>
      <c r="N770" s="42"/>
      <c r="O770" s="42"/>
      <c r="P770" s="42"/>
      <c r="Q770" s="42"/>
      <c r="R770" s="42"/>
      <c r="S770" s="42"/>
      <c r="T770" s="42"/>
      <c r="U770" s="42"/>
      <c r="V770" s="174"/>
      <c r="W770" s="42"/>
      <c r="X770" s="42"/>
      <c r="Y770" s="42"/>
      <c r="Z770" s="42"/>
      <c r="AA770" s="42"/>
      <c r="AB770" s="42"/>
      <c r="AC770" s="42"/>
      <c r="AD770" s="42"/>
    </row>
    <row r="771" ht="15.75" customHeight="1">
      <c r="A771" s="42"/>
      <c r="B771" s="42"/>
      <c r="C771" s="42"/>
      <c r="D771" s="42"/>
      <c r="E771" s="42"/>
      <c r="F771" s="42"/>
      <c r="G771" s="42"/>
      <c r="H771" s="42"/>
      <c r="I771" s="42"/>
      <c r="J771" s="42"/>
      <c r="K771" s="42"/>
      <c r="L771" s="42"/>
      <c r="M771" s="42"/>
      <c r="N771" s="42"/>
      <c r="O771" s="42"/>
      <c r="P771" s="42"/>
      <c r="Q771" s="42"/>
      <c r="R771" s="42"/>
      <c r="S771" s="42"/>
      <c r="T771" s="42"/>
      <c r="U771" s="42"/>
      <c r="V771" s="174"/>
      <c r="W771" s="42"/>
      <c r="X771" s="42"/>
      <c r="Y771" s="42"/>
      <c r="Z771" s="42"/>
      <c r="AA771" s="42"/>
      <c r="AB771" s="42"/>
      <c r="AC771" s="42"/>
      <c r="AD771" s="42"/>
    </row>
    <row r="772" ht="15.75" customHeight="1">
      <c r="A772" s="42"/>
      <c r="B772" s="42"/>
      <c r="C772" s="42"/>
      <c r="D772" s="42"/>
      <c r="E772" s="42"/>
      <c r="F772" s="42"/>
      <c r="G772" s="42"/>
      <c r="H772" s="42"/>
      <c r="I772" s="42"/>
      <c r="J772" s="42"/>
      <c r="K772" s="42"/>
      <c r="L772" s="42"/>
      <c r="M772" s="42"/>
      <c r="N772" s="42"/>
      <c r="O772" s="42"/>
      <c r="P772" s="42"/>
      <c r="Q772" s="42"/>
      <c r="R772" s="42"/>
      <c r="S772" s="42"/>
      <c r="T772" s="42"/>
      <c r="U772" s="42"/>
      <c r="V772" s="174"/>
      <c r="W772" s="42"/>
      <c r="X772" s="42"/>
      <c r="Y772" s="42"/>
      <c r="Z772" s="42"/>
      <c r="AA772" s="42"/>
      <c r="AB772" s="42"/>
      <c r="AC772" s="42"/>
      <c r="AD772" s="42"/>
    </row>
    <row r="773" ht="15.75" customHeight="1">
      <c r="A773" s="42"/>
      <c r="B773" s="42"/>
      <c r="C773" s="42"/>
      <c r="D773" s="42"/>
      <c r="E773" s="42"/>
      <c r="F773" s="42"/>
      <c r="G773" s="42"/>
      <c r="H773" s="42"/>
      <c r="I773" s="42"/>
      <c r="J773" s="42"/>
      <c r="K773" s="42"/>
      <c r="L773" s="42"/>
      <c r="M773" s="42"/>
      <c r="N773" s="42"/>
      <c r="O773" s="42"/>
      <c r="P773" s="42"/>
      <c r="Q773" s="42"/>
      <c r="R773" s="42"/>
      <c r="S773" s="42"/>
      <c r="T773" s="42"/>
      <c r="U773" s="42"/>
      <c r="V773" s="174"/>
      <c r="W773" s="42"/>
      <c r="X773" s="42"/>
      <c r="Y773" s="42"/>
      <c r="Z773" s="42"/>
      <c r="AA773" s="42"/>
      <c r="AB773" s="42"/>
      <c r="AC773" s="42"/>
      <c r="AD773" s="42"/>
    </row>
    <row r="774" ht="15.75" customHeight="1">
      <c r="A774" s="42"/>
      <c r="B774" s="42"/>
      <c r="C774" s="42"/>
      <c r="D774" s="42"/>
      <c r="E774" s="42"/>
      <c r="F774" s="42"/>
      <c r="G774" s="42"/>
      <c r="H774" s="42"/>
      <c r="I774" s="42"/>
      <c r="J774" s="42"/>
      <c r="K774" s="42"/>
      <c r="L774" s="42"/>
      <c r="M774" s="42"/>
      <c r="N774" s="42"/>
      <c r="O774" s="42"/>
      <c r="P774" s="42"/>
      <c r="Q774" s="42"/>
      <c r="R774" s="42"/>
      <c r="S774" s="42"/>
      <c r="T774" s="42"/>
      <c r="U774" s="42"/>
      <c r="V774" s="174"/>
      <c r="W774" s="42"/>
      <c r="X774" s="42"/>
      <c r="Y774" s="42"/>
      <c r="Z774" s="42"/>
      <c r="AA774" s="42"/>
      <c r="AB774" s="42"/>
      <c r="AC774" s="42"/>
      <c r="AD774" s="42"/>
    </row>
    <row r="775" ht="15.75" customHeight="1">
      <c r="A775" s="42"/>
      <c r="B775" s="42"/>
      <c r="C775" s="42"/>
      <c r="D775" s="42"/>
      <c r="E775" s="42"/>
      <c r="F775" s="42"/>
      <c r="G775" s="42"/>
      <c r="H775" s="42"/>
      <c r="I775" s="42"/>
      <c r="J775" s="42"/>
      <c r="K775" s="42"/>
      <c r="L775" s="42"/>
      <c r="M775" s="42"/>
      <c r="N775" s="42"/>
      <c r="O775" s="42"/>
      <c r="P775" s="42"/>
      <c r="Q775" s="42"/>
      <c r="R775" s="42"/>
      <c r="S775" s="42"/>
      <c r="T775" s="42"/>
      <c r="U775" s="42"/>
      <c r="V775" s="174"/>
      <c r="W775" s="42"/>
      <c r="X775" s="42"/>
      <c r="Y775" s="42"/>
      <c r="Z775" s="42"/>
      <c r="AA775" s="42"/>
      <c r="AB775" s="42"/>
      <c r="AC775" s="42"/>
      <c r="AD775" s="42"/>
    </row>
    <row r="776" ht="15.75" customHeight="1">
      <c r="A776" s="42"/>
      <c r="B776" s="42"/>
      <c r="C776" s="42"/>
      <c r="D776" s="42"/>
      <c r="E776" s="42"/>
      <c r="F776" s="42"/>
      <c r="G776" s="42"/>
      <c r="H776" s="42"/>
      <c r="I776" s="42"/>
      <c r="J776" s="42"/>
      <c r="K776" s="42"/>
      <c r="L776" s="42"/>
      <c r="M776" s="42"/>
      <c r="N776" s="42"/>
      <c r="O776" s="42"/>
      <c r="P776" s="42"/>
      <c r="Q776" s="42"/>
      <c r="R776" s="42"/>
      <c r="S776" s="42"/>
      <c r="T776" s="42"/>
      <c r="U776" s="42"/>
      <c r="V776" s="174"/>
      <c r="W776" s="42"/>
      <c r="X776" s="42"/>
      <c r="Y776" s="42"/>
      <c r="Z776" s="42"/>
      <c r="AA776" s="42"/>
      <c r="AB776" s="42"/>
      <c r="AC776" s="42"/>
      <c r="AD776" s="42"/>
    </row>
    <row r="777" ht="15.75" customHeight="1">
      <c r="A777" s="42"/>
      <c r="B777" s="42"/>
      <c r="C777" s="42"/>
      <c r="D777" s="42"/>
      <c r="E777" s="42"/>
      <c r="F777" s="42"/>
      <c r="G777" s="42"/>
      <c r="H777" s="42"/>
      <c r="I777" s="42"/>
      <c r="J777" s="42"/>
      <c r="K777" s="42"/>
      <c r="L777" s="42"/>
      <c r="M777" s="42"/>
      <c r="N777" s="42"/>
      <c r="O777" s="42"/>
      <c r="P777" s="42"/>
      <c r="Q777" s="42"/>
      <c r="R777" s="42"/>
      <c r="S777" s="42"/>
      <c r="T777" s="42"/>
      <c r="U777" s="42"/>
      <c r="V777" s="174"/>
      <c r="W777" s="42"/>
      <c r="X777" s="42"/>
      <c r="Y777" s="42"/>
      <c r="Z777" s="42"/>
      <c r="AA777" s="42"/>
      <c r="AB777" s="42"/>
      <c r="AC777" s="42"/>
      <c r="AD777" s="42"/>
    </row>
    <row r="778" ht="15.75" customHeight="1">
      <c r="A778" s="42"/>
      <c r="B778" s="42"/>
      <c r="C778" s="42"/>
      <c r="D778" s="42"/>
      <c r="E778" s="42"/>
      <c r="F778" s="42"/>
      <c r="G778" s="42"/>
      <c r="H778" s="42"/>
      <c r="I778" s="42"/>
      <c r="J778" s="42"/>
      <c r="K778" s="42"/>
      <c r="L778" s="42"/>
      <c r="M778" s="42"/>
      <c r="N778" s="42"/>
      <c r="O778" s="42"/>
      <c r="P778" s="42"/>
      <c r="Q778" s="42"/>
      <c r="R778" s="42"/>
      <c r="S778" s="42"/>
      <c r="T778" s="42"/>
      <c r="U778" s="42"/>
      <c r="V778" s="174"/>
      <c r="W778" s="42"/>
      <c r="X778" s="42"/>
      <c r="Y778" s="42"/>
      <c r="Z778" s="42"/>
      <c r="AA778" s="42"/>
      <c r="AB778" s="42"/>
      <c r="AC778" s="42"/>
      <c r="AD778" s="42"/>
    </row>
    <row r="779" ht="15.75" customHeight="1">
      <c r="A779" s="42"/>
      <c r="B779" s="42"/>
      <c r="C779" s="42"/>
      <c r="D779" s="42"/>
      <c r="E779" s="42"/>
      <c r="F779" s="42"/>
      <c r="G779" s="42"/>
      <c r="H779" s="42"/>
      <c r="I779" s="42"/>
      <c r="J779" s="42"/>
      <c r="K779" s="42"/>
      <c r="L779" s="42"/>
      <c r="M779" s="42"/>
      <c r="N779" s="42"/>
      <c r="O779" s="42"/>
      <c r="P779" s="42"/>
      <c r="Q779" s="42"/>
      <c r="R779" s="42"/>
      <c r="S779" s="42"/>
      <c r="T779" s="42"/>
      <c r="U779" s="42"/>
      <c r="V779" s="174"/>
      <c r="W779" s="42"/>
      <c r="X779" s="42"/>
      <c r="Y779" s="42"/>
      <c r="Z779" s="42"/>
      <c r="AA779" s="42"/>
      <c r="AB779" s="42"/>
      <c r="AC779" s="42"/>
      <c r="AD779" s="42"/>
    </row>
    <row r="780" ht="15.75" customHeight="1">
      <c r="A780" s="42"/>
      <c r="B780" s="42"/>
      <c r="C780" s="42"/>
      <c r="D780" s="42"/>
      <c r="E780" s="42"/>
      <c r="F780" s="42"/>
      <c r="G780" s="42"/>
      <c r="H780" s="42"/>
      <c r="I780" s="42"/>
      <c r="J780" s="42"/>
      <c r="K780" s="42"/>
      <c r="L780" s="42"/>
      <c r="M780" s="42"/>
      <c r="N780" s="42"/>
      <c r="O780" s="42"/>
      <c r="P780" s="42"/>
      <c r="Q780" s="42"/>
      <c r="R780" s="42"/>
      <c r="S780" s="42"/>
      <c r="T780" s="42"/>
      <c r="U780" s="42"/>
      <c r="V780" s="174"/>
      <c r="W780" s="42"/>
      <c r="X780" s="42"/>
      <c r="Y780" s="42"/>
      <c r="Z780" s="42"/>
      <c r="AA780" s="42"/>
      <c r="AB780" s="42"/>
      <c r="AC780" s="42"/>
      <c r="AD780" s="42"/>
    </row>
    <row r="781" ht="15.75" customHeight="1">
      <c r="A781" s="42"/>
      <c r="B781" s="42"/>
      <c r="C781" s="42"/>
      <c r="D781" s="42"/>
      <c r="E781" s="42"/>
      <c r="F781" s="42"/>
      <c r="G781" s="42"/>
      <c r="H781" s="42"/>
      <c r="I781" s="42"/>
      <c r="J781" s="42"/>
      <c r="K781" s="42"/>
      <c r="L781" s="42"/>
      <c r="M781" s="42"/>
      <c r="N781" s="42"/>
      <c r="O781" s="42"/>
      <c r="P781" s="42"/>
      <c r="Q781" s="42"/>
      <c r="R781" s="42"/>
      <c r="S781" s="42"/>
      <c r="T781" s="42"/>
      <c r="U781" s="42"/>
      <c r="V781" s="174"/>
      <c r="W781" s="42"/>
      <c r="X781" s="42"/>
      <c r="Y781" s="42"/>
      <c r="Z781" s="42"/>
      <c r="AA781" s="42"/>
      <c r="AB781" s="42"/>
      <c r="AC781" s="42"/>
      <c r="AD781" s="42"/>
    </row>
    <row r="782" ht="15.75" customHeight="1">
      <c r="A782" s="42"/>
      <c r="B782" s="42"/>
      <c r="C782" s="42"/>
      <c r="D782" s="42"/>
      <c r="E782" s="42"/>
      <c r="F782" s="42"/>
      <c r="G782" s="42"/>
      <c r="H782" s="42"/>
      <c r="I782" s="42"/>
      <c r="J782" s="42"/>
      <c r="K782" s="42"/>
      <c r="L782" s="42"/>
      <c r="M782" s="42"/>
      <c r="N782" s="42"/>
      <c r="O782" s="42"/>
      <c r="P782" s="42"/>
      <c r="Q782" s="42"/>
      <c r="R782" s="42"/>
      <c r="S782" s="42"/>
      <c r="T782" s="42"/>
      <c r="U782" s="42"/>
      <c r="V782" s="174"/>
      <c r="W782" s="42"/>
      <c r="X782" s="42"/>
      <c r="Y782" s="42"/>
      <c r="Z782" s="42"/>
      <c r="AA782" s="42"/>
      <c r="AB782" s="42"/>
      <c r="AC782" s="42"/>
      <c r="AD782" s="42"/>
    </row>
    <row r="783" ht="15.75" customHeight="1">
      <c r="A783" s="42"/>
      <c r="B783" s="42"/>
      <c r="C783" s="42"/>
      <c r="D783" s="42"/>
      <c r="E783" s="42"/>
      <c r="F783" s="42"/>
      <c r="G783" s="42"/>
      <c r="H783" s="42"/>
      <c r="I783" s="42"/>
      <c r="J783" s="42"/>
      <c r="K783" s="42"/>
      <c r="L783" s="42"/>
      <c r="M783" s="42"/>
      <c r="N783" s="42"/>
      <c r="O783" s="42"/>
      <c r="P783" s="42"/>
      <c r="Q783" s="42"/>
      <c r="R783" s="42"/>
      <c r="S783" s="42"/>
      <c r="T783" s="42"/>
      <c r="U783" s="42"/>
      <c r="V783" s="174"/>
      <c r="W783" s="42"/>
      <c r="X783" s="42"/>
      <c r="Y783" s="42"/>
      <c r="Z783" s="42"/>
      <c r="AA783" s="42"/>
      <c r="AB783" s="42"/>
      <c r="AC783" s="42"/>
      <c r="AD783" s="42"/>
    </row>
    <row r="784" ht="15.75" customHeight="1">
      <c r="A784" s="42"/>
      <c r="B784" s="42"/>
      <c r="C784" s="42"/>
      <c r="D784" s="42"/>
      <c r="E784" s="42"/>
      <c r="F784" s="42"/>
      <c r="G784" s="42"/>
      <c r="H784" s="42"/>
      <c r="I784" s="42"/>
      <c r="J784" s="42"/>
      <c r="K784" s="42"/>
      <c r="L784" s="42"/>
      <c r="M784" s="42"/>
      <c r="N784" s="42"/>
      <c r="O784" s="42"/>
      <c r="P784" s="42"/>
      <c r="Q784" s="42"/>
      <c r="R784" s="42"/>
      <c r="S784" s="42"/>
      <c r="T784" s="42"/>
      <c r="U784" s="42"/>
      <c r="V784" s="174"/>
      <c r="W784" s="42"/>
      <c r="X784" s="42"/>
      <c r="Y784" s="42"/>
      <c r="Z784" s="42"/>
      <c r="AA784" s="42"/>
      <c r="AB784" s="42"/>
      <c r="AC784" s="42"/>
      <c r="AD784" s="42"/>
    </row>
    <row r="785" ht="15.75" customHeight="1">
      <c r="A785" s="42"/>
      <c r="B785" s="42"/>
      <c r="C785" s="42"/>
      <c r="D785" s="42"/>
      <c r="E785" s="42"/>
      <c r="F785" s="42"/>
      <c r="G785" s="42"/>
      <c r="H785" s="42"/>
      <c r="I785" s="42"/>
      <c r="J785" s="42"/>
      <c r="K785" s="42"/>
      <c r="L785" s="42"/>
      <c r="M785" s="42"/>
      <c r="N785" s="42"/>
      <c r="O785" s="42"/>
      <c r="P785" s="42"/>
      <c r="Q785" s="42"/>
      <c r="R785" s="42"/>
      <c r="S785" s="42"/>
      <c r="T785" s="42"/>
      <c r="U785" s="42"/>
      <c r="V785" s="174"/>
      <c r="W785" s="42"/>
      <c r="X785" s="42"/>
      <c r="Y785" s="42"/>
      <c r="Z785" s="42"/>
      <c r="AA785" s="42"/>
      <c r="AB785" s="42"/>
      <c r="AC785" s="42"/>
      <c r="AD785" s="42"/>
    </row>
    <row r="786" ht="15.75" customHeight="1">
      <c r="A786" s="42"/>
      <c r="B786" s="42"/>
      <c r="C786" s="42"/>
      <c r="D786" s="42"/>
      <c r="E786" s="42"/>
      <c r="F786" s="42"/>
      <c r="G786" s="42"/>
      <c r="H786" s="42"/>
      <c r="I786" s="42"/>
      <c r="J786" s="42"/>
      <c r="K786" s="42"/>
      <c r="L786" s="42"/>
      <c r="M786" s="42"/>
      <c r="N786" s="42"/>
      <c r="O786" s="42"/>
      <c r="P786" s="42"/>
      <c r="Q786" s="42"/>
      <c r="R786" s="42"/>
      <c r="S786" s="42"/>
      <c r="T786" s="42"/>
      <c r="U786" s="42"/>
      <c r="V786" s="174"/>
      <c r="W786" s="42"/>
      <c r="X786" s="42"/>
      <c r="Y786" s="42"/>
      <c r="Z786" s="42"/>
      <c r="AA786" s="42"/>
      <c r="AB786" s="42"/>
      <c r="AC786" s="42"/>
      <c r="AD786" s="42"/>
    </row>
    <row r="787" ht="15.75" customHeight="1">
      <c r="A787" s="42"/>
      <c r="B787" s="42"/>
      <c r="C787" s="42"/>
      <c r="D787" s="42"/>
      <c r="E787" s="42"/>
      <c r="F787" s="42"/>
      <c r="G787" s="42"/>
      <c r="H787" s="42"/>
      <c r="I787" s="42"/>
      <c r="J787" s="42"/>
      <c r="K787" s="42"/>
      <c r="L787" s="42"/>
      <c r="M787" s="42"/>
      <c r="N787" s="42"/>
      <c r="O787" s="42"/>
      <c r="P787" s="42"/>
      <c r="Q787" s="42"/>
      <c r="R787" s="42"/>
      <c r="S787" s="42"/>
      <c r="T787" s="42"/>
      <c r="U787" s="42"/>
      <c r="V787" s="174"/>
      <c r="W787" s="42"/>
      <c r="X787" s="42"/>
      <c r="Y787" s="42"/>
      <c r="Z787" s="42"/>
      <c r="AA787" s="42"/>
      <c r="AB787" s="42"/>
      <c r="AC787" s="42"/>
      <c r="AD787" s="42"/>
    </row>
    <row r="788" ht="15.75" customHeight="1">
      <c r="A788" s="42"/>
      <c r="B788" s="42"/>
      <c r="C788" s="42"/>
      <c r="D788" s="42"/>
      <c r="E788" s="42"/>
      <c r="F788" s="42"/>
      <c r="G788" s="42"/>
      <c r="H788" s="42"/>
      <c r="I788" s="42"/>
      <c r="J788" s="42"/>
      <c r="K788" s="42"/>
      <c r="L788" s="42"/>
      <c r="M788" s="42"/>
      <c r="N788" s="42"/>
      <c r="O788" s="42"/>
      <c r="P788" s="42"/>
      <c r="Q788" s="42"/>
      <c r="R788" s="42"/>
      <c r="S788" s="42"/>
      <c r="T788" s="42"/>
      <c r="U788" s="42"/>
      <c r="V788" s="174"/>
      <c r="W788" s="42"/>
      <c r="X788" s="42"/>
      <c r="Y788" s="42"/>
      <c r="Z788" s="42"/>
      <c r="AA788" s="42"/>
      <c r="AB788" s="42"/>
      <c r="AC788" s="42"/>
      <c r="AD788" s="42"/>
    </row>
    <row r="789" ht="15.75" customHeight="1">
      <c r="A789" s="42"/>
      <c r="B789" s="42"/>
      <c r="C789" s="42"/>
      <c r="D789" s="42"/>
      <c r="E789" s="42"/>
      <c r="F789" s="42"/>
      <c r="G789" s="42"/>
      <c r="H789" s="42"/>
      <c r="I789" s="42"/>
      <c r="J789" s="42"/>
      <c r="K789" s="42"/>
      <c r="L789" s="42"/>
      <c r="M789" s="42"/>
      <c r="N789" s="42"/>
      <c r="O789" s="42"/>
      <c r="P789" s="42"/>
      <c r="Q789" s="42"/>
      <c r="R789" s="42"/>
      <c r="S789" s="42"/>
      <c r="T789" s="42"/>
      <c r="U789" s="42"/>
      <c r="V789" s="174"/>
      <c r="W789" s="42"/>
      <c r="X789" s="42"/>
      <c r="Y789" s="42"/>
      <c r="Z789" s="42"/>
      <c r="AA789" s="42"/>
      <c r="AB789" s="42"/>
      <c r="AC789" s="42"/>
      <c r="AD789" s="42"/>
    </row>
    <row r="790" ht="15.75" customHeight="1">
      <c r="A790" s="42"/>
      <c r="B790" s="42"/>
      <c r="C790" s="42"/>
      <c r="D790" s="42"/>
      <c r="E790" s="42"/>
      <c r="F790" s="42"/>
      <c r="G790" s="42"/>
      <c r="H790" s="42"/>
      <c r="I790" s="42"/>
      <c r="J790" s="42"/>
      <c r="K790" s="42"/>
      <c r="L790" s="42"/>
      <c r="M790" s="42"/>
      <c r="N790" s="42"/>
      <c r="O790" s="42"/>
      <c r="P790" s="42"/>
      <c r="Q790" s="42"/>
      <c r="R790" s="42"/>
      <c r="S790" s="42"/>
      <c r="T790" s="42"/>
      <c r="U790" s="42"/>
      <c r="V790" s="174"/>
      <c r="W790" s="42"/>
      <c r="X790" s="42"/>
      <c r="Y790" s="42"/>
      <c r="Z790" s="42"/>
      <c r="AA790" s="42"/>
      <c r="AB790" s="42"/>
      <c r="AC790" s="42"/>
      <c r="AD790" s="42"/>
    </row>
    <row r="791" ht="15.75" customHeight="1">
      <c r="A791" s="42"/>
      <c r="B791" s="42"/>
      <c r="C791" s="42"/>
      <c r="D791" s="42"/>
      <c r="E791" s="42"/>
      <c r="F791" s="42"/>
      <c r="G791" s="42"/>
      <c r="H791" s="42"/>
      <c r="I791" s="42"/>
      <c r="J791" s="42"/>
      <c r="K791" s="42"/>
      <c r="L791" s="42"/>
      <c r="M791" s="42"/>
      <c r="N791" s="42"/>
      <c r="O791" s="42"/>
      <c r="P791" s="42"/>
      <c r="Q791" s="42"/>
      <c r="R791" s="42"/>
      <c r="S791" s="42"/>
      <c r="T791" s="42"/>
      <c r="U791" s="42"/>
      <c r="V791" s="174"/>
      <c r="W791" s="42"/>
      <c r="X791" s="42"/>
      <c r="Y791" s="42"/>
      <c r="Z791" s="42"/>
      <c r="AA791" s="42"/>
      <c r="AB791" s="42"/>
      <c r="AC791" s="42"/>
      <c r="AD791" s="42"/>
    </row>
    <row r="792" ht="15.75" customHeight="1">
      <c r="A792" s="42"/>
      <c r="B792" s="42"/>
      <c r="C792" s="42"/>
      <c r="D792" s="42"/>
      <c r="E792" s="42"/>
      <c r="F792" s="42"/>
      <c r="G792" s="42"/>
      <c r="H792" s="42"/>
      <c r="I792" s="42"/>
      <c r="J792" s="42"/>
      <c r="K792" s="42"/>
      <c r="L792" s="42"/>
      <c r="M792" s="42"/>
      <c r="N792" s="42"/>
      <c r="O792" s="42"/>
      <c r="P792" s="42"/>
      <c r="Q792" s="42"/>
      <c r="R792" s="42"/>
      <c r="S792" s="42"/>
      <c r="T792" s="42"/>
      <c r="U792" s="42"/>
      <c r="V792" s="174"/>
      <c r="W792" s="42"/>
      <c r="X792" s="42"/>
      <c r="Y792" s="42"/>
      <c r="Z792" s="42"/>
      <c r="AA792" s="42"/>
      <c r="AB792" s="42"/>
      <c r="AC792" s="42"/>
      <c r="AD792" s="42"/>
    </row>
    <row r="793" ht="15.75" customHeight="1">
      <c r="A793" s="42"/>
      <c r="B793" s="42"/>
      <c r="C793" s="42"/>
      <c r="D793" s="42"/>
      <c r="E793" s="42"/>
      <c r="F793" s="42"/>
      <c r="G793" s="42"/>
      <c r="H793" s="42"/>
      <c r="I793" s="42"/>
      <c r="J793" s="42"/>
      <c r="K793" s="42"/>
      <c r="L793" s="42"/>
      <c r="M793" s="42"/>
      <c r="N793" s="42"/>
      <c r="O793" s="42"/>
      <c r="P793" s="42"/>
      <c r="Q793" s="42"/>
      <c r="R793" s="42"/>
      <c r="S793" s="42"/>
      <c r="T793" s="42"/>
      <c r="U793" s="42"/>
      <c r="V793" s="174"/>
      <c r="W793" s="42"/>
      <c r="X793" s="42"/>
      <c r="Y793" s="42"/>
      <c r="Z793" s="42"/>
      <c r="AA793" s="42"/>
      <c r="AB793" s="42"/>
      <c r="AC793" s="42"/>
      <c r="AD793" s="42"/>
    </row>
    <row r="794" ht="15.75" customHeight="1">
      <c r="A794" s="42"/>
      <c r="B794" s="42"/>
      <c r="C794" s="42"/>
      <c r="D794" s="42"/>
      <c r="E794" s="42"/>
      <c r="F794" s="42"/>
      <c r="G794" s="42"/>
      <c r="H794" s="42"/>
      <c r="I794" s="42"/>
      <c r="J794" s="42"/>
      <c r="K794" s="42"/>
      <c r="L794" s="42"/>
      <c r="M794" s="42"/>
      <c r="N794" s="42"/>
      <c r="O794" s="42"/>
      <c r="P794" s="42"/>
      <c r="Q794" s="42"/>
      <c r="R794" s="42"/>
      <c r="S794" s="42"/>
      <c r="T794" s="42"/>
      <c r="U794" s="42"/>
      <c r="V794" s="174"/>
      <c r="W794" s="42"/>
      <c r="X794" s="42"/>
      <c r="Y794" s="42"/>
      <c r="Z794" s="42"/>
      <c r="AA794" s="42"/>
      <c r="AB794" s="42"/>
      <c r="AC794" s="42"/>
      <c r="AD794" s="42"/>
    </row>
    <row r="795" ht="15.75" customHeight="1">
      <c r="A795" s="42"/>
      <c r="B795" s="42"/>
      <c r="C795" s="42"/>
      <c r="D795" s="42"/>
      <c r="E795" s="42"/>
      <c r="F795" s="42"/>
      <c r="G795" s="42"/>
      <c r="H795" s="42"/>
      <c r="I795" s="42"/>
      <c r="J795" s="42"/>
      <c r="K795" s="42"/>
      <c r="L795" s="42"/>
      <c r="M795" s="42"/>
      <c r="N795" s="42"/>
      <c r="O795" s="42"/>
      <c r="P795" s="42"/>
      <c r="Q795" s="42"/>
      <c r="R795" s="42"/>
      <c r="S795" s="42"/>
      <c r="T795" s="42"/>
      <c r="U795" s="42"/>
      <c r="V795" s="174"/>
      <c r="W795" s="42"/>
      <c r="X795" s="42"/>
      <c r="Y795" s="42"/>
      <c r="Z795" s="42"/>
      <c r="AA795" s="42"/>
      <c r="AB795" s="42"/>
      <c r="AC795" s="42"/>
      <c r="AD795" s="42"/>
    </row>
    <row r="796" ht="15.75" customHeight="1">
      <c r="A796" s="42"/>
      <c r="B796" s="42"/>
      <c r="C796" s="42"/>
      <c r="D796" s="42"/>
      <c r="E796" s="42"/>
      <c r="F796" s="42"/>
      <c r="G796" s="42"/>
      <c r="H796" s="42"/>
      <c r="I796" s="42"/>
      <c r="J796" s="42"/>
      <c r="K796" s="42"/>
      <c r="L796" s="42"/>
      <c r="M796" s="42"/>
      <c r="N796" s="42"/>
      <c r="O796" s="42"/>
      <c r="P796" s="42"/>
      <c r="Q796" s="42"/>
      <c r="R796" s="42"/>
      <c r="S796" s="42"/>
      <c r="T796" s="42"/>
      <c r="U796" s="42"/>
      <c r="V796" s="174"/>
      <c r="W796" s="42"/>
      <c r="X796" s="42"/>
      <c r="Y796" s="42"/>
      <c r="Z796" s="42"/>
      <c r="AA796" s="42"/>
      <c r="AB796" s="42"/>
      <c r="AC796" s="42"/>
      <c r="AD796" s="42"/>
    </row>
    <row r="797" ht="15.75" customHeight="1">
      <c r="A797" s="42"/>
      <c r="B797" s="42"/>
      <c r="C797" s="42"/>
      <c r="D797" s="42"/>
      <c r="E797" s="42"/>
      <c r="F797" s="42"/>
      <c r="G797" s="42"/>
      <c r="H797" s="42"/>
      <c r="I797" s="42"/>
      <c r="J797" s="42"/>
      <c r="K797" s="42"/>
      <c r="L797" s="42"/>
      <c r="M797" s="42"/>
      <c r="N797" s="42"/>
      <c r="O797" s="42"/>
      <c r="P797" s="42"/>
      <c r="Q797" s="42"/>
      <c r="R797" s="42"/>
      <c r="S797" s="42"/>
      <c r="T797" s="42"/>
      <c r="U797" s="42"/>
      <c r="V797" s="174"/>
      <c r="W797" s="42"/>
      <c r="X797" s="42"/>
      <c r="Y797" s="42"/>
      <c r="Z797" s="42"/>
      <c r="AA797" s="42"/>
      <c r="AB797" s="42"/>
      <c r="AC797" s="42"/>
      <c r="AD797" s="42"/>
    </row>
    <row r="798" ht="15.75" customHeight="1">
      <c r="A798" s="42"/>
      <c r="B798" s="42"/>
      <c r="C798" s="42"/>
      <c r="D798" s="42"/>
      <c r="E798" s="42"/>
      <c r="F798" s="42"/>
      <c r="G798" s="42"/>
      <c r="H798" s="42"/>
      <c r="I798" s="42"/>
      <c r="J798" s="42"/>
      <c r="K798" s="42"/>
      <c r="L798" s="42"/>
      <c r="M798" s="42"/>
      <c r="N798" s="42"/>
      <c r="O798" s="42"/>
      <c r="P798" s="42"/>
      <c r="Q798" s="42"/>
      <c r="R798" s="42"/>
      <c r="S798" s="42"/>
      <c r="T798" s="42"/>
      <c r="U798" s="42"/>
      <c r="V798" s="174"/>
      <c r="W798" s="42"/>
      <c r="X798" s="42"/>
      <c r="Y798" s="42"/>
      <c r="Z798" s="42"/>
      <c r="AA798" s="42"/>
      <c r="AB798" s="42"/>
      <c r="AC798" s="42"/>
      <c r="AD798" s="42"/>
    </row>
    <row r="799" ht="15.75" customHeight="1">
      <c r="A799" s="42"/>
      <c r="B799" s="42"/>
      <c r="C799" s="42"/>
      <c r="D799" s="42"/>
      <c r="E799" s="42"/>
      <c r="F799" s="42"/>
      <c r="G799" s="42"/>
      <c r="H799" s="42"/>
      <c r="I799" s="42"/>
      <c r="J799" s="42"/>
      <c r="K799" s="42"/>
      <c r="L799" s="42"/>
      <c r="M799" s="42"/>
      <c r="N799" s="42"/>
      <c r="O799" s="42"/>
      <c r="P799" s="42"/>
      <c r="Q799" s="42"/>
      <c r="R799" s="42"/>
      <c r="S799" s="42"/>
      <c r="T799" s="42"/>
      <c r="U799" s="42"/>
      <c r="V799" s="174"/>
      <c r="W799" s="42"/>
      <c r="X799" s="42"/>
      <c r="Y799" s="42"/>
      <c r="Z799" s="42"/>
      <c r="AA799" s="42"/>
      <c r="AB799" s="42"/>
      <c r="AC799" s="42"/>
      <c r="AD799" s="42"/>
    </row>
    <row r="800" ht="15.75" customHeight="1">
      <c r="A800" s="42"/>
      <c r="B800" s="42"/>
      <c r="C800" s="42"/>
      <c r="D800" s="42"/>
      <c r="E800" s="42"/>
      <c r="F800" s="42"/>
      <c r="G800" s="42"/>
      <c r="H800" s="42"/>
      <c r="I800" s="42"/>
      <c r="J800" s="42"/>
      <c r="K800" s="42"/>
      <c r="L800" s="42"/>
      <c r="M800" s="42"/>
      <c r="N800" s="42"/>
      <c r="O800" s="42"/>
      <c r="P800" s="42"/>
      <c r="Q800" s="42"/>
      <c r="R800" s="42"/>
      <c r="S800" s="42"/>
      <c r="T800" s="42"/>
      <c r="U800" s="42"/>
      <c r="V800" s="174"/>
      <c r="W800" s="42"/>
      <c r="X800" s="42"/>
      <c r="Y800" s="42"/>
      <c r="Z800" s="42"/>
      <c r="AA800" s="42"/>
      <c r="AB800" s="42"/>
      <c r="AC800" s="42"/>
      <c r="AD800" s="42"/>
    </row>
    <row r="801" ht="15.75" customHeight="1">
      <c r="A801" s="42"/>
      <c r="B801" s="42"/>
      <c r="C801" s="42"/>
      <c r="D801" s="42"/>
      <c r="E801" s="42"/>
      <c r="F801" s="42"/>
      <c r="G801" s="42"/>
      <c r="H801" s="42"/>
      <c r="I801" s="42"/>
      <c r="J801" s="42"/>
      <c r="K801" s="42"/>
      <c r="L801" s="42"/>
      <c r="M801" s="42"/>
      <c r="N801" s="42"/>
      <c r="O801" s="42"/>
      <c r="P801" s="42"/>
      <c r="Q801" s="42"/>
      <c r="R801" s="42"/>
      <c r="S801" s="42"/>
      <c r="T801" s="42"/>
      <c r="U801" s="42"/>
      <c r="V801" s="174"/>
      <c r="W801" s="42"/>
      <c r="X801" s="42"/>
      <c r="Y801" s="42"/>
      <c r="Z801" s="42"/>
      <c r="AA801" s="42"/>
      <c r="AB801" s="42"/>
      <c r="AC801" s="42"/>
      <c r="AD801" s="42"/>
    </row>
    <row r="802" ht="15.75" customHeight="1">
      <c r="A802" s="42"/>
      <c r="B802" s="42"/>
      <c r="C802" s="42"/>
      <c r="D802" s="42"/>
      <c r="E802" s="42"/>
      <c r="F802" s="42"/>
      <c r="G802" s="42"/>
      <c r="H802" s="42"/>
      <c r="I802" s="42"/>
      <c r="J802" s="42"/>
      <c r="K802" s="42"/>
      <c r="L802" s="42"/>
      <c r="M802" s="42"/>
      <c r="N802" s="42"/>
      <c r="O802" s="42"/>
      <c r="P802" s="42"/>
      <c r="Q802" s="42"/>
      <c r="R802" s="42"/>
      <c r="S802" s="42"/>
      <c r="T802" s="42"/>
      <c r="U802" s="42"/>
      <c r="V802" s="174"/>
      <c r="W802" s="42"/>
      <c r="X802" s="42"/>
      <c r="Y802" s="42"/>
      <c r="Z802" s="42"/>
      <c r="AA802" s="42"/>
      <c r="AB802" s="42"/>
      <c r="AC802" s="42"/>
      <c r="AD802" s="42"/>
    </row>
    <row r="803" ht="15.75" customHeight="1">
      <c r="A803" s="42"/>
      <c r="B803" s="42"/>
      <c r="C803" s="42"/>
      <c r="D803" s="42"/>
      <c r="E803" s="42"/>
      <c r="F803" s="42"/>
      <c r="G803" s="42"/>
      <c r="H803" s="42"/>
      <c r="I803" s="42"/>
      <c r="J803" s="42"/>
      <c r="K803" s="42"/>
      <c r="L803" s="42"/>
      <c r="M803" s="42"/>
      <c r="N803" s="42"/>
      <c r="O803" s="42"/>
      <c r="P803" s="42"/>
      <c r="Q803" s="42"/>
      <c r="R803" s="42"/>
      <c r="S803" s="42"/>
      <c r="T803" s="42"/>
      <c r="U803" s="42"/>
      <c r="V803" s="174"/>
      <c r="W803" s="42"/>
      <c r="X803" s="42"/>
      <c r="Y803" s="42"/>
      <c r="Z803" s="42"/>
      <c r="AA803" s="42"/>
      <c r="AB803" s="42"/>
      <c r="AC803" s="42"/>
      <c r="AD803" s="42"/>
    </row>
    <row r="804" ht="15.75" customHeight="1">
      <c r="A804" s="42"/>
      <c r="B804" s="42"/>
      <c r="C804" s="42"/>
      <c r="D804" s="42"/>
      <c r="E804" s="42"/>
      <c r="F804" s="42"/>
      <c r="G804" s="42"/>
      <c r="H804" s="42"/>
      <c r="I804" s="42"/>
      <c r="J804" s="42"/>
      <c r="K804" s="42"/>
      <c r="L804" s="42"/>
      <c r="M804" s="42"/>
      <c r="N804" s="42"/>
      <c r="O804" s="42"/>
      <c r="P804" s="42"/>
      <c r="Q804" s="42"/>
      <c r="R804" s="42"/>
      <c r="S804" s="42"/>
      <c r="T804" s="42"/>
      <c r="U804" s="42"/>
      <c r="V804" s="174"/>
      <c r="W804" s="42"/>
      <c r="X804" s="42"/>
      <c r="Y804" s="42"/>
      <c r="Z804" s="42"/>
      <c r="AA804" s="42"/>
      <c r="AB804" s="42"/>
      <c r="AC804" s="42"/>
      <c r="AD804" s="42"/>
    </row>
    <row r="805" ht="15.75" customHeight="1">
      <c r="A805" s="42"/>
      <c r="B805" s="42"/>
      <c r="C805" s="42"/>
      <c r="D805" s="42"/>
      <c r="E805" s="42"/>
      <c r="F805" s="42"/>
      <c r="G805" s="42"/>
      <c r="H805" s="42"/>
      <c r="I805" s="42"/>
      <c r="J805" s="42"/>
      <c r="K805" s="42"/>
      <c r="L805" s="42"/>
      <c r="M805" s="42"/>
      <c r="N805" s="42"/>
      <c r="O805" s="42"/>
      <c r="P805" s="42"/>
      <c r="Q805" s="42"/>
      <c r="R805" s="42"/>
      <c r="S805" s="42"/>
      <c r="T805" s="42"/>
      <c r="U805" s="42"/>
      <c r="V805" s="174"/>
      <c r="W805" s="42"/>
      <c r="X805" s="42"/>
      <c r="Y805" s="42"/>
      <c r="Z805" s="42"/>
      <c r="AA805" s="42"/>
      <c r="AB805" s="42"/>
      <c r="AC805" s="42"/>
      <c r="AD805" s="42"/>
    </row>
    <row r="806" ht="15.75" customHeight="1">
      <c r="A806" s="42"/>
      <c r="B806" s="42"/>
      <c r="C806" s="42"/>
      <c r="D806" s="42"/>
      <c r="E806" s="42"/>
      <c r="F806" s="42"/>
      <c r="G806" s="42"/>
      <c r="H806" s="42"/>
      <c r="I806" s="42"/>
      <c r="J806" s="42"/>
      <c r="K806" s="42"/>
      <c r="L806" s="42"/>
      <c r="M806" s="42"/>
      <c r="N806" s="42"/>
      <c r="O806" s="42"/>
      <c r="P806" s="42"/>
      <c r="Q806" s="42"/>
      <c r="R806" s="42"/>
      <c r="S806" s="42"/>
      <c r="T806" s="42"/>
      <c r="U806" s="42"/>
      <c r="V806" s="174"/>
      <c r="W806" s="42"/>
      <c r="X806" s="42"/>
      <c r="Y806" s="42"/>
      <c r="Z806" s="42"/>
      <c r="AA806" s="42"/>
      <c r="AB806" s="42"/>
      <c r="AC806" s="42"/>
      <c r="AD806" s="42"/>
    </row>
    <row r="807" ht="15.75" customHeight="1">
      <c r="A807" s="42"/>
      <c r="B807" s="42"/>
      <c r="C807" s="42"/>
      <c r="D807" s="42"/>
      <c r="E807" s="42"/>
      <c r="F807" s="42"/>
      <c r="G807" s="42"/>
      <c r="H807" s="42"/>
      <c r="I807" s="42"/>
      <c r="J807" s="42"/>
      <c r="K807" s="42"/>
      <c r="L807" s="42"/>
      <c r="M807" s="42"/>
      <c r="N807" s="42"/>
      <c r="O807" s="42"/>
      <c r="P807" s="42"/>
      <c r="Q807" s="42"/>
      <c r="R807" s="42"/>
      <c r="S807" s="42"/>
      <c r="T807" s="42"/>
      <c r="U807" s="42"/>
      <c r="V807" s="174"/>
      <c r="W807" s="42"/>
      <c r="X807" s="42"/>
      <c r="Y807" s="42"/>
      <c r="Z807" s="42"/>
      <c r="AA807" s="42"/>
      <c r="AB807" s="42"/>
      <c r="AC807" s="42"/>
      <c r="AD807" s="42"/>
    </row>
    <row r="808" ht="15.75" customHeight="1">
      <c r="A808" s="42"/>
      <c r="B808" s="42"/>
      <c r="C808" s="42"/>
      <c r="D808" s="42"/>
      <c r="E808" s="42"/>
      <c r="F808" s="42"/>
      <c r="G808" s="42"/>
      <c r="H808" s="42"/>
      <c r="I808" s="42"/>
      <c r="J808" s="42"/>
      <c r="K808" s="42"/>
      <c r="L808" s="42"/>
      <c r="M808" s="42"/>
      <c r="N808" s="42"/>
      <c r="O808" s="42"/>
      <c r="P808" s="42"/>
      <c r="Q808" s="42"/>
      <c r="R808" s="42"/>
      <c r="S808" s="42"/>
      <c r="T808" s="42"/>
      <c r="U808" s="42"/>
      <c r="V808" s="174"/>
      <c r="W808" s="42"/>
      <c r="X808" s="42"/>
      <c r="Y808" s="42"/>
      <c r="Z808" s="42"/>
      <c r="AA808" s="42"/>
      <c r="AB808" s="42"/>
      <c r="AC808" s="42"/>
      <c r="AD808" s="42"/>
    </row>
    <row r="809" ht="15.75" customHeight="1">
      <c r="A809" s="42"/>
      <c r="B809" s="42"/>
      <c r="C809" s="42"/>
      <c r="D809" s="42"/>
      <c r="E809" s="42"/>
      <c r="F809" s="42"/>
      <c r="G809" s="42"/>
      <c r="H809" s="42"/>
      <c r="I809" s="42"/>
      <c r="J809" s="42"/>
      <c r="K809" s="42"/>
      <c r="L809" s="42"/>
      <c r="M809" s="42"/>
      <c r="N809" s="42"/>
      <c r="O809" s="42"/>
      <c r="P809" s="42"/>
      <c r="Q809" s="42"/>
      <c r="R809" s="42"/>
      <c r="S809" s="42"/>
      <c r="T809" s="42"/>
      <c r="U809" s="42"/>
      <c r="V809" s="174"/>
      <c r="W809" s="42"/>
      <c r="X809" s="42"/>
      <c r="Y809" s="42"/>
      <c r="Z809" s="42"/>
      <c r="AA809" s="42"/>
      <c r="AB809" s="42"/>
      <c r="AC809" s="42"/>
      <c r="AD809" s="42"/>
    </row>
    <row r="810" ht="15.75" customHeight="1">
      <c r="A810" s="42"/>
      <c r="B810" s="42"/>
      <c r="C810" s="42"/>
      <c r="D810" s="42"/>
      <c r="E810" s="42"/>
      <c r="F810" s="42"/>
      <c r="G810" s="42"/>
      <c r="H810" s="42"/>
      <c r="I810" s="42"/>
      <c r="J810" s="42"/>
      <c r="K810" s="42"/>
      <c r="L810" s="42"/>
      <c r="M810" s="42"/>
      <c r="N810" s="42"/>
      <c r="O810" s="42"/>
      <c r="P810" s="42"/>
      <c r="Q810" s="42"/>
      <c r="R810" s="42"/>
      <c r="S810" s="42"/>
      <c r="T810" s="42"/>
      <c r="U810" s="42"/>
      <c r="V810" s="174"/>
      <c r="W810" s="42"/>
      <c r="X810" s="42"/>
      <c r="Y810" s="42"/>
      <c r="Z810" s="42"/>
      <c r="AA810" s="42"/>
      <c r="AB810" s="42"/>
      <c r="AC810" s="42"/>
      <c r="AD810" s="42"/>
    </row>
    <row r="811" ht="15.75" customHeight="1">
      <c r="A811" s="42"/>
      <c r="B811" s="42"/>
      <c r="C811" s="42"/>
      <c r="D811" s="42"/>
      <c r="E811" s="42"/>
      <c r="F811" s="42"/>
      <c r="G811" s="42"/>
      <c r="H811" s="42"/>
      <c r="I811" s="42"/>
      <c r="J811" s="42"/>
      <c r="K811" s="42"/>
      <c r="L811" s="42"/>
      <c r="M811" s="42"/>
      <c r="N811" s="42"/>
      <c r="O811" s="42"/>
      <c r="P811" s="42"/>
      <c r="Q811" s="42"/>
      <c r="R811" s="42"/>
      <c r="S811" s="42"/>
      <c r="T811" s="42"/>
      <c r="U811" s="42"/>
      <c r="V811" s="174"/>
      <c r="W811" s="42"/>
      <c r="X811" s="42"/>
      <c r="Y811" s="42"/>
      <c r="Z811" s="42"/>
      <c r="AA811" s="42"/>
      <c r="AB811" s="42"/>
      <c r="AC811" s="42"/>
      <c r="AD811" s="42"/>
    </row>
    <row r="812" ht="15.75" customHeight="1">
      <c r="A812" s="42"/>
      <c r="B812" s="42"/>
      <c r="C812" s="42"/>
      <c r="D812" s="42"/>
      <c r="E812" s="42"/>
      <c r="F812" s="42"/>
      <c r="G812" s="42"/>
      <c r="H812" s="42"/>
      <c r="I812" s="42"/>
      <c r="J812" s="42"/>
      <c r="K812" s="42"/>
      <c r="L812" s="42"/>
      <c r="M812" s="42"/>
      <c r="N812" s="42"/>
      <c r="O812" s="42"/>
      <c r="P812" s="42"/>
      <c r="Q812" s="42"/>
      <c r="R812" s="42"/>
      <c r="S812" s="42"/>
      <c r="T812" s="42"/>
      <c r="U812" s="42"/>
      <c r="V812" s="174"/>
      <c r="W812" s="42"/>
      <c r="X812" s="42"/>
      <c r="Y812" s="42"/>
      <c r="Z812" s="42"/>
      <c r="AA812" s="42"/>
      <c r="AB812" s="42"/>
      <c r="AC812" s="42"/>
      <c r="AD812" s="42"/>
    </row>
    <row r="813" ht="15.75" customHeight="1">
      <c r="A813" s="42"/>
      <c r="B813" s="42"/>
      <c r="C813" s="42"/>
      <c r="D813" s="42"/>
      <c r="E813" s="42"/>
      <c r="F813" s="42"/>
      <c r="G813" s="42"/>
      <c r="H813" s="42"/>
      <c r="I813" s="42"/>
      <c r="J813" s="42"/>
      <c r="K813" s="42"/>
      <c r="L813" s="42"/>
      <c r="M813" s="42"/>
      <c r="N813" s="42"/>
      <c r="O813" s="42"/>
      <c r="P813" s="42"/>
      <c r="Q813" s="42"/>
      <c r="R813" s="42"/>
      <c r="S813" s="42"/>
      <c r="T813" s="42"/>
      <c r="U813" s="42"/>
      <c r="V813" s="174"/>
      <c r="W813" s="42"/>
      <c r="X813" s="42"/>
      <c r="Y813" s="42"/>
      <c r="Z813" s="42"/>
      <c r="AA813" s="42"/>
      <c r="AB813" s="42"/>
      <c r="AC813" s="42"/>
      <c r="AD813" s="42"/>
    </row>
    <row r="814" ht="15.75" customHeight="1">
      <c r="A814" s="42"/>
      <c r="B814" s="42"/>
      <c r="C814" s="42"/>
      <c r="D814" s="42"/>
      <c r="E814" s="42"/>
      <c r="F814" s="42"/>
      <c r="G814" s="42"/>
      <c r="H814" s="42"/>
      <c r="I814" s="42"/>
      <c r="J814" s="42"/>
      <c r="K814" s="42"/>
      <c r="L814" s="42"/>
      <c r="M814" s="42"/>
      <c r="N814" s="42"/>
      <c r="O814" s="42"/>
      <c r="P814" s="42"/>
      <c r="Q814" s="42"/>
      <c r="R814" s="42"/>
      <c r="S814" s="42"/>
      <c r="T814" s="42"/>
      <c r="U814" s="42"/>
      <c r="V814" s="174"/>
      <c r="W814" s="42"/>
      <c r="X814" s="42"/>
      <c r="Y814" s="42"/>
      <c r="Z814" s="42"/>
      <c r="AA814" s="42"/>
      <c r="AB814" s="42"/>
      <c r="AC814" s="42"/>
      <c r="AD814" s="42"/>
    </row>
    <row r="815" ht="15.75" customHeight="1">
      <c r="A815" s="42"/>
      <c r="B815" s="42"/>
      <c r="C815" s="42"/>
      <c r="D815" s="42"/>
      <c r="E815" s="42"/>
      <c r="F815" s="42"/>
      <c r="G815" s="42"/>
      <c r="H815" s="42"/>
      <c r="I815" s="42"/>
      <c r="J815" s="42"/>
      <c r="K815" s="42"/>
      <c r="L815" s="42"/>
      <c r="M815" s="42"/>
      <c r="N815" s="42"/>
      <c r="O815" s="42"/>
      <c r="P815" s="42"/>
      <c r="Q815" s="42"/>
      <c r="R815" s="42"/>
      <c r="S815" s="42"/>
      <c r="T815" s="42"/>
      <c r="U815" s="42"/>
      <c r="V815" s="174"/>
      <c r="W815" s="42"/>
      <c r="X815" s="42"/>
      <c r="Y815" s="42"/>
      <c r="Z815" s="42"/>
      <c r="AA815" s="42"/>
      <c r="AB815" s="42"/>
      <c r="AC815" s="42"/>
      <c r="AD815" s="42"/>
    </row>
    <row r="816" ht="15.75" customHeight="1">
      <c r="A816" s="42"/>
      <c r="B816" s="42"/>
      <c r="C816" s="42"/>
      <c r="D816" s="42"/>
      <c r="E816" s="42"/>
      <c r="F816" s="42"/>
      <c r="G816" s="42"/>
      <c r="H816" s="42"/>
      <c r="I816" s="42"/>
      <c r="J816" s="42"/>
      <c r="K816" s="42"/>
      <c r="L816" s="42"/>
      <c r="M816" s="42"/>
      <c r="N816" s="42"/>
      <c r="O816" s="42"/>
      <c r="P816" s="42"/>
      <c r="Q816" s="42"/>
      <c r="R816" s="42"/>
      <c r="S816" s="42"/>
      <c r="T816" s="42"/>
      <c r="U816" s="42"/>
      <c r="V816" s="174"/>
      <c r="W816" s="42"/>
      <c r="X816" s="42"/>
      <c r="Y816" s="42"/>
      <c r="Z816" s="42"/>
      <c r="AA816" s="42"/>
      <c r="AB816" s="42"/>
      <c r="AC816" s="42"/>
      <c r="AD816" s="42"/>
    </row>
    <row r="817" ht="15.75" customHeight="1">
      <c r="A817" s="42"/>
      <c r="B817" s="42"/>
      <c r="C817" s="42"/>
      <c r="D817" s="42"/>
      <c r="E817" s="42"/>
      <c r="F817" s="42"/>
      <c r="G817" s="42"/>
      <c r="H817" s="42"/>
      <c r="I817" s="42"/>
      <c r="J817" s="42"/>
      <c r="K817" s="42"/>
      <c r="L817" s="42"/>
      <c r="M817" s="42"/>
      <c r="N817" s="42"/>
      <c r="O817" s="42"/>
      <c r="P817" s="42"/>
      <c r="Q817" s="42"/>
      <c r="R817" s="42"/>
      <c r="S817" s="42"/>
      <c r="T817" s="42"/>
      <c r="U817" s="42"/>
      <c r="V817" s="174"/>
      <c r="W817" s="42"/>
      <c r="X817" s="42"/>
      <c r="Y817" s="42"/>
      <c r="Z817" s="42"/>
      <c r="AA817" s="42"/>
      <c r="AB817" s="42"/>
      <c r="AC817" s="42"/>
      <c r="AD817" s="42"/>
    </row>
    <row r="818" ht="15.75" customHeight="1">
      <c r="A818" s="42"/>
      <c r="B818" s="42"/>
      <c r="C818" s="42"/>
      <c r="D818" s="42"/>
      <c r="E818" s="42"/>
      <c r="F818" s="42"/>
      <c r="G818" s="42"/>
      <c r="H818" s="42"/>
      <c r="I818" s="42"/>
      <c r="J818" s="42"/>
      <c r="K818" s="42"/>
      <c r="L818" s="42"/>
      <c r="M818" s="42"/>
      <c r="N818" s="42"/>
      <c r="O818" s="42"/>
      <c r="P818" s="42"/>
      <c r="Q818" s="42"/>
      <c r="R818" s="42"/>
      <c r="S818" s="42"/>
      <c r="T818" s="42"/>
      <c r="U818" s="42"/>
      <c r="V818" s="174"/>
      <c r="W818" s="42"/>
      <c r="X818" s="42"/>
      <c r="Y818" s="42"/>
      <c r="Z818" s="42"/>
      <c r="AA818" s="42"/>
      <c r="AB818" s="42"/>
      <c r="AC818" s="42"/>
      <c r="AD818" s="42"/>
    </row>
    <row r="819" ht="15.75" customHeight="1">
      <c r="A819" s="42"/>
      <c r="B819" s="42"/>
      <c r="C819" s="42"/>
      <c r="D819" s="42"/>
      <c r="E819" s="42"/>
      <c r="F819" s="42"/>
      <c r="G819" s="42"/>
      <c r="H819" s="42"/>
      <c r="I819" s="42"/>
      <c r="J819" s="42"/>
      <c r="K819" s="42"/>
      <c r="L819" s="42"/>
      <c r="M819" s="42"/>
      <c r="N819" s="42"/>
      <c r="O819" s="42"/>
      <c r="P819" s="42"/>
      <c r="Q819" s="42"/>
      <c r="R819" s="42"/>
      <c r="S819" s="42"/>
      <c r="T819" s="42"/>
      <c r="U819" s="42"/>
      <c r="V819" s="174"/>
      <c r="W819" s="42"/>
      <c r="X819" s="42"/>
      <c r="Y819" s="42"/>
      <c r="Z819" s="42"/>
      <c r="AA819" s="42"/>
      <c r="AB819" s="42"/>
      <c r="AC819" s="42"/>
      <c r="AD819" s="42"/>
    </row>
    <row r="820" ht="15.75" customHeight="1">
      <c r="A820" s="42"/>
      <c r="B820" s="42"/>
      <c r="C820" s="42"/>
      <c r="D820" s="42"/>
      <c r="E820" s="42"/>
      <c r="F820" s="42"/>
      <c r="G820" s="42"/>
      <c r="H820" s="42"/>
      <c r="I820" s="42"/>
      <c r="J820" s="42"/>
      <c r="K820" s="42"/>
      <c r="L820" s="42"/>
      <c r="M820" s="42"/>
      <c r="N820" s="42"/>
      <c r="O820" s="42"/>
      <c r="P820" s="42"/>
      <c r="Q820" s="42"/>
      <c r="R820" s="42"/>
      <c r="S820" s="42"/>
      <c r="T820" s="42"/>
      <c r="U820" s="42"/>
      <c r="V820" s="174"/>
      <c r="W820" s="42"/>
      <c r="X820" s="42"/>
      <c r="Y820" s="42"/>
      <c r="Z820" s="42"/>
      <c r="AA820" s="42"/>
      <c r="AB820" s="42"/>
      <c r="AC820" s="42"/>
      <c r="AD820" s="42"/>
    </row>
    <row r="821" ht="15.75" customHeight="1">
      <c r="A821" s="42"/>
      <c r="B821" s="42"/>
      <c r="C821" s="42"/>
      <c r="D821" s="42"/>
      <c r="E821" s="42"/>
      <c r="F821" s="42"/>
      <c r="G821" s="42"/>
      <c r="H821" s="42"/>
      <c r="I821" s="42"/>
      <c r="J821" s="42"/>
      <c r="K821" s="42"/>
      <c r="L821" s="42"/>
      <c r="M821" s="42"/>
      <c r="N821" s="42"/>
      <c r="O821" s="42"/>
      <c r="P821" s="42"/>
      <c r="Q821" s="42"/>
      <c r="R821" s="42"/>
      <c r="S821" s="42"/>
      <c r="T821" s="42"/>
      <c r="U821" s="42"/>
      <c r="V821" s="174"/>
      <c r="W821" s="42"/>
      <c r="X821" s="42"/>
      <c r="Y821" s="42"/>
      <c r="Z821" s="42"/>
      <c r="AA821" s="42"/>
      <c r="AB821" s="42"/>
      <c r="AC821" s="42"/>
      <c r="AD821" s="42"/>
    </row>
    <row r="822" ht="15.75" customHeight="1">
      <c r="A822" s="42"/>
      <c r="B822" s="42"/>
      <c r="C822" s="42"/>
      <c r="D822" s="42"/>
      <c r="E822" s="42"/>
      <c r="F822" s="42"/>
      <c r="G822" s="42"/>
      <c r="H822" s="42"/>
      <c r="I822" s="42"/>
      <c r="J822" s="42"/>
      <c r="K822" s="42"/>
      <c r="L822" s="42"/>
      <c r="M822" s="42"/>
      <c r="N822" s="42"/>
      <c r="O822" s="42"/>
      <c r="P822" s="42"/>
      <c r="Q822" s="42"/>
      <c r="R822" s="42"/>
      <c r="S822" s="42"/>
      <c r="T822" s="42"/>
      <c r="U822" s="42"/>
      <c r="V822" s="174"/>
      <c r="W822" s="42"/>
      <c r="X822" s="42"/>
      <c r="Y822" s="42"/>
      <c r="Z822" s="42"/>
      <c r="AA822" s="42"/>
      <c r="AB822" s="42"/>
      <c r="AC822" s="42"/>
      <c r="AD822" s="42"/>
    </row>
    <row r="823" ht="15.75" customHeight="1">
      <c r="A823" s="42"/>
      <c r="B823" s="42"/>
      <c r="C823" s="42"/>
      <c r="D823" s="42"/>
      <c r="E823" s="42"/>
      <c r="F823" s="42"/>
      <c r="G823" s="42"/>
      <c r="H823" s="42"/>
      <c r="I823" s="42"/>
      <c r="J823" s="42"/>
      <c r="K823" s="42"/>
      <c r="L823" s="42"/>
      <c r="M823" s="42"/>
      <c r="N823" s="42"/>
      <c r="O823" s="42"/>
      <c r="P823" s="42"/>
      <c r="Q823" s="42"/>
      <c r="R823" s="42"/>
      <c r="S823" s="42"/>
      <c r="T823" s="42"/>
      <c r="U823" s="42"/>
      <c r="V823" s="174"/>
      <c r="W823" s="42"/>
      <c r="X823" s="42"/>
      <c r="Y823" s="42"/>
      <c r="Z823" s="42"/>
      <c r="AA823" s="42"/>
      <c r="AB823" s="42"/>
      <c r="AC823" s="42"/>
      <c r="AD823" s="42"/>
    </row>
    <row r="824" ht="15.75" customHeight="1">
      <c r="A824" s="42"/>
      <c r="B824" s="42"/>
      <c r="C824" s="42"/>
      <c r="D824" s="42"/>
      <c r="E824" s="42"/>
      <c r="F824" s="42"/>
      <c r="G824" s="42"/>
      <c r="H824" s="42"/>
      <c r="I824" s="42"/>
      <c r="J824" s="42"/>
      <c r="K824" s="42"/>
      <c r="L824" s="42"/>
      <c r="M824" s="42"/>
      <c r="N824" s="42"/>
      <c r="O824" s="42"/>
      <c r="P824" s="42"/>
      <c r="Q824" s="42"/>
      <c r="R824" s="42"/>
      <c r="S824" s="42"/>
      <c r="T824" s="42"/>
      <c r="U824" s="42"/>
      <c r="V824" s="174"/>
      <c r="W824" s="42"/>
      <c r="X824" s="42"/>
      <c r="Y824" s="42"/>
      <c r="Z824" s="42"/>
      <c r="AA824" s="42"/>
      <c r="AB824" s="42"/>
      <c r="AC824" s="42"/>
      <c r="AD824" s="42"/>
    </row>
    <row r="825" ht="15.75" customHeight="1">
      <c r="A825" s="42"/>
      <c r="B825" s="42"/>
      <c r="C825" s="42"/>
      <c r="D825" s="42"/>
      <c r="E825" s="42"/>
      <c r="F825" s="42"/>
      <c r="G825" s="42"/>
      <c r="H825" s="42"/>
      <c r="I825" s="42"/>
      <c r="J825" s="42"/>
      <c r="K825" s="42"/>
      <c r="L825" s="42"/>
      <c r="M825" s="42"/>
      <c r="N825" s="42"/>
      <c r="O825" s="42"/>
      <c r="P825" s="42"/>
      <c r="Q825" s="42"/>
      <c r="R825" s="42"/>
      <c r="S825" s="42"/>
      <c r="T825" s="42"/>
      <c r="U825" s="42"/>
      <c r="V825" s="174"/>
      <c r="W825" s="42"/>
      <c r="X825" s="42"/>
      <c r="Y825" s="42"/>
      <c r="Z825" s="42"/>
      <c r="AA825" s="42"/>
      <c r="AB825" s="42"/>
      <c r="AC825" s="42"/>
      <c r="AD825" s="42"/>
    </row>
    <row r="826" ht="15.75" customHeight="1">
      <c r="A826" s="42"/>
      <c r="B826" s="42"/>
      <c r="C826" s="42"/>
      <c r="D826" s="42"/>
      <c r="E826" s="42"/>
      <c r="F826" s="42"/>
      <c r="G826" s="42"/>
      <c r="H826" s="42"/>
      <c r="I826" s="42"/>
      <c r="J826" s="42"/>
      <c r="K826" s="42"/>
      <c r="L826" s="42"/>
      <c r="M826" s="42"/>
      <c r="N826" s="42"/>
      <c r="O826" s="42"/>
      <c r="P826" s="42"/>
      <c r="Q826" s="42"/>
      <c r="R826" s="42"/>
      <c r="S826" s="42"/>
      <c r="T826" s="42"/>
      <c r="U826" s="42"/>
      <c r="V826" s="174"/>
      <c r="W826" s="42"/>
      <c r="X826" s="42"/>
      <c r="Y826" s="42"/>
      <c r="Z826" s="42"/>
      <c r="AA826" s="42"/>
      <c r="AB826" s="42"/>
      <c r="AC826" s="42"/>
      <c r="AD826" s="42"/>
    </row>
    <row r="827" ht="15.75" customHeight="1">
      <c r="A827" s="42"/>
      <c r="B827" s="42"/>
      <c r="C827" s="42"/>
      <c r="D827" s="42"/>
      <c r="E827" s="42"/>
      <c r="F827" s="42"/>
      <c r="G827" s="42"/>
      <c r="H827" s="42"/>
      <c r="I827" s="42"/>
      <c r="J827" s="42"/>
      <c r="K827" s="42"/>
      <c r="L827" s="42"/>
      <c r="M827" s="42"/>
      <c r="N827" s="42"/>
      <c r="O827" s="42"/>
      <c r="P827" s="42"/>
      <c r="Q827" s="42"/>
      <c r="R827" s="42"/>
      <c r="S827" s="42"/>
      <c r="T827" s="42"/>
      <c r="U827" s="42"/>
      <c r="V827" s="174"/>
      <c r="W827" s="42"/>
      <c r="X827" s="42"/>
      <c r="Y827" s="42"/>
      <c r="Z827" s="42"/>
      <c r="AA827" s="42"/>
      <c r="AB827" s="42"/>
      <c r="AC827" s="42"/>
      <c r="AD827" s="42"/>
    </row>
    <row r="828" ht="15.75" customHeight="1">
      <c r="A828" s="42"/>
      <c r="B828" s="42"/>
      <c r="C828" s="42"/>
      <c r="D828" s="42"/>
      <c r="E828" s="42"/>
      <c r="F828" s="42"/>
      <c r="G828" s="42"/>
      <c r="H828" s="42"/>
      <c r="I828" s="42"/>
      <c r="J828" s="42"/>
      <c r="K828" s="42"/>
      <c r="L828" s="42"/>
      <c r="M828" s="42"/>
      <c r="N828" s="42"/>
      <c r="O828" s="42"/>
      <c r="P828" s="42"/>
      <c r="Q828" s="42"/>
      <c r="R828" s="42"/>
      <c r="S828" s="42"/>
      <c r="T828" s="42"/>
      <c r="U828" s="42"/>
      <c r="V828" s="174"/>
      <c r="W828" s="42"/>
      <c r="X828" s="42"/>
      <c r="Y828" s="42"/>
      <c r="Z828" s="42"/>
      <c r="AA828" s="42"/>
      <c r="AB828" s="42"/>
      <c r="AC828" s="42"/>
      <c r="AD828" s="42"/>
    </row>
    <row r="829" ht="15.75" customHeight="1">
      <c r="A829" s="42"/>
      <c r="B829" s="42"/>
      <c r="C829" s="42"/>
      <c r="D829" s="42"/>
      <c r="E829" s="42"/>
      <c r="F829" s="42"/>
      <c r="G829" s="42"/>
      <c r="H829" s="42"/>
      <c r="I829" s="42"/>
      <c r="J829" s="42"/>
      <c r="K829" s="42"/>
      <c r="L829" s="42"/>
      <c r="M829" s="42"/>
      <c r="N829" s="42"/>
      <c r="O829" s="42"/>
      <c r="P829" s="42"/>
      <c r="Q829" s="42"/>
      <c r="R829" s="42"/>
      <c r="S829" s="42"/>
      <c r="T829" s="42"/>
      <c r="U829" s="42"/>
      <c r="V829" s="174"/>
      <c r="W829" s="42"/>
      <c r="X829" s="42"/>
      <c r="Y829" s="42"/>
      <c r="Z829" s="42"/>
      <c r="AA829" s="42"/>
      <c r="AB829" s="42"/>
      <c r="AC829" s="42"/>
      <c r="AD829" s="42"/>
    </row>
    <row r="830" ht="15.75" customHeight="1">
      <c r="A830" s="42"/>
      <c r="B830" s="42"/>
      <c r="C830" s="42"/>
      <c r="D830" s="42"/>
      <c r="E830" s="42"/>
      <c r="F830" s="42"/>
      <c r="G830" s="42"/>
      <c r="H830" s="42"/>
      <c r="I830" s="42"/>
      <c r="J830" s="42"/>
      <c r="K830" s="42"/>
      <c r="L830" s="42"/>
      <c r="M830" s="42"/>
      <c r="N830" s="42"/>
      <c r="O830" s="42"/>
      <c r="P830" s="42"/>
      <c r="Q830" s="42"/>
      <c r="R830" s="42"/>
      <c r="S830" s="42"/>
      <c r="T830" s="42"/>
      <c r="U830" s="42"/>
      <c r="V830" s="174"/>
      <c r="W830" s="42"/>
      <c r="X830" s="42"/>
      <c r="Y830" s="42"/>
      <c r="Z830" s="42"/>
      <c r="AA830" s="42"/>
      <c r="AB830" s="42"/>
      <c r="AC830" s="42"/>
      <c r="AD830" s="42"/>
    </row>
    <row r="831" ht="15.75" customHeight="1">
      <c r="A831" s="42"/>
      <c r="B831" s="42"/>
      <c r="C831" s="42"/>
      <c r="D831" s="42"/>
      <c r="E831" s="42"/>
      <c r="F831" s="42"/>
      <c r="G831" s="42"/>
      <c r="H831" s="42"/>
      <c r="I831" s="42"/>
      <c r="J831" s="42"/>
      <c r="K831" s="42"/>
      <c r="L831" s="42"/>
      <c r="M831" s="42"/>
      <c r="N831" s="42"/>
      <c r="O831" s="42"/>
      <c r="P831" s="42"/>
      <c r="Q831" s="42"/>
      <c r="R831" s="42"/>
      <c r="S831" s="42"/>
      <c r="T831" s="42"/>
      <c r="U831" s="42"/>
      <c r="V831" s="174"/>
      <c r="W831" s="42"/>
      <c r="X831" s="42"/>
      <c r="Y831" s="42"/>
      <c r="Z831" s="42"/>
      <c r="AA831" s="42"/>
      <c r="AB831" s="42"/>
      <c r="AC831" s="42"/>
      <c r="AD831" s="42"/>
    </row>
    <row r="832" ht="15.75" customHeight="1">
      <c r="A832" s="42"/>
      <c r="B832" s="42"/>
      <c r="C832" s="42"/>
      <c r="D832" s="42"/>
      <c r="E832" s="42"/>
      <c r="F832" s="42"/>
      <c r="G832" s="42"/>
      <c r="H832" s="42"/>
      <c r="I832" s="42"/>
      <c r="J832" s="42"/>
      <c r="K832" s="42"/>
      <c r="L832" s="42"/>
      <c r="M832" s="42"/>
      <c r="N832" s="42"/>
      <c r="O832" s="42"/>
      <c r="P832" s="42"/>
      <c r="Q832" s="42"/>
      <c r="R832" s="42"/>
      <c r="S832" s="42"/>
      <c r="T832" s="42"/>
      <c r="U832" s="42"/>
      <c r="V832" s="174"/>
      <c r="W832" s="42"/>
      <c r="X832" s="42"/>
      <c r="Y832" s="42"/>
      <c r="Z832" s="42"/>
      <c r="AA832" s="42"/>
      <c r="AB832" s="42"/>
      <c r="AC832" s="42"/>
      <c r="AD832" s="42"/>
    </row>
    <row r="833" ht="15.75" customHeight="1">
      <c r="A833" s="42"/>
      <c r="B833" s="42"/>
      <c r="C833" s="42"/>
      <c r="D833" s="42"/>
      <c r="E833" s="42"/>
      <c r="F833" s="42"/>
      <c r="G833" s="42"/>
      <c r="H833" s="42"/>
      <c r="I833" s="42"/>
      <c r="J833" s="42"/>
      <c r="K833" s="42"/>
      <c r="L833" s="42"/>
      <c r="M833" s="42"/>
      <c r="N833" s="42"/>
      <c r="O833" s="42"/>
      <c r="P833" s="42"/>
      <c r="Q833" s="42"/>
      <c r="R833" s="42"/>
      <c r="S833" s="42"/>
      <c r="T833" s="42"/>
      <c r="U833" s="42"/>
      <c r="V833" s="174"/>
      <c r="W833" s="42"/>
      <c r="X833" s="42"/>
      <c r="Y833" s="42"/>
      <c r="Z833" s="42"/>
      <c r="AA833" s="42"/>
      <c r="AB833" s="42"/>
      <c r="AC833" s="42"/>
      <c r="AD833" s="42"/>
    </row>
    <row r="834" ht="15.75" customHeight="1">
      <c r="A834" s="42"/>
      <c r="B834" s="42"/>
      <c r="C834" s="42"/>
      <c r="D834" s="42"/>
      <c r="E834" s="42"/>
      <c r="F834" s="42"/>
      <c r="G834" s="42"/>
      <c r="H834" s="42"/>
      <c r="I834" s="42"/>
      <c r="J834" s="42"/>
      <c r="K834" s="42"/>
      <c r="L834" s="42"/>
      <c r="M834" s="42"/>
      <c r="N834" s="42"/>
      <c r="O834" s="42"/>
      <c r="P834" s="42"/>
      <c r="Q834" s="42"/>
      <c r="R834" s="42"/>
      <c r="S834" s="42"/>
      <c r="T834" s="42"/>
      <c r="U834" s="42"/>
      <c r="V834" s="174"/>
      <c r="W834" s="42"/>
      <c r="X834" s="42"/>
      <c r="Y834" s="42"/>
      <c r="Z834" s="42"/>
      <c r="AA834" s="42"/>
      <c r="AB834" s="42"/>
      <c r="AC834" s="42"/>
      <c r="AD834" s="42"/>
    </row>
    <row r="835" ht="15.75" customHeight="1">
      <c r="A835" s="42"/>
      <c r="B835" s="42"/>
      <c r="C835" s="42"/>
      <c r="D835" s="42"/>
      <c r="E835" s="42"/>
      <c r="F835" s="42"/>
      <c r="G835" s="42"/>
      <c r="H835" s="42"/>
      <c r="I835" s="42"/>
      <c r="J835" s="42"/>
      <c r="K835" s="42"/>
      <c r="L835" s="42"/>
      <c r="M835" s="42"/>
      <c r="N835" s="42"/>
      <c r="O835" s="42"/>
      <c r="P835" s="42"/>
      <c r="Q835" s="42"/>
      <c r="R835" s="42"/>
      <c r="S835" s="42"/>
      <c r="T835" s="42"/>
      <c r="U835" s="42"/>
      <c r="V835" s="174"/>
      <c r="W835" s="42"/>
      <c r="X835" s="42"/>
      <c r="Y835" s="42"/>
      <c r="Z835" s="42"/>
      <c r="AA835" s="42"/>
      <c r="AB835" s="42"/>
      <c r="AC835" s="42"/>
      <c r="AD835" s="42"/>
    </row>
    <row r="836" ht="15.75" customHeight="1">
      <c r="A836" s="42"/>
      <c r="B836" s="42"/>
      <c r="C836" s="42"/>
      <c r="D836" s="42"/>
      <c r="E836" s="42"/>
      <c r="F836" s="42"/>
      <c r="G836" s="42"/>
      <c r="H836" s="42"/>
      <c r="I836" s="42"/>
      <c r="J836" s="42"/>
      <c r="K836" s="42"/>
      <c r="L836" s="42"/>
      <c r="M836" s="42"/>
      <c r="N836" s="42"/>
      <c r="O836" s="42"/>
      <c r="P836" s="42"/>
      <c r="Q836" s="42"/>
      <c r="R836" s="42"/>
      <c r="S836" s="42"/>
      <c r="T836" s="42"/>
      <c r="U836" s="42"/>
      <c r="V836" s="174"/>
      <c r="W836" s="42"/>
      <c r="X836" s="42"/>
      <c r="Y836" s="42"/>
      <c r="Z836" s="42"/>
      <c r="AA836" s="42"/>
      <c r="AB836" s="42"/>
      <c r="AC836" s="42"/>
      <c r="AD836" s="42"/>
    </row>
    <row r="837" ht="15.75" customHeight="1">
      <c r="A837" s="42"/>
      <c r="B837" s="42"/>
      <c r="C837" s="42"/>
      <c r="D837" s="42"/>
      <c r="E837" s="42"/>
      <c r="F837" s="42"/>
      <c r="G837" s="42"/>
      <c r="H837" s="42"/>
      <c r="I837" s="42"/>
      <c r="J837" s="42"/>
      <c r="K837" s="42"/>
      <c r="L837" s="42"/>
      <c r="M837" s="42"/>
      <c r="N837" s="42"/>
      <c r="O837" s="42"/>
      <c r="P837" s="42"/>
      <c r="Q837" s="42"/>
      <c r="R837" s="42"/>
      <c r="S837" s="42"/>
      <c r="T837" s="42"/>
      <c r="U837" s="42"/>
      <c r="V837" s="174"/>
      <c r="W837" s="42"/>
      <c r="X837" s="42"/>
      <c r="Y837" s="42"/>
      <c r="Z837" s="42"/>
      <c r="AA837" s="42"/>
      <c r="AB837" s="42"/>
      <c r="AC837" s="42"/>
      <c r="AD837" s="42"/>
    </row>
    <row r="838" ht="15.75" customHeight="1">
      <c r="A838" s="42"/>
      <c r="B838" s="42"/>
      <c r="C838" s="42"/>
      <c r="D838" s="42"/>
      <c r="E838" s="42"/>
      <c r="F838" s="42"/>
      <c r="G838" s="42"/>
      <c r="H838" s="42"/>
      <c r="I838" s="42"/>
      <c r="J838" s="42"/>
      <c r="K838" s="42"/>
      <c r="L838" s="42"/>
      <c r="M838" s="42"/>
      <c r="N838" s="42"/>
      <c r="O838" s="42"/>
      <c r="P838" s="42"/>
      <c r="Q838" s="42"/>
      <c r="R838" s="42"/>
      <c r="S838" s="42"/>
      <c r="T838" s="42"/>
      <c r="U838" s="42"/>
      <c r="V838" s="174"/>
      <c r="W838" s="42"/>
      <c r="X838" s="42"/>
      <c r="Y838" s="42"/>
      <c r="Z838" s="42"/>
      <c r="AA838" s="42"/>
      <c r="AB838" s="42"/>
      <c r="AC838" s="42"/>
      <c r="AD838" s="42"/>
    </row>
    <row r="839" ht="15.75" customHeight="1">
      <c r="A839" s="42"/>
      <c r="B839" s="42"/>
      <c r="C839" s="42"/>
      <c r="D839" s="42"/>
      <c r="E839" s="42"/>
      <c r="F839" s="42"/>
      <c r="G839" s="42"/>
      <c r="H839" s="42"/>
      <c r="I839" s="42"/>
      <c r="J839" s="42"/>
      <c r="K839" s="42"/>
      <c r="L839" s="42"/>
      <c r="M839" s="42"/>
      <c r="N839" s="42"/>
      <c r="O839" s="42"/>
      <c r="P839" s="42"/>
      <c r="Q839" s="42"/>
      <c r="R839" s="42"/>
      <c r="S839" s="42"/>
      <c r="T839" s="42"/>
      <c r="U839" s="42"/>
      <c r="V839" s="174"/>
      <c r="W839" s="42"/>
      <c r="X839" s="42"/>
      <c r="Y839" s="42"/>
      <c r="Z839" s="42"/>
      <c r="AA839" s="42"/>
      <c r="AB839" s="42"/>
      <c r="AC839" s="42"/>
      <c r="AD839" s="42"/>
    </row>
    <row r="840" ht="15.75" customHeight="1">
      <c r="A840" s="42"/>
      <c r="B840" s="42"/>
      <c r="C840" s="42"/>
      <c r="D840" s="42"/>
      <c r="E840" s="42"/>
      <c r="F840" s="42"/>
      <c r="G840" s="42"/>
      <c r="H840" s="42"/>
      <c r="I840" s="42"/>
      <c r="J840" s="42"/>
      <c r="K840" s="42"/>
      <c r="L840" s="42"/>
      <c r="M840" s="42"/>
      <c r="N840" s="42"/>
      <c r="O840" s="42"/>
      <c r="P840" s="42"/>
      <c r="Q840" s="42"/>
      <c r="R840" s="42"/>
      <c r="S840" s="42"/>
      <c r="T840" s="42"/>
      <c r="U840" s="42"/>
      <c r="V840" s="174"/>
      <c r="W840" s="42"/>
      <c r="X840" s="42"/>
      <c r="Y840" s="42"/>
      <c r="Z840" s="42"/>
      <c r="AA840" s="42"/>
      <c r="AB840" s="42"/>
      <c r="AC840" s="42"/>
      <c r="AD840" s="42"/>
    </row>
    <row r="841" ht="15.75" customHeight="1">
      <c r="A841" s="42"/>
      <c r="B841" s="42"/>
      <c r="C841" s="42"/>
      <c r="D841" s="42"/>
      <c r="E841" s="42"/>
      <c r="F841" s="42"/>
      <c r="G841" s="42"/>
      <c r="H841" s="42"/>
      <c r="I841" s="42"/>
      <c r="J841" s="42"/>
      <c r="K841" s="42"/>
      <c r="L841" s="42"/>
      <c r="M841" s="42"/>
      <c r="N841" s="42"/>
      <c r="O841" s="42"/>
      <c r="P841" s="42"/>
      <c r="Q841" s="42"/>
      <c r="R841" s="42"/>
      <c r="S841" s="42"/>
      <c r="T841" s="42"/>
      <c r="U841" s="42"/>
      <c r="V841" s="174"/>
      <c r="W841" s="42"/>
      <c r="X841" s="42"/>
      <c r="Y841" s="42"/>
      <c r="Z841" s="42"/>
      <c r="AA841" s="42"/>
      <c r="AB841" s="42"/>
      <c r="AC841" s="42"/>
      <c r="AD841" s="42"/>
    </row>
    <row r="842" ht="15.75" customHeight="1">
      <c r="A842" s="42"/>
      <c r="B842" s="42"/>
      <c r="C842" s="42"/>
      <c r="D842" s="42"/>
      <c r="E842" s="42"/>
      <c r="F842" s="42"/>
      <c r="G842" s="42"/>
      <c r="H842" s="42"/>
      <c r="I842" s="42"/>
      <c r="J842" s="42"/>
      <c r="K842" s="42"/>
      <c r="L842" s="42"/>
      <c r="M842" s="42"/>
      <c r="N842" s="42"/>
      <c r="O842" s="42"/>
      <c r="P842" s="42"/>
      <c r="Q842" s="42"/>
      <c r="R842" s="42"/>
      <c r="S842" s="42"/>
      <c r="T842" s="42"/>
      <c r="U842" s="42"/>
      <c r="V842" s="174"/>
      <c r="W842" s="42"/>
      <c r="X842" s="42"/>
      <c r="Y842" s="42"/>
      <c r="Z842" s="42"/>
      <c r="AA842" s="42"/>
      <c r="AB842" s="42"/>
      <c r="AC842" s="42"/>
      <c r="AD842" s="42"/>
    </row>
    <row r="843" ht="15.75" customHeight="1">
      <c r="A843" s="42"/>
      <c r="B843" s="42"/>
      <c r="C843" s="42"/>
      <c r="D843" s="42"/>
      <c r="E843" s="42"/>
      <c r="F843" s="42"/>
      <c r="G843" s="42"/>
      <c r="H843" s="42"/>
      <c r="I843" s="42"/>
      <c r="J843" s="42"/>
      <c r="K843" s="42"/>
      <c r="L843" s="42"/>
      <c r="M843" s="42"/>
      <c r="N843" s="42"/>
      <c r="O843" s="42"/>
      <c r="P843" s="42"/>
      <c r="Q843" s="42"/>
      <c r="R843" s="42"/>
      <c r="S843" s="42"/>
      <c r="T843" s="42"/>
      <c r="U843" s="42"/>
      <c r="V843" s="174"/>
      <c r="W843" s="42"/>
      <c r="X843" s="42"/>
      <c r="Y843" s="42"/>
      <c r="Z843" s="42"/>
      <c r="AA843" s="42"/>
      <c r="AB843" s="42"/>
      <c r="AC843" s="42"/>
      <c r="AD843" s="42"/>
    </row>
    <row r="844" ht="15.75" customHeight="1">
      <c r="A844" s="42"/>
      <c r="B844" s="42"/>
      <c r="C844" s="42"/>
      <c r="D844" s="42"/>
      <c r="E844" s="42"/>
      <c r="F844" s="42"/>
      <c r="G844" s="42"/>
      <c r="H844" s="42"/>
      <c r="I844" s="42"/>
      <c r="J844" s="42"/>
      <c r="K844" s="42"/>
      <c r="L844" s="42"/>
      <c r="M844" s="42"/>
      <c r="N844" s="42"/>
      <c r="O844" s="42"/>
      <c r="P844" s="42"/>
      <c r="Q844" s="42"/>
      <c r="R844" s="42"/>
      <c r="S844" s="42"/>
      <c r="T844" s="42"/>
      <c r="U844" s="42"/>
      <c r="V844" s="174"/>
      <c r="W844" s="42"/>
      <c r="X844" s="42"/>
      <c r="Y844" s="42"/>
      <c r="Z844" s="42"/>
      <c r="AA844" s="42"/>
      <c r="AB844" s="42"/>
      <c r="AC844" s="42"/>
      <c r="AD844" s="42"/>
    </row>
    <row r="845" ht="15.75" customHeight="1">
      <c r="A845" s="42"/>
      <c r="B845" s="42"/>
      <c r="C845" s="42"/>
      <c r="D845" s="42"/>
      <c r="E845" s="42"/>
      <c r="F845" s="42"/>
      <c r="G845" s="42"/>
      <c r="H845" s="42"/>
      <c r="I845" s="42"/>
      <c r="J845" s="42"/>
      <c r="K845" s="42"/>
      <c r="L845" s="42"/>
      <c r="M845" s="42"/>
      <c r="N845" s="42"/>
      <c r="O845" s="42"/>
      <c r="P845" s="42"/>
      <c r="Q845" s="42"/>
      <c r="R845" s="42"/>
      <c r="S845" s="42"/>
      <c r="T845" s="42"/>
      <c r="U845" s="42"/>
      <c r="V845" s="174"/>
      <c r="W845" s="42"/>
      <c r="X845" s="42"/>
      <c r="Y845" s="42"/>
      <c r="Z845" s="42"/>
      <c r="AA845" s="42"/>
      <c r="AB845" s="42"/>
      <c r="AC845" s="42"/>
      <c r="AD845" s="42"/>
    </row>
    <row r="846" ht="15.75" customHeight="1">
      <c r="A846" s="42"/>
      <c r="B846" s="42"/>
      <c r="C846" s="42"/>
      <c r="D846" s="42"/>
      <c r="E846" s="42"/>
      <c r="F846" s="42"/>
      <c r="G846" s="42"/>
      <c r="H846" s="42"/>
      <c r="I846" s="42"/>
      <c r="J846" s="42"/>
      <c r="K846" s="42"/>
      <c r="L846" s="42"/>
      <c r="M846" s="42"/>
      <c r="N846" s="42"/>
      <c r="O846" s="42"/>
      <c r="P846" s="42"/>
      <c r="Q846" s="42"/>
      <c r="R846" s="42"/>
      <c r="S846" s="42"/>
      <c r="T846" s="42"/>
      <c r="U846" s="42"/>
      <c r="V846" s="174"/>
      <c r="W846" s="42"/>
      <c r="X846" s="42"/>
      <c r="Y846" s="42"/>
      <c r="Z846" s="42"/>
      <c r="AA846" s="42"/>
      <c r="AB846" s="42"/>
      <c r="AC846" s="42"/>
      <c r="AD846" s="42"/>
    </row>
    <row r="847" ht="15.75" customHeight="1">
      <c r="A847" s="42"/>
      <c r="B847" s="42"/>
      <c r="C847" s="42"/>
      <c r="D847" s="42"/>
      <c r="E847" s="42"/>
      <c r="F847" s="42"/>
      <c r="G847" s="42"/>
      <c r="H847" s="42"/>
      <c r="I847" s="42"/>
      <c r="J847" s="42"/>
      <c r="K847" s="42"/>
      <c r="L847" s="42"/>
      <c r="M847" s="42"/>
      <c r="N847" s="42"/>
      <c r="O847" s="42"/>
      <c r="P847" s="42"/>
      <c r="Q847" s="42"/>
      <c r="R847" s="42"/>
      <c r="S847" s="42"/>
      <c r="T847" s="42"/>
      <c r="U847" s="42"/>
      <c r="V847" s="174"/>
      <c r="W847" s="42"/>
      <c r="X847" s="42"/>
      <c r="Y847" s="42"/>
      <c r="Z847" s="42"/>
      <c r="AA847" s="42"/>
      <c r="AB847" s="42"/>
      <c r="AC847" s="42"/>
      <c r="AD847" s="42"/>
    </row>
    <row r="848" ht="15.75" customHeight="1">
      <c r="A848" s="42"/>
      <c r="B848" s="42"/>
      <c r="C848" s="42"/>
      <c r="D848" s="42"/>
      <c r="E848" s="42"/>
      <c r="F848" s="42"/>
      <c r="G848" s="42"/>
      <c r="H848" s="42"/>
      <c r="I848" s="42"/>
      <c r="J848" s="42"/>
      <c r="K848" s="42"/>
      <c r="L848" s="42"/>
      <c r="M848" s="42"/>
      <c r="N848" s="42"/>
      <c r="O848" s="42"/>
      <c r="P848" s="42"/>
      <c r="Q848" s="42"/>
      <c r="R848" s="42"/>
      <c r="S848" s="42"/>
      <c r="T848" s="42"/>
      <c r="U848" s="42"/>
      <c r="V848" s="174"/>
      <c r="W848" s="42"/>
      <c r="X848" s="42"/>
      <c r="Y848" s="42"/>
      <c r="Z848" s="42"/>
      <c r="AA848" s="42"/>
      <c r="AB848" s="42"/>
      <c r="AC848" s="42"/>
      <c r="AD848" s="42"/>
    </row>
    <row r="849" ht="15.75" customHeight="1">
      <c r="A849" s="42"/>
      <c r="B849" s="42"/>
      <c r="C849" s="42"/>
      <c r="D849" s="42"/>
      <c r="E849" s="42"/>
      <c r="F849" s="42"/>
      <c r="G849" s="42"/>
      <c r="H849" s="42"/>
      <c r="I849" s="42"/>
      <c r="J849" s="42"/>
      <c r="K849" s="42"/>
      <c r="L849" s="42"/>
      <c r="M849" s="42"/>
      <c r="N849" s="42"/>
      <c r="O849" s="42"/>
      <c r="P849" s="42"/>
      <c r="Q849" s="42"/>
      <c r="R849" s="42"/>
      <c r="S849" s="42"/>
      <c r="T849" s="42"/>
      <c r="U849" s="42"/>
      <c r="V849" s="174"/>
      <c r="W849" s="42"/>
      <c r="X849" s="42"/>
      <c r="Y849" s="42"/>
      <c r="Z849" s="42"/>
      <c r="AA849" s="42"/>
      <c r="AB849" s="42"/>
      <c r="AC849" s="42"/>
      <c r="AD849" s="42"/>
    </row>
    <row r="850" ht="15.75" customHeight="1">
      <c r="A850" s="42"/>
      <c r="B850" s="42"/>
      <c r="C850" s="42"/>
      <c r="D850" s="42"/>
      <c r="E850" s="42"/>
      <c r="F850" s="42"/>
      <c r="G850" s="42"/>
      <c r="H850" s="42"/>
      <c r="I850" s="42"/>
      <c r="J850" s="42"/>
      <c r="K850" s="42"/>
      <c r="L850" s="42"/>
      <c r="M850" s="42"/>
      <c r="N850" s="42"/>
      <c r="O850" s="42"/>
      <c r="P850" s="42"/>
      <c r="Q850" s="42"/>
      <c r="R850" s="42"/>
      <c r="S850" s="42"/>
      <c r="T850" s="42"/>
      <c r="U850" s="42"/>
      <c r="V850" s="174"/>
      <c r="W850" s="42"/>
      <c r="X850" s="42"/>
      <c r="Y850" s="42"/>
      <c r="Z850" s="42"/>
      <c r="AA850" s="42"/>
      <c r="AB850" s="42"/>
      <c r="AC850" s="42"/>
      <c r="AD850" s="42"/>
    </row>
    <row r="851" ht="15.75" customHeight="1">
      <c r="A851" s="42"/>
      <c r="B851" s="42"/>
      <c r="C851" s="42"/>
      <c r="D851" s="42"/>
      <c r="E851" s="42"/>
      <c r="F851" s="42"/>
      <c r="G851" s="42"/>
      <c r="H851" s="42"/>
      <c r="I851" s="42"/>
      <c r="J851" s="42"/>
      <c r="K851" s="42"/>
      <c r="L851" s="42"/>
      <c r="M851" s="42"/>
      <c r="N851" s="42"/>
      <c r="O851" s="42"/>
      <c r="P851" s="42"/>
      <c r="Q851" s="42"/>
      <c r="R851" s="42"/>
      <c r="S851" s="42"/>
      <c r="T851" s="42"/>
      <c r="U851" s="42"/>
      <c r="V851" s="174"/>
      <c r="W851" s="42"/>
      <c r="X851" s="42"/>
      <c r="Y851" s="42"/>
      <c r="Z851" s="42"/>
      <c r="AA851" s="42"/>
      <c r="AB851" s="42"/>
      <c r="AC851" s="42"/>
      <c r="AD851" s="42"/>
    </row>
    <row r="852" ht="15.75" customHeight="1">
      <c r="A852" s="42"/>
      <c r="B852" s="42"/>
      <c r="C852" s="42"/>
      <c r="D852" s="42"/>
      <c r="E852" s="42"/>
      <c r="F852" s="42"/>
      <c r="G852" s="42"/>
      <c r="H852" s="42"/>
      <c r="I852" s="42"/>
      <c r="J852" s="42"/>
      <c r="K852" s="42"/>
      <c r="L852" s="42"/>
      <c r="M852" s="42"/>
      <c r="N852" s="42"/>
      <c r="O852" s="42"/>
      <c r="P852" s="42"/>
      <c r="Q852" s="42"/>
      <c r="R852" s="42"/>
      <c r="S852" s="42"/>
      <c r="T852" s="42"/>
      <c r="U852" s="42"/>
      <c r="V852" s="174"/>
      <c r="W852" s="42"/>
      <c r="X852" s="42"/>
      <c r="Y852" s="42"/>
      <c r="Z852" s="42"/>
      <c r="AA852" s="42"/>
      <c r="AB852" s="42"/>
      <c r="AC852" s="42"/>
      <c r="AD852" s="42"/>
    </row>
    <row r="853" ht="15.75" customHeight="1">
      <c r="A853" s="42"/>
      <c r="B853" s="42"/>
      <c r="C853" s="42"/>
      <c r="D853" s="42"/>
      <c r="E853" s="42"/>
      <c r="F853" s="42"/>
      <c r="G853" s="42"/>
      <c r="H853" s="42"/>
      <c r="I853" s="42"/>
      <c r="J853" s="42"/>
      <c r="K853" s="42"/>
      <c r="L853" s="42"/>
      <c r="M853" s="42"/>
      <c r="N853" s="42"/>
      <c r="O853" s="42"/>
      <c r="P853" s="42"/>
      <c r="Q853" s="42"/>
      <c r="R853" s="42"/>
      <c r="S853" s="42"/>
      <c r="T853" s="42"/>
      <c r="U853" s="42"/>
      <c r="V853" s="174"/>
      <c r="W853" s="42"/>
      <c r="X853" s="42"/>
      <c r="Y853" s="42"/>
      <c r="Z853" s="42"/>
      <c r="AA853" s="42"/>
      <c r="AB853" s="42"/>
      <c r="AC853" s="42"/>
      <c r="AD853" s="42"/>
    </row>
    <row r="854" ht="15.75" customHeight="1">
      <c r="A854" s="42"/>
      <c r="B854" s="42"/>
      <c r="C854" s="42"/>
      <c r="D854" s="42"/>
      <c r="E854" s="42"/>
      <c r="F854" s="42"/>
      <c r="G854" s="42"/>
      <c r="H854" s="42"/>
      <c r="I854" s="42"/>
      <c r="J854" s="42"/>
      <c r="K854" s="42"/>
      <c r="L854" s="42"/>
      <c r="M854" s="42"/>
      <c r="N854" s="42"/>
      <c r="O854" s="42"/>
      <c r="P854" s="42"/>
      <c r="Q854" s="42"/>
      <c r="R854" s="42"/>
      <c r="S854" s="42"/>
      <c r="T854" s="42"/>
      <c r="U854" s="42"/>
      <c r="V854" s="174"/>
      <c r="W854" s="42"/>
      <c r="X854" s="42"/>
      <c r="Y854" s="42"/>
      <c r="Z854" s="42"/>
      <c r="AA854" s="42"/>
      <c r="AB854" s="42"/>
      <c r="AC854" s="42"/>
      <c r="AD854" s="42"/>
    </row>
    <row r="855" ht="15.75" customHeight="1">
      <c r="A855" s="42"/>
      <c r="B855" s="42"/>
      <c r="C855" s="42"/>
      <c r="D855" s="42"/>
      <c r="E855" s="42"/>
      <c r="F855" s="42"/>
      <c r="G855" s="42"/>
      <c r="H855" s="42"/>
      <c r="I855" s="42"/>
      <c r="J855" s="42"/>
      <c r="K855" s="42"/>
      <c r="L855" s="42"/>
      <c r="M855" s="42"/>
      <c r="N855" s="42"/>
      <c r="O855" s="42"/>
      <c r="P855" s="42"/>
      <c r="Q855" s="42"/>
      <c r="R855" s="42"/>
      <c r="S855" s="42"/>
      <c r="T855" s="42"/>
      <c r="U855" s="42"/>
      <c r="V855" s="174"/>
      <c r="W855" s="42"/>
      <c r="X855" s="42"/>
      <c r="Y855" s="42"/>
      <c r="Z855" s="42"/>
      <c r="AA855" s="42"/>
      <c r="AB855" s="42"/>
      <c r="AC855" s="42"/>
      <c r="AD855" s="42"/>
    </row>
    <row r="856" ht="15.75" customHeight="1">
      <c r="A856" s="42"/>
      <c r="B856" s="42"/>
      <c r="C856" s="42"/>
      <c r="D856" s="42"/>
      <c r="E856" s="42"/>
      <c r="F856" s="42"/>
      <c r="G856" s="42"/>
      <c r="H856" s="42"/>
      <c r="I856" s="42"/>
      <c r="J856" s="42"/>
      <c r="K856" s="42"/>
      <c r="L856" s="42"/>
      <c r="M856" s="42"/>
      <c r="N856" s="42"/>
      <c r="O856" s="42"/>
      <c r="P856" s="42"/>
      <c r="Q856" s="42"/>
      <c r="R856" s="42"/>
      <c r="S856" s="42"/>
      <c r="T856" s="42"/>
      <c r="U856" s="42"/>
      <c r="V856" s="174"/>
      <c r="W856" s="42"/>
      <c r="X856" s="42"/>
      <c r="Y856" s="42"/>
      <c r="Z856" s="42"/>
      <c r="AA856" s="42"/>
      <c r="AB856" s="42"/>
      <c r="AC856" s="42"/>
      <c r="AD856" s="42"/>
    </row>
    <row r="857" ht="15.75" customHeight="1">
      <c r="A857" s="42"/>
      <c r="B857" s="42"/>
      <c r="C857" s="42"/>
      <c r="D857" s="42"/>
      <c r="E857" s="42"/>
      <c r="F857" s="42"/>
      <c r="G857" s="42"/>
      <c r="H857" s="42"/>
      <c r="I857" s="42"/>
      <c r="J857" s="42"/>
      <c r="K857" s="42"/>
      <c r="L857" s="42"/>
      <c r="M857" s="42"/>
      <c r="N857" s="42"/>
      <c r="O857" s="42"/>
      <c r="P857" s="42"/>
      <c r="Q857" s="42"/>
      <c r="R857" s="42"/>
      <c r="S857" s="42"/>
      <c r="T857" s="42"/>
      <c r="U857" s="42"/>
      <c r="V857" s="174"/>
      <c r="W857" s="42"/>
      <c r="X857" s="42"/>
      <c r="Y857" s="42"/>
      <c r="Z857" s="42"/>
      <c r="AA857" s="42"/>
      <c r="AB857" s="42"/>
      <c r="AC857" s="42"/>
      <c r="AD857" s="42"/>
    </row>
    <row r="858" ht="15.75" customHeight="1">
      <c r="A858" s="42"/>
      <c r="B858" s="42"/>
      <c r="C858" s="42"/>
      <c r="D858" s="42"/>
      <c r="E858" s="42"/>
      <c r="F858" s="42"/>
      <c r="G858" s="42"/>
      <c r="H858" s="42"/>
      <c r="I858" s="42"/>
      <c r="J858" s="42"/>
      <c r="K858" s="42"/>
      <c r="L858" s="42"/>
      <c r="M858" s="42"/>
      <c r="N858" s="42"/>
      <c r="O858" s="42"/>
      <c r="P858" s="42"/>
      <c r="Q858" s="42"/>
      <c r="R858" s="42"/>
      <c r="S858" s="42"/>
      <c r="T858" s="42"/>
      <c r="U858" s="42"/>
      <c r="V858" s="174"/>
      <c r="W858" s="42"/>
      <c r="X858" s="42"/>
      <c r="Y858" s="42"/>
      <c r="Z858" s="42"/>
      <c r="AA858" s="42"/>
      <c r="AB858" s="42"/>
      <c r="AC858" s="42"/>
      <c r="AD858" s="42"/>
    </row>
    <row r="859" ht="15.75" customHeight="1">
      <c r="A859" s="42"/>
      <c r="B859" s="42"/>
      <c r="C859" s="42"/>
      <c r="D859" s="42"/>
      <c r="E859" s="42"/>
      <c r="F859" s="42"/>
      <c r="G859" s="42"/>
      <c r="H859" s="42"/>
      <c r="I859" s="42"/>
      <c r="J859" s="42"/>
      <c r="K859" s="42"/>
      <c r="L859" s="42"/>
      <c r="M859" s="42"/>
      <c r="N859" s="42"/>
      <c r="O859" s="42"/>
      <c r="P859" s="42"/>
      <c r="Q859" s="42"/>
      <c r="R859" s="42"/>
      <c r="S859" s="42"/>
      <c r="T859" s="42"/>
      <c r="U859" s="42"/>
      <c r="V859" s="174"/>
      <c r="W859" s="42"/>
      <c r="X859" s="42"/>
      <c r="Y859" s="42"/>
      <c r="Z859" s="42"/>
      <c r="AA859" s="42"/>
      <c r="AB859" s="42"/>
      <c r="AC859" s="42"/>
      <c r="AD859" s="42"/>
    </row>
    <row r="860" ht="15.75" customHeight="1">
      <c r="A860" s="42"/>
      <c r="B860" s="42"/>
      <c r="C860" s="42"/>
      <c r="D860" s="42"/>
      <c r="E860" s="42"/>
      <c r="F860" s="42"/>
      <c r="G860" s="42"/>
      <c r="H860" s="42"/>
      <c r="I860" s="42"/>
      <c r="J860" s="42"/>
      <c r="K860" s="42"/>
      <c r="L860" s="42"/>
      <c r="M860" s="42"/>
      <c r="N860" s="42"/>
      <c r="O860" s="42"/>
      <c r="P860" s="42"/>
      <c r="Q860" s="42"/>
      <c r="R860" s="42"/>
      <c r="S860" s="42"/>
      <c r="T860" s="42"/>
      <c r="U860" s="42"/>
      <c r="V860" s="174"/>
      <c r="W860" s="42"/>
      <c r="X860" s="42"/>
      <c r="Y860" s="42"/>
      <c r="Z860" s="42"/>
      <c r="AA860" s="42"/>
      <c r="AB860" s="42"/>
      <c r="AC860" s="42"/>
      <c r="AD860" s="42"/>
    </row>
    <row r="861" ht="15.75" customHeight="1">
      <c r="A861" s="42"/>
      <c r="B861" s="42"/>
      <c r="C861" s="42"/>
      <c r="D861" s="42"/>
      <c r="E861" s="42"/>
      <c r="F861" s="42"/>
      <c r="G861" s="42"/>
      <c r="H861" s="42"/>
      <c r="I861" s="42"/>
      <c r="J861" s="42"/>
      <c r="K861" s="42"/>
      <c r="L861" s="42"/>
      <c r="M861" s="42"/>
      <c r="N861" s="42"/>
      <c r="O861" s="42"/>
      <c r="P861" s="42"/>
      <c r="Q861" s="42"/>
      <c r="R861" s="42"/>
      <c r="S861" s="42"/>
      <c r="T861" s="42"/>
      <c r="U861" s="42"/>
      <c r="V861" s="174"/>
      <c r="W861" s="42"/>
      <c r="X861" s="42"/>
      <c r="Y861" s="42"/>
      <c r="Z861" s="42"/>
      <c r="AA861" s="42"/>
      <c r="AB861" s="42"/>
      <c r="AC861" s="42"/>
      <c r="AD861" s="42"/>
    </row>
    <row r="862" ht="15.75" customHeight="1">
      <c r="A862" s="42"/>
      <c r="B862" s="42"/>
      <c r="C862" s="42"/>
      <c r="D862" s="42"/>
      <c r="E862" s="42"/>
      <c r="F862" s="42"/>
      <c r="G862" s="42"/>
      <c r="H862" s="42"/>
      <c r="I862" s="42"/>
      <c r="J862" s="42"/>
      <c r="K862" s="42"/>
      <c r="L862" s="42"/>
      <c r="M862" s="42"/>
      <c r="N862" s="42"/>
      <c r="O862" s="42"/>
      <c r="P862" s="42"/>
      <c r="Q862" s="42"/>
      <c r="R862" s="42"/>
      <c r="S862" s="42"/>
      <c r="T862" s="42"/>
      <c r="U862" s="42"/>
      <c r="V862" s="174"/>
      <c r="W862" s="42"/>
      <c r="X862" s="42"/>
      <c r="Y862" s="42"/>
      <c r="Z862" s="42"/>
      <c r="AA862" s="42"/>
      <c r="AB862" s="42"/>
      <c r="AC862" s="42"/>
      <c r="AD862" s="42"/>
    </row>
    <row r="863" ht="15.75" customHeight="1">
      <c r="A863" s="42"/>
      <c r="B863" s="42"/>
      <c r="C863" s="42"/>
      <c r="D863" s="42"/>
      <c r="E863" s="42"/>
      <c r="F863" s="42"/>
      <c r="G863" s="42"/>
      <c r="H863" s="42"/>
      <c r="I863" s="42"/>
      <c r="J863" s="42"/>
      <c r="K863" s="42"/>
      <c r="L863" s="42"/>
      <c r="M863" s="42"/>
      <c r="N863" s="42"/>
      <c r="O863" s="42"/>
      <c r="P863" s="42"/>
      <c r="Q863" s="42"/>
      <c r="R863" s="42"/>
      <c r="S863" s="42"/>
      <c r="T863" s="42"/>
      <c r="U863" s="42"/>
      <c r="V863" s="174"/>
      <c r="W863" s="42"/>
      <c r="X863" s="42"/>
      <c r="Y863" s="42"/>
      <c r="Z863" s="42"/>
      <c r="AA863" s="42"/>
      <c r="AB863" s="42"/>
      <c r="AC863" s="42"/>
      <c r="AD863" s="42"/>
    </row>
    <row r="864" ht="15.75" customHeight="1">
      <c r="A864" s="42"/>
      <c r="B864" s="42"/>
      <c r="C864" s="42"/>
      <c r="D864" s="42"/>
      <c r="E864" s="42"/>
      <c r="F864" s="42"/>
      <c r="G864" s="42"/>
      <c r="H864" s="42"/>
      <c r="I864" s="42"/>
      <c r="J864" s="42"/>
      <c r="K864" s="42"/>
      <c r="L864" s="42"/>
      <c r="M864" s="42"/>
      <c r="N864" s="42"/>
      <c r="O864" s="42"/>
      <c r="P864" s="42"/>
      <c r="Q864" s="42"/>
      <c r="R864" s="42"/>
      <c r="S864" s="42"/>
      <c r="T864" s="42"/>
      <c r="U864" s="42"/>
      <c r="V864" s="174"/>
      <c r="W864" s="42"/>
      <c r="X864" s="42"/>
      <c r="Y864" s="42"/>
      <c r="Z864" s="42"/>
      <c r="AA864" s="42"/>
      <c r="AB864" s="42"/>
      <c r="AC864" s="42"/>
      <c r="AD864" s="42"/>
    </row>
    <row r="865" ht="15.75" customHeight="1">
      <c r="A865" s="42"/>
      <c r="B865" s="42"/>
      <c r="C865" s="42"/>
      <c r="D865" s="42"/>
      <c r="E865" s="42"/>
      <c r="F865" s="42"/>
      <c r="G865" s="42"/>
      <c r="H865" s="42"/>
      <c r="I865" s="42"/>
      <c r="J865" s="42"/>
      <c r="K865" s="42"/>
      <c r="L865" s="42"/>
      <c r="M865" s="42"/>
      <c r="N865" s="42"/>
      <c r="O865" s="42"/>
      <c r="P865" s="42"/>
      <c r="Q865" s="42"/>
      <c r="R865" s="42"/>
      <c r="S865" s="42"/>
      <c r="T865" s="42"/>
      <c r="U865" s="42"/>
      <c r="V865" s="174"/>
      <c r="W865" s="42"/>
      <c r="X865" s="42"/>
      <c r="Y865" s="42"/>
      <c r="Z865" s="42"/>
      <c r="AA865" s="42"/>
      <c r="AB865" s="42"/>
      <c r="AC865" s="42"/>
      <c r="AD865" s="42"/>
    </row>
    <row r="866" ht="15.75" customHeight="1">
      <c r="A866" s="42"/>
      <c r="B866" s="42"/>
      <c r="C866" s="42"/>
      <c r="D866" s="42"/>
      <c r="E866" s="42"/>
      <c r="F866" s="42"/>
      <c r="G866" s="42"/>
      <c r="H866" s="42"/>
      <c r="I866" s="42"/>
      <c r="J866" s="42"/>
      <c r="K866" s="42"/>
      <c r="L866" s="42"/>
      <c r="M866" s="42"/>
      <c r="N866" s="42"/>
      <c r="O866" s="42"/>
      <c r="P866" s="42"/>
      <c r="Q866" s="42"/>
      <c r="R866" s="42"/>
      <c r="S866" s="42"/>
      <c r="T866" s="42"/>
      <c r="U866" s="42"/>
      <c r="V866" s="174"/>
      <c r="W866" s="42"/>
      <c r="X866" s="42"/>
      <c r="Y866" s="42"/>
      <c r="Z866" s="42"/>
      <c r="AA866" s="42"/>
      <c r="AB866" s="42"/>
      <c r="AC866" s="42"/>
      <c r="AD866" s="42"/>
    </row>
    <row r="867" ht="15.75" customHeight="1">
      <c r="A867" s="42"/>
      <c r="B867" s="42"/>
      <c r="C867" s="42"/>
      <c r="D867" s="42"/>
      <c r="E867" s="42"/>
      <c r="F867" s="42"/>
      <c r="G867" s="42"/>
      <c r="H867" s="42"/>
      <c r="I867" s="42"/>
      <c r="J867" s="42"/>
      <c r="K867" s="42"/>
      <c r="L867" s="42"/>
      <c r="M867" s="42"/>
      <c r="N867" s="42"/>
      <c r="O867" s="42"/>
      <c r="P867" s="42"/>
      <c r="Q867" s="42"/>
      <c r="R867" s="42"/>
      <c r="S867" s="42"/>
      <c r="T867" s="42"/>
      <c r="U867" s="42"/>
      <c r="V867" s="174"/>
      <c r="W867" s="42"/>
      <c r="X867" s="42"/>
      <c r="Y867" s="42"/>
      <c r="Z867" s="42"/>
      <c r="AA867" s="42"/>
      <c r="AB867" s="42"/>
      <c r="AC867" s="42"/>
      <c r="AD867" s="42"/>
    </row>
    <row r="868" ht="15.75" customHeight="1">
      <c r="A868" s="42"/>
      <c r="B868" s="42"/>
      <c r="C868" s="42"/>
      <c r="D868" s="42"/>
      <c r="E868" s="42"/>
      <c r="F868" s="42"/>
      <c r="G868" s="42"/>
      <c r="H868" s="42"/>
      <c r="I868" s="42"/>
      <c r="J868" s="42"/>
      <c r="K868" s="42"/>
      <c r="L868" s="42"/>
      <c r="M868" s="42"/>
      <c r="N868" s="42"/>
      <c r="O868" s="42"/>
      <c r="P868" s="42"/>
      <c r="Q868" s="42"/>
      <c r="R868" s="42"/>
      <c r="S868" s="42"/>
      <c r="T868" s="42"/>
      <c r="U868" s="42"/>
      <c r="V868" s="174"/>
      <c r="W868" s="42"/>
      <c r="X868" s="42"/>
      <c r="Y868" s="42"/>
      <c r="Z868" s="42"/>
      <c r="AA868" s="42"/>
      <c r="AB868" s="42"/>
      <c r="AC868" s="42"/>
      <c r="AD868" s="42"/>
    </row>
    <row r="869" ht="15.75" customHeight="1">
      <c r="A869" s="42"/>
      <c r="B869" s="42"/>
      <c r="C869" s="42"/>
      <c r="D869" s="42"/>
      <c r="E869" s="42"/>
      <c r="F869" s="42"/>
      <c r="G869" s="42"/>
      <c r="H869" s="42"/>
      <c r="I869" s="42"/>
      <c r="J869" s="42"/>
      <c r="K869" s="42"/>
      <c r="L869" s="42"/>
      <c r="M869" s="42"/>
      <c r="N869" s="42"/>
      <c r="O869" s="42"/>
      <c r="P869" s="42"/>
      <c r="Q869" s="42"/>
      <c r="R869" s="42"/>
      <c r="S869" s="42"/>
      <c r="T869" s="42"/>
      <c r="U869" s="42"/>
      <c r="V869" s="174"/>
      <c r="W869" s="42"/>
      <c r="X869" s="42"/>
      <c r="Y869" s="42"/>
      <c r="Z869" s="42"/>
      <c r="AA869" s="42"/>
      <c r="AB869" s="42"/>
      <c r="AC869" s="42"/>
      <c r="AD869" s="42"/>
    </row>
    <row r="870" ht="15.75" customHeight="1">
      <c r="A870" s="42"/>
      <c r="B870" s="42"/>
      <c r="C870" s="42"/>
      <c r="D870" s="42"/>
      <c r="E870" s="42"/>
      <c r="F870" s="42"/>
      <c r="G870" s="42"/>
      <c r="H870" s="42"/>
      <c r="I870" s="42"/>
      <c r="J870" s="42"/>
      <c r="K870" s="42"/>
      <c r="L870" s="42"/>
      <c r="M870" s="42"/>
      <c r="N870" s="42"/>
      <c r="O870" s="42"/>
      <c r="P870" s="42"/>
      <c r="Q870" s="42"/>
      <c r="R870" s="42"/>
      <c r="S870" s="42"/>
      <c r="T870" s="42"/>
      <c r="U870" s="42"/>
      <c r="V870" s="174"/>
      <c r="W870" s="42"/>
      <c r="X870" s="42"/>
      <c r="Y870" s="42"/>
      <c r="Z870" s="42"/>
      <c r="AA870" s="42"/>
      <c r="AB870" s="42"/>
      <c r="AC870" s="42"/>
      <c r="AD870" s="42"/>
    </row>
    <row r="871" ht="15.75" customHeight="1">
      <c r="A871" s="42"/>
      <c r="B871" s="42"/>
      <c r="C871" s="42"/>
      <c r="D871" s="42"/>
      <c r="E871" s="42"/>
      <c r="F871" s="42"/>
      <c r="G871" s="42"/>
      <c r="H871" s="42"/>
      <c r="I871" s="42"/>
      <c r="J871" s="42"/>
      <c r="K871" s="42"/>
      <c r="L871" s="42"/>
      <c r="M871" s="42"/>
      <c r="N871" s="42"/>
      <c r="O871" s="42"/>
      <c r="P871" s="42"/>
      <c r="Q871" s="42"/>
      <c r="R871" s="42"/>
      <c r="S871" s="42"/>
      <c r="T871" s="42"/>
      <c r="U871" s="42"/>
      <c r="V871" s="174"/>
      <c r="W871" s="42"/>
      <c r="X871" s="42"/>
      <c r="Y871" s="42"/>
      <c r="Z871" s="42"/>
      <c r="AA871" s="42"/>
      <c r="AB871" s="42"/>
      <c r="AC871" s="42"/>
      <c r="AD871" s="42"/>
    </row>
    <row r="872" ht="15.75" customHeight="1">
      <c r="A872" s="42"/>
      <c r="B872" s="42"/>
      <c r="C872" s="42"/>
      <c r="D872" s="42"/>
      <c r="E872" s="42"/>
      <c r="F872" s="42"/>
      <c r="G872" s="42"/>
      <c r="H872" s="42"/>
      <c r="I872" s="42"/>
      <c r="J872" s="42"/>
      <c r="K872" s="42"/>
      <c r="L872" s="42"/>
      <c r="M872" s="42"/>
      <c r="N872" s="42"/>
      <c r="O872" s="42"/>
      <c r="P872" s="42"/>
      <c r="Q872" s="42"/>
      <c r="R872" s="42"/>
      <c r="S872" s="42"/>
      <c r="T872" s="42"/>
      <c r="U872" s="42"/>
      <c r="V872" s="174"/>
      <c r="W872" s="42"/>
      <c r="X872" s="42"/>
      <c r="Y872" s="42"/>
      <c r="Z872" s="42"/>
      <c r="AA872" s="42"/>
      <c r="AB872" s="42"/>
      <c r="AC872" s="42"/>
      <c r="AD872" s="42"/>
    </row>
    <row r="873" ht="15.75" customHeight="1">
      <c r="A873" s="42"/>
      <c r="B873" s="42"/>
      <c r="C873" s="42"/>
      <c r="D873" s="42"/>
      <c r="E873" s="42"/>
      <c r="F873" s="42"/>
      <c r="G873" s="42"/>
      <c r="H873" s="42"/>
      <c r="I873" s="42"/>
      <c r="J873" s="42"/>
      <c r="K873" s="42"/>
      <c r="L873" s="42"/>
      <c r="M873" s="42"/>
      <c r="N873" s="42"/>
      <c r="O873" s="42"/>
      <c r="P873" s="42"/>
      <c r="Q873" s="42"/>
      <c r="R873" s="42"/>
      <c r="S873" s="42"/>
      <c r="T873" s="42"/>
      <c r="U873" s="42"/>
      <c r="V873" s="174"/>
      <c r="W873" s="42"/>
      <c r="X873" s="42"/>
      <c r="Y873" s="42"/>
      <c r="Z873" s="42"/>
      <c r="AA873" s="42"/>
      <c r="AB873" s="42"/>
      <c r="AC873" s="42"/>
      <c r="AD873" s="42"/>
    </row>
    <row r="874" ht="15.75" customHeight="1">
      <c r="A874" s="42"/>
      <c r="B874" s="42"/>
      <c r="C874" s="42"/>
      <c r="D874" s="42"/>
      <c r="E874" s="42"/>
      <c r="F874" s="42"/>
      <c r="G874" s="42"/>
      <c r="H874" s="42"/>
      <c r="I874" s="42"/>
      <c r="J874" s="42"/>
      <c r="K874" s="42"/>
      <c r="L874" s="42"/>
      <c r="M874" s="42"/>
      <c r="N874" s="42"/>
      <c r="O874" s="42"/>
      <c r="P874" s="42"/>
      <c r="Q874" s="42"/>
      <c r="R874" s="42"/>
      <c r="S874" s="42"/>
      <c r="T874" s="42"/>
      <c r="U874" s="42"/>
      <c r="V874" s="174"/>
      <c r="W874" s="42"/>
      <c r="X874" s="42"/>
      <c r="Y874" s="42"/>
      <c r="Z874" s="42"/>
      <c r="AA874" s="42"/>
      <c r="AB874" s="42"/>
      <c r="AC874" s="42"/>
      <c r="AD874" s="42"/>
    </row>
    <row r="875" ht="15.75" customHeight="1">
      <c r="A875" s="42"/>
      <c r="B875" s="42"/>
      <c r="C875" s="42"/>
      <c r="D875" s="42"/>
      <c r="E875" s="42"/>
      <c r="F875" s="42"/>
      <c r="G875" s="42"/>
      <c r="H875" s="42"/>
      <c r="I875" s="42"/>
      <c r="J875" s="42"/>
      <c r="K875" s="42"/>
      <c r="L875" s="42"/>
      <c r="M875" s="42"/>
      <c r="N875" s="42"/>
      <c r="O875" s="42"/>
      <c r="P875" s="42"/>
      <c r="Q875" s="42"/>
      <c r="R875" s="42"/>
      <c r="S875" s="42"/>
      <c r="T875" s="42"/>
      <c r="U875" s="42"/>
      <c r="V875" s="174"/>
      <c r="W875" s="42"/>
      <c r="X875" s="42"/>
      <c r="Y875" s="42"/>
      <c r="Z875" s="42"/>
      <c r="AA875" s="42"/>
      <c r="AB875" s="42"/>
      <c r="AC875" s="42"/>
      <c r="AD875" s="42"/>
    </row>
    <row r="876" ht="15.75" customHeight="1">
      <c r="A876" s="42"/>
      <c r="B876" s="42"/>
      <c r="C876" s="42"/>
      <c r="D876" s="42"/>
      <c r="E876" s="42"/>
      <c r="F876" s="42"/>
      <c r="G876" s="42"/>
      <c r="H876" s="42"/>
      <c r="I876" s="42"/>
      <c r="J876" s="42"/>
      <c r="K876" s="42"/>
      <c r="L876" s="42"/>
      <c r="M876" s="42"/>
      <c r="N876" s="42"/>
      <c r="O876" s="42"/>
      <c r="P876" s="42"/>
      <c r="Q876" s="42"/>
      <c r="R876" s="42"/>
      <c r="S876" s="42"/>
      <c r="T876" s="42"/>
      <c r="U876" s="42"/>
      <c r="V876" s="174"/>
      <c r="W876" s="42"/>
      <c r="X876" s="42"/>
      <c r="Y876" s="42"/>
      <c r="Z876" s="42"/>
      <c r="AA876" s="42"/>
      <c r="AB876" s="42"/>
      <c r="AC876" s="42"/>
      <c r="AD876" s="42"/>
    </row>
    <row r="877" ht="15.75" customHeight="1">
      <c r="A877" s="42"/>
      <c r="B877" s="42"/>
      <c r="C877" s="42"/>
      <c r="D877" s="42"/>
      <c r="E877" s="42"/>
      <c r="F877" s="42"/>
      <c r="G877" s="42"/>
      <c r="H877" s="42"/>
      <c r="I877" s="42"/>
      <c r="J877" s="42"/>
      <c r="K877" s="42"/>
      <c r="L877" s="42"/>
      <c r="M877" s="42"/>
      <c r="N877" s="42"/>
      <c r="O877" s="42"/>
      <c r="P877" s="42"/>
      <c r="Q877" s="42"/>
      <c r="R877" s="42"/>
      <c r="S877" s="42"/>
      <c r="T877" s="42"/>
      <c r="U877" s="42"/>
      <c r="V877" s="174"/>
      <c r="W877" s="42"/>
      <c r="X877" s="42"/>
      <c r="Y877" s="42"/>
      <c r="Z877" s="42"/>
      <c r="AA877" s="42"/>
      <c r="AB877" s="42"/>
      <c r="AC877" s="42"/>
      <c r="AD877" s="42"/>
    </row>
    <row r="878" ht="15.75" customHeight="1">
      <c r="A878" s="42"/>
      <c r="B878" s="42"/>
      <c r="C878" s="42"/>
      <c r="D878" s="42"/>
      <c r="E878" s="42"/>
      <c r="F878" s="42"/>
      <c r="G878" s="42"/>
      <c r="H878" s="42"/>
      <c r="I878" s="42"/>
      <c r="J878" s="42"/>
      <c r="K878" s="42"/>
      <c r="L878" s="42"/>
      <c r="M878" s="42"/>
      <c r="N878" s="42"/>
      <c r="O878" s="42"/>
      <c r="P878" s="42"/>
      <c r="Q878" s="42"/>
      <c r="R878" s="42"/>
      <c r="S878" s="42"/>
      <c r="T878" s="42"/>
      <c r="U878" s="42"/>
      <c r="V878" s="174"/>
      <c r="W878" s="42"/>
      <c r="X878" s="42"/>
      <c r="Y878" s="42"/>
      <c r="Z878" s="42"/>
      <c r="AA878" s="42"/>
      <c r="AB878" s="42"/>
      <c r="AC878" s="42"/>
      <c r="AD878" s="42"/>
    </row>
    <row r="879" ht="15.75" customHeight="1">
      <c r="A879" s="42"/>
      <c r="B879" s="42"/>
      <c r="C879" s="42"/>
      <c r="D879" s="42"/>
      <c r="E879" s="42"/>
      <c r="F879" s="42"/>
      <c r="G879" s="42"/>
      <c r="H879" s="42"/>
      <c r="I879" s="42"/>
      <c r="J879" s="42"/>
      <c r="K879" s="42"/>
      <c r="L879" s="42"/>
      <c r="M879" s="42"/>
      <c r="N879" s="42"/>
      <c r="O879" s="42"/>
      <c r="P879" s="42"/>
      <c r="Q879" s="42"/>
      <c r="R879" s="42"/>
      <c r="S879" s="42"/>
      <c r="T879" s="42"/>
      <c r="U879" s="42"/>
      <c r="V879" s="174"/>
      <c r="W879" s="42"/>
      <c r="X879" s="42"/>
      <c r="Y879" s="42"/>
      <c r="Z879" s="42"/>
      <c r="AA879" s="42"/>
      <c r="AB879" s="42"/>
      <c r="AC879" s="42"/>
      <c r="AD879" s="42"/>
    </row>
    <row r="880" ht="15.75" customHeight="1">
      <c r="A880" s="42"/>
      <c r="B880" s="42"/>
      <c r="C880" s="42"/>
      <c r="D880" s="42"/>
      <c r="E880" s="42"/>
      <c r="F880" s="42"/>
      <c r="G880" s="42"/>
      <c r="H880" s="42"/>
      <c r="I880" s="42"/>
      <c r="J880" s="42"/>
      <c r="K880" s="42"/>
      <c r="L880" s="42"/>
      <c r="M880" s="42"/>
      <c r="N880" s="42"/>
      <c r="O880" s="42"/>
      <c r="P880" s="42"/>
      <c r="Q880" s="42"/>
      <c r="R880" s="42"/>
      <c r="S880" s="42"/>
      <c r="T880" s="42"/>
      <c r="U880" s="42"/>
      <c r="V880" s="174"/>
      <c r="W880" s="42"/>
      <c r="X880" s="42"/>
      <c r="Y880" s="42"/>
      <c r="Z880" s="42"/>
      <c r="AA880" s="42"/>
      <c r="AB880" s="42"/>
      <c r="AC880" s="42"/>
      <c r="AD880" s="42"/>
    </row>
    <row r="881" ht="15.75" customHeight="1">
      <c r="A881" s="42"/>
      <c r="B881" s="42"/>
      <c r="C881" s="42"/>
      <c r="D881" s="42"/>
      <c r="E881" s="42"/>
      <c r="F881" s="42"/>
      <c r="G881" s="42"/>
      <c r="H881" s="42"/>
      <c r="I881" s="42"/>
      <c r="J881" s="42"/>
      <c r="K881" s="42"/>
      <c r="L881" s="42"/>
      <c r="M881" s="42"/>
      <c r="N881" s="42"/>
      <c r="O881" s="42"/>
      <c r="P881" s="42"/>
      <c r="Q881" s="42"/>
      <c r="R881" s="42"/>
      <c r="S881" s="42"/>
      <c r="T881" s="42"/>
      <c r="U881" s="42"/>
      <c r="V881" s="174"/>
      <c r="W881" s="42"/>
      <c r="X881" s="42"/>
      <c r="Y881" s="42"/>
      <c r="Z881" s="42"/>
      <c r="AA881" s="42"/>
      <c r="AB881" s="42"/>
      <c r="AC881" s="42"/>
      <c r="AD881" s="42"/>
    </row>
    <row r="882" ht="15.75" customHeight="1">
      <c r="A882" s="42"/>
      <c r="B882" s="42"/>
      <c r="C882" s="42"/>
      <c r="D882" s="42"/>
      <c r="E882" s="42"/>
      <c r="F882" s="42"/>
      <c r="G882" s="42"/>
      <c r="H882" s="42"/>
      <c r="I882" s="42"/>
      <c r="J882" s="42"/>
      <c r="K882" s="42"/>
      <c r="L882" s="42"/>
      <c r="M882" s="42"/>
      <c r="N882" s="42"/>
      <c r="O882" s="42"/>
      <c r="P882" s="42"/>
      <c r="Q882" s="42"/>
      <c r="R882" s="42"/>
      <c r="S882" s="42"/>
      <c r="T882" s="42"/>
      <c r="U882" s="42"/>
      <c r="V882" s="174"/>
      <c r="W882" s="42"/>
      <c r="X882" s="42"/>
      <c r="Y882" s="42"/>
      <c r="Z882" s="42"/>
      <c r="AA882" s="42"/>
      <c r="AB882" s="42"/>
      <c r="AC882" s="42"/>
      <c r="AD882" s="42"/>
    </row>
    <row r="883" ht="15.75" customHeight="1">
      <c r="A883" s="42"/>
      <c r="B883" s="42"/>
      <c r="C883" s="42"/>
      <c r="D883" s="42"/>
      <c r="E883" s="42"/>
      <c r="F883" s="42"/>
      <c r="G883" s="42"/>
      <c r="H883" s="42"/>
      <c r="I883" s="42"/>
      <c r="J883" s="42"/>
      <c r="K883" s="42"/>
      <c r="L883" s="42"/>
      <c r="M883" s="42"/>
      <c r="N883" s="42"/>
      <c r="O883" s="42"/>
      <c r="P883" s="42"/>
      <c r="Q883" s="42"/>
      <c r="R883" s="42"/>
      <c r="S883" s="42"/>
      <c r="T883" s="42"/>
      <c r="U883" s="42"/>
      <c r="V883" s="174"/>
      <c r="W883" s="42"/>
      <c r="X883" s="42"/>
      <c r="Y883" s="42"/>
      <c r="Z883" s="42"/>
      <c r="AA883" s="42"/>
      <c r="AB883" s="42"/>
      <c r="AC883" s="42"/>
      <c r="AD883" s="42"/>
    </row>
    <row r="884" ht="15.75" customHeight="1">
      <c r="A884" s="42"/>
      <c r="B884" s="42"/>
      <c r="C884" s="42"/>
      <c r="D884" s="42"/>
      <c r="E884" s="42"/>
      <c r="F884" s="42"/>
      <c r="G884" s="42"/>
      <c r="H884" s="42"/>
      <c r="I884" s="42"/>
      <c r="J884" s="42"/>
      <c r="K884" s="42"/>
      <c r="L884" s="42"/>
      <c r="M884" s="42"/>
      <c r="N884" s="42"/>
      <c r="O884" s="42"/>
      <c r="P884" s="42"/>
      <c r="Q884" s="42"/>
      <c r="R884" s="42"/>
      <c r="S884" s="42"/>
      <c r="T884" s="42"/>
      <c r="U884" s="42"/>
      <c r="V884" s="174"/>
      <c r="W884" s="42"/>
      <c r="X884" s="42"/>
      <c r="Y884" s="42"/>
      <c r="Z884" s="42"/>
      <c r="AA884" s="42"/>
      <c r="AB884" s="42"/>
      <c r="AC884" s="42"/>
      <c r="AD884" s="42"/>
    </row>
    <row r="885" ht="15.75" customHeight="1">
      <c r="A885" s="42"/>
      <c r="B885" s="42"/>
      <c r="C885" s="42"/>
      <c r="D885" s="42"/>
      <c r="E885" s="42"/>
      <c r="F885" s="42"/>
      <c r="G885" s="42"/>
      <c r="H885" s="42"/>
      <c r="I885" s="42"/>
      <c r="J885" s="42"/>
      <c r="K885" s="42"/>
      <c r="L885" s="42"/>
      <c r="M885" s="42"/>
      <c r="N885" s="42"/>
      <c r="O885" s="42"/>
      <c r="P885" s="42"/>
      <c r="Q885" s="42"/>
      <c r="R885" s="42"/>
      <c r="S885" s="42"/>
      <c r="T885" s="42"/>
      <c r="U885" s="42"/>
      <c r="V885" s="174"/>
      <c r="W885" s="42"/>
      <c r="X885" s="42"/>
      <c r="Y885" s="42"/>
      <c r="Z885" s="42"/>
      <c r="AA885" s="42"/>
      <c r="AB885" s="42"/>
      <c r="AC885" s="42"/>
      <c r="AD885" s="42"/>
    </row>
    <row r="886" ht="15.75" customHeight="1">
      <c r="A886" s="42"/>
      <c r="B886" s="42"/>
      <c r="C886" s="42"/>
      <c r="D886" s="42"/>
      <c r="E886" s="42"/>
      <c r="F886" s="42"/>
      <c r="G886" s="42"/>
      <c r="H886" s="42"/>
      <c r="I886" s="42"/>
      <c r="J886" s="42"/>
      <c r="K886" s="42"/>
      <c r="L886" s="42"/>
      <c r="M886" s="42"/>
      <c r="N886" s="42"/>
      <c r="O886" s="42"/>
      <c r="P886" s="42"/>
      <c r="Q886" s="42"/>
      <c r="R886" s="42"/>
      <c r="S886" s="42"/>
      <c r="T886" s="42"/>
      <c r="U886" s="42"/>
      <c r="V886" s="174"/>
      <c r="W886" s="42"/>
      <c r="X886" s="42"/>
      <c r="Y886" s="42"/>
      <c r="Z886" s="42"/>
      <c r="AA886" s="42"/>
      <c r="AB886" s="42"/>
      <c r="AC886" s="42"/>
      <c r="AD886" s="42"/>
    </row>
    <row r="887" ht="15.75" customHeight="1">
      <c r="A887" s="42"/>
      <c r="B887" s="42"/>
      <c r="C887" s="42"/>
      <c r="D887" s="42"/>
      <c r="E887" s="42"/>
      <c r="F887" s="42"/>
      <c r="G887" s="42"/>
      <c r="H887" s="42"/>
      <c r="I887" s="42"/>
      <c r="J887" s="42"/>
      <c r="K887" s="42"/>
      <c r="L887" s="42"/>
      <c r="M887" s="42"/>
      <c r="N887" s="42"/>
      <c r="O887" s="42"/>
      <c r="P887" s="42"/>
      <c r="Q887" s="42"/>
      <c r="R887" s="42"/>
      <c r="S887" s="42"/>
      <c r="T887" s="42"/>
      <c r="U887" s="42"/>
      <c r="V887" s="174"/>
      <c r="W887" s="42"/>
      <c r="X887" s="42"/>
      <c r="Y887" s="42"/>
      <c r="Z887" s="42"/>
      <c r="AA887" s="42"/>
      <c r="AB887" s="42"/>
      <c r="AC887" s="42"/>
      <c r="AD887" s="42"/>
    </row>
    <row r="888" ht="15.75" customHeight="1">
      <c r="A888" s="42"/>
      <c r="B888" s="42"/>
      <c r="C888" s="42"/>
      <c r="D888" s="42"/>
      <c r="E888" s="42"/>
      <c r="F888" s="42"/>
      <c r="G888" s="42"/>
      <c r="H888" s="42"/>
      <c r="I888" s="42"/>
      <c r="J888" s="42"/>
      <c r="K888" s="42"/>
      <c r="L888" s="42"/>
      <c r="M888" s="42"/>
      <c r="N888" s="42"/>
      <c r="O888" s="42"/>
      <c r="P888" s="42"/>
      <c r="Q888" s="42"/>
      <c r="R888" s="42"/>
      <c r="S888" s="42"/>
      <c r="T888" s="42"/>
      <c r="U888" s="42"/>
      <c r="V888" s="174"/>
      <c r="W888" s="42"/>
      <c r="X888" s="42"/>
      <c r="Y888" s="42"/>
      <c r="Z888" s="42"/>
      <c r="AA888" s="42"/>
      <c r="AB888" s="42"/>
      <c r="AC888" s="42"/>
      <c r="AD888" s="42"/>
    </row>
    <row r="889" ht="15.75" customHeight="1">
      <c r="A889" s="42"/>
      <c r="B889" s="42"/>
      <c r="C889" s="42"/>
      <c r="D889" s="42"/>
      <c r="E889" s="42"/>
      <c r="F889" s="42"/>
      <c r="G889" s="42"/>
      <c r="H889" s="42"/>
      <c r="I889" s="42"/>
      <c r="J889" s="42"/>
      <c r="K889" s="42"/>
      <c r="L889" s="42"/>
      <c r="M889" s="42"/>
      <c r="N889" s="42"/>
      <c r="O889" s="42"/>
      <c r="P889" s="42"/>
      <c r="Q889" s="42"/>
      <c r="R889" s="42"/>
      <c r="S889" s="42"/>
      <c r="T889" s="42"/>
      <c r="U889" s="42"/>
      <c r="V889" s="174"/>
      <c r="W889" s="42"/>
      <c r="X889" s="42"/>
      <c r="Y889" s="42"/>
      <c r="Z889" s="42"/>
      <c r="AA889" s="42"/>
      <c r="AB889" s="42"/>
      <c r="AC889" s="42"/>
      <c r="AD889" s="42"/>
    </row>
    <row r="890" ht="15.75" customHeight="1">
      <c r="A890" s="42"/>
      <c r="B890" s="42"/>
      <c r="C890" s="42"/>
      <c r="D890" s="42"/>
      <c r="E890" s="42"/>
      <c r="F890" s="42"/>
      <c r="G890" s="42"/>
      <c r="H890" s="42"/>
      <c r="I890" s="42"/>
      <c r="J890" s="42"/>
      <c r="K890" s="42"/>
      <c r="L890" s="42"/>
      <c r="M890" s="42"/>
      <c r="N890" s="42"/>
      <c r="O890" s="42"/>
      <c r="P890" s="42"/>
      <c r="Q890" s="42"/>
      <c r="R890" s="42"/>
      <c r="S890" s="42"/>
      <c r="T890" s="42"/>
      <c r="U890" s="42"/>
      <c r="V890" s="174"/>
      <c r="W890" s="42"/>
      <c r="X890" s="42"/>
      <c r="Y890" s="42"/>
      <c r="Z890" s="42"/>
      <c r="AA890" s="42"/>
      <c r="AB890" s="42"/>
      <c r="AC890" s="42"/>
      <c r="AD890" s="42"/>
    </row>
    <row r="891" ht="15.75" customHeight="1">
      <c r="A891" s="42"/>
      <c r="B891" s="42"/>
      <c r="C891" s="42"/>
      <c r="D891" s="42"/>
      <c r="E891" s="42"/>
      <c r="F891" s="42"/>
      <c r="G891" s="42"/>
      <c r="H891" s="42"/>
      <c r="I891" s="42"/>
      <c r="J891" s="42"/>
      <c r="K891" s="42"/>
      <c r="L891" s="42"/>
      <c r="M891" s="42"/>
      <c r="N891" s="42"/>
      <c r="O891" s="42"/>
      <c r="P891" s="42"/>
      <c r="Q891" s="42"/>
      <c r="R891" s="42"/>
      <c r="S891" s="42"/>
      <c r="T891" s="42"/>
      <c r="U891" s="42"/>
      <c r="V891" s="174"/>
      <c r="W891" s="42"/>
      <c r="X891" s="42"/>
      <c r="Y891" s="42"/>
      <c r="Z891" s="42"/>
      <c r="AA891" s="42"/>
      <c r="AB891" s="42"/>
      <c r="AC891" s="42"/>
      <c r="AD891" s="42"/>
    </row>
    <row r="892" ht="15.75" customHeight="1">
      <c r="A892" s="42"/>
      <c r="B892" s="42"/>
      <c r="C892" s="42"/>
      <c r="D892" s="42"/>
      <c r="E892" s="42"/>
      <c r="F892" s="42"/>
      <c r="G892" s="42"/>
      <c r="H892" s="42"/>
      <c r="I892" s="42"/>
      <c r="J892" s="42"/>
      <c r="K892" s="42"/>
      <c r="L892" s="42"/>
      <c r="M892" s="42"/>
      <c r="N892" s="42"/>
      <c r="O892" s="42"/>
      <c r="P892" s="42"/>
      <c r="Q892" s="42"/>
      <c r="R892" s="42"/>
      <c r="S892" s="42"/>
      <c r="T892" s="42"/>
      <c r="U892" s="42"/>
      <c r="V892" s="174"/>
      <c r="W892" s="42"/>
      <c r="X892" s="42"/>
      <c r="Y892" s="42"/>
      <c r="Z892" s="42"/>
      <c r="AA892" s="42"/>
      <c r="AB892" s="42"/>
      <c r="AC892" s="42"/>
      <c r="AD892" s="42"/>
    </row>
    <row r="893" ht="15.75" customHeight="1">
      <c r="A893" s="42"/>
      <c r="B893" s="42"/>
      <c r="C893" s="42"/>
      <c r="D893" s="42"/>
      <c r="E893" s="42"/>
      <c r="F893" s="42"/>
      <c r="G893" s="42"/>
      <c r="H893" s="42"/>
      <c r="I893" s="42"/>
      <c r="J893" s="42"/>
      <c r="K893" s="42"/>
      <c r="L893" s="42"/>
      <c r="M893" s="42"/>
      <c r="N893" s="42"/>
      <c r="O893" s="42"/>
      <c r="P893" s="42"/>
      <c r="Q893" s="42"/>
      <c r="R893" s="42"/>
      <c r="S893" s="42"/>
      <c r="T893" s="42"/>
      <c r="U893" s="42"/>
      <c r="V893" s="174"/>
      <c r="W893" s="42"/>
      <c r="X893" s="42"/>
      <c r="Y893" s="42"/>
      <c r="Z893" s="42"/>
      <c r="AA893" s="42"/>
      <c r="AB893" s="42"/>
      <c r="AC893" s="42"/>
      <c r="AD893" s="42"/>
    </row>
    <row r="894" ht="15.75" customHeight="1">
      <c r="A894" s="42"/>
      <c r="B894" s="42"/>
      <c r="C894" s="42"/>
      <c r="D894" s="42"/>
      <c r="E894" s="42"/>
      <c r="F894" s="42"/>
      <c r="G894" s="42"/>
      <c r="H894" s="42"/>
      <c r="I894" s="42"/>
      <c r="J894" s="42"/>
      <c r="K894" s="42"/>
      <c r="L894" s="42"/>
      <c r="M894" s="42"/>
      <c r="N894" s="42"/>
      <c r="O894" s="42"/>
      <c r="P894" s="42"/>
      <c r="Q894" s="42"/>
      <c r="R894" s="42"/>
      <c r="S894" s="42"/>
      <c r="T894" s="42"/>
      <c r="U894" s="42"/>
      <c r="V894" s="174"/>
      <c r="W894" s="42"/>
      <c r="X894" s="42"/>
      <c r="Y894" s="42"/>
      <c r="Z894" s="42"/>
      <c r="AA894" s="42"/>
      <c r="AB894" s="42"/>
      <c r="AC894" s="42"/>
      <c r="AD894" s="42"/>
    </row>
    <row r="895" ht="15.75" customHeight="1">
      <c r="A895" s="42"/>
      <c r="B895" s="42"/>
      <c r="C895" s="42"/>
      <c r="D895" s="42"/>
      <c r="E895" s="42"/>
      <c r="F895" s="42"/>
      <c r="G895" s="42"/>
      <c r="H895" s="42"/>
      <c r="I895" s="42"/>
      <c r="J895" s="42"/>
      <c r="K895" s="42"/>
      <c r="L895" s="42"/>
      <c r="M895" s="42"/>
      <c r="N895" s="42"/>
      <c r="O895" s="42"/>
      <c r="P895" s="42"/>
      <c r="Q895" s="42"/>
      <c r="R895" s="42"/>
      <c r="S895" s="42"/>
      <c r="T895" s="42"/>
      <c r="U895" s="42"/>
      <c r="V895" s="174"/>
      <c r="W895" s="42"/>
      <c r="X895" s="42"/>
      <c r="Y895" s="42"/>
      <c r="Z895" s="42"/>
      <c r="AA895" s="42"/>
      <c r="AB895" s="42"/>
      <c r="AC895" s="42"/>
      <c r="AD895" s="42"/>
    </row>
    <row r="896" ht="15.75" customHeight="1">
      <c r="A896" s="42"/>
      <c r="B896" s="42"/>
      <c r="C896" s="42"/>
      <c r="D896" s="42"/>
      <c r="E896" s="42"/>
      <c r="F896" s="42"/>
      <c r="G896" s="42"/>
      <c r="H896" s="42"/>
      <c r="I896" s="42"/>
      <c r="J896" s="42"/>
      <c r="K896" s="42"/>
      <c r="L896" s="42"/>
      <c r="M896" s="42"/>
      <c r="N896" s="42"/>
      <c r="O896" s="42"/>
      <c r="P896" s="42"/>
      <c r="Q896" s="42"/>
      <c r="R896" s="42"/>
      <c r="S896" s="42"/>
      <c r="T896" s="42"/>
      <c r="U896" s="42"/>
      <c r="V896" s="174"/>
      <c r="W896" s="42"/>
      <c r="X896" s="42"/>
      <c r="Y896" s="42"/>
      <c r="Z896" s="42"/>
      <c r="AA896" s="42"/>
      <c r="AB896" s="42"/>
      <c r="AC896" s="42"/>
      <c r="AD896" s="42"/>
    </row>
    <row r="897" ht="15.75" customHeight="1">
      <c r="A897" s="42"/>
      <c r="B897" s="42"/>
      <c r="C897" s="42"/>
      <c r="D897" s="42"/>
      <c r="E897" s="42"/>
      <c r="F897" s="42"/>
      <c r="G897" s="42"/>
      <c r="H897" s="42"/>
      <c r="I897" s="42"/>
      <c r="J897" s="42"/>
      <c r="K897" s="42"/>
      <c r="L897" s="42"/>
      <c r="M897" s="42"/>
      <c r="N897" s="42"/>
      <c r="O897" s="42"/>
      <c r="P897" s="42"/>
      <c r="Q897" s="42"/>
      <c r="R897" s="42"/>
      <c r="S897" s="42"/>
      <c r="T897" s="42"/>
      <c r="U897" s="42"/>
      <c r="V897" s="174"/>
      <c r="W897" s="42"/>
      <c r="X897" s="42"/>
      <c r="Y897" s="42"/>
      <c r="Z897" s="42"/>
      <c r="AA897" s="42"/>
      <c r="AB897" s="42"/>
      <c r="AC897" s="42"/>
      <c r="AD897" s="42"/>
    </row>
    <row r="898" ht="15.75" customHeight="1">
      <c r="A898" s="42"/>
      <c r="B898" s="42"/>
      <c r="C898" s="42"/>
      <c r="D898" s="42"/>
      <c r="E898" s="42"/>
      <c r="F898" s="42"/>
      <c r="G898" s="42"/>
      <c r="H898" s="42"/>
      <c r="I898" s="42"/>
      <c r="J898" s="42"/>
      <c r="K898" s="42"/>
      <c r="L898" s="42"/>
      <c r="M898" s="42"/>
      <c r="N898" s="42"/>
      <c r="O898" s="42"/>
      <c r="P898" s="42"/>
      <c r="Q898" s="42"/>
      <c r="R898" s="42"/>
      <c r="S898" s="42"/>
      <c r="T898" s="42"/>
      <c r="U898" s="42"/>
      <c r="V898" s="174"/>
      <c r="W898" s="42"/>
      <c r="X898" s="42"/>
      <c r="Y898" s="42"/>
      <c r="Z898" s="42"/>
      <c r="AA898" s="42"/>
      <c r="AB898" s="42"/>
      <c r="AC898" s="42"/>
      <c r="AD898" s="42"/>
    </row>
    <row r="899" ht="15.75" customHeight="1">
      <c r="A899" s="42"/>
      <c r="B899" s="42"/>
      <c r="C899" s="42"/>
      <c r="D899" s="42"/>
      <c r="E899" s="42"/>
      <c r="F899" s="42"/>
      <c r="G899" s="42"/>
      <c r="H899" s="42"/>
      <c r="I899" s="42"/>
      <c r="J899" s="42"/>
      <c r="K899" s="42"/>
      <c r="L899" s="42"/>
      <c r="M899" s="42"/>
      <c r="N899" s="42"/>
      <c r="O899" s="42"/>
      <c r="P899" s="42"/>
      <c r="Q899" s="42"/>
      <c r="R899" s="42"/>
      <c r="S899" s="42"/>
      <c r="T899" s="42"/>
      <c r="U899" s="42"/>
      <c r="V899" s="174"/>
      <c r="W899" s="42"/>
      <c r="X899" s="42"/>
      <c r="Y899" s="42"/>
      <c r="Z899" s="42"/>
      <c r="AA899" s="42"/>
      <c r="AB899" s="42"/>
      <c r="AC899" s="42"/>
      <c r="AD899" s="42"/>
    </row>
    <row r="900" ht="15.75" customHeight="1">
      <c r="A900" s="42"/>
      <c r="B900" s="42"/>
      <c r="C900" s="42"/>
      <c r="D900" s="42"/>
      <c r="E900" s="42"/>
      <c r="F900" s="42"/>
      <c r="G900" s="42"/>
      <c r="H900" s="42"/>
      <c r="I900" s="42"/>
      <c r="J900" s="42"/>
      <c r="K900" s="42"/>
      <c r="L900" s="42"/>
      <c r="M900" s="42"/>
      <c r="N900" s="42"/>
      <c r="O900" s="42"/>
      <c r="P900" s="42"/>
      <c r="Q900" s="42"/>
      <c r="R900" s="42"/>
      <c r="S900" s="42"/>
      <c r="T900" s="42"/>
      <c r="U900" s="42"/>
      <c r="V900" s="174"/>
      <c r="W900" s="42"/>
      <c r="X900" s="42"/>
      <c r="Y900" s="42"/>
      <c r="Z900" s="42"/>
      <c r="AA900" s="42"/>
      <c r="AB900" s="42"/>
      <c r="AC900" s="42"/>
      <c r="AD900" s="42"/>
    </row>
    <row r="901" ht="15.75" customHeight="1">
      <c r="A901" s="42"/>
      <c r="B901" s="42"/>
      <c r="C901" s="42"/>
      <c r="D901" s="42"/>
      <c r="E901" s="42"/>
      <c r="F901" s="42"/>
      <c r="G901" s="42"/>
      <c r="H901" s="42"/>
      <c r="I901" s="42"/>
      <c r="J901" s="42"/>
      <c r="K901" s="42"/>
      <c r="L901" s="42"/>
      <c r="M901" s="42"/>
      <c r="N901" s="42"/>
      <c r="O901" s="42"/>
      <c r="P901" s="42"/>
      <c r="Q901" s="42"/>
      <c r="R901" s="42"/>
      <c r="S901" s="42"/>
      <c r="T901" s="42"/>
      <c r="U901" s="42"/>
      <c r="V901" s="174"/>
      <c r="W901" s="42"/>
      <c r="X901" s="42"/>
      <c r="Y901" s="42"/>
      <c r="Z901" s="42"/>
      <c r="AA901" s="42"/>
      <c r="AB901" s="42"/>
      <c r="AC901" s="42"/>
      <c r="AD901" s="42"/>
    </row>
    <row r="902" ht="15.75" customHeight="1">
      <c r="A902" s="42"/>
      <c r="B902" s="42"/>
      <c r="C902" s="42"/>
      <c r="D902" s="42"/>
      <c r="E902" s="42"/>
      <c r="F902" s="42"/>
      <c r="G902" s="42"/>
      <c r="H902" s="42"/>
      <c r="I902" s="42"/>
      <c r="J902" s="42"/>
      <c r="K902" s="42"/>
      <c r="L902" s="42"/>
      <c r="M902" s="42"/>
      <c r="N902" s="42"/>
      <c r="O902" s="42"/>
      <c r="P902" s="42"/>
      <c r="Q902" s="42"/>
      <c r="R902" s="42"/>
      <c r="S902" s="42"/>
      <c r="T902" s="42"/>
      <c r="U902" s="42"/>
      <c r="V902" s="174"/>
      <c r="W902" s="42"/>
      <c r="X902" s="42"/>
      <c r="Y902" s="42"/>
      <c r="Z902" s="42"/>
      <c r="AA902" s="42"/>
      <c r="AB902" s="42"/>
      <c r="AC902" s="42"/>
      <c r="AD902" s="42"/>
    </row>
    <row r="903" ht="15.75" customHeight="1">
      <c r="A903" s="42"/>
      <c r="B903" s="42"/>
      <c r="C903" s="42"/>
      <c r="D903" s="42"/>
      <c r="E903" s="42"/>
      <c r="F903" s="42"/>
      <c r="G903" s="42"/>
      <c r="H903" s="42"/>
      <c r="I903" s="42"/>
      <c r="J903" s="42"/>
      <c r="K903" s="42"/>
      <c r="L903" s="42"/>
      <c r="M903" s="42"/>
      <c r="N903" s="42"/>
      <c r="O903" s="42"/>
      <c r="P903" s="42"/>
      <c r="Q903" s="42"/>
      <c r="R903" s="42"/>
      <c r="S903" s="42"/>
      <c r="T903" s="42"/>
      <c r="U903" s="42"/>
      <c r="V903" s="174"/>
      <c r="W903" s="42"/>
      <c r="X903" s="42"/>
      <c r="Y903" s="42"/>
      <c r="Z903" s="42"/>
      <c r="AA903" s="42"/>
      <c r="AB903" s="42"/>
      <c r="AC903" s="42"/>
      <c r="AD903" s="42"/>
    </row>
    <row r="904" ht="15.75" customHeight="1">
      <c r="A904" s="42"/>
      <c r="B904" s="42"/>
      <c r="C904" s="42"/>
      <c r="D904" s="42"/>
      <c r="E904" s="42"/>
      <c r="F904" s="42"/>
      <c r="G904" s="42"/>
      <c r="H904" s="42"/>
      <c r="I904" s="42"/>
      <c r="J904" s="42"/>
      <c r="K904" s="42"/>
      <c r="L904" s="42"/>
      <c r="M904" s="42"/>
      <c r="N904" s="42"/>
      <c r="O904" s="42"/>
      <c r="P904" s="42"/>
      <c r="Q904" s="42"/>
      <c r="R904" s="42"/>
      <c r="S904" s="42"/>
      <c r="T904" s="42"/>
      <c r="U904" s="42"/>
      <c r="V904" s="174"/>
      <c r="W904" s="42"/>
      <c r="X904" s="42"/>
      <c r="Y904" s="42"/>
      <c r="Z904" s="42"/>
      <c r="AA904" s="42"/>
      <c r="AB904" s="42"/>
      <c r="AC904" s="42"/>
      <c r="AD904" s="42"/>
    </row>
    <row r="905" ht="15.75" customHeight="1">
      <c r="A905" s="42"/>
      <c r="B905" s="42"/>
      <c r="C905" s="42"/>
      <c r="D905" s="42"/>
      <c r="E905" s="42"/>
      <c r="F905" s="42"/>
      <c r="G905" s="42"/>
      <c r="H905" s="42"/>
      <c r="I905" s="42"/>
      <c r="J905" s="42"/>
      <c r="K905" s="42"/>
      <c r="L905" s="42"/>
      <c r="M905" s="42"/>
      <c r="N905" s="42"/>
      <c r="O905" s="42"/>
      <c r="P905" s="42"/>
      <c r="Q905" s="42"/>
      <c r="R905" s="42"/>
      <c r="S905" s="42"/>
      <c r="T905" s="42"/>
      <c r="U905" s="42"/>
      <c r="V905" s="174"/>
      <c r="W905" s="42"/>
      <c r="X905" s="42"/>
      <c r="Y905" s="42"/>
      <c r="Z905" s="42"/>
      <c r="AA905" s="42"/>
      <c r="AB905" s="42"/>
      <c r="AC905" s="42"/>
      <c r="AD905" s="42"/>
    </row>
    <row r="906" ht="15.75" customHeight="1">
      <c r="A906" s="42"/>
      <c r="B906" s="42"/>
      <c r="C906" s="42"/>
      <c r="D906" s="42"/>
      <c r="E906" s="42"/>
      <c r="F906" s="42"/>
      <c r="G906" s="42"/>
      <c r="H906" s="42"/>
      <c r="I906" s="42"/>
      <c r="J906" s="42"/>
      <c r="K906" s="42"/>
      <c r="L906" s="42"/>
      <c r="M906" s="42"/>
      <c r="N906" s="42"/>
      <c r="O906" s="42"/>
      <c r="P906" s="42"/>
      <c r="Q906" s="42"/>
      <c r="R906" s="42"/>
      <c r="S906" s="42"/>
      <c r="T906" s="42"/>
      <c r="U906" s="42"/>
      <c r="V906" s="174"/>
      <c r="W906" s="42"/>
      <c r="X906" s="42"/>
      <c r="Y906" s="42"/>
      <c r="Z906" s="42"/>
      <c r="AA906" s="42"/>
      <c r="AB906" s="42"/>
      <c r="AC906" s="42"/>
      <c r="AD906" s="42"/>
    </row>
    <row r="907" ht="15.75" customHeight="1">
      <c r="A907" s="42"/>
      <c r="B907" s="42"/>
      <c r="C907" s="42"/>
      <c r="D907" s="42"/>
      <c r="E907" s="42"/>
      <c r="F907" s="42"/>
      <c r="G907" s="42"/>
      <c r="H907" s="42"/>
      <c r="I907" s="42"/>
      <c r="J907" s="42"/>
      <c r="K907" s="42"/>
      <c r="L907" s="42"/>
      <c r="M907" s="42"/>
      <c r="N907" s="42"/>
      <c r="O907" s="42"/>
      <c r="P907" s="42"/>
      <c r="Q907" s="42"/>
      <c r="R907" s="42"/>
      <c r="S907" s="42"/>
      <c r="T907" s="42"/>
      <c r="U907" s="42"/>
      <c r="V907" s="174"/>
      <c r="W907" s="42"/>
      <c r="X907" s="42"/>
      <c r="Y907" s="42"/>
      <c r="Z907" s="42"/>
      <c r="AA907" s="42"/>
      <c r="AB907" s="42"/>
      <c r="AC907" s="42"/>
      <c r="AD907" s="42"/>
    </row>
    <row r="908" ht="15.75" customHeight="1">
      <c r="A908" s="42"/>
      <c r="B908" s="42"/>
      <c r="C908" s="42"/>
      <c r="D908" s="42"/>
      <c r="E908" s="42"/>
      <c r="F908" s="42"/>
      <c r="G908" s="42"/>
      <c r="H908" s="42"/>
      <c r="I908" s="42"/>
      <c r="J908" s="42"/>
      <c r="K908" s="42"/>
      <c r="L908" s="42"/>
      <c r="M908" s="42"/>
      <c r="N908" s="42"/>
      <c r="O908" s="42"/>
      <c r="P908" s="42"/>
      <c r="Q908" s="42"/>
      <c r="R908" s="42"/>
      <c r="S908" s="42"/>
      <c r="T908" s="42"/>
      <c r="U908" s="42"/>
      <c r="V908" s="174"/>
      <c r="W908" s="42"/>
      <c r="X908" s="42"/>
      <c r="Y908" s="42"/>
      <c r="Z908" s="42"/>
      <c r="AA908" s="42"/>
      <c r="AB908" s="42"/>
      <c r="AC908" s="42"/>
      <c r="AD908" s="42"/>
    </row>
    <row r="909" ht="15.75" customHeight="1">
      <c r="A909" s="42"/>
      <c r="B909" s="42"/>
      <c r="C909" s="42"/>
      <c r="D909" s="42"/>
      <c r="E909" s="42"/>
      <c r="F909" s="42"/>
      <c r="G909" s="42"/>
      <c r="H909" s="42"/>
      <c r="I909" s="42"/>
      <c r="J909" s="42"/>
      <c r="K909" s="42"/>
      <c r="L909" s="42"/>
      <c r="M909" s="42"/>
      <c r="N909" s="42"/>
      <c r="O909" s="42"/>
      <c r="P909" s="42"/>
      <c r="Q909" s="42"/>
      <c r="R909" s="42"/>
      <c r="S909" s="42"/>
      <c r="T909" s="42"/>
      <c r="U909" s="42"/>
      <c r="V909" s="174"/>
      <c r="W909" s="42"/>
      <c r="X909" s="42"/>
      <c r="Y909" s="42"/>
      <c r="Z909" s="42"/>
      <c r="AA909" s="42"/>
      <c r="AB909" s="42"/>
      <c r="AC909" s="42"/>
      <c r="AD909" s="42"/>
    </row>
    <row r="910" ht="15.75" customHeight="1">
      <c r="A910" s="42"/>
      <c r="B910" s="42"/>
      <c r="C910" s="42"/>
      <c r="D910" s="42"/>
      <c r="E910" s="42"/>
      <c r="F910" s="42"/>
      <c r="G910" s="42"/>
      <c r="H910" s="42"/>
      <c r="I910" s="42"/>
      <c r="J910" s="42"/>
      <c r="K910" s="42"/>
      <c r="L910" s="42"/>
      <c r="M910" s="42"/>
      <c r="N910" s="42"/>
      <c r="O910" s="42"/>
      <c r="P910" s="42"/>
      <c r="Q910" s="42"/>
      <c r="R910" s="42"/>
      <c r="S910" s="42"/>
      <c r="T910" s="42"/>
      <c r="U910" s="42"/>
      <c r="V910" s="174"/>
      <c r="W910" s="42"/>
      <c r="X910" s="42"/>
      <c r="Y910" s="42"/>
      <c r="Z910" s="42"/>
      <c r="AA910" s="42"/>
      <c r="AB910" s="42"/>
      <c r="AC910" s="42"/>
      <c r="AD910" s="42"/>
    </row>
    <row r="911" ht="15.75" customHeight="1">
      <c r="A911" s="42"/>
      <c r="B911" s="42"/>
      <c r="C911" s="42"/>
      <c r="D911" s="42"/>
      <c r="E911" s="42"/>
      <c r="F911" s="42"/>
      <c r="G911" s="42"/>
      <c r="H911" s="42"/>
      <c r="I911" s="42"/>
      <c r="J911" s="42"/>
      <c r="K911" s="42"/>
      <c r="L911" s="42"/>
      <c r="M911" s="42"/>
      <c r="N911" s="42"/>
      <c r="O911" s="42"/>
      <c r="P911" s="42"/>
      <c r="Q911" s="42"/>
      <c r="R911" s="42"/>
      <c r="S911" s="42"/>
      <c r="T911" s="42"/>
      <c r="U911" s="42"/>
      <c r="V911" s="174"/>
      <c r="W911" s="42"/>
      <c r="X911" s="42"/>
      <c r="Y911" s="42"/>
      <c r="Z911" s="42"/>
      <c r="AA911" s="42"/>
      <c r="AB911" s="42"/>
      <c r="AC911" s="42"/>
      <c r="AD911" s="42"/>
    </row>
    <row r="912" ht="15.75" customHeight="1">
      <c r="A912" s="42"/>
      <c r="B912" s="42"/>
      <c r="C912" s="42"/>
      <c r="D912" s="42"/>
      <c r="E912" s="42"/>
      <c r="F912" s="42"/>
      <c r="G912" s="42"/>
      <c r="H912" s="42"/>
      <c r="I912" s="42"/>
      <c r="J912" s="42"/>
      <c r="K912" s="42"/>
      <c r="L912" s="42"/>
      <c r="M912" s="42"/>
      <c r="N912" s="42"/>
      <c r="O912" s="42"/>
      <c r="P912" s="42"/>
      <c r="Q912" s="42"/>
      <c r="R912" s="42"/>
      <c r="S912" s="42"/>
      <c r="T912" s="42"/>
      <c r="U912" s="42"/>
      <c r="V912" s="174"/>
      <c r="W912" s="42"/>
      <c r="X912" s="42"/>
      <c r="Y912" s="42"/>
      <c r="Z912" s="42"/>
      <c r="AA912" s="42"/>
      <c r="AB912" s="42"/>
      <c r="AC912" s="42"/>
      <c r="AD912" s="42"/>
    </row>
    <row r="913" ht="15.75" customHeight="1">
      <c r="A913" s="42"/>
      <c r="B913" s="42"/>
      <c r="C913" s="42"/>
      <c r="D913" s="42"/>
      <c r="E913" s="42"/>
      <c r="F913" s="42"/>
      <c r="G913" s="42"/>
      <c r="H913" s="42"/>
      <c r="I913" s="42"/>
      <c r="J913" s="42"/>
      <c r="K913" s="42"/>
      <c r="L913" s="42"/>
      <c r="M913" s="42"/>
      <c r="N913" s="42"/>
      <c r="O913" s="42"/>
      <c r="P913" s="42"/>
      <c r="Q913" s="42"/>
      <c r="R913" s="42"/>
      <c r="S913" s="42"/>
      <c r="T913" s="42"/>
      <c r="U913" s="42"/>
      <c r="V913" s="174"/>
      <c r="W913" s="42"/>
      <c r="X913" s="42"/>
      <c r="Y913" s="42"/>
      <c r="Z913" s="42"/>
      <c r="AA913" s="42"/>
      <c r="AB913" s="42"/>
      <c r="AC913" s="42"/>
      <c r="AD913" s="42"/>
    </row>
    <row r="914" ht="15.75" customHeight="1">
      <c r="A914" s="42"/>
      <c r="B914" s="42"/>
      <c r="C914" s="42"/>
      <c r="D914" s="42"/>
      <c r="E914" s="42"/>
      <c r="F914" s="42"/>
      <c r="G914" s="42"/>
      <c r="H914" s="42"/>
      <c r="I914" s="42"/>
      <c r="J914" s="42"/>
      <c r="K914" s="42"/>
      <c r="L914" s="42"/>
      <c r="M914" s="42"/>
      <c r="N914" s="42"/>
      <c r="O914" s="42"/>
      <c r="P914" s="42"/>
      <c r="Q914" s="42"/>
      <c r="R914" s="42"/>
      <c r="S914" s="42"/>
      <c r="T914" s="42"/>
      <c r="U914" s="42"/>
      <c r="V914" s="174"/>
      <c r="W914" s="42"/>
      <c r="X914" s="42"/>
      <c r="Y914" s="42"/>
      <c r="Z914" s="42"/>
      <c r="AA914" s="42"/>
      <c r="AB914" s="42"/>
      <c r="AC914" s="42"/>
      <c r="AD914" s="42"/>
    </row>
    <row r="915" ht="15.75" customHeight="1">
      <c r="A915" s="42"/>
      <c r="B915" s="42"/>
      <c r="C915" s="42"/>
      <c r="D915" s="42"/>
      <c r="E915" s="42"/>
      <c r="F915" s="42"/>
      <c r="G915" s="42"/>
      <c r="H915" s="42"/>
      <c r="I915" s="42"/>
      <c r="J915" s="42"/>
      <c r="K915" s="42"/>
      <c r="L915" s="42"/>
      <c r="M915" s="42"/>
      <c r="N915" s="42"/>
      <c r="O915" s="42"/>
      <c r="P915" s="42"/>
      <c r="Q915" s="42"/>
      <c r="R915" s="42"/>
      <c r="S915" s="42"/>
      <c r="T915" s="42"/>
      <c r="U915" s="42"/>
      <c r="V915" s="174"/>
      <c r="W915" s="42"/>
      <c r="X915" s="42"/>
      <c r="Y915" s="42"/>
      <c r="Z915" s="42"/>
      <c r="AA915" s="42"/>
      <c r="AB915" s="42"/>
      <c r="AC915" s="42"/>
      <c r="AD915" s="42"/>
    </row>
    <row r="916" ht="15.75" customHeight="1">
      <c r="A916" s="42"/>
      <c r="B916" s="42"/>
      <c r="C916" s="42"/>
      <c r="D916" s="42"/>
      <c r="E916" s="42"/>
      <c r="F916" s="42"/>
      <c r="G916" s="42"/>
      <c r="H916" s="42"/>
      <c r="I916" s="42"/>
      <c r="J916" s="42"/>
      <c r="K916" s="42"/>
      <c r="L916" s="42"/>
      <c r="M916" s="42"/>
      <c r="N916" s="42"/>
      <c r="O916" s="42"/>
      <c r="P916" s="42"/>
      <c r="Q916" s="42"/>
      <c r="R916" s="42"/>
      <c r="S916" s="42"/>
      <c r="T916" s="42"/>
      <c r="U916" s="42"/>
      <c r="V916" s="174"/>
      <c r="W916" s="42"/>
      <c r="X916" s="42"/>
      <c r="Y916" s="42"/>
      <c r="Z916" s="42"/>
      <c r="AA916" s="42"/>
      <c r="AB916" s="42"/>
      <c r="AC916" s="42"/>
      <c r="AD916" s="42"/>
    </row>
    <row r="917" ht="15.75" customHeight="1">
      <c r="A917" s="42"/>
      <c r="B917" s="42"/>
      <c r="C917" s="42"/>
      <c r="D917" s="42"/>
      <c r="E917" s="42"/>
      <c r="F917" s="42"/>
      <c r="G917" s="42"/>
      <c r="H917" s="42"/>
      <c r="I917" s="42"/>
      <c r="J917" s="42"/>
      <c r="K917" s="42"/>
      <c r="L917" s="42"/>
      <c r="M917" s="42"/>
      <c r="N917" s="42"/>
      <c r="O917" s="42"/>
      <c r="P917" s="42"/>
      <c r="Q917" s="42"/>
      <c r="R917" s="42"/>
      <c r="S917" s="42"/>
      <c r="T917" s="42"/>
      <c r="U917" s="42"/>
      <c r="V917" s="174"/>
      <c r="W917" s="42"/>
      <c r="X917" s="42"/>
      <c r="Y917" s="42"/>
      <c r="Z917" s="42"/>
      <c r="AA917" s="42"/>
      <c r="AB917" s="42"/>
      <c r="AC917" s="42"/>
      <c r="AD917" s="42"/>
    </row>
    <row r="918" ht="15.75" customHeight="1">
      <c r="A918" s="42"/>
      <c r="B918" s="42"/>
      <c r="C918" s="42"/>
      <c r="D918" s="42"/>
      <c r="E918" s="42"/>
      <c r="F918" s="42"/>
      <c r="G918" s="42"/>
      <c r="H918" s="42"/>
      <c r="I918" s="42"/>
      <c r="J918" s="42"/>
      <c r="K918" s="42"/>
      <c r="L918" s="42"/>
      <c r="M918" s="42"/>
      <c r="N918" s="42"/>
      <c r="O918" s="42"/>
      <c r="P918" s="42"/>
      <c r="Q918" s="42"/>
      <c r="R918" s="42"/>
      <c r="S918" s="42"/>
      <c r="T918" s="42"/>
      <c r="U918" s="42"/>
      <c r="V918" s="174"/>
      <c r="W918" s="42"/>
      <c r="X918" s="42"/>
      <c r="Y918" s="42"/>
      <c r="Z918" s="42"/>
      <c r="AA918" s="42"/>
      <c r="AB918" s="42"/>
      <c r="AC918" s="42"/>
      <c r="AD918" s="42"/>
    </row>
    <row r="919" ht="15.75" customHeight="1">
      <c r="A919" s="42"/>
      <c r="B919" s="42"/>
      <c r="C919" s="42"/>
      <c r="D919" s="42"/>
      <c r="E919" s="42"/>
      <c r="F919" s="42"/>
      <c r="G919" s="42"/>
      <c r="H919" s="42"/>
      <c r="I919" s="42"/>
      <c r="J919" s="42"/>
      <c r="K919" s="42"/>
      <c r="L919" s="42"/>
      <c r="M919" s="42"/>
      <c r="N919" s="42"/>
      <c r="O919" s="42"/>
      <c r="P919" s="42"/>
      <c r="Q919" s="42"/>
      <c r="R919" s="42"/>
      <c r="S919" s="42"/>
      <c r="T919" s="42"/>
      <c r="U919" s="42"/>
      <c r="V919" s="174"/>
      <c r="W919" s="42"/>
      <c r="X919" s="42"/>
      <c r="Y919" s="42"/>
      <c r="Z919" s="42"/>
      <c r="AA919" s="42"/>
      <c r="AB919" s="42"/>
      <c r="AC919" s="42"/>
      <c r="AD919" s="42"/>
    </row>
    <row r="920" ht="15.75" customHeight="1">
      <c r="A920" s="42"/>
      <c r="B920" s="42"/>
      <c r="C920" s="42"/>
      <c r="D920" s="42"/>
      <c r="E920" s="42"/>
      <c r="F920" s="42"/>
      <c r="G920" s="42"/>
      <c r="H920" s="42"/>
      <c r="I920" s="42"/>
      <c r="J920" s="42"/>
      <c r="K920" s="42"/>
      <c r="L920" s="42"/>
      <c r="M920" s="42"/>
      <c r="N920" s="42"/>
      <c r="O920" s="42"/>
      <c r="P920" s="42"/>
      <c r="Q920" s="42"/>
      <c r="R920" s="42"/>
      <c r="S920" s="42"/>
      <c r="T920" s="42"/>
      <c r="U920" s="42"/>
      <c r="V920" s="174"/>
      <c r="W920" s="42"/>
      <c r="X920" s="42"/>
      <c r="Y920" s="42"/>
      <c r="Z920" s="42"/>
      <c r="AA920" s="42"/>
      <c r="AB920" s="42"/>
      <c r="AC920" s="42"/>
      <c r="AD920" s="42"/>
    </row>
    <row r="921" ht="15.75" customHeight="1">
      <c r="A921" s="42"/>
      <c r="B921" s="42"/>
      <c r="C921" s="42"/>
      <c r="D921" s="42"/>
      <c r="E921" s="42"/>
      <c r="F921" s="42"/>
      <c r="G921" s="42"/>
      <c r="H921" s="42"/>
      <c r="I921" s="42"/>
      <c r="J921" s="42"/>
      <c r="K921" s="42"/>
      <c r="L921" s="42"/>
      <c r="M921" s="42"/>
      <c r="N921" s="42"/>
      <c r="O921" s="42"/>
      <c r="P921" s="42"/>
      <c r="Q921" s="42"/>
      <c r="R921" s="42"/>
      <c r="S921" s="42"/>
      <c r="T921" s="42"/>
      <c r="U921" s="42"/>
      <c r="V921" s="174"/>
      <c r="W921" s="42"/>
      <c r="X921" s="42"/>
      <c r="Y921" s="42"/>
      <c r="Z921" s="42"/>
      <c r="AA921" s="42"/>
      <c r="AB921" s="42"/>
      <c r="AC921" s="42"/>
      <c r="AD921" s="42"/>
    </row>
    <row r="922" ht="15.75" customHeight="1">
      <c r="A922" s="42"/>
      <c r="B922" s="42"/>
      <c r="C922" s="42"/>
      <c r="D922" s="42"/>
      <c r="E922" s="42"/>
      <c r="F922" s="42"/>
      <c r="G922" s="42"/>
      <c r="H922" s="42"/>
      <c r="I922" s="42"/>
      <c r="J922" s="42"/>
      <c r="K922" s="42"/>
      <c r="L922" s="42"/>
      <c r="M922" s="42"/>
      <c r="N922" s="42"/>
      <c r="O922" s="42"/>
      <c r="P922" s="42"/>
      <c r="Q922" s="42"/>
      <c r="R922" s="42"/>
      <c r="S922" s="42"/>
      <c r="T922" s="42"/>
      <c r="U922" s="42"/>
      <c r="V922" s="174"/>
      <c r="W922" s="42"/>
      <c r="X922" s="42"/>
      <c r="Y922" s="42"/>
      <c r="Z922" s="42"/>
      <c r="AA922" s="42"/>
      <c r="AB922" s="42"/>
      <c r="AC922" s="42"/>
      <c r="AD922" s="42"/>
    </row>
    <row r="923" ht="15.75" customHeight="1">
      <c r="A923" s="42"/>
      <c r="B923" s="42"/>
      <c r="C923" s="42"/>
      <c r="D923" s="42"/>
      <c r="E923" s="42"/>
      <c r="F923" s="42"/>
      <c r="G923" s="42"/>
      <c r="H923" s="42"/>
      <c r="I923" s="42"/>
      <c r="J923" s="42"/>
      <c r="K923" s="42"/>
      <c r="L923" s="42"/>
      <c r="M923" s="42"/>
      <c r="N923" s="42"/>
      <c r="O923" s="42"/>
      <c r="P923" s="42"/>
      <c r="Q923" s="42"/>
      <c r="R923" s="42"/>
      <c r="S923" s="42"/>
      <c r="T923" s="42"/>
      <c r="U923" s="42"/>
      <c r="V923" s="174"/>
      <c r="W923" s="42"/>
      <c r="X923" s="42"/>
      <c r="Y923" s="42"/>
      <c r="Z923" s="42"/>
      <c r="AA923" s="42"/>
      <c r="AB923" s="42"/>
      <c r="AC923" s="42"/>
      <c r="AD923" s="42"/>
    </row>
    <row r="924" ht="15.75" customHeight="1">
      <c r="A924" s="42"/>
      <c r="B924" s="42"/>
      <c r="C924" s="42"/>
      <c r="D924" s="42"/>
      <c r="E924" s="42"/>
      <c r="F924" s="42"/>
      <c r="G924" s="42"/>
      <c r="H924" s="42"/>
      <c r="I924" s="42"/>
      <c r="J924" s="42"/>
      <c r="K924" s="42"/>
      <c r="L924" s="42"/>
      <c r="M924" s="42"/>
      <c r="N924" s="42"/>
      <c r="O924" s="42"/>
      <c r="P924" s="42"/>
      <c r="Q924" s="42"/>
      <c r="R924" s="42"/>
      <c r="S924" s="42"/>
      <c r="T924" s="42"/>
      <c r="U924" s="42"/>
      <c r="V924" s="174"/>
      <c r="W924" s="42"/>
      <c r="X924" s="42"/>
      <c r="Y924" s="42"/>
      <c r="Z924" s="42"/>
      <c r="AA924" s="42"/>
      <c r="AB924" s="42"/>
      <c r="AC924" s="42"/>
      <c r="AD924" s="42"/>
    </row>
    <row r="925" ht="15.75" customHeight="1">
      <c r="A925" s="42"/>
      <c r="B925" s="42"/>
      <c r="C925" s="42"/>
      <c r="D925" s="42"/>
      <c r="E925" s="42"/>
      <c r="F925" s="42"/>
      <c r="G925" s="42"/>
      <c r="H925" s="42"/>
      <c r="I925" s="42"/>
      <c r="J925" s="42"/>
      <c r="K925" s="42"/>
      <c r="L925" s="42"/>
      <c r="M925" s="42"/>
      <c r="N925" s="42"/>
      <c r="O925" s="42"/>
      <c r="P925" s="42"/>
      <c r="Q925" s="42"/>
      <c r="R925" s="42"/>
      <c r="S925" s="42"/>
      <c r="T925" s="42"/>
      <c r="U925" s="42"/>
      <c r="V925" s="174"/>
      <c r="W925" s="42"/>
      <c r="X925" s="42"/>
      <c r="Y925" s="42"/>
      <c r="Z925" s="42"/>
      <c r="AA925" s="42"/>
      <c r="AB925" s="42"/>
      <c r="AC925" s="42"/>
      <c r="AD925" s="42"/>
    </row>
    <row r="926" ht="15.75" customHeight="1">
      <c r="A926" s="42"/>
      <c r="B926" s="42"/>
      <c r="C926" s="42"/>
      <c r="D926" s="42"/>
      <c r="E926" s="42"/>
      <c r="F926" s="42"/>
      <c r="G926" s="42"/>
      <c r="H926" s="42"/>
      <c r="I926" s="42"/>
      <c r="J926" s="42"/>
      <c r="K926" s="42"/>
      <c r="L926" s="42"/>
      <c r="M926" s="42"/>
      <c r="N926" s="42"/>
      <c r="O926" s="42"/>
      <c r="P926" s="42"/>
      <c r="Q926" s="42"/>
      <c r="R926" s="42"/>
      <c r="S926" s="42"/>
      <c r="T926" s="42"/>
      <c r="U926" s="42"/>
      <c r="V926" s="174"/>
      <c r="W926" s="42"/>
      <c r="X926" s="42"/>
      <c r="Y926" s="42"/>
      <c r="Z926" s="42"/>
      <c r="AA926" s="42"/>
      <c r="AB926" s="42"/>
      <c r="AC926" s="42"/>
      <c r="AD926" s="42"/>
    </row>
    <row r="927" ht="15.75" customHeight="1">
      <c r="A927" s="42"/>
      <c r="B927" s="42"/>
      <c r="C927" s="42"/>
      <c r="D927" s="42"/>
      <c r="E927" s="42"/>
      <c r="F927" s="42"/>
      <c r="G927" s="42"/>
      <c r="H927" s="42"/>
      <c r="I927" s="42"/>
      <c r="J927" s="42"/>
      <c r="K927" s="42"/>
      <c r="L927" s="42"/>
      <c r="M927" s="42"/>
      <c r="N927" s="42"/>
      <c r="O927" s="42"/>
      <c r="P927" s="42"/>
      <c r="Q927" s="42"/>
      <c r="R927" s="42"/>
      <c r="S927" s="42"/>
      <c r="T927" s="42"/>
      <c r="U927" s="42"/>
      <c r="V927" s="174"/>
      <c r="W927" s="42"/>
      <c r="X927" s="42"/>
      <c r="Y927" s="42"/>
      <c r="Z927" s="42"/>
      <c r="AA927" s="42"/>
      <c r="AB927" s="42"/>
      <c r="AC927" s="42"/>
      <c r="AD927" s="42"/>
    </row>
    <row r="928" ht="15.75" customHeight="1">
      <c r="A928" s="42"/>
      <c r="B928" s="42"/>
      <c r="C928" s="42"/>
      <c r="D928" s="42"/>
      <c r="E928" s="42"/>
      <c r="F928" s="42"/>
      <c r="G928" s="42"/>
      <c r="H928" s="42"/>
      <c r="I928" s="42"/>
      <c r="J928" s="42"/>
      <c r="K928" s="42"/>
      <c r="L928" s="42"/>
      <c r="M928" s="42"/>
      <c r="N928" s="42"/>
      <c r="O928" s="42"/>
      <c r="P928" s="42"/>
      <c r="Q928" s="42"/>
      <c r="R928" s="42"/>
      <c r="S928" s="42"/>
      <c r="T928" s="42"/>
      <c r="U928" s="42"/>
      <c r="V928" s="174"/>
      <c r="W928" s="42"/>
      <c r="X928" s="42"/>
      <c r="Y928" s="42"/>
      <c r="Z928" s="42"/>
      <c r="AA928" s="42"/>
      <c r="AB928" s="42"/>
      <c r="AC928" s="42"/>
      <c r="AD928" s="42"/>
    </row>
    <row r="929" ht="15.75" customHeight="1">
      <c r="A929" s="42"/>
      <c r="B929" s="42"/>
      <c r="C929" s="42"/>
      <c r="D929" s="42"/>
      <c r="E929" s="42"/>
      <c r="F929" s="42"/>
      <c r="G929" s="42"/>
      <c r="H929" s="42"/>
      <c r="I929" s="42"/>
      <c r="J929" s="42"/>
      <c r="K929" s="42"/>
      <c r="L929" s="42"/>
      <c r="M929" s="42"/>
      <c r="N929" s="42"/>
      <c r="O929" s="42"/>
      <c r="P929" s="42"/>
      <c r="Q929" s="42"/>
      <c r="R929" s="42"/>
      <c r="S929" s="42"/>
      <c r="T929" s="42"/>
      <c r="U929" s="42"/>
      <c r="V929" s="174"/>
      <c r="W929" s="42"/>
      <c r="X929" s="42"/>
      <c r="Y929" s="42"/>
      <c r="Z929" s="42"/>
      <c r="AA929" s="42"/>
      <c r="AB929" s="42"/>
      <c r="AC929" s="42"/>
      <c r="AD929" s="42"/>
    </row>
    <row r="930" ht="15.75" customHeight="1">
      <c r="A930" s="42"/>
      <c r="B930" s="42"/>
      <c r="C930" s="42"/>
      <c r="D930" s="42"/>
      <c r="E930" s="42"/>
      <c r="F930" s="42"/>
      <c r="G930" s="42"/>
      <c r="H930" s="42"/>
      <c r="I930" s="42"/>
      <c r="J930" s="42"/>
      <c r="K930" s="42"/>
      <c r="L930" s="42"/>
      <c r="M930" s="42"/>
      <c r="N930" s="42"/>
      <c r="O930" s="42"/>
      <c r="P930" s="42"/>
      <c r="Q930" s="42"/>
      <c r="R930" s="42"/>
      <c r="S930" s="42"/>
      <c r="T930" s="42"/>
      <c r="U930" s="42"/>
      <c r="V930" s="174"/>
      <c r="W930" s="42"/>
      <c r="X930" s="42"/>
      <c r="Y930" s="42"/>
      <c r="Z930" s="42"/>
      <c r="AA930" s="42"/>
      <c r="AB930" s="42"/>
      <c r="AC930" s="42"/>
      <c r="AD930" s="42"/>
    </row>
    <row r="931" ht="15.75" customHeight="1">
      <c r="A931" s="42"/>
      <c r="B931" s="42"/>
      <c r="C931" s="42"/>
      <c r="D931" s="42"/>
      <c r="E931" s="42"/>
      <c r="F931" s="42"/>
      <c r="G931" s="42"/>
      <c r="H931" s="42"/>
      <c r="I931" s="42"/>
      <c r="J931" s="42"/>
      <c r="K931" s="42"/>
      <c r="L931" s="42"/>
      <c r="M931" s="42"/>
      <c r="N931" s="42"/>
      <c r="O931" s="42"/>
      <c r="P931" s="42"/>
      <c r="Q931" s="42"/>
      <c r="R931" s="42"/>
      <c r="S931" s="42"/>
      <c r="T931" s="42"/>
      <c r="U931" s="42"/>
      <c r="V931" s="174"/>
      <c r="W931" s="42"/>
      <c r="X931" s="42"/>
      <c r="Y931" s="42"/>
      <c r="Z931" s="42"/>
      <c r="AA931" s="42"/>
      <c r="AB931" s="42"/>
      <c r="AC931" s="42"/>
      <c r="AD931" s="42"/>
    </row>
    <row r="932" ht="15.75" customHeight="1">
      <c r="A932" s="42"/>
      <c r="B932" s="42"/>
      <c r="C932" s="42"/>
      <c r="D932" s="42"/>
      <c r="E932" s="42"/>
      <c r="F932" s="42"/>
      <c r="G932" s="42"/>
      <c r="H932" s="42"/>
      <c r="I932" s="42"/>
      <c r="J932" s="42"/>
      <c r="K932" s="42"/>
      <c r="L932" s="42"/>
      <c r="M932" s="42"/>
      <c r="N932" s="42"/>
      <c r="O932" s="42"/>
      <c r="P932" s="42"/>
      <c r="Q932" s="42"/>
      <c r="R932" s="42"/>
      <c r="S932" s="42"/>
      <c r="T932" s="42"/>
      <c r="U932" s="42"/>
      <c r="V932" s="174"/>
      <c r="W932" s="42"/>
      <c r="X932" s="42"/>
      <c r="Y932" s="42"/>
      <c r="Z932" s="42"/>
      <c r="AA932" s="42"/>
      <c r="AB932" s="42"/>
      <c r="AC932" s="42"/>
      <c r="AD932" s="42"/>
    </row>
    <row r="933" ht="15.75" customHeight="1">
      <c r="A933" s="42"/>
      <c r="B933" s="42"/>
      <c r="C933" s="42"/>
      <c r="D933" s="42"/>
      <c r="E933" s="42"/>
      <c r="F933" s="42"/>
      <c r="G933" s="42"/>
      <c r="H933" s="42"/>
      <c r="I933" s="42"/>
      <c r="J933" s="42"/>
      <c r="K933" s="42"/>
      <c r="L933" s="42"/>
      <c r="M933" s="42"/>
      <c r="N933" s="42"/>
      <c r="O933" s="42"/>
      <c r="P933" s="42"/>
      <c r="Q933" s="42"/>
      <c r="R933" s="42"/>
      <c r="S933" s="42"/>
      <c r="T933" s="42"/>
      <c r="U933" s="42"/>
      <c r="V933" s="174"/>
      <c r="W933" s="42"/>
      <c r="X933" s="42"/>
      <c r="Y933" s="42"/>
      <c r="Z933" s="42"/>
      <c r="AA933" s="42"/>
      <c r="AB933" s="42"/>
      <c r="AC933" s="42"/>
      <c r="AD933" s="42"/>
    </row>
    <row r="934" ht="15.75" customHeight="1">
      <c r="A934" s="42"/>
      <c r="B934" s="42"/>
      <c r="C934" s="42"/>
      <c r="D934" s="42"/>
      <c r="E934" s="42"/>
      <c r="F934" s="42"/>
      <c r="G934" s="42"/>
      <c r="H934" s="42"/>
      <c r="I934" s="42"/>
      <c r="J934" s="42"/>
      <c r="K934" s="42"/>
      <c r="L934" s="42"/>
      <c r="M934" s="42"/>
      <c r="N934" s="42"/>
      <c r="O934" s="42"/>
      <c r="P934" s="42"/>
      <c r="Q934" s="42"/>
      <c r="R934" s="42"/>
      <c r="S934" s="42"/>
      <c r="T934" s="42"/>
      <c r="U934" s="42"/>
      <c r="V934" s="174"/>
      <c r="W934" s="42"/>
      <c r="X934" s="42"/>
      <c r="Y934" s="42"/>
      <c r="Z934" s="42"/>
      <c r="AA934" s="42"/>
      <c r="AB934" s="42"/>
      <c r="AC934" s="42"/>
      <c r="AD934" s="42"/>
    </row>
    <row r="935" ht="15.75" customHeight="1">
      <c r="A935" s="42"/>
      <c r="B935" s="42"/>
      <c r="C935" s="42"/>
      <c r="D935" s="42"/>
      <c r="E935" s="42"/>
      <c r="F935" s="42"/>
      <c r="G935" s="42"/>
      <c r="H935" s="42"/>
      <c r="I935" s="42"/>
      <c r="J935" s="42"/>
      <c r="K935" s="42"/>
      <c r="L935" s="42"/>
      <c r="M935" s="42"/>
      <c r="N935" s="42"/>
      <c r="O935" s="42"/>
      <c r="P935" s="42"/>
      <c r="Q935" s="42"/>
      <c r="R935" s="42"/>
      <c r="S935" s="42"/>
      <c r="T935" s="42"/>
      <c r="U935" s="42"/>
      <c r="V935" s="174"/>
      <c r="W935" s="42"/>
      <c r="X935" s="42"/>
      <c r="Y935" s="42"/>
      <c r="Z935" s="42"/>
      <c r="AA935" s="42"/>
      <c r="AB935" s="42"/>
      <c r="AC935" s="42"/>
      <c r="AD935" s="42"/>
    </row>
    <row r="936" ht="15.75" customHeight="1">
      <c r="A936" s="42"/>
      <c r="B936" s="42"/>
      <c r="C936" s="42"/>
      <c r="D936" s="42"/>
      <c r="E936" s="42"/>
      <c r="F936" s="42"/>
      <c r="G936" s="42"/>
      <c r="H936" s="42"/>
      <c r="I936" s="42"/>
      <c r="J936" s="42"/>
      <c r="K936" s="42"/>
      <c r="L936" s="42"/>
      <c r="M936" s="42"/>
      <c r="N936" s="42"/>
      <c r="O936" s="42"/>
      <c r="P936" s="42"/>
      <c r="Q936" s="42"/>
      <c r="R936" s="42"/>
      <c r="S936" s="42"/>
      <c r="T936" s="42"/>
      <c r="U936" s="42"/>
      <c r="V936" s="174"/>
      <c r="W936" s="42"/>
      <c r="X936" s="42"/>
      <c r="Y936" s="42"/>
      <c r="Z936" s="42"/>
      <c r="AA936" s="42"/>
      <c r="AB936" s="42"/>
      <c r="AC936" s="42"/>
      <c r="AD936" s="42"/>
    </row>
    <row r="937" ht="15.75" customHeight="1">
      <c r="A937" s="42"/>
      <c r="B937" s="42"/>
      <c r="C937" s="42"/>
      <c r="D937" s="42"/>
      <c r="E937" s="42"/>
      <c r="F937" s="42"/>
      <c r="G937" s="42"/>
      <c r="H937" s="42"/>
      <c r="I937" s="42"/>
      <c r="J937" s="42"/>
      <c r="K937" s="42"/>
      <c r="L937" s="42"/>
      <c r="M937" s="42"/>
      <c r="N937" s="42"/>
      <c r="O937" s="42"/>
      <c r="P937" s="42"/>
      <c r="Q937" s="42"/>
      <c r="R937" s="42"/>
      <c r="S937" s="42"/>
      <c r="T937" s="42"/>
      <c r="U937" s="42"/>
      <c r="V937" s="174"/>
      <c r="W937" s="42"/>
      <c r="X937" s="42"/>
      <c r="Y937" s="42"/>
      <c r="Z937" s="42"/>
      <c r="AA937" s="42"/>
      <c r="AB937" s="42"/>
      <c r="AC937" s="42"/>
      <c r="AD937" s="42"/>
    </row>
    <row r="938" ht="15.75" customHeight="1">
      <c r="A938" s="42"/>
      <c r="B938" s="42"/>
      <c r="C938" s="42"/>
      <c r="D938" s="42"/>
      <c r="E938" s="42"/>
      <c r="F938" s="42"/>
      <c r="G938" s="42"/>
      <c r="H938" s="42"/>
      <c r="I938" s="42"/>
      <c r="J938" s="42"/>
      <c r="K938" s="42"/>
      <c r="L938" s="42"/>
      <c r="M938" s="42"/>
      <c r="N938" s="42"/>
      <c r="O938" s="42"/>
      <c r="P938" s="42"/>
      <c r="Q938" s="42"/>
      <c r="R938" s="42"/>
      <c r="S938" s="42"/>
      <c r="T938" s="42"/>
      <c r="U938" s="42"/>
      <c r="V938" s="174"/>
      <c r="W938" s="42"/>
      <c r="X938" s="42"/>
      <c r="Y938" s="42"/>
      <c r="Z938" s="42"/>
      <c r="AA938" s="42"/>
      <c r="AB938" s="42"/>
      <c r="AC938" s="42"/>
      <c r="AD938" s="42"/>
    </row>
    <row r="939" ht="15.75" customHeight="1">
      <c r="A939" s="42"/>
      <c r="B939" s="42"/>
      <c r="C939" s="42"/>
      <c r="D939" s="42"/>
      <c r="E939" s="42"/>
      <c r="F939" s="42"/>
      <c r="G939" s="42"/>
      <c r="H939" s="42"/>
      <c r="I939" s="42"/>
      <c r="J939" s="42"/>
      <c r="K939" s="42"/>
      <c r="L939" s="42"/>
      <c r="M939" s="42"/>
      <c r="N939" s="42"/>
      <c r="O939" s="42"/>
      <c r="P939" s="42"/>
      <c r="Q939" s="42"/>
      <c r="R939" s="42"/>
      <c r="S939" s="42"/>
      <c r="T939" s="42"/>
      <c r="U939" s="42"/>
      <c r="V939" s="174"/>
      <c r="W939" s="42"/>
      <c r="X939" s="42"/>
      <c r="Y939" s="42"/>
      <c r="Z939" s="42"/>
      <c r="AA939" s="42"/>
      <c r="AB939" s="42"/>
      <c r="AC939" s="42"/>
      <c r="AD939" s="42"/>
    </row>
    <row r="940" ht="15.75" customHeight="1">
      <c r="A940" s="42"/>
      <c r="B940" s="42"/>
      <c r="C940" s="42"/>
      <c r="D940" s="42"/>
      <c r="E940" s="42"/>
      <c r="F940" s="42"/>
      <c r="G940" s="42"/>
      <c r="H940" s="42"/>
      <c r="I940" s="42"/>
      <c r="J940" s="42"/>
      <c r="K940" s="42"/>
      <c r="L940" s="42"/>
      <c r="M940" s="42"/>
      <c r="N940" s="42"/>
      <c r="O940" s="42"/>
      <c r="P940" s="42"/>
      <c r="Q940" s="42"/>
      <c r="R940" s="42"/>
      <c r="S940" s="42"/>
      <c r="T940" s="42"/>
      <c r="U940" s="42"/>
      <c r="V940" s="174"/>
      <c r="W940" s="42"/>
      <c r="X940" s="42"/>
      <c r="Y940" s="42"/>
      <c r="Z940" s="42"/>
      <c r="AA940" s="42"/>
      <c r="AB940" s="42"/>
      <c r="AC940" s="42"/>
      <c r="AD940" s="42"/>
    </row>
    <row r="941" ht="15.75" customHeight="1">
      <c r="A941" s="42"/>
      <c r="B941" s="42"/>
      <c r="C941" s="42"/>
      <c r="D941" s="42"/>
      <c r="E941" s="42"/>
      <c r="F941" s="42"/>
      <c r="G941" s="42"/>
      <c r="H941" s="42"/>
      <c r="I941" s="42"/>
      <c r="J941" s="42"/>
      <c r="K941" s="42"/>
      <c r="L941" s="42"/>
      <c r="M941" s="42"/>
      <c r="N941" s="42"/>
      <c r="O941" s="42"/>
      <c r="P941" s="42"/>
      <c r="Q941" s="42"/>
      <c r="R941" s="42"/>
      <c r="S941" s="42"/>
      <c r="T941" s="42"/>
      <c r="U941" s="42"/>
      <c r="V941" s="174"/>
      <c r="W941" s="42"/>
      <c r="X941" s="42"/>
      <c r="Y941" s="42"/>
      <c r="Z941" s="42"/>
      <c r="AA941" s="42"/>
      <c r="AB941" s="42"/>
      <c r="AC941" s="42"/>
      <c r="AD941" s="42"/>
    </row>
    <row r="942" ht="15.75" customHeight="1">
      <c r="A942" s="42"/>
      <c r="B942" s="42"/>
      <c r="C942" s="42"/>
      <c r="D942" s="42"/>
      <c r="E942" s="42"/>
      <c r="F942" s="42"/>
      <c r="G942" s="42"/>
      <c r="H942" s="42"/>
      <c r="I942" s="42"/>
      <c r="J942" s="42"/>
      <c r="K942" s="42"/>
      <c r="L942" s="42"/>
      <c r="M942" s="42"/>
      <c r="N942" s="42"/>
      <c r="O942" s="42"/>
      <c r="P942" s="42"/>
      <c r="Q942" s="42"/>
      <c r="R942" s="42"/>
      <c r="S942" s="42"/>
      <c r="T942" s="42"/>
      <c r="U942" s="42"/>
      <c r="V942" s="174"/>
      <c r="W942" s="42"/>
      <c r="X942" s="42"/>
      <c r="Y942" s="42"/>
      <c r="Z942" s="42"/>
      <c r="AA942" s="42"/>
      <c r="AB942" s="42"/>
      <c r="AC942" s="42"/>
      <c r="AD942" s="42"/>
    </row>
    <row r="943" ht="15.75" customHeight="1">
      <c r="A943" s="42"/>
      <c r="B943" s="42"/>
      <c r="C943" s="42"/>
      <c r="D943" s="42"/>
      <c r="E943" s="42"/>
      <c r="F943" s="42"/>
      <c r="G943" s="42"/>
      <c r="H943" s="42"/>
      <c r="I943" s="42"/>
      <c r="J943" s="42"/>
      <c r="K943" s="42"/>
      <c r="L943" s="42"/>
      <c r="M943" s="42"/>
      <c r="N943" s="42"/>
      <c r="O943" s="42"/>
      <c r="P943" s="42"/>
      <c r="Q943" s="42"/>
      <c r="R943" s="42"/>
      <c r="S943" s="42"/>
      <c r="T943" s="42"/>
      <c r="U943" s="42"/>
      <c r="V943" s="174"/>
      <c r="W943" s="42"/>
      <c r="X943" s="42"/>
      <c r="Y943" s="42"/>
      <c r="Z943" s="42"/>
      <c r="AA943" s="42"/>
      <c r="AB943" s="42"/>
      <c r="AC943" s="42"/>
      <c r="AD943" s="42"/>
    </row>
    <row r="944" ht="15.75" customHeight="1">
      <c r="A944" s="42"/>
      <c r="B944" s="42"/>
      <c r="C944" s="42"/>
      <c r="D944" s="42"/>
      <c r="E944" s="42"/>
      <c r="F944" s="42"/>
      <c r="G944" s="42"/>
      <c r="H944" s="42"/>
      <c r="I944" s="42"/>
      <c r="J944" s="42"/>
      <c r="K944" s="42"/>
      <c r="L944" s="42"/>
      <c r="M944" s="42"/>
      <c r="N944" s="42"/>
      <c r="O944" s="42"/>
      <c r="P944" s="42"/>
      <c r="Q944" s="42"/>
      <c r="R944" s="42"/>
      <c r="S944" s="42"/>
      <c r="T944" s="42"/>
      <c r="U944" s="42"/>
      <c r="V944" s="174"/>
      <c r="W944" s="42"/>
      <c r="X944" s="42"/>
      <c r="Y944" s="42"/>
      <c r="Z944" s="42"/>
      <c r="AA944" s="42"/>
      <c r="AB944" s="42"/>
      <c r="AC944" s="42"/>
      <c r="AD944" s="42"/>
    </row>
    <row r="945" ht="15.75" customHeight="1">
      <c r="A945" s="42"/>
      <c r="B945" s="42"/>
      <c r="C945" s="42"/>
      <c r="D945" s="42"/>
      <c r="E945" s="42"/>
      <c r="F945" s="42"/>
      <c r="G945" s="42"/>
      <c r="H945" s="42"/>
      <c r="I945" s="42"/>
      <c r="J945" s="42"/>
      <c r="K945" s="42"/>
      <c r="L945" s="42"/>
      <c r="M945" s="42"/>
      <c r="N945" s="42"/>
      <c r="O945" s="42"/>
      <c r="P945" s="42"/>
      <c r="Q945" s="42"/>
      <c r="R945" s="42"/>
      <c r="S945" s="42"/>
      <c r="T945" s="42"/>
      <c r="U945" s="42"/>
      <c r="V945" s="174"/>
      <c r="W945" s="42"/>
      <c r="X945" s="42"/>
      <c r="Y945" s="42"/>
      <c r="Z945" s="42"/>
      <c r="AA945" s="42"/>
      <c r="AB945" s="42"/>
      <c r="AC945" s="42"/>
      <c r="AD945" s="42"/>
    </row>
    <row r="946" ht="15.75" customHeight="1">
      <c r="A946" s="42"/>
      <c r="B946" s="42"/>
      <c r="C946" s="42"/>
      <c r="D946" s="42"/>
      <c r="E946" s="42"/>
      <c r="F946" s="42"/>
      <c r="G946" s="42"/>
      <c r="H946" s="42"/>
      <c r="I946" s="42"/>
      <c r="J946" s="42"/>
      <c r="K946" s="42"/>
      <c r="L946" s="42"/>
      <c r="M946" s="42"/>
      <c r="N946" s="42"/>
      <c r="O946" s="42"/>
      <c r="P946" s="42"/>
      <c r="Q946" s="42"/>
      <c r="R946" s="42"/>
      <c r="S946" s="42"/>
      <c r="T946" s="42"/>
      <c r="U946" s="42"/>
      <c r="V946" s="174"/>
      <c r="W946" s="42"/>
      <c r="X946" s="42"/>
      <c r="Y946" s="42"/>
      <c r="Z946" s="42"/>
      <c r="AA946" s="42"/>
      <c r="AB946" s="42"/>
      <c r="AC946" s="42"/>
      <c r="AD946" s="42"/>
    </row>
    <row r="947" ht="15.75" customHeight="1">
      <c r="A947" s="42"/>
      <c r="B947" s="42"/>
      <c r="C947" s="42"/>
      <c r="D947" s="42"/>
      <c r="E947" s="42"/>
      <c r="F947" s="42"/>
      <c r="G947" s="42"/>
      <c r="H947" s="42"/>
      <c r="I947" s="42"/>
      <c r="J947" s="42"/>
      <c r="K947" s="42"/>
      <c r="L947" s="42"/>
      <c r="M947" s="42"/>
      <c r="N947" s="42"/>
      <c r="O947" s="42"/>
      <c r="P947" s="42"/>
      <c r="Q947" s="42"/>
      <c r="R947" s="42"/>
      <c r="S947" s="42"/>
      <c r="T947" s="42"/>
      <c r="U947" s="42"/>
      <c r="V947" s="174"/>
      <c r="W947" s="42"/>
      <c r="X947" s="42"/>
      <c r="Y947" s="42"/>
      <c r="Z947" s="42"/>
      <c r="AA947" s="42"/>
      <c r="AB947" s="42"/>
      <c r="AC947" s="42"/>
      <c r="AD947" s="42"/>
    </row>
    <row r="948" ht="15.75" customHeight="1">
      <c r="A948" s="42"/>
      <c r="B948" s="42"/>
      <c r="C948" s="42"/>
      <c r="D948" s="42"/>
      <c r="E948" s="42"/>
      <c r="F948" s="42"/>
      <c r="G948" s="42"/>
      <c r="H948" s="42"/>
      <c r="I948" s="42"/>
      <c r="J948" s="42"/>
      <c r="K948" s="42"/>
      <c r="L948" s="42"/>
      <c r="M948" s="42"/>
      <c r="N948" s="42"/>
      <c r="O948" s="42"/>
      <c r="P948" s="42"/>
      <c r="Q948" s="42"/>
      <c r="R948" s="42"/>
      <c r="S948" s="42"/>
      <c r="T948" s="42"/>
      <c r="U948" s="42"/>
      <c r="V948" s="174"/>
      <c r="W948" s="42"/>
      <c r="X948" s="42"/>
      <c r="Y948" s="42"/>
      <c r="Z948" s="42"/>
      <c r="AA948" s="42"/>
      <c r="AB948" s="42"/>
      <c r="AC948" s="42"/>
      <c r="AD948" s="42"/>
    </row>
    <row r="949" ht="15.75" customHeight="1">
      <c r="A949" s="42"/>
      <c r="B949" s="42"/>
      <c r="C949" s="42"/>
      <c r="D949" s="42"/>
      <c r="E949" s="42"/>
      <c r="F949" s="42"/>
      <c r="G949" s="42"/>
      <c r="H949" s="42"/>
      <c r="I949" s="42"/>
      <c r="J949" s="42"/>
      <c r="K949" s="42"/>
      <c r="L949" s="42"/>
      <c r="M949" s="42"/>
      <c r="N949" s="42"/>
      <c r="O949" s="42"/>
      <c r="P949" s="42"/>
      <c r="Q949" s="42"/>
      <c r="R949" s="42"/>
      <c r="S949" s="42"/>
      <c r="T949" s="42"/>
      <c r="U949" s="42"/>
      <c r="V949" s="174"/>
      <c r="W949" s="42"/>
      <c r="X949" s="42"/>
      <c r="Y949" s="42"/>
      <c r="Z949" s="42"/>
      <c r="AA949" s="42"/>
      <c r="AB949" s="42"/>
      <c r="AC949" s="42"/>
      <c r="AD949" s="42"/>
    </row>
    <row r="950" ht="15.75" customHeight="1">
      <c r="A950" s="42"/>
      <c r="B950" s="42"/>
      <c r="C950" s="42"/>
      <c r="D950" s="42"/>
      <c r="E950" s="42"/>
      <c r="F950" s="42"/>
      <c r="G950" s="42"/>
      <c r="H950" s="42"/>
      <c r="I950" s="42"/>
      <c r="J950" s="42"/>
      <c r="K950" s="42"/>
      <c r="L950" s="42"/>
      <c r="M950" s="42"/>
      <c r="N950" s="42"/>
      <c r="O950" s="42"/>
      <c r="P950" s="42"/>
      <c r="Q950" s="42"/>
      <c r="R950" s="42"/>
      <c r="S950" s="42"/>
      <c r="T950" s="42"/>
      <c r="U950" s="42"/>
      <c r="V950" s="174"/>
      <c r="W950" s="42"/>
      <c r="X950" s="42"/>
      <c r="Y950" s="42"/>
      <c r="Z950" s="42"/>
      <c r="AA950" s="42"/>
      <c r="AB950" s="42"/>
      <c r="AC950" s="42"/>
      <c r="AD950" s="42"/>
    </row>
    <row r="951" ht="15.75" customHeight="1">
      <c r="A951" s="42"/>
      <c r="B951" s="42"/>
      <c r="C951" s="42"/>
      <c r="D951" s="42"/>
      <c r="E951" s="42"/>
      <c r="F951" s="42"/>
      <c r="G951" s="42"/>
      <c r="H951" s="42"/>
      <c r="I951" s="42"/>
      <c r="J951" s="42"/>
      <c r="K951" s="42"/>
      <c r="L951" s="42"/>
      <c r="M951" s="42"/>
      <c r="N951" s="42"/>
      <c r="O951" s="42"/>
      <c r="P951" s="42"/>
      <c r="Q951" s="42"/>
      <c r="R951" s="42"/>
      <c r="S951" s="42"/>
      <c r="T951" s="42"/>
      <c r="U951" s="42"/>
      <c r="V951" s="174"/>
      <c r="W951" s="42"/>
      <c r="X951" s="42"/>
      <c r="Y951" s="42"/>
      <c r="Z951" s="42"/>
      <c r="AA951" s="42"/>
      <c r="AB951" s="42"/>
      <c r="AC951" s="42"/>
      <c r="AD951" s="42"/>
    </row>
    <row r="952" ht="15.75" customHeight="1">
      <c r="A952" s="42"/>
      <c r="B952" s="42"/>
      <c r="C952" s="42"/>
      <c r="D952" s="42"/>
      <c r="E952" s="42"/>
      <c r="F952" s="42"/>
      <c r="G952" s="42"/>
      <c r="H952" s="42"/>
      <c r="I952" s="42"/>
      <c r="J952" s="42"/>
      <c r="K952" s="42"/>
      <c r="L952" s="42"/>
      <c r="M952" s="42"/>
      <c r="N952" s="42"/>
      <c r="O952" s="42"/>
      <c r="P952" s="42"/>
      <c r="Q952" s="42"/>
      <c r="R952" s="42"/>
      <c r="S952" s="42"/>
      <c r="T952" s="42"/>
      <c r="U952" s="42"/>
      <c r="V952" s="174"/>
      <c r="W952" s="42"/>
      <c r="X952" s="42"/>
      <c r="Y952" s="42"/>
      <c r="Z952" s="42"/>
      <c r="AA952" s="42"/>
      <c r="AB952" s="42"/>
      <c r="AC952" s="42"/>
      <c r="AD952" s="42"/>
    </row>
    <row r="953" ht="15.75" customHeight="1">
      <c r="A953" s="42"/>
      <c r="B953" s="42"/>
      <c r="C953" s="42"/>
      <c r="D953" s="42"/>
      <c r="E953" s="42"/>
      <c r="F953" s="42"/>
      <c r="G953" s="42"/>
      <c r="H953" s="42"/>
      <c r="I953" s="42"/>
      <c r="J953" s="42"/>
      <c r="K953" s="42"/>
      <c r="L953" s="42"/>
      <c r="M953" s="42"/>
      <c r="N953" s="42"/>
      <c r="O953" s="42"/>
      <c r="P953" s="42"/>
      <c r="Q953" s="42"/>
      <c r="R953" s="42"/>
      <c r="S953" s="42"/>
      <c r="T953" s="42"/>
      <c r="U953" s="42"/>
      <c r="V953" s="174"/>
      <c r="W953" s="42"/>
      <c r="X953" s="42"/>
      <c r="Y953" s="42"/>
      <c r="Z953" s="42"/>
      <c r="AA953" s="42"/>
      <c r="AB953" s="42"/>
      <c r="AC953" s="42"/>
      <c r="AD953" s="42"/>
    </row>
    <row r="954" ht="15.75" customHeight="1">
      <c r="A954" s="42"/>
      <c r="B954" s="42"/>
      <c r="C954" s="42"/>
      <c r="D954" s="42"/>
      <c r="E954" s="42"/>
      <c r="F954" s="42"/>
      <c r="G954" s="42"/>
      <c r="H954" s="42"/>
      <c r="I954" s="42"/>
      <c r="J954" s="42"/>
      <c r="K954" s="42"/>
      <c r="L954" s="42"/>
      <c r="M954" s="42"/>
      <c r="N954" s="42"/>
      <c r="O954" s="42"/>
      <c r="P954" s="42"/>
      <c r="Q954" s="42"/>
      <c r="R954" s="42"/>
      <c r="S954" s="42"/>
      <c r="T954" s="42"/>
      <c r="U954" s="42"/>
      <c r="V954" s="174"/>
      <c r="W954" s="42"/>
      <c r="X954" s="42"/>
      <c r="Y954" s="42"/>
      <c r="Z954" s="42"/>
      <c r="AA954" s="42"/>
      <c r="AB954" s="42"/>
      <c r="AC954" s="42"/>
      <c r="AD954" s="42"/>
    </row>
    <row r="955" ht="15.75" customHeight="1">
      <c r="A955" s="42"/>
      <c r="B955" s="42"/>
      <c r="C955" s="42"/>
      <c r="D955" s="42"/>
      <c r="E955" s="42"/>
      <c r="F955" s="42"/>
      <c r="G955" s="42"/>
      <c r="H955" s="42"/>
      <c r="I955" s="42"/>
      <c r="J955" s="42"/>
      <c r="K955" s="42"/>
      <c r="L955" s="42"/>
      <c r="M955" s="42"/>
      <c r="N955" s="42"/>
      <c r="O955" s="42"/>
      <c r="P955" s="42"/>
      <c r="Q955" s="42"/>
      <c r="R955" s="42"/>
      <c r="S955" s="42"/>
      <c r="T955" s="42"/>
      <c r="U955" s="42"/>
      <c r="V955" s="174"/>
      <c r="W955" s="42"/>
      <c r="X955" s="42"/>
      <c r="Y955" s="42"/>
      <c r="Z955" s="42"/>
      <c r="AA955" s="42"/>
      <c r="AB955" s="42"/>
      <c r="AC955" s="42"/>
      <c r="AD955" s="42"/>
    </row>
    <row r="956" ht="15.75" customHeight="1">
      <c r="A956" s="42"/>
      <c r="B956" s="42"/>
      <c r="C956" s="42"/>
      <c r="D956" s="42"/>
      <c r="E956" s="42"/>
      <c r="F956" s="42"/>
      <c r="G956" s="42"/>
      <c r="H956" s="42"/>
      <c r="I956" s="42"/>
      <c r="J956" s="42"/>
      <c r="K956" s="42"/>
      <c r="L956" s="42"/>
      <c r="M956" s="42"/>
      <c r="N956" s="42"/>
      <c r="O956" s="42"/>
      <c r="P956" s="42"/>
      <c r="Q956" s="42"/>
      <c r="R956" s="42"/>
      <c r="S956" s="42"/>
      <c r="T956" s="42"/>
      <c r="U956" s="42"/>
      <c r="V956" s="174"/>
      <c r="W956" s="42"/>
      <c r="X956" s="42"/>
      <c r="Y956" s="42"/>
      <c r="Z956" s="42"/>
      <c r="AA956" s="42"/>
      <c r="AB956" s="42"/>
      <c r="AC956" s="42"/>
      <c r="AD956" s="42"/>
    </row>
    <row r="957" ht="15.75" customHeight="1">
      <c r="A957" s="42"/>
      <c r="B957" s="42"/>
      <c r="C957" s="42"/>
      <c r="D957" s="42"/>
      <c r="E957" s="42"/>
      <c r="F957" s="42"/>
      <c r="G957" s="42"/>
      <c r="H957" s="42"/>
      <c r="I957" s="42"/>
      <c r="J957" s="42"/>
      <c r="K957" s="42"/>
      <c r="L957" s="42"/>
      <c r="M957" s="42"/>
      <c r="N957" s="42"/>
      <c r="O957" s="42"/>
      <c r="P957" s="42"/>
      <c r="Q957" s="42"/>
      <c r="R957" s="42"/>
      <c r="S957" s="42"/>
      <c r="T957" s="42"/>
      <c r="U957" s="42"/>
      <c r="V957" s="174"/>
      <c r="W957" s="42"/>
      <c r="X957" s="42"/>
      <c r="Y957" s="42"/>
      <c r="Z957" s="42"/>
      <c r="AA957" s="42"/>
      <c r="AB957" s="42"/>
      <c r="AC957" s="42"/>
      <c r="AD957" s="42"/>
    </row>
    <row r="958" ht="15.75" customHeight="1">
      <c r="A958" s="42"/>
      <c r="B958" s="42"/>
      <c r="C958" s="42"/>
      <c r="D958" s="42"/>
      <c r="E958" s="42"/>
      <c r="F958" s="42"/>
      <c r="G958" s="42"/>
      <c r="H958" s="42"/>
      <c r="I958" s="42"/>
      <c r="J958" s="42"/>
      <c r="K958" s="42"/>
      <c r="L958" s="42"/>
      <c r="M958" s="42"/>
      <c r="N958" s="42"/>
      <c r="O958" s="42"/>
      <c r="P958" s="42"/>
      <c r="Q958" s="42"/>
      <c r="R958" s="42"/>
      <c r="S958" s="42"/>
      <c r="T958" s="42"/>
      <c r="U958" s="42"/>
      <c r="V958" s="174"/>
      <c r="W958" s="42"/>
      <c r="X958" s="42"/>
      <c r="Y958" s="42"/>
      <c r="Z958" s="42"/>
      <c r="AA958" s="42"/>
      <c r="AB958" s="42"/>
      <c r="AC958" s="42"/>
      <c r="AD958" s="42"/>
    </row>
    <row r="959" ht="15.75" customHeight="1">
      <c r="A959" s="42"/>
      <c r="B959" s="42"/>
      <c r="C959" s="42"/>
      <c r="D959" s="42"/>
      <c r="E959" s="42"/>
      <c r="F959" s="42"/>
      <c r="G959" s="42"/>
      <c r="H959" s="42"/>
      <c r="I959" s="42"/>
      <c r="J959" s="42"/>
      <c r="K959" s="42"/>
      <c r="L959" s="42"/>
      <c r="M959" s="42"/>
      <c r="N959" s="42"/>
      <c r="O959" s="42"/>
      <c r="P959" s="42"/>
      <c r="Q959" s="42"/>
      <c r="R959" s="42"/>
      <c r="S959" s="42"/>
      <c r="T959" s="42"/>
      <c r="U959" s="42"/>
      <c r="V959" s="174"/>
      <c r="W959" s="42"/>
      <c r="X959" s="42"/>
      <c r="Y959" s="42"/>
      <c r="Z959" s="42"/>
      <c r="AA959" s="42"/>
      <c r="AB959" s="42"/>
      <c r="AC959" s="42"/>
      <c r="AD959" s="42"/>
    </row>
    <row r="960" ht="15.75" customHeight="1">
      <c r="A960" s="42"/>
      <c r="B960" s="42"/>
      <c r="C960" s="42"/>
      <c r="D960" s="42"/>
      <c r="E960" s="42"/>
      <c r="F960" s="42"/>
      <c r="G960" s="42"/>
      <c r="H960" s="42"/>
      <c r="I960" s="42"/>
      <c r="J960" s="42"/>
      <c r="K960" s="42"/>
      <c r="L960" s="42"/>
      <c r="M960" s="42"/>
      <c r="N960" s="42"/>
      <c r="O960" s="42"/>
      <c r="P960" s="42"/>
      <c r="Q960" s="42"/>
      <c r="R960" s="42"/>
      <c r="S960" s="42"/>
      <c r="T960" s="42"/>
      <c r="U960" s="42"/>
      <c r="V960" s="174"/>
      <c r="W960" s="42"/>
      <c r="X960" s="42"/>
      <c r="Y960" s="42"/>
      <c r="Z960" s="42"/>
      <c r="AA960" s="42"/>
      <c r="AB960" s="42"/>
      <c r="AC960" s="42"/>
      <c r="AD960" s="42"/>
    </row>
    <row r="961" ht="15.75" customHeight="1">
      <c r="A961" s="42"/>
      <c r="B961" s="42"/>
      <c r="C961" s="42"/>
      <c r="D961" s="42"/>
      <c r="E961" s="42"/>
      <c r="F961" s="42"/>
      <c r="G961" s="42"/>
      <c r="H961" s="42"/>
      <c r="I961" s="42"/>
      <c r="J961" s="42"/>
      <c r="K961" s="42"/>
      <c r="L961" s="42"/>
      <c r="M961" s="42"/>
      <c r="N961" s="42"/>
      <c r="O961" s="42"/>
      <c r="P961" s="42"/>
      <c r="Q961" s="42"/>
      <c r="R961" s="42"/>
      <c r="S961" s="42"/>
      <c r="T961" s="42"/>
      <c r="U961" s="42"/>
      <c r="V961" s="174"/>
      <c r="W961" s="42"/>
      <c r="X961" s="42"/>
      <c r="Y961" s="42"/>
      <c r="Z961" s="42"/>
      <c r="AA961" s="42"/>
      <c r="AB961" s="42"/>
      <c r="AC961" s="42"/>
      <c r="AD961" s="42"/>
    </row>
    <row r="962" ht="15.75" customHeight="1">
      <c r="A962" s="42"/>
      <c r="B962" s="42"/>
      <c r="C962" s="42"/>
      <c r="D962" s="42"/>
      <c r="E962" s="42"/>
      <c r="F962" s="42"/>
      <c r="G962" s="42"/>
      <c r="H962" s="42"/>
      <c r="I962" s="42"/>
      <c r="J962" s="42"/>
      <c r="K962" s="42"/>
      <c r="L962" s="42"/>
      <c r="M962" s="42"/>
      <c r="N962" s="42"/>
      <c r="O962" s="42"/>
      <c r="P962" s="42"/>
      <c r="Q962" s="42"/>
      <c r="R962" s="42"/>
      <c r="S962" s="42"/>
      <c r="T962" s="42"/>
      <c r="U962" s="42"/>
      <c r="V962" s="174"/>
      <c r="W962" s="42"/>
      <c r="X962" s="42"/>
      <c r="Y962" s="42"/>
      <c r="Z962" s="42"/>
      <c r="AA962" s="42"/>
      <c r="AB962" s="42"/>
      <c r="AC962" s="42"/>
      <c r="AD962" s="42"/>
    </row>
    <row r="963" ht="15.75" customHeight="1">
      <c r="A963" s="42"/>
      <c r="B963" s="42"/>
      <c r="C963" s="42"/>
      <c r="D963" s="42"/>
      <c r="E963" s="42"/>
      <c r="F963" s="42"/>
      <c r="G963" s="42"/>
      <c r="H963" s="42"/>
      <c r="I963" s="42"/>
      <c r="J963" s="42"/>
      <c r="K963" s="42"/>
      <c r="L963" s="42"/>
      <c r="M963" s="42"/>
      <c r="N963" s="42"/>
      <c r="O963" s="42"/>
      <c r="P963" s="42"/>
      <c r="Q963" s="42"/>
      <c r="R963" s="42"/>
      <c r="S963" s="42"/>
      <c r="T963" s="42"/>
      <c r="U963" s="42"/>
      <c r="V963" s="174"/>
      <c r="W963" s="42"/>
      <c r="X963" s="42"/>
      <c r="Y963" s="42"/>
      <c r="Z963" s="42"/>
      <c r="AA963" s="42"/>
      <c r="AB963" s="42"/>
      <c r="AC963" s="42"/>
      <c r="AD963" s="42"/>
    </row>
    <row r="964" ht="15.75" customHeight="1">
      <c r="A964" s="42"/>
      <c r="B964" s="42"/>
      <c r="C964" s="42"/>
      <c r="D964" s="42"/>
      <c r="E964" s="42"/>
      <c r="F964" s="42"/>
      <c r="G964" s="42"/>
      <c r="H964" s="42"/>
      <c r="I964" s="42"/>
      <c r="J964" s="42"/>
      <c r="K964" s="42"/>
      <c r="L964" s="42"/>
      <c r="M964" s="42"/>
      <c r="N964" s="42"/>
      <c r="O964" s="42"/>
      <c r="P964" s="42"/>
      <c r="Q964" s="42"/>
      <c r="R964" s="42"/>
      <c r="S964" s="42"/>
      <c r="T964" s="42"/>
      <c r="U964" s="42"/>
      <c r="V964" s="174"/>
      <c r="W964" s="42"/>
      <c r="X964" s="42"/>
      <c r="Y964" s="42"/>
      <c r="Z964" s="42"/>
      <c r="AA964" s="42"/>
      <c r="AB964" s="42"/>
      <c r="AC964" s="42"/>
      <c r="AD964" s="42"/>
    </row>
    <row r="965" ht="15.75" customHeight="1">
      <c r="A965" s="42"/>
      <c r="B965" s="42"/>
      <c r="C965" s="42"/>
      <c r="D965" s="42"/>
      <c r="E965" s="42"/>
      <c r="F965" s="42"/>
      <c r="G965" s="42"/>
      <c r="H965" s="42"/>
      <c r="I965" s="42"/>
      <c r="J965" s="42"/>
      <c r="K965" s="42"/>
      <c r="L965" s="42"/>
      <c r="M965" s="42"/>
      <c r="N965" s="42"/>
      <c r="O965" s="42"/>
      <c r="P965" s="42"/>
      <c r="Q965" s="42"/>
      <c r="R965" s="42"/>
      <c r="S965" s="42"/>
      <c r="T965" s="42"/>
      <c r="U965" s="42"/>
      <c r="V965" s="174"/>
      <c r="W965" s="42"/>
      <c r="X965" s="42"/>
      <c r="Y965" s="42"/>
      <c r="Z965" s="42"/>
      <c r="AA965" s="42"/>
      <c r="AB965" s="42"/>
      <c r="AC965" s="42"/>
      <c r="AD965" s="42"/>
    </row>
    <row r="966" ht="15.75" customHeight="1">
      <c r="A966" s="42"/>
      <c r="B966" s="42"/>
      <c r="C966" s="42"/>
      <c r="D966" s="42"/>
      <c r="E966" s="42"/>
      <c r="F966" s="42"/>
      <c r="G966" s="42"/>
      <c r="H966" s="42"/>
      <c r="I966" s="42"/>
      <c r="J966" s="42"/>
      <c r="K966" s="42"/>
      <c r="L966" s="42"/>
      <c r="M966" s="42"/>
      <c r="N966" s="42"/>
      <c r="O966" s="42"/>
      <c r="P966" s="42"/>
      <c r="Q966" s="42"/>
      <c r="R966" s="42"/>
      <c r="S966" s="42"/>
      <c r="T966" s="42"/>
      <c r="U966" s="42"/>
      <c r="V966" s="174"/>
      <c r="W966" s="42"/>
      <c r="X966" s="42"/>
      <c r="Y966" s="42"/>
      <c r="Z966" s="42"/>
      <c r="AA966" s="42"/>
      <c r="AB966" s="42"/>
      <c r="AC966" s="42"/>
      <c r="AD966" s="42"/>
    </row>
    <row r="967" ht="15.75" customHeight="1">
      <c r="A967" s="42"/>
      <c r="B967" s="42"/>
      <c r="C967" s="42"/>
      <c r="D967" s="42"/>
      <c r="E967" s="42"/>
      <c r="F967" s="42"/>
      <c r="G967" s="42"/>
      <c r="H967" s="42"/>
      <c r="I967" s="42"/>
      <c r="J967" s="42"/>
      <c r="K967" s="42"/>
      <c r="L967" s="42"/>
      <c r="M967" s="42"/>
      <c r="N967" s="42"/>
      <c r="O967" s="42"/>
      <c r="P967" s="42"/>
      <c r="Q967" s="42"/>
      <c r="R967" s="42"/>
      <c r="S967" s="42"/>
      <c r="T967" s="42"/>
      <c r="U967" s="42"/>
      <c r="V967" s="174"/>
      <c r="W967" s="42"/>
      <c r="X967" s="42"/>
      <c r="Y967" s="42"/>
      <c r="Z967" s="42"/>
      <c r="AA967" s="42"/>
      <c r="AB967" s="42"/>
      <c r="AC967" s="42"/>
      <c r="AD967" s="42"/>
    </row>
    <row r="968" ht="15.75" customHeight="1">
      <c r="A968" s="42"/>
      <c r="B968" s="42"/>
      <c r="C968" s="42"/>
      <c r="D968" s="42"/>
      <c r="E968" s="42"/>
      <c r="F968" s="42"/>
      <c r="G968" s="42"/>
      <c r="H968" s="42"/>
      <c r="I968" s="42"/>
      <c r="J968" s="42"/>
      <c r="K968" s="42"/>
      <c r="L968" s="42"/>
      <c r="M968" s="42"/>
      <c r="N968" s="42"/>
      <c r="O968" s="42"/>
      <c r="P968" s="42"/>
      <c r="Q968" s="42"/>
      <c r="R968" s="42"/>
      <c r="S968" s="42"/>
      <c r="T968" s="42"/>
      <c r="U968" s="42"/>
      <c r="V968" s="174"/>
      <c r="W968" s="42"/>
      <c r="X968" s="42"/>
      <c r="Y968" s="42"/>
      <c r="Z968" s="42"/>
      <c r="AA968" s="42"/>
      <c r="AB968" s="42"/>
      <c r="AC968" s="42"/>
      <c r="AD968" s="42"/>
    </row>
    <row r="969" ht="15.75" customHeight="1">
      <c r="A969" s="42"/>
      <c r="B969" s="42"/>
      <c r="C969" s="42"/>
      <c r="D969" s="42"/>
      <c r="E969" s="42"/>
      <c r="F969" s="42"/>
      <c r="G969" s="42"/>
      <c r="H969" s="42"/>
      <c r="I969" s="42"/>
      <c r="J969" s="42"/>
      <c r="K969" s="42"/>
      <c r="L969" s="42"/>
      <c r="M969" s="42"/>
      <c r="N969" s="42"/>
      <c r="O969" s="42"/>
      <c r="P969" s="42"/>
      <c r="Q969" s="42"/>
      <c r="R969" s="42"/>
      <c r="S969" s="42"/>
      <c r="T969" s="42"/>
      <c r="U969" s="42"/>
      <c r="V969" s="174"/>
      <c r="W969" s="42"/>
      <c r="X969" s="42"/>
      <c r="Y969" s="42"/>
      <c r="Z969" s="42"/>
      <c r="AA969" s="42"/>
      <c r="AB969" s="42"/>
      <c r="AC969" s="42"/>
      <c r="AD969" s="42"/>
    </row>
    <row r="970" ht="15.75" customHeight="1">
      <c r="A970" s="42"/>
      <c r="B970" s="42"/>
      <c r="C970" s="42"/>
      <c r="D970" s="42"/>
      <c r="E970" s="42"/>
      <c r="F970" s="42"/>
      <c r="G970" s="42"/>
      <c r="H970" s="42"/>
      <c r="I970" s="42"/>
      <c r="J970" s="42"/>
      <c r="K970" s="42"/>
      <c r="L970" s="42"/>
      <c r="M970" s="42"/>
      <c r="N970" s="42"/>
      <c r="O970" s="42"/>
      <c r="P970" s="42"/>
      <c r="Q970" s="42"/>
      <c r="R970" s="42"/>
      <c r="S970" s="42"/>
      <c r="T970" s="42"/>
      <c r="U970" s="42"/>
      <c r="V970" s="174"/>
      <c r="W970" s="42"/>
      <c r="X970" s="42"/>
      <c r="Y970" s="42"/>
      <c r="Z970" s="42"/>
      <c r="AA970" s="42"/>
      <c r="AB970" s="42"/>
      <c r="AC970" s="42"/>
      <c r="AD970" s="42"/>
    </row>
    <row r="971" ht="15.75" customHeight="1">
      <c r="A971" s="42"/>
      <c r="B971" s="42"/>
      <c r="C971" s="42"/>
      <c r="D971" s="42"/>
      <c r="E971" s="42"/>
      <c r="F971" s="42"/>
      <c r="G971" s="42"/>
      <c r="H971" s="42"/>
      <c r="I971" s="42"/>
      <c r="J971" s="42"/>
      <c r="K971" s="42"/>
      <c r="L971" s="42"/>
      <c r="M971" s="42"/>
      <c r="N971" s="42"/>
      <c r="O971" s="42"/>
      <c r="P971" s="42"/>
      <c r="Q971" s="42"/>
      <c r="R971" s="42"/>
      <c r="S971" s="42"/>
      <c r="T971" s="42"/>
      <c r="U971" s="42"/>
      <c r="V971" s="174"/>
      <c r="W971" s="42"/>
      <c r="X971" s="42"/>
      <c r="Y971" s="42"/>
      <c r="Z971" s="42"/>
      <c r="AA971" s="42"/>
      <c r="AB971" s="42"/>
      <c r="AC971" s="42"/>
      <c r="AD971" s="42"/>
    </row>
    <row r="972" ht="15.75" customHeight="1">
      <c r="A972" s="42"/>
      <c r="B972" s="42"/>
      <c r="C972" s="42"/>
      <c r="D972" s="42"/>
      <c r="E972" s="42"/>
      <c r="F972" s="42"/>
      <c r="G972" s="42"/>
      <c r="H972" s="42"/>
      <c r="I972" s="42"/>
      <c r="J972" s="42"/>
      <c r="K972" s="42"/>
      <c r="L972" s="42"/>
      <c r="M972" s="42"/>
      <c r="N972" s="42"/>
      <c r="O972" s="42"/>
      <c r="P972" s="42"/>
      <c r="Q972" s="42"/>
      <c r="R972" s="42"/>
      <c r="S972" s="42"/>
      <c r="T972" s="42"/>
      <c r="U972" s="42"/>
      <c r="V972" s="174"/>
      <c r="W972" s="42"/>
      <c r="X972" s="42"/>
      <c r="Y972" s="42"/>
      <c r="Z972" s="42"/>
      <c r="AA972" s="42"/>
      <c r="AB972" s="42"/>
      <c r="AC972" s="42"/>
      <c r="AD972" s="42"/>
    </row>
    <row r="973" ht="15.75" customHeight="1">
      <c r="A973" s="42"/>
      <c r="B973" s="42"/>
      <c r="C973" s="42"/>
      <c r="D973" s="42"/>
      <c r="E973" s="42"/>
      <c r="F973" s="42"/>
      <c r="G973" s="42"/>
      <c r="H973" s="42"/>
      <c r="I973" s="42"/>
      <c r="J973" s="42"/>
      <c r="K973" s="42"/>
      <c r="L973" s="42"/>
      <c r="M973" s="42"/>
      <c r="N973" s="42"/>
      <c r="O973" s="42"/>
      <c r="P973" s="42"/>
      <c r="Q973" s="42"/>
      <c r="R973" s="42"/>
      <c r="S973" s="42"/>
      <c r="T973" s="42"/>
      <c r="U973" s="42"/>
      <c r="V973" s="174"/>
      <c r="W973" s="42"/>
      <c r="X973" s="42"/>
      <c r="Y973" s="42"/>
      <c r="Z973" s="42"/>
      <c r="AA973" s="42"/>
      <c r="AB973" s="42"/>
      <c r="AC973" s="42"/>
      <c r="AD973" s="42"/>
    </row>
    <row r="974" ht="15.75" customHeight="1">
      <c r="A974" s="42"/>
      <c r="B974" s="42"/>
      <c r="C974" s="42"/>
      <c r="D974" s="42"/>
      <c r="E974" s="42"/>
      <c r="F974" s="42"/>
      <c r="G974" s="42"/>
      <c r="H974" s="42"/>
      <c r="I974" s="42"/>
      <c r="J974" s="42"/>
      <c r="K974" s="42"/>
      <c r="L974" s="42"/>
      <c r="M974" s="42"/>
      <c r="N974" s="42"/>
      <c r="O974" s="42"/>
      <c r="P974" s="42"/>
      <c r="Q974" s="42"/>
      <c r="R974" s="42"/>
      <c r="S974" s="42"/>
      <c r="T974" s="42"/>
      <c r="U974" s="42"/>
      <c r="V974" s="174"/>
      <c r="W974" s="42"/>
      <c r="X974" s="42"/>
      <c r="Y974" s="42"/>
      <c r="Z974" s="42"/>
      <c r="AA974" s="42"/>
      <c r="AB974" s="42"/>
      <c r="AC974" s="42"/>
      <c r="AD974" s="42"/>
    </row>
    <row r="975" ht="15.75" customHeight="1">
      <c r="A975" s="42"/>
      <c r="B975" s="42"/>
      <c r="C975" s="42"/>
      <c r="D975" s="42"/>
      <c r="E975" s="42"/>
      <c r="F975" s="42"/>
      <c r="G975" s="42"/>
      <c r="H975" s="42"/>
      <c r="I975" s="42"/>
      <c r="J975" s="42"/>
      <c r="K975" s="42"/>
      <c r="L975" s="42"/>
      <c r="M975" s="42"/>
      <c r="N975" s="42"/>
      <c r="O975" s="42"/>
      <c r="P975" s="42"/>
      <c r="Q975" s="42"/>
      <c r="R975" s="42"/>
      <c r="S975" s="42"/>
      <c r="T975" s="42"/>
      <c r="U975" s="42"/>
      <c r="V975" s="174"/>
      <c r="W975" s="42"/>
      <c r="X975" s="42"/>
      <c r="Y975" s="42"/>
      <c r="Z975" s="42"/>
      <c r="AA975" s="42"/>
      <c r="AB975" s="42"/>
      <c r="AC975" s="42"/>
      <c r="AD975" s="42"/>
    </row>
    <row r="976" ht="15.75" customHeight="1">
      <c r="A976" s="42"/>
      <c r="B976" s="42"/>
      <c r="C976" s="42"/>
      <c r="D976" s="42"/>
      <c r="E976" s="42"/>
      <c r="F976" s="42"/>
      <c r="G976" s="42"/>
      <c r="H976" s="42"/>
      <c r="I976" s="42"/>
      <c r="J976" s="42"/>
      <c r="K976" s="42"/>
      <c r="L976" s="42"/>
      <c r="M976" s="42"/>
      <c r="N976" s="42"/>
      <c r="O976" s="42"/>
      <c r="P976" s="42"/>
      <c r="Q976" s="42"/>
      <c r="R976" s="42"/>
      <c r="S976" s="42"/>
      <c r="T976" s="42"/>
      <c r="U976" s="42"/>
      <c r="V976" s="174"/>
      <c r="W976" s="42"/>
      <c r="X976" s="42"/>
      <c r="Y976" s="42"/>
      <c r="Z976" s="42"/>
      <c r="AA976" s="42"/>
      <c r="AB976" s="42"/>
      <c r="AC976" s="42"/>
      <c r="AD976" s="42"/>
    </row>
    <row r="977" ht="15.75" customHeight="1">
      <c r="A977" s="42"/>
      <c r="B977" s="42"/>
      <c r="C977" s="42"/>
      <c r="D977" s="42"/>
      <c r="E977" s="42"/>
      <c r="F977" s="42"/>
      <c r="G977" s="42"/>
      <c r="H977" s="42"/>
      <c r="I977" s="42"/>
      <c r="J977" s="42"/>
      <c r="K977" s="42"/>
      <c r="L977" s="42"/>
      <c r="M977" s="42"/>
      <c r="N977" s="42"/>
      <c r="O977" s="42"/>
      <c r="P977" s="42"/>
      <c r="Q977" s="42"/>
      <c r="R977" s="42"/>
      <c r="S977" s="42"/>
      <c r="T977" s="42"/>
      <c r="U977" s="42"/>
      <c r="V977" s="174"/>
      <c r="W977" s="42"/>
      <c r="X977" s="42"/>
      <c r="Y977" s="42"/>
      <c r="Z977" s="42"/>
      <c r="AA977" s="42"/>
      <c r="AB977" s="42"/>
      <c r="AC977" s="42"/>
      <c r="AD977" s="42"/>
    </row>
    <row r="978" ht="15.75" customHeight="1">
      <c r="A978" s="42"/>
      <c r="B978" s="42"/>
      <c r="C978" s="42"/>
      <c r="D978" s="42"/>
      <c r="E978" s="42"/>
      <c r="F978" s="42"/>
      <c r="G978" s="42"/>
      <c r="H978" s="42"/>
      <c r="I978" s="42"/>
      <c r="J978" s="42"/>
      <c r="K978" s="42"/>
      <c r="L978" s="42"/>
      <c r="M978" s="42"/>
      <c r="N978" s="42"/>
      <c r="O978" s="42"/>
      <c r="P978" s="42"/>
      <c r="Q978" s="42"/>
      <c r="R978" s="42"/>
      <c r="S978" s="42"/>
      <c r="T978" s="42"/>
      <c r="U978" s="42"/>
      <c r="V978" s="174"/>
      <c r="W978" s="42"/>
      <c r="X978" s="42"/>
      <c r="Y978" s="42"/>
      <c r="Z978" s="42"/>
      <c r="AA978" s="42"/>
      <c r="AB978" s="42"/>
      <c r="AC978" s="42"/>
      <c r="AD978" s="42"/>
    </row>
  </sheetData>
  <mergeCells count="8">
    <mergeCell ref="A2:V2"/>
    <mergeCell ref="A4:V4"/>
    <mergeCell ref="A5:V5"/>
    <mergeCell ref="A6:V6"/>
    <mergeCell ref="A7:V7"/>
    <mergeCell ref="A8:V8"/>
    <mergeCell ref="A9:V9"/>
    <mergeCell ref="A124:T124"/>
  </mergeCells>
  <hyperlinks>
    <hyperlink r:id="rId2" ref="H20"/>
    <hyperlink r:id="rId3" ref="I20"/>
    <hyperlink r:id="rId4" ref="J20"/>
    <hyperlink r:id="rId5" ref="H23"/>
    <hyperlink r:id="rId6" ref="I23"/>
    <hyperlink r:id="rId7" ref="H24"/>
    <hyperlink r:id="rId8" ref="I24"/>
    <hyperlink r:id="rId9" ref="H25"/>
    <hyperlink r:id="rId10" ref="I25"/>
    <hyperlink r:id="rId11" ref="H26"/>
    <hyperlink r:id="rId12" ref="I26"/>
    <hyperlink r:id="rId13" ref="H27"/>
    <hyperlink r:id="rId14" ref="I27"/>
    <hyperlink r:id="rId15" ref="H28"/>
    <hyperlink r:id="rId16" ref="I28"/>
    <hyperlink r:id="rId17" ref="H29"/>
    <hyperlink r:id="rId18" ref="I29"/>
    <hyperlink r:id="rId19" ref="H30"/>
    <hyperlink r:id="rId20" ref="J30"/>
    <hyperlink r:id="rId21" ref="I31"/>
    <hyperlink r:id="rId22" ref="I32"/>
    <hyperlink r:id="rId23" ref="J32"/>
    <hyperlink r:id="rId24" ref="I33"/>
    <hyperlink r:id="rId25" ref="I34"/>
    <hyperlink r:id="rId26" ref="I35"/>
    <hyperlink r:id="rId27" ref="J35"/>
    <hyperlink r:id="rId28" ref="H36"/>
    <hyperlink r:id="rId29" ref="I36"/>
    <hyperlink r:id="rId30" ref="H39"/>
    <hyperlink r:id="rId31" ref="I39"/>
    <hyperlink r:id="rId32" ref="J39"/>
    <hyperlink r:id="rId33" ref="I40"/>
    <hyperlink r:id="rId34" ref="H41"/>
    <hyperlink r:id="rId35" ref="H42"/>
    <hyperlink r:id="rId36" ref="H43"/>
    <hyperlink r:id="rId37" ref="I43"/>
    <hyperlink r:id="rId38" ref="H44"/>
    <hyperlink r:id="rId39" ref="I44"/>
    <hyperlink r:id="rId40" ref="H45"/>
    <hyperlink r:id="rId41" ref="I45"/>
    <hyperlink r:id="rId42" ref="J45"/>
    <hyperlink r:id="rId43" ref="H46"/>
    <hyperlink r:id="rId44" ref="H47"/>
    <hyperlink r:id="rId45" ref="I47"/>
    <hyperlink r:id="rId46" ref="J47"/>
    <hyperlink r:id="rId47" ref="H48"/>
    <hyperlink r:id="rId48" ref="I48"/>
    <hyperlink r:id="rId49" ref="D52"/>
    <hyperlink r:id="rId50" ref="H53"/>
    <hyperlink r:id="rId51" ref="I53"/>
    <hyperlink r:id="rId52" ref="J53"/>
    <hyperlink r:id="rId53" ref="H54"/>
    <hyperlink r:id="rId54" ref="I54"/>
    <hyperlink r:id="rId55" ref="H55"/>
    <hyperlink r:id="rId56" ref="J55"/>
    <hyperlink r:id="rId57" ref="H56"/>
    <hyperlink r:id="rId58" ref="J56"/>
    <hyperlink r:id="rId59" ref="I57"/>
    <hyperlink r:id="rId60" ref="H58"/>
    <hyperlink r:id="rId61" ref="H59"/>
    <hyperlink r:id="rId62" ref="H61"/>
    <hyperlink r:id="rId63" ref="H62"/>
    <hyperlink r:id="rId64" ref="I62"/>
    <hyperlink r:id="rId65" ref="H63"/>
    <hyperlink r:id="rId66" ref="I63"/>
    <hyperlink r:id="rId67" ref="H64"/>
    <hyperlink r:id="rId68" ref="I65"/>
    <hyperlink r:id="rId69" ref="H66"/>
    <hyperlink r:id="rId70" ref="I66"/>
    <hyperlink r:id="rId71" ref="H67"/>
    <hyperlink r:id="rId72" ref="I67"/>
    <hyperlink r:id="rId73" ref="H68"/>
    <hyperlink r:id="rId74" ref="H69"/>
    <hyperlink r:id="rId75" ref="H70"/>
    <hyperlink r:id="rId76" ref="I70"/>
    <hyperlink r:id="rId77" ref="H71"/>
    <hyperlink r:id="rId78" ref="I71"/>
    <hyperlink r:id="rId79" ref="H74"/>
    <hyperlink r:id="rId80" ref="I74"/>
    <hyperlink r:id="rId81" ref="J74"/>
    <hyperlink r:id="rId82" ref="J77"/>
    <hyperlink r:id="rId83" ref="H79"/>
    <hyperlink r:id="rId84" ref="I79"/>
    <hyperlink r:id="rId85" ref="J79"/>
    <hyperlink r:id="rId86" ref="H80"/>
    <hyperlink r:id="rId87" ref="I80"/>
    <hyperlink r:id="rId88" ref="I81"/>
    <hyperlink r:id="rId89" ref="H82"/>
    <hyperlink r:id="rId90" ref="I82"/>
    <hyperlink r:id="rId91" ref="H83"/>
    <hyperlink r:id="rId92" ref="I83"/>
    <hyperlink r:id="rId93" ref="H84"/>
    <hyperlink r:id="rId94" ref="I84"/>
    <hyperlink r:id="rId95" ref="H85"/>
    <hyperlink r:id="rId96" ref="I85"/>
    <hyperlink r:id="rId97" ref="H86"/>
    <hyperlink r:id="rId98" ref="I86"/>
    <hyperlink r:id="rId99" ref="H87"/>
    <hyperlink r:id="rId100" ref="I87"/>
    <hyperlink r:id="rId101" ref="H88"/>
    <hyperlink r:id="rId102" ref="I88"/>
    <hyperlink r:id="rId103" ref="H89"/>
    <hyperlink r:id="rId104" ref="I89"/>
    <hyperlink r:id="rId105" ref="H90"/>
    <hyperlink r:id="rId106" ref="I90"/>
    <hyperlink r:id="rId107" ref="H91"/>
    <hyperlink r:id="rId108" ref="I91"/>
    <hyperlink r:id="rId109" ref="H94"/>
    <hyperlink r:id="rId110" ref="I94"/>
    <hyperlink r:id="rId111" ref="J94"/>
    <hyperlink r:id="rId112" ref="J97"/>
    <hyperlink r:id="rId113" ref="H99"/>
    <hyperlink r:id="rId114" ref="I99"/>
    <hyperlink r:id="rId115" ref="J99"/>
    <hyperlink r:id="rId116" ref="H100"/>
    <hyperlink r:id="rId117" ref="I100"/>
    <hyperlink r:id="rId118" ref="H101"/>
    <hyperlink r:id="rId119" ref="I101"/>
    <hyperlink r:id="rId120" ref="H102"/>
    <hyperlink r:id="rId121" ref="I102"/>
    <hyperlink r:id="rId122" ref="H103"/>
    <hyperlink r:id="rId123" ref="I103"/>
    <hyperlink r:id="rId124" ref="H104"/>
    <hyperlink r:id="rId125" ref="I104"/>
    <hyperlink r:id="rId126" ref="H105"/>
    <hyperlink r:id="rId127" ref="I105"/>
    <hyperlink r:id="rId128" ref="H106"/>
    <hyperlink r:id="rId129" ref="I106"/>
    <hyperlink r:id="rId130" ref="H107"/>
    <hyperlink r:id="rId131" ref="H108"/>
    <hyperlink r:id="rId132" ref="I108"/>
    <hyperlink r:id="rId133" ref="H109"/>
    <hyperlink r:id="rId134" ref="I109"/>
    <hyperlink r:id="rId135" ref="H110"/>
    <hyperlink r:id="rId136" ref="I110"/>
    <hyperlink r:id="rId137" ref="H111"/>
    <hyperlink r:id="rId138" ref="I111"/>
    <hyperlink r:id="rId139" ref="H112"/>
    <hyperlink r:id="rId140" ref="I112"/>
    <hyperlink r:id="rId141" ref="J112"/>
    <hyperlink r:id="rId142" ref="H113"/>
    <hyperlink r:id="rId143" ref="I113"/>
    <hyperlink r:id="rId144" ref="H114"/>
    <hyperlink r:id="rId145" ref="I114"/>
    <hyperlink r:id="rId146" ref="J114"/>
    <hyperlink r:id="rId147" ref="H115"/>
    <hyperlink r:id="rId148" ref="I115"/>
    <hyperlink r:id="rId149" ref="H116"/>
    <hyperlink r:id="rId150" ref="I116"/>
    <hyperlink r:id="rId151" ref="H117"/>
    <hyperlink r:id="rId152" ref="H118"/>
    <hyperlink r:id="rId153" ref="I118"/>
    <hyperlink r:id="rId154" ref="H119"/>
    <hyperlink r:id="rId155" ref="I119"/>
    <hyperlink r:id="rId156" ref="H120"/>
    <hyperlink r:id="rId157" ref="I120"/>
    <hyperlink r:id="rId158" ref="H121"/>
    <hyperlink r:id="rId159" ref="I121"/>
  </hyperlinks>
  <printOptions/>
  <pageMargins bottom="0.75" footer="0.0" header="0.0" left="0.7" right="0.7" top="0.75"/>
  <pageSetup orientation="landscape"/>
  <drawing r:id="rId160"/>
  <legacyDrawing r:id="rId16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2.0"/>
    <col customWidth="1" min="2" max="2" width="18.29"/>
    <col customWidth="1" min="3" max="3" width="19.0"/>
    <col customWidth="1" min="4" max="4" width="19.86"/>
    <col customWidth="1" min="5" max="5" width="18.14"/>
    <col customWidth="1" min="6" max="6" width="26.43"/>
    <col customWidth="1" min="7" max="7" width="11.43"/>
    <col customWidth="1" min="8" max="12" width="10.86"/>
    <col customWidth="1" min="13" max="13" width="19.0"/>
    <col customWidth="1" min="14" max="30" width="8.0"/>
  </cols>
  <sheetData>
    <row r="1">
      <c r="A1" s="40"/>
      <c r="B1" s="41"/>
      <c r="C1" s="41"/>
      <c r="D1" s="1"/>
      <c r="E1" s="1"/>
      <c r="F1" s="1"/>
      <c r="G1" s="1"/>
      <c r="H1" s="1"/>
      <c r="I1" s="1"/>
      <c r="J1" s="1"/>
      <c r="K1" s="1"/>
      <c r="L1" s="1"/>
    </row>
    <row r="2" ht="15.75" customHeight="1">
      <c r="A2" s="175" t="s">
        <v>5025</v>
      </c>
      <c r="B2" s="44"/>
      <c r="C2" s="44"/>
      <c r="D2" s="44"/>
      <c r="E2" s="44"/>
      <c r="F2" s="44"/>
      <c r="G2" s="44"/>
      <c r="H2" s="44"/>
      <c r="I2" s="44"/>
      <c r="J2" s="44"/>
      <c r="K2" s="44"/>
      <c r="L2" s="45"/>
      <c r="M2" s="177"/>
      <c r="N2" s="177"/>
      <c r="O2" s="177"/>
      <c r="P2" s="177"/>
      <c r="Q2" s="177"/>
      <c r="R2" s="177"/>
      <c r="S2" s="177"/>
      <c r="T2" s="177"/>
      <c r="U2" s="177"/>
      <c r="V2" s="177"/>
      <c r="W2" s="177"/>
      <c r="X2" s="177"/>
      <c r="Y2" s="177"/>
      <c r="Z2" s="177"/>
      <c r="AA2" s="177"/>
      <c r="AB2" s="177"/>
      <c r="AC2" s="177"/>
      <c r="AD2" s="177"/>
    </row>
    <row r="3">
      <c r="A3" s="220"/>
      <c r="B3" s="220"/>
      <c r="C3" s="220"/>
      <c r="D3" s="220"/>
      <c r="E3" s="220"/>
      <c r="F3" s="220"/>
      <c r="G3" s="220"/>
      <c r="H3" s="220"/>
      <c r="I3" s="220"/>
      <c r="J3" s="220"/>
      <c r="K3" s="220"/>
      <c r="L3" s="220"/>
      <c r="M3" s="177"/>
      <c r="N3" s="177"/>
      <c r="O3" s="177"/>
      <c r="P3" s="177"/>
      <c r="Q3" s="177"/>
      <c r="R3" s="177"/>
      <c r="S3" s="177"/>
      <c r="T3" s="177"/>
      <c r="U3" s="177"/>
      <c r="V3" s="177"/>
      <c r="W3" s="177"/>
      <c r="X3" s="177"/>
      <c r="Y3" s="177"/>
      <c r="Z3" s="177"/>
      <c r="AA3" s="177"/>
      <c r="AB3" s="177"/>
      <c r="AC3" s="177"/>
      <c r="AD3" s="177"/>
    </row>
    <row r="4" ht="26.25" customHeight="1">
      <c r="A4" s="49" t="s">
        <v>5026</v>
      </c>
      <c r="B4" s="44"/>
      <c r="C4" s="44"/>
      <c r="D4" s="44"/>
      <c r="E4" s="44"/>
      <c r="F4" s="44"/>
      <c r="G4" s="44"/>
      <c r="H4" s="44"/>
      <c r="I4" s="44"/>
      <c r="J4" s="44"/>
      <c r="K4" s="44"/>
      <c r="L4" s="45"/>
      <c r="M4" s="177"/>
      <c r="N4" s="177"/>
      <c r="O4" s="177"/>
      <c r="P4" s="177"/>
      <c r="Q4" s="177"/>
      <c r="R4" s="177"/>
      <c r="S4" s="177"/>
      <c r="T4" s="177"/>
      <c r="U4" s="177"/>
      <c r="V4" s="177"/>
      <c r="W4" s="177"/>
      <c r="X4" s="177"/>
      <c r="Y4" s="177"/>
      <c r="Z4" s="177"/>
      <c r="AA4" s="177"/>
      <c r="AB4" s="177"/>
      <c r="AC4" s="177"/>
      <c r="AD4" s="177"/>
    </row>
    <row r="5">
      <c r="A5" s="49" t="s">
        <v>5027</v>
      </c>
      <c r="B5" s="44"/>
      <c r="C5" s="44"/>
      <c r="D5" s="44"/>
      <c r="E5" s="44"/>
      <c r="F5" s="44"/>
      <c r="G5" s="44"/>
      <c r="H5" s="44"/>
      <c r="I5" s="44"/>
      <c r="J5" s="44"/>
      <c r="K5" s="44"/>
      <c r="L5" s="45"/>
      <c r="M5" s="177"/>
      <c r="N5" s="177"/>
      <c r="O5" s="177"/>
      <c r="P5" s="177"/>
      <c r="Q5" s="177"/>
      <c r="R5" s="177"/>
      <c r="S5" s="177"/>
      <c r="T5" s="177"/>
      <c r="U5" s="177"/>
      <c r="V5" s="177"/>
      <c r="W5" s="177"/>
      <c r="X5" s="177"/>
      <c r="Y5" s="177"/>
      <c r="Z5" s="177"/>
      <c r="AA5" s="177"/>
      <c r="AB5" s="177"/>
      <c r="AC5" s="177"/>
      <c r="AD5" s="177"/>
    </row>
    <row r="6" ht="15.75" customHeight="1">
      <c r="A6" s="49" t="s">
        <v>5028</v>
      </c>
      <c r="B6" s="44"/>
      <c r="C6" s="44"/>
      <c r="D6" s="44"/>
      <c r="E6" s="44"/>
      <c r="F6" s="44"/>
      <c r="G6" s="44"/>
      <c r="H6" s="44"/>
      <c r="I6" s="44"/>
      <c r="J6" s="44"/>
      <c r="K6" s="44"/>
      <c r="L6" s="45"/>
      <c r="M6" s="177"/>
      <c r="N6" s="177"/>
      <c r="O6" s="177"/>
      <c r="P6" s="177"/>
      <c r="Q6" s="177"/>
      <c r="R6" s="177"/>
      <c r="S6" s="177"/>
      <c r="T6" s="177"/>
      <c r="U6" s="177"/>
      <c r="V6" s="177"/>
      <c r="W6" s="177"/>
      <c r="X6" s="177"/>
      <c r="Y6" s="177"/>
      <c r="Z6" s="177"/>
      <c r="AA6" s="177"/>
      <c r="AB6" s="177"/>
      <c r="AC6" s="177"/>
      <c r="AD6" s="177"/>
    </row>
    <row r="7" ht="30.0" customHeight="1">
      <c r="A7" s="49" t="s">
        <v>5029</v>
      </c>
      <c r="B7" s="44"/>
      <c r="C7" s="44"/>
      <c r="D7" s="44"/>
      <c r="E7" s="44"/>
      <c r="F7" s="44"/>
      <c r="G7" s="44"/>
      <c r="H7" s="44"/>
      <c r="I7" s="44"/>
      <c r="J7" s="44"/>
      <c r="K7" s="44"/>
      <c r="L7" s="45"/>
      <c r="M7" s="177"/>
      <c r="N7" s="177"/>
      <c r="O7" s="177"/>
      <c r="P7" s="177"/>
      <c r="Q7" s="177"/>
      <c r="R7" s="177"/>
      <c r="S7" s="177"/>
      <c r="T7" s="177"/>
      <c r="U7" s="177"/>
      <c r="V7" s="177"/>
      <c r="W7" s="177"/>
      <c r="X7" s="177"/>
      <c r="Y7" s="177"/>
      <c r="Z7" s="177"/>
      <c r="AA7" s="177"/>
      <c r="AB7" s="177"/>
      <c r="AC7" s="177"/>
      <c r="AD7" s="177"/>
    </row>
    <row r="8" ht="80.25" customHeight="1">
      <c r="A8" s="49" t="s">
        <v>5030</v>
      </c>
      <c r="B8" s="44"/>
      <c r="C8" s="44"/>
      <c r="D8" s="44"/>
      <c r="E8" s="44"/>
      <c r="F8" s="44"/>
      <c r="G8" s="44"/>
      <c r="H8" s="44"/>
      <c r="I8" s="44"/>
      <c r="J8" s="44"/>
      <c r="K8" s="44"/>
      <c r="L8" s="45"/>
      <c r="M8" s="177"/>
      <c r="N8" s="177"/>
      <c r="O8" s="177"/>
      <c r="P8" s="177"/>
      <c r="Q8" s="177"/>
      <c r="R8" s="177"/>
      <c r="S8" s="177"/>
      <c r="T8" s="177"/>
      <c r="U8" s="177"/>
      <c r="V8" s="177"/>
      <c r="W8" s="177"/>
      <c r="X8" s="177"/>
      <c r="Y8" s="177"/>
      <c r="Z8" s="177"/>
      <c r="AA8" s="177"/>
      <c r="AB8" s="177"/>
      <c r="AC8" s="177"/>
      <c r="AD8" s="177"/>
    </row>
    <row r="9">
      <c r="A9" s="53"/>
      <c r="B9" s="54"/>
      <c r="C9" s="54"/>
      <c r="D9" s="53"/>
      <c r="E9" s="53"/>
      <c r="F9" s="53"/>
      <c r="G9" s="53"/>
      <c r="H9" s="53"/>
      <c r="I9" s="53"/>
      <c r="J9" s="53"/>
      <c r="K9" s="53"/>
      <c r="L9" s="53"/>
      <c r="M9" s="177"/>
      <c r="N9" s="177"/>
      <c r="O9" s="177"/>
      <c r="P9" s="177"/>
      <c r="Q9" s="177"/>
      <c r="R9" s="177"/>
      <c r="S9" s="177"/>
      <c r="T9" s="177"/>
      <c r="U9" s="177"/>
      <c r="V9" s="177"/>
      <c r="W9" s="177"/>
      <c r="X9" s="177"/>
      <c r="Y9" s="177"/>
      <c r="Z9" s="177"/>
      <c r="AA9" s="177"/>
      <c r="AB9" s="177"/>
      <c r="AC9" s="177"/>
      <c r="AD9" s="177"/>
    </row>
    <row r="10" ht="51.0" customHeight="1">
      <c r="A10" s="197" t="s">
        <v>6</v>
      </c>
      <c r="B10" s="197" t="s">
        <v>846</v>
      </c>
      <c r="C10" s="197" t="s">
        <v>847</v>
      </c>
      <c r="D10" s="197" t="s">
        <v>848</v>
      </c>
      <c r="E10" s="197" t="s">
        <v>849</v>
      </c>
      <c r="F10" s="198" t="s">
        <v>7</v>
      </c>
      <c r="G10" s="197" t="s">
        <v>850</v>
      </c>
      <c r="H10" s="197" t="s">
        <v>851</v>
      </c>
      <c r="I10" s="197" t="s">
        <v>852</v>
      </c>
      <c r="J10" s="197" t="s">
        <v>853</v>
      </c>
      <c r="K10" s="197" t="s">
        <v>854</v>
      </c>
      <c r="L10" s="198" t="s">
        <v>139</v>
      </c>
      <c r="M10" s="60" t="s">
        <v>140</v>
      </c>
      <c r="N10" s="177"/>
      <c r="O10" s="177"/>
      <c r="P10" s="177"/>
      <c r="Q10" s="177"/>
      <c r="R10" s="177"/>
      <c r="S10" s="177"/>
      <c r="T10" s="177"/>
      <c r="U10" s="177"/>
      <c r="V10" s="177"/>
      <c r="W10" s="177"/>
      <c r="X10" s="177"/>
      <c r="Y10" s="177"/>
      <c r="Z10" s="177"/>
      <c r="AA10" s="177"/>
      <c r="AB10" s="177"/>
      <c r="AC10" s="177"/>
      <c r="AD10" s="177"/>
    </row>
    <row r="11" ht="11.25" customHeight="1">
      <c r="A11" s="67" t="s">
        <v>5031</v>
      </c>
      <c r="B11" s="87" t="s">
        <v>5032</v>
      </c>
      <c r="C11" s="65" t="s">
        <v>5033</v>
      </c>
      <c r="D11" s="65" t="s">
        <v>881</v>
      </c>
      <c r="E11" s="65" t="s">
        <v>5034</v>
      </c>
      <c r="F11" s="65" t="s">
        <v>51</v>
      </c>
      <c r="G11" s="65" t="s">
        <v>5035</v>
      </c>
      <c r="H11" s="69">
        <v>2024.0</v>
      </c>
      <c r="I11" s="69">
        <v>2025.0</v>
      </c>
      <c r="J11" s="380" t="s">
        <v>5036</v>
      </c>
      <c r="K11" s="380">
        <v>300.0</v>
      </c>
      <c r="L11" s="84">
        <v>150.0</v>
      </c>
      <c r="M11" s="622" t="s">
        <v>150</v>
      </c>
      <c r="N11" s="177"/>
      <c r="O11" s="177"/>
      <c r="P11" s="177"/>
      <c r="Q11" s="177"/>
      <c r="R11" s="177"/>
      <c r="S11" s="177"/>
      <c r="T11" s="177"/>
      <c r="U11" s="177"/>
      <c r="V11" s="177"/>
      <c r="W11" s="177"/>
      <c r="X11" s="177"/>
      <c r="Y11" s="177"/>
      <c r="Z11" s="177"/>
      <c r="AA11" s="177"/>
      <c r="AB11" s="177"/>
      <c r="AC11" s="177"/>
      <c r="AD11" s="177"/>
    </row>
    <row r="12" ht="11.25" customHeight="1">
      <c r="A12" s="232" t="s">
        <v>5037</v>
      </c>
      <c r="B12" s="232" t="s">
        <v>5038</v>
      </c>
      <c r="C12" s="232" t="s">
        <v>5039</v>
      </c>
      <c r="D12" s="232" t="s">
        <v>888</v>
      </c>
      <c r="E12" s="232" t="s">
        <v>893</v>
      </c>
      <c r="F12" s="232" t="s">
        <v>51</v>
      </c>
      <c r="G12" s="623" t="s">
        <v>5040</v>
      </c>
      <c r="H12" s="232">
        <v>2024.0</v>
      </c>
      <c r="I12" s="232">
        <v>2024.0</v>
      </c>
      <c r="J12" s="232">
        <v>328000.0</v>
      </c>
      <c r="K12" s="232">
        <v>600.0</v>
      </c>
      <c r="L12" s="232">
        <v>30.0</v>
      </c>
      <c r="M12" s="362" t="s">
        <v>2927</v>
      </c>
    </row>
    <row r="13" ht="11.25" customHeight="1">
      <c r="A13" s="67"/>
      <c r="B13" s="87"/>
      <c r="C13" s="65"/>
      <c r="D13" s="65"/>
      <c r="E13" s="65"/>
      <c r="F13" s="65"/>
      <c r="G13" s="183"/>
      <c r="H13" s="183"/>
      <c r="I13" s="183"/>
      <c r="J13" s="183"/>
      <c r="K13" s="183"/>
      <c r="L13" s="70"/>
      <c r="M13" s="624"/>
    </row>
    <row r="14" ht="11.25" customHeight="1">
      <c r="A14" s="67"/>
      <c r="B14" s="87"/>
      <c r="C14" s="65"/>
      <c r="D14" s="65"/>
      <c r="E14" s="65"/>
      <c r="F14" s="65"/>
      <c r="G14" s="183"/>
      <c r="H14" s="69"/>
      <c r="I14" s="69"/>
      <c r="J14" s="69"/>
      <c r="K14" s="69"/>
      <c r="L14" s="70"/>
      <c r="M14" s="624"/>
    </row>
    <row r="15" ht="11.25" customHeight="1">
      <c r="A15" s="67"/>
      <c r="B15" s="87"/>
      <c r="C15" s="65"/>
      <c r="D15" s="65"/>
      <c r="E15" s="65"/>
      <c r="F15" s="65"/>
      <c r="G15" s="183"/>
      <c r="H15" s="69"/>
      <c r="I15" s="69"/>
      <c r="J15" s="69"/>
      <c r="K15" s="69"/>
      <c r="L15" s="70"/>
      <c r="M15" s="624"/>
    </row>
    <row r="16" ht="11.25" customHeight="1">
      <c r="A16" s="67"/>
      <c r="B16" s="87"/>
      <c r="C16" s="65"/>
      <c r="D16" s="65"/>
      <c r="E16" s="65"/>
      <c r="F16" s="65"/>
      <c r="G16" s="183"/>
      <c r="H16" s="69"/>
      <c r="I16" s="69"/>
      <c r="J16" s="69"/>
      <c r="K16" s="69"/>
      <c r="L16" s="70"/>
      <c r="M16" s="624"/>
    </row>
    <row r="17">
      <c r="A17" s="46" t="s">
        <v>98</v>
      </c>
      <c r="B17" s="41"/>
      <c r="C17" s="41"/>
      <c r="D17" s="1"/>
      <c r="E17" s="1"/>
      <c r="F17" s="1"/>
      <c r="G17" s="176"/>
      <c r="H17" s="190"/>
      <c r="I17" s="190"/>
      <c r="J17" s="190"/>
      <c r="K17" s="190"/>
      <c r="L17" s="190">
        <f>SUM(L11:L16)</f>
        <v>180</v>
      </c>
    </row>
    <row r="18">
      <c r="A18" s="40"/>
      <c r="B18" s="41"/>
      <c r="C18" s="41"/>
      <c r="D18" s="1"/>
      <c r="E18" s="1"/>
      <c r="F18" s="1"/>
      <c r="G18" s="1"/>
      <c r="H18" s="1"/>
      <c r="I18" s="1"/>
      <c r="J18" s="1"/>
      <c r="K18" s="1"/>
      <c r="L18" s="1"/>
    </row>
    <row r="19">
      <c r="A19" s="172" t="s">
        <v>819</v>
      </c>
      <c r="B19" s="173"/>
      <c r="C19" s="173"/>
      <c r="D19" s="173"/>
      <c r="E19" s="173"/>
      <c r="F19" s="173"/>
      <c r="G19" s="173"/>
      <c r="H19" s="173"/>
      <c r="I19" s="173"/>
      <c r="J19" s="173"/>
      <c r="K19" s="173"/>
      <c r="L19" s="173"/>
    </row>
    <row r="20">
      <c r="A20" s="40"/>
      <c r="B20" s="41"/>
      <c r="C20" s="41"/>
      <c r="D20" s="1"/>
      <c r="E20" s="1"/>
      <c r="F20" s="1"/>
      <c r="G20" s="1"/>
      <c r="H20" s="1"/>
      <c r="I20" s="1"/>
      <c r="J20" s="1"/>
      <c r="K20" s="1"/>
      <c r="L20" s="1"/>
    </row>
    <row r="21" ht="15.75" customHeight="1">
      <c r="A21" s="40"/>
      <c r="B21" s="41"/>
      <c r="C21" s="41"/>
      <c r="D21" s="1"/>
      <c r="E21" s="1"/>
      <c r="F21" s="1"/>
      <c r="G21" s="1"/>
      <c r="H21" s="1"/>
      <c r="I21" s="1"/>
      <c r="J21" s="1"/>
      <c r="K21" s="1"/>
      <c r="L21" s="1"/>
    </row>
    <row r="22" ht="15.75" customHeight="1">
      <c r="A22" s="40"/>
      <c r="B22" s="41"/>
      <c r="C22" s="41"/>
      <c r="D22" s="1"/>
      <c r="E22" s="1"/>
      <c r="F22" s="1"/>
      <c r="G22" s="1"/>
      <c r="H22" s="1"/>
      <c r="I22" s="1"/>
      <c r="J22" s="1"/>
      <c r="K22" s="1"/>
      <c r="L22" s="1"/>
    </row>
    <row r="23" ht="15.75" customHeight="1">
      <c r="A23" s="40"/>
      <c r="B23" s="41"/>
      <c r="C23" s="41"/>
      <c r="D23" s="1"/>
      <c r="E23" s="1"/>
      <c r="F23" s="1"/>
      <c r="G23" s="1"/>
      <c r="H23" s="1"/>
      <c r="I23" s="1"/>
      <c r="J23" s="1"/>
      <c r="K23" s="1"/>
      <c r="L23" s="1"/>
    </row>
    <row r="24" ht="15.75" customHeight="1">
      <c r="A24" s="40"/>
      <c r="B24" s="41"/>
      <c r="C24" s="41"/>
      <c r="D24" s="1"/>
      <c r="E24" s="1"/>
      <c r="F24" s="1"/>
      <c r="G24" s="1"/>
      <c r="H24" s="1"/>
      <c r="I24" s="1"/>
      <c r="J24" s="1"/>
      <c r="K24" s="1"/>
      <c r="L24" s="1"/>
    </row>
    <row r="25" ht="15.75" customHeight="1">
      <c r="A25" s="40"/>
      <c r="B25" s="41"/>
      <c r="C25" s="41"/>
      <c r="D25" s="1"/>
      <c r="E25" s="1"/>
      <c r="F25" s="1"/>
      <c r="G25" s="1"/>
      <c r="H25" s="1"/>
      <c r="I25" s="1"/>
      <c r="J25" s="1"/>
      <c r="K25" s="1"/>
      <c r="L25" s="1"/>
    </row>
    <row r="26" ht="15.75" customHeight="1">
      <c r="A26" s="40"/>
      <c r="B26" s="41"/>
      <c r="C26" s="41"/>
      <c r="D26" s="1"/>
      <c r="E26" s="1"/>
      <c r="F26" s="1"/>
      <c r="G26" s="1"/>
      <c r="H26" s="1"/>
      <c r="I26" s="1"/>
      <c r="J26" s="1"/>
      <c r="K26" s="1"/>
      <c r="L26" s="1"/>
    </row>
    <row r="27" ht="15.75" customHeight="1">
      <c r="A27" s="40"/>
      <c r="B27" s="41"/>
      <c r="C27" s="41"/>
      <c r="D27" s="1"/>
      <c r="E27" s="1"/>
      <c r="F27" s="1"/>
      <c r="G27" s="1"/>
      <c r="H27" s="1"/>
      <c r="I27" s="1"/>
      <c r="J27" s="1"/>
      <c r="K27" s="1"/>
      <c r="L27" s="1"/>
    </row>
    <row r="28" ht="15.75" customHeight="1">
      <c r="A28" s="40"/>
      <c r="B28" s="41"/>
      <c r="C28" s="41"/>
      <c r="D28" s="1"/>
      <c r="E28" s="1"/>
      <c r="F28" s="1"/>
      <c r="G28" s="1"/>
      <c r="H28" s="1"/>
      <c r="I28" s="1"/>
      <c r="J28" s="1"/>
      <c r="K28" s="1"/>
      <c r="L28" s="1"/>
    </row>
    <row r="29" ht="15.75" customHeight="1">
      <c r="A29" s="40"/>
      <c r="B29" s="41"/>
      <c r="C29" s="41"/>
      <c r="D29" s="1"/>
      <c r="E29" s="1"/>
      <c r="F29" s="1"/>
      <c r="G29" s="1"/>
      <c r="H29" s="1"/>
      <c r="I29" s="1"/>
      <c r="J29" s="1"/>
      <c r="K29" s="1"/>
      <c r="L29" s="1"/>
    </row>
    <row r="30" ht="15.75" customHeight="1">
      <c r="A30" s="40"/>
      <c r="B30" s="41"/>
      <c r="C30" s="41"/>
      <c r="D30" s="1"/>
      <c r="E30" s="1"/>
      <c r="F30" s="1"/>
      <c r="G30" s="1"/>
      <c r="H30" s="1"/>
      <c r="I30" s="1"/>
      <c r="J30" s="1"/>
      <c r="K30" s="1"/>
      <c r="L30" s="1"/>
    </row>
    <row r="31" ht="15.75" customHeight="1">
      <c r="A31" s="40"/>
      <c r="B31" s="41"/>
      <c r="C31" s="41"/>
      <c r="D31" s="1"/>
      <c r="E31" s="1"/>
      <c r="F31" s="1"/>
      <c r="G31" s="1"/>
      <c r="H31" s="1"/>
      <c r="I31" s="1"/>
      <c r="J31" s="1"/>
      <c r="K31" s="1"/>
      <c r="L31" s="1"/>
    </row>
    <row r="32" ht="15.75" customHeight="1">
      <c r="A32" s="40"/>
      <c r="B32" s="41"/>
      <c r="C32" s="41"/>
      <c r="D32" s="1"/>
      <c r="E32" s="1"/>
      <c r="F32" s="1"/>
      <c r="G32" s="1"/>
      <c r="H32" s="1"/>
      <c r="I32" s="1"/>
      <c r="J32" s="1"/>
      <c r="K32" s="1"/>
      <c r="L32" s="1"/>
    </row>
    <row r="33" ht="15.75" customHeight="1">
      <c r="A33" s="40"/>
      <c r="B33" s="41"/>
      <c r="C33" s="41"/>
      <c r="D33" s="1"/>
      <c r="E33" s="1"/>
      <c r="F33" s="1"/>
      <c r="G33" s="1"/>
      <c r="H33" s="1"/>
      <c r="I33" s="1"/>
      <c r="J33" s="1"/>
      <c r="K33" s="1"/>
      <c r="L33" s="1"/>
    </row>
    <row r="34" ht="15.75" customHeight="1">
      <c r="A34" s="40"/>
      <c r="B34" s="41"/>
      <c r="C34" s="41"/>
      <c r="D34" s="1"/>
      <c r="E34" s="1"/>
      <c r="F34" s="1"/>
      <c r="G34" s="1"/>
      <c r="H34" s="1"/>
      <c r="I34" s="1"/>
      <c r="J34" s="1"/>
      <c r="K34" s="1"/>
      <c r="L34" s="1"/>
    </row>
    <row r="35" ht="15.75" customHeight="1">
      <c r="A35" s="40"/>
      <c r="B35" s="41"/>
      <c r="C35" s="41"/>
      <c r="D35" s="1"/>
      <c r="E35" s="1"/>
      <c r="F35" s="1"/>
      <c r="G35" s="1"/>
      <c r="H35" s="1"/>
      <c r="I35" s="1"/>
      <c r="J35" s="1"/>
      <c r="K35" s="1"/>
      <c r="L35" s="1"/>
    </row>
    <row r="36" ht="15.75" customHeight="1">
      <c r="A36" s="40"/>
      <c r="B36" s="41"/>
      <c r="C36" s="41"/>
      <c r="D36" s="1"/>
      <c r="E36" s="1"/>
      <c r="F36" s="1"/>
      <c r="G36" s="1"/>
      <c r="H36" s="1"/>
      <c r="I36" s="1"/>
      <c r="J36" s="1"/>
      <c r="K36" s="1"/>
      <c r="L36" s="1"/>
    </row>
    <row r="37" ht="15.75" customHeight="1">
      <c r="A37" s="40"/>
      <c r="B37" s="41"/>
      <c r="C37" s="41"/>
      <c r="D37" s="1"/>
      <c r="E37" s="1"/>
      <c r="F37" s="1"/>
      <c r="G37" s="1"/>
      <c r="H37" s="1"/>
      <c r="I37" s="1"/>
      <c r="J37" s="1"/>
      <c r="K37" s="1"/>
      <c r="L37" s="1"/>
    </row>
    <row r="38" ht="15.75" customHeight="1">
      <c r="A38" s="40"/>
      <c r="B38" s="41"/>
      <c r="C38" s="41"/>
      <c r="D38" s="1"/>
      <c r="E38" s="1"/>
      <c r="F38" s="1"/>
      <c r="G38" s="1"/>
      <c r="H38" s="1"/>
      <c r="I38" s="1"/>
      <c r="J38" s="1"/>
      <c r="K38" s="1"/>
      <c r="L38" s="1"/>
    </row>
    <row r="39" ht="15.75" customHeight="1">
      <c r="A39" s="40"/>
      <c r="B39" s="41"/>
      <c r="C39" s="41"/>
      <c r="D39" s="1"/>
      <c r="E39" s="1"/>
      <c r="F39" s="1"/>
      <c r="G39" s="1"/>
      <c r="H39" s="1"/>
      <c r="I39" s="1"/>
      <c r="J39" s="1"/>
      <c r="K39" s="1"/>
      <c r="L39" s="1"/>
    </row>
    <row r="40" ht="15.75" customHeight="1">
      <c r="A40" s="40"/>
      <c r="B40" s="41"/>
      <c r="C40" s="41"/>
      <c r="D40" s="1"/>
      <c r="E40" s="1"/>
      <c r="F40" s="1"/>
      <c r="G40" s="1"/>
      <c r="H40" s="1"/>
      <c r="I40" s="1"/>
      <c r="J40" s="1"/>
      <c r="K40" s="1"/>
      <c r="L40" s="1"/>
    </row>
    <row r="41" ht="15.75" customHeight="1">
      <c r="A41" s="40"/>
      <c r="B41" s="41"/>
      <c r="C41" s="41"/>
      <c r="D41" s="1"/>
      <c r="E41" s="1"/>
      <c r="F41" s="1"/>
      <c r="G41" s="1"/>
      <c r="H41" s="1"/>
      <c r="I41" s="1"/>
      <c r="J41" s="1"/>
      <c r="K41" s="1"/>
      <c r="L41" s="1"/>
    </row>
    <row r="42" ht="15.75" customHeight="1">
      <c r="A42" s="40"/>
      <c r="B42" s="41"/>
      <c r="C42" s="41"/>
      <c r="D42" s="1"/>
      <c r="E42" s="1"/>
      <c r="F42" s="1"/>
      <c r="G42" s="1"/>
      <c r="H42" s="1"/>
      <c r="I42" s="1"/>
      <c r="J42" s="1"/>
      <c r="K42" s="1"/>
      <c r="L42" s="1"/>
    </row>
    <row r="43" ht="15.75" customHeight="1">
      <c r="A43" s="40"/>
      <c r="B43" s="41"/>
      <c r="C43" s="41"/>
      <c r="D43" s="1"/>
      <c r="E43" s="1"/>
      <c r="F43" s="1"/>
      <c r="G43" s="1"/>
      <c r="H43" s="1"/>
      <c r="I43" s="1"/>
      <c r="J43" s="1"/>
      <c r="K43" s="1"/>
      <c r="L43" s="1"/>
    </row>
    <row r="44" ht="15.75" customHeight="1">
      <c r="A44" s="40"/>
      <c r="B44" s="41"/>
      <c r="C44" s="41"/>
      <c r="D44" s="1"/>
      <c r="E44" s="1"/>
      <c r="F44" s="1"/>
      <c r="G44" s="1"/>
      <c r="H44" s="1"/>
      <c r="I44" s="1"/>
      <c r="J44" s="1"/>
      <c r="K44" s="1"/>
      <c r="L44" s="1"/>
    </row>
    <row r="45" ht="15.75" customHeight="1">
      <c r="A45" s="40"/>
      <c r="B45" s="41"/>
      <c r="C45" s="41"/>
      <c r="D45" s="1"/>
      <c r="E45" s="1"/>
      <c r="F45" s="1"/>
      <c r="G45" s="1"/>
      <c r="H45" s="1"/>
      <c r="I45" s="1"/>
      <c r="J45" s="1"/>
      <c r="K45" s="1"/>
      <c r="L45" s="1"/>
    </row>
    <row r="46" ht="15.75" customHeight="1">
      <c r="A46" s="40"/>
      <c r="B46" s="41"/>
      <c r="C46" s="41"/>
      <c r="D46" s="1"/>
      <c r="E46" s="1"/>
      <c r="F46" s="1"/>
      <c r="G46" s="1"/>
      <c r="H46" s="1"/>
      <c r="I46" s="1"/>
      <c r="J46" s="1"/>
      <c r="K46" s="1"/>
      <c r="L46" s="1"/>
    </row>
    <row r="47" ht="15.75" customHeight="1">
      <c r="A47" s="40"/>
      <c r="B47" s="41"/>
      <c r="C47" s="41"/>
      <c r="D47" s="1"/>
      <c r="E47" s="1"/>
      <c r="F47" s="1"/>
      <c r="G47" s="1"/>
      <c r="H47" s="1"/>
      <c r="I47" s="1"/>
      <c r="J47" s="1"/>
      <c r="K47" s="1"/>
      <c r="L47" s="1"/>
    </row>
    <row r="48" ht="15.75" customHeight="1">
      <c r="A48" s="40"/>
      <c r="B48" s="41"/>
      <c r="C48" s="41"/>
      <c r="D48" s="1"/>
      <c r="E48" s="1"/>
      <c r="F48" s="1"/>
      <c r="G48" s="1"/>
      <c r="H48" s="1"/>
      <c r="I48" s="1"/>
      <c r="J48" s="1"/>
      <c r="K48" s="1"/>
      <c r="L48" s="1"/>
    </row>
    <row r="49" ht="15.75" customHeight="1">
      <c r="A49" s="40"/>
      <c r="B49" s="41"/>
      <c r="C49" s="41"/>
      <c r="D49" s="1"/>
      <c r="E49" s="1"/>
      <c r="F49" s="1"/>
      <c r="G49" s="1"/>
      <c r="H49" s="1"/>
      <c r="I49" s="1"/>
      <c r="J49" s="1"/>
      <c r="K49" s="1"/>
      <c r="L49" s="1"/>
    </row>
    <row r="50" ht="15.75" customHeight="1">
      <c r="A50" s="40"/>
      <c r="B50" s="41"/>
      <c r="C50" s="41"/>
      <c r="D50" s="1"/>
      <c r="E50" s="1"/>
      <c r="F50" s="1"/>
      <c r="G50" s="1"/>
      <c r="H50" s="1"/>
      <c r="I50" s="1"/>
      <c r="J50" s="1"/>
      <c r="K50" s="1"/>
      <c r="L50" s="1"/>
    </row>
    <row r="51" ht="15.75" customHeight="1">
      <c r="A51" s="40"/>
      <c r="B51" s="41"/>
      <c r="C51" s="41"/>
      <c r="D51" s="1"/>
      <c r="E51" s="1"/>
      <c r="F51" s="1"/>
      <c r="G51" s="1"/>
      <c r="H51" s="1"/>
      <c r="I51" s="1"/>
      <c r="J51" s="1"/>
      <c r="K51" s="1"/>
      <c r="L51" s="1"/>
    </row>
    <row r="52" ht="15.75" customHeight="1">
      <c r="A52" s="40"/>
      <c r="B52" s="41"/>
      <c r="C52" s="41"/>
      <c r="D52" s="1"/>
      <c r="E52" s="1"/>
      <c r="F52" s="1"/>
      <c r="G52" s="1"/>
      <c r="H52" s="1"/>
      <c r="I52" s="1"/>
      <c r="J52" s="1"/>
      <c r="K52" s="1"/>
      <c r="L52" s="1"/>
    </row>
    <row r="53" ht="15.75" customHeight="1">
      <c r="A53" s="40"/>
      <c r="B53" s="41"/>
      <c r="C53" s="41"/>
      <c r="D53" s="1"/>
      <c r="E53" s="1"/>
      <c r="F53" s="1"/>
      <c r="G53" s="1"/>
      <c r="H53" s="1"/>
      <c r="I53" s="1"/>
      <c r="J53" s="1"/>
      <c r="K53" s="1"/>
      <c r="L53" s="1"/>
    </row>
    <row r="54" ht="15.75" customHeight="1">
      <c r="A54" s="40"/>
      <c r="B54" s="41"/>
      <c r="C54" s="41"/>
      <c r="D54" s="1"/>
      <c r="E54" s="1"/>
      <c r="F54" s="1"/>
      <c r="G54" s="1"/>
      <c r="H54" s="1"/>
      <c r="I54" s="1"/>
      <c r="J54" s="1"/>
      <c r="K54" s="1"/>
      <c r="L54" s="1"/>
    </row>
    <row r="55" ht="15.75" customHeight="1">
      <c r="A55" s="40"/>
      <c r="B55" s="41"/>
      <c r="C55" s="41"/>
      <c r="D55" s="1"/>
      <c r="E55" s="1"/>
      <c r="F55" s="1"/>
      <c r="G55" s="1"/>
      <c r="H55" s="1"/>
      <c r="I55" s="1"/>
      <c r="J55" s="1"/>
      <c r="K55" s="1"/>
      <c r="L55" s="1"/>
    </row>
    <row r="56" ht="15.75" customHeight="1">
      <c r="A56" s="40"/>
      <c r="B56" s="41"/>
      <c r="C56" s="41"/>
      <c r="D56" s="1"/>
      <c r="E56" s="1"/>
      <c r="F56" s="1"/>
      <c r="G56" s="1"/>
      <c r="H56" s="1"/>
      <c r="I56" s="1"/>
      <c r="J56" s="1"/>
      <c r="K56" s="1"/>
      <c r="L56" s="1"/>
    </row>
    <row r="57" ht="15.75" customHeight="1">
      <c r="A57" s="40"/>
      <c r="B57" s="41"/>
      <c r="C57" s="41"/>
      <c r="D57" s="1"/>
      <c r="E57" s="1"/>
      <c r="F57" s="1"/>
      <c r="G57" s="1"/>
      <c r="H57" s="1"/>
      <c r="I57" s="1"/>
      <c r="J57" s="1"/>
      <c r="K57" s="1"/>
      <c r="L57" s="1"/>
    </row>
    <row r="58" ht="15.75" customHeight="1">
      <c r="A58" s="40"/>
      <c r="B58" s="41"/>
      <c r="C58" s="41"/>
      <c r="D58" s="1"/>
      <c r="E58" s="1"/>
      <c r="F58" s="1"/>
      <c r="G58" s="1"/>
      <c r="H58" s="1"/>
      <c r="I58" s="1"/>
      <c r="J58" s="1"/>
      <c r="K58" s="1"/>
      <c r="L58" s="1"/>
    </row>
    <row r="59" ht="15.75" customHeight="1">
      <c r="A59" s="40"/>
      <c r="B59" s="41"/>
      <c r="C59" s="41"/>
      <c r="D59" s="1"/>
      <c r="E59" s="1"/>
      <c r="F59" s="1"/>
      <c r="G59" s="1"/>
      <c r="H59" s="1"/>
      <c r="I59" s="1"/>
      <c r="J59" s="1"/>
      <c r="K59" s="1"/>
      <c r="L59" s="1"/>
    </row>
    <row r="60" ht="15.75" customHeight="1">
      <c r="A60" s="40"/>
      <c r="B60" s="41"/>
      <c r="C60" s="41"/>
      <c r="D60" s="1"/>
      <c r="E60" s="1"/>
      <c r="F60" s="1"/>
      <c r="G60" s="1"/>
      <c r="H60" s="1"/>
      <c r="I60" s="1"/>
      <c r="J60" s="1"/>
      <c r="K60" s="1"/>
      <c r="L60" s="1"/>
    </row>
    <row r="61" ht="15.75" customHeight="1">
      <c r="A61" s="40"/>
      <c r="B61" s="41"/>
      <c r="C61" s="41"/>
      <c r="D61" s="1"/>
      <c r="E61" s="1"/>
      <c r="F61" s="1"/>
      <c r="G61" s="1"/>
      <c r="H61" s="1"/>
      <c r="I61" s="1"/>
      <c r="J61" s="1"/>
      <c r="K61" s="1"/>
      <c r="L61" s="1"/>
    </row>
    <row r="62" ht="15.75" customHeight="1">
      <c r="A62" s="40"/>
      <c r="B62" s="41"/>
      <c r="C62" s="41"/>
      <c r="D62" s="1"/>
      <c r="E62" s="1"/>
      <c r="F62" s="1"/>
      <c r="G62" s="1"/>
      <c r="H62" s="1"/>
      <c r="I62" s="1"/>
      <c r="J62" s="1"/>
      <c r="K62" s="1"/>
      <c r="L62" s="1"/>
    </row>
    <row r="63" ht="15.75" customHeight="1">
      <c r="A63" s="40"/>
      <c r="B63" s="41"/>
      <c r="C63" s="41"/>
      <c r="D63" s="1"/>
      <c r="E63" s="1"/>
      <c r="F63" s="1"/>
      <c r="G63" s="1"/>
      <c r="H63" s="1"/>
      <c r="I63" s="1"/>
      <c r="J63" s="1"/>
      <c r="K63" s="1"/>
      <c r="L63" s="1"/>
    </row>
    <row r="64" ht="15.75" customHeight="1">
      <c r="A64" s="40"/>
      <c r="B64" s="41"/>
      <c r="C64" s="41"/>
      <c r="D64" s="1"/>
      <c r="E64" s="1"/>
      <c r="F64" s="1"/>
      <c r="G64" s="1"/>
      <c r="H64" s="1"/>
      <c r="I64" s="1"/>
      <c r="J64" s="1"/>
      <c r="K64" s="1"/>
      <c r="L64" s="1"/>
    </row>
    <row r="65" ht="15.75" customHeight="1">
      <c r="A65" s="40"/>
      <c r="B65" s="41"/>
      <c r="C65" s="41"/>
      <c r="D65" s="1"/>
      <c r="E65" s="1"/>
      <c r="F65" s="1"/>
      <c r="G65" s="1"/>
      <c r="H65" s="1"/>
      <c r="I65" s="1"/>
      <c r="J65" s="1"/>
      <c r="K65" s="1"/>
      <c r="L65" s="1"/>
    </row>
    <row r="66" ht="15.75" customHeight="1">
      <c r="A66" s="40"/>
      <c r="B66" s="41"/>
      <c r="C66" s="41"/>
      <c r="D66" s="1"/>
      <c r="E66" s="1"/>
      <c r="F66" s="1"/>
      <c r="G66" s="1"/>
      <c r="H66" s="1"/>
      <c r="I66" s="1"/>
      <c r="J66" s="1"/>
      <c r="K66" s="1"/>
      <c r="L66" s="1"/>
    </row>
    <row r="67" ht="15.75" customHeight="1">
      <c r="A67" s="40"/>
      <c r="B67" s="41"/>
      <c r="C67" s="41"/>
      <c r="D67" s="1"/>
      <c r="E67" s="1"/>
      <c r="F67" s="1"/>
      <c r="G67" s="1"/>
      <c r="H67" s="1"/>
      <c r="I67" s="1"/>
      <c r="J67" s="1"/>
      <c r="K67" s="1"/>
      <c r="L67" s="1"/>
    </row>
    <row r="68" ht="15.75" customHeight="1">
      <c r="A68" s="40"/>
      <c r="B68" s="41"/>
      <c r="C68" s="41"/>
      <c r="D68" s="1"/>
      <c r="E68" s="1"/>
      <c r="F68" s="1"/>
      <c r="G68" s="1"/>
      <c r="H68" s="1"/>
      <c r="I68" s="1"/>
      <c r="J68" s="1"/>
      <c r="K68" s="1"/>
      <c r="L68" s="1"/>
    </row>
    <row r="69" ht="15.75" customHeight="1">
      <c r="A69" s="40"/>
      <c r="B69" s="41"/>
      <c r="C69" s="41"/>
      <c r="D69" s="1"/>
      <c r="E69" s="1"/>
      <c r="F69" s="1"/>
      <c r="G69" s="1"/>
      <c r="H69" s="1"/>
      <c r="I69" s="1"/>
      <c r="J69" s="1"/>
      <c r="K69" s="1"/>
      <c r="L69" s="1"/>
    </row>
    <row r="70" ht="15.75" customHeight="1">
      <c r="A70" s="40"/>
      <c r="B70" s="41"/>
      <c r="C70" s="41"/>
      <c r="D70" s="1"/>
      <c r="E70" s="1"/>
      <c r="F70" s="1"/>
      <c r="G70" s="1"/>
      <c r="H70" s="1"/>
      <c r="I70" s="1"/>
      <c r="J70" s="1"/>
      <c r="K70" s="1"/>
      <c r="L70" s="1"/>
    </row>
    <row r="71" ht="15.75" customHeight="1">
      <c r="A71" s="40"/>
      <c r="B71" s="41"/>
      <c r="C71" s="41"/>
      <c r="D71" s="1"/>
      <c r="E71" s="1"/>
      <c r="F71" s="1"/>
      <c r="G71" s="1"/>
      <c r="H71" s="1"/>
      <c r="I71" s="1"/>
      <c r="J71" s="1"/>
      <c r="K71" s="1"/>
      <c r="L71" s="1"/>
    </row>
    <row r="72" ht="15.75" customHeight="1">
      <c r="A72" s="40"/>
      <c r="B72" s="41"/>
      <c r="C72" s="41"/>
      <c r="D72" s="1"/>
      <c r="E72" s="1"/>
      <c r="F72" s="1"/>
      <c r="G72" s="1"/>
      <c r="H72" s="1"/>
      <c r="I72" s="1"/>
      <c r="J72" s="1"/>
      <c r="K72" s="1"/>
      <c r="L72" s="1"/>
    </row>
    <row r="73" ht="15.75" customHeight="1">
      <c r="A73" s="40"/>
      <c r="B73" s="41"/>
      <c r="C73" s="41"/>
      <c r="D73" s="1"/>
      <c r="E73" s="1"/>
      <c r="F73" s="1"/>
      <c r="G73" s="1"/>
      <c r="H73" s="1"/>
      <c r="I73" s="1"/>
      <c r="J73" s="1"/>
      <c r="K73" s="1"/>
      <c r="L73" s="1"/>
    </row>
    <row r="74" ht="15.75" customHeight="1">
      <c r="A74" s="40"/>
      <c r="B74" s="41"/>
      <c r="C74" s="41"/>
      <c r="D74" s="1"/>
      <c r="E74" s="1"/>
      <c r="F74" s="1"/>
      <c r="G74" s="1"/>
      <c r="H74" s="1"/>
      <c r="I74" s="1"/>
      <c r="J74" s="1"/>
      <c r="K74" s="1"/>
      <c r="L74" s="1"/>
    </row>
    <row r="75" ht="15.75" customHeight="1">
      <c r="A75" s="40"/>
      <c r="B75" s="41"/>
      <c r="C75" s="41"/>
      <c r="D75" s="1"/>
      <c r="E75" s="1"/>
      <c r="F75" s="1"/>
      <c r="G75" s="1"/>
      <c r="H75" s="1"/>
      <c r="I75" s="1"/>
      <c r="J75" s="1"/>
      <c r="K75" s="1"/>
      <c r="L75" s="1"/>
    </row>
    <row r="76" ht="15.75" customHeight="1">
      <c r="A76" s="40"/>
      <c r="B76" s="41"/>
      <c r="C76" s="41"/>
      <c r="D76" s="1"/>
      <c r="E76" s="1"/>
      <c r="F76" s="1"/>
      <c r="G76" s="1"/>
      <c r="H76" s="1"/>
      <c r="I76" s="1"/>
      <c r="J76" s="1"/>
      <c r="K76" s="1"/>
      <c r="L76" s="1"/>
    </row>
    <row r="77" ht="15.75" customHeight="1">
      <c r="A77" s="40"/>
      <c r="B77" s="41"/>
      <c r="C77" s="41"/>
      <c r="D77" s="1"/>
      <c r="E77" s="1"/>
      <c r="F77" s="1"/>
      <c r="G77" s="1"/>
      <c r="H77" s="1"/>
      <c r="I77" s="1"/>
      <c r="J77" s="1"/>
      <c r="K77" s="1"/>
      <c r="L77" s="1"/>
    </row>
    <row r="78" ht="15.75" customHeight="1">
      <c r="A78" s="40"/>
      <c r="B78" s="41"/>
      <c r="C78" s="41"/>
      <c r="D78" s="1"/>
      <c r="E78" s="1"/>
      <c r="F78" s="1"/>
      <c r="G78" s="1"/>
      <c r="H78" s="1"/>
      <c r="I78" s="1"/>
      <c r="J78" s="1"/>
      <c r="K78" s="1"/>
      <c r="L78" s="1"/>
    </row>
    <row r="79" ht="15.75" customHeight="1">
      <c r="A79" s="40"/>
      <c r="B79" s="41"/>
      <c r="C79" s="41"/>
      <c r="D79" s="1"/>
      <c r="E79" s="1"/>
      <c r="F79" s="1"/>
      <c r="G79" s="1"/>
      <c r="H79" s="1"/>
      <c r="I79" s="1"/>
      <c r="J79" s="1"/>
      <c r="K79" s="1"/>
      <c r="L79" s="1"/>
    </row>
    <row r="80" ht="15.75" customHeight="1">
      <c r="A80" s="40"/>
      <c r="B80" s="41"/>
      <c r="C80" s="41"/>
      <c r="D80" s="1"/>
      <c r="E80" s="1"/>
      <c r="F80" s="1"/>
      <c r="G80" s="1"/>
      <c r="H80" s="1"/>
      <c r="I80" s="1"/>
      <c r="J80" s="1"/>
      <c r="K80" s="1"/>
      <c r="L80" s="1"/>
    </row>
    <row r="81" ht="15.75" customHeight="1">
      <c r="A81" s="40"/>
      <c r="B81" s="41"/>
      <c r="C81" s="41"/>
      <c r="D81" s="1"/>
      <c r="E81" s="1"/>
      <c r="F81" s="1"/>
      <c r="G81" s="1"/>
      <c r="H81" s="1"/>
      <c r="I81" s="1"/>
      <c r="J81" s="1"/>
      <c r="K81" s="1"/>
      <c r="L81" s="1"/>
    </row>
    <row r="82" ht="15.75" customHeight="1">
      <c r="A82" s="40"/>
      <c r="B82" s="41"/>
      <c r="C82" s="41"/>
      <c r="D82" s="1"/>
      <c r="E82" s="1"/>
      <c r="F82" s="1"/>
      <c r="G82" s="1"/>
      <c r="H82" s="1"/>
      <c r="I82" s="1"/>
      <c r="J82" s="1"/>
      <c r="K82" s="1"/>
      <c r="L82" s="1"/>
    </row>
    <row r="83" ht="15.75" customHeight="1">
      <c r="A83" s="40"/>
      <c r="B83" s="41"/>
      <c r="C83" s="41"/>
      <c r="D83" s="1"/>
      <c r="E83" s="1"/>
      <c r="F83" s="1"/>
      <c r="G83" s="1"/>
      <c r="H83" s="1"/>
      <c r="I83" s="1"/>
      <c r="J83" s="1"/>
      <c r="K83" s="1"/>
      <c r="L83" s="1"/>
    </row>
    <row r="84" ht="15.75" customHeight="1">
      <c r="A84" s="40"/>
      <c r="B84" s="41"/>
      <c r="C84" s="41"/>
      <c r="D84" s="1"/>
      <c r="E84" s="1"/>
      <c r="F84" s="1"/>
      <c r="G84" s="1"/>
      <c r="H84" s="1"/>
      <c r="I84" s="1"/>
      <c r="J84" s="1"/>
      <c r="K84" s="1"/>
      <c r="L84" s="1"/>
    </row>
    <row r="85" ht="15.75" customHeight="1">
      <c r="A85" s="40"/>
      <c r="B85" s="41"/>
      <c r="C85" s="41"/>
      <c r="D85" s="1"/>
      <c r="E85" s="1"/>
      <c r="F85" s="1"/>
      <c r="G85" s="1"/>
      <c r="H85" s="1"/>
      <c r="I85" s="1"/>
      <c r="J85" s="1"/>
      <c r="K85" s="1"/>
      <c r="L85" s="1"/>
    </row>
    <row r="86" ht="15.75" customHeight="1">
      <c r="A86" s="40"/>
      <c r="B86" s="41"/>
      <c r="C86" s="41"/>
      <c r="D86" s="1"/>
      <c r="E86" s="1"/>
      <c r="F86" s="1"/>
      <c r="G86" s="1"/>
      <c r="H86" s="1"/>
      <c r="I86" s="1"/>
      <c r="J86" s="1"/>
      <c r="K86" s="1"/>
      <c r="L86" s="1"/>
    </row>
    <row r="87" ht="15.75" customHeight="1">
      <c r="A87" s="40"/>
      <c r="B87" s="41"/>
      <c r="C87" s="41"/>
      <c r="D87" s="1"/>
      <c r="E87" s="1"/>
      <c r="F87" s="1"/>
      <c r="G87" s="1"/>
      <c r="H87" s="1"/>
      <c r="I87" s="1"/>
      <c r="J87" s="1"/>
      <c r="K87" s="1"/>
      <c r="L87" s="1"/>
    </row>
    <row r="88" ht="15.75" customHeight="1">
      <c r="A88" s="40"/>
      <c r="B88" s="41"/>
      <c r="C88" s="41"/>
      <c r="D88" s="1"/>
      <c r="E88" s="1"/>
      <c r="F88" s="1"/>
      <c r="G88" s="1"/>
      <c r="H88" s="1"/>
      <c r="I88" s="1"/>
      <c r="J88" s="1"/>
      <c r="K88" s="1"/>
      <c r="L88" s="1"/>
    </row>
    <row r="89" ht="15.75" customHeight="1">
      <c r="A89" s="40"/>
      <c r="B89" s="41"/>
      <c r="C89" s="41"/>
      <c r="D89" s="1"/>
      <c r="E89" s="1"/>
      <c r="F89" s="1"/>
      <c r="G89" s="1"/>
      <c r="H89" s="1"/>
      <c r="I89" s="1"/>
      <c r="J89" s="1"/>
      <c r="K89" s="1"/>
      <c r="L89" s="1"/>
    </row>
    <row r="90" ht="15.75" customHeight="1">
      <c r="A90" s="40"/>
      <c r="B90" s="41"/>
      <c r="C90" s="41"/>
      <c r="D90" s="1"/>
      <c r="E90" s="1"/>
      <c r="F90" s="1"/>
      <c r="G90" s="1"/>
      <c r="H90" s="1"/>
      <c r="I90" s="1"/>
      <c r="J90" s="1"/>
      <c r="K90" s="1"/>
      <c r="L90" s="1"/>
    </row>
    <row r="91" ht="15.75" customHeight="1">
      <c r="A91" s="40"/>
      <c r="B91" s="41"/>
      <c r="C91" s="41"/>
      <c r="D91" s="1"/>
      <c r="E91" s="1"/>
      <c r="F91" s="1"/>
      <c r="G91" s="1"/>
      <c r="H91" s="1"/>
      <c r="I91" s="1"/>
      <c r="J91" s="1"/>
      <c r="K91" s="1"/>
      <c r="L91" s="1"/>
    </row>
    <row r="92" ht="15.75" customHeight="1">
      <c r="A92" s="40"/>
      <c r="B92" s="41"/>
      <c r="C92" s="41"/>
      <c r="D92" s="1"/>
      <c r="E92" s="1"/>
      <c r="F92" s="1"/>
      <c r="G92" s="1"/>
      <c r="H92" s="1"/>
      <c r="I92" s="1"/>
      <c r="J92" s="1"/>
      <c r="K92" s="1"/>
      <c r="L92" s="1"/>
    </row>
    <row r="93" ht="15.75" customHeight="1">
      <c r="A93" s="40"/>
      <c r="B93" s="41"/>
      <c r="C93" s="41"/>
      <c r="D93" s="1"/>
      <c r="E93" s="1"/>
      <c r="F93" s="1"/>
      <c r="G93" s="1"/>
      <c r="H93" s="1"/>
      <c r="I93" s="1"/>
      <c r="J93" s="1"/>
      <c r="K93" s="1"/>
      <c r="L93" s="1"/>
    </row>
    <row r="94" ht="15.75" customHeight="1">
      <c r="A94" s="40"/>
      <c r="B94" s="41"/>
      <c r="C94" s="41"/>
      <c r="D94" s="1"/>
      <c r="E94" s="1"/>
      <c r="F94" s="1"/>
      <c r="G94" s="1"/>
      <c r="H94" s="1"/>
      <c r="I94" s="1"/>
      <c r="J94" s="1"/>
      <c r="K94" s="1"/>
      <c r="L94" s="1"/>
    </row>
    <row r="95" ht="15.75" customHeight="1">
      <c r="A95" s="40"/>
      <c r="B95" s="41"/>
      <c r="C95" s="41"/>
      <c r="D95" s="1"/>
      <c r="E95" s="1"/>
      <c r="F95" s="1"/>
      <c r="G95" s="1"/>
      <c r="H95" s="1"/>
      <c r="I95" s="1"/>
      <c r="J95" s="1"/>
      <c r="K95" s="1"/>
      <c r="L95" s="1"/>
    </row>
    <row r="96" ht="15.75" customHeight="1">
      <c r="A96" s="40"/>
      <c r="B96" s="41"/>
      <c r="C96" s="41"/>
      <c r="D96" s="1"/>
      <c r="E96" s="1"/>
      <c r="F96" s="1"/>
      <c r="G96" s="1"/>
      <c r="H96" s="1"/>
      <c r="I96" s="1"/>
      <c r="J96" s="1"/>
      <c r="K96" s="1"/>
      <c r="L96" s="1"/>
    </row>
    <row r="97" ht="15.75" customHeight="1">
      <c r="A97" s="40"/>
      <c r="B97" s="41"/>
      <c r="C97" s="41"/>
      <c r="D97" s="1"/>
      <c r="E97" s="1"/>
      <c r="F97" s="1"/>
      <c r="G97" s="1"/>
      <c r="H97" s="1"/>
      <c r="I97" s="1"/>
      <c r="J97" s="1"/>
      <c r="K97" s="1"/>
      <c r="L97" s="1"/>
    </row>
    <row r="98" ht="15.75" customHeight="1">
      <c r="A98" s="40"/>
      <c r="B98" s="41"/>
      <c r="C98" s="41"/>
      <c r="D98" s="1"/>
      <c r="E98" s="1"/>
      <c r="F98" s="1"/>
      <c r="G98" s="1"/>
      <c r="H98" s="1"/>
      <c r="I98" s="1"/>
      <c r="J98" s="1"/>
      <c r="K98" s="1"/>
      <c r="L98" s="1"/>
    </row>
    <row r="99" ht="15.75" customHeight="1">
      <c r="A99" s="40"/>
      <c r="B99" s="41"/>
      <c r="C99" s="41"/>
      <c r="D99" s="1"/>
      <c r="E99" s="1"/>
      <c r="F99" s="1"/>
      <c r="G99" s="1"/>
      <c r="H99" s="1"/>
      <c r="I99" s="1"/>
      <c r="J99" s="1"/>
      <c r="K99" s="1"/>
      <c r="L99" s="1"/>
    </row>
    <row r="100" ht="15.75" customHeight="1">
      <c r="A100" s="40"/>
      <c r="B100" s="41"/>
      <c r="C100" s="41"/>
      <c r="D100" s="1"/>
      <c r="E100" s="1"/>
      <c r="F100" s="1"/>
      <c r="G100" s="1"/>
      <c r="H100" s="1"/>
      <c r="I100" s="1"/>
      <c r="J100" s="1"/>
      <c r="K100" s="1"/>
      <c r="L100" s="1"/>
    </row>
    <row r="101" ht="15.75" customHeight="1">
      <c r="A101" s="40"/>
      <c r="B101" s="41"/>
      <c r="C101" s="41"/>
      <c r="D101" s="1"/>
      <c r="E101" s="1"/>
      <c r="F101" s="1"/>
      <c r="G101" s="1"/>
      <c r="H101" s="1"/>
      <c r="I101" s="1"/>
      <c r="J101" s="1"/>
      <c r="K101" s="1"/>
      <c r="L101" s="1"/>
    </row>
    <row r="102" ht="15.75" customHeight="1">
      <c r="A102" s="40"/>
      <c r="B102" s="41"/>
      <c r="C102" s="41"/>
      <c r="D102" s="1"/>
      <c r="E102" s="1"/>
      <c r="F102" s="1"/>
      <c r="G102" s="1"/>
      <c r="H102" s="1"/>
      <c r="I102" s="1"/>
      <c r="J102" s="1"/>
      <c r="K102" s="1"/>
      <c r="L102" s="1"/>
    </row>
    <row r="103" ht="15.75" customHeight="1">
      <c r="A103" s="40"/>
      <c r="B103" s="41"/>
      <c r="C103" s="41"/>
      <c r="D103" s="1"/>
      <c r="E103" s="1"/>
      <c r="F103" s="1"/>
      <c r="G103" s="1"/>
      <c r="H103" s="1"/>
      <c r="I103" s="1"/>
      <c r="J103" s="1"/>
      <c r="K103" s="1"/>
      <c r="L103" s="1"/>
    </row>
    <row r="104" ht="15.75" customHeight="1">
      <c r="A104" s="40"/>
      <c r="B104" s="41"/>
      <c r="C104" s="41"/>
      <c r="D104" s="1"/>
      <c r="E104" s="1"/>
      <c r="F104" s="1"/>
      <c r="G104" s="1"/>
      <c r="H104" s="1"/>
      <c r="I104" s="1"/>
      <c r="J104" s="1"/>
      <c r="K104" s="1"/>
      <c r="L104" s="1"/>
    </row>
    <row r="105" ht="15.75" customHeight="1">
      <c r="A105" s="40"/>
      <c r="B105" s="41"/>
      <c r="C105" s="41"/>
      <c r="D105" s="1"/>
      <c r="E105" s="1"/>
      <c r="F105" s="1"/>
      <c r="G105" s="1"/>
      <c r="H105" s="1"/>
      <c r="I105" s="1"/>
      <c r="J105" s="1"/>
      <c r="K105" s="1"/>
      <c r="L105" s="1"/>
    </row>
    <row r="106" ht="15.75" customHeight="1">
      <c r="A106" s="40"/>
      <c r="B106" s="41"/>
      <c r="C106" s="41"/>
      <c r="D106" s="1"/>
      <c r="E106" s="1"/>
      <c r="F106" s="1"/>
      <c r="G106" s="1"/>
      <c r="H106" s="1"/>
      <c r="I106" s="1"/>
      <c r="J106" s="1"/>
      <c r="K106" s="1"/>
      <c r="L106" s="1"/>
    </row>
    <row r="107" ht="15.75" customHeight="1">
      <c r="A107" s="40"/>
      <c r="B107" s="41"/>
      <c r="C107" s="41"/>
      <c r="D107" s="1"/>
      <c r="E107" s="1"/>
      <c r="F107" s="1"/>
      <c r="G107" s="1"/>
      <c r="H107" s="1"/>
      <c r="I107" s="1"/>
      <c r="J107" s="1"/>
      <c r="K107" s="1"/>
      <c r="L107" s="1"/>
    </row>
    <row r="108" ht="15.75" customHeight="1">
      <c r="A108" s="40"/>
      <c r="B108" s="41"/>
      <c r="C108" s="41"/>
      <c r="D108" s="1"/>
      <c r="E108" s="1"/>
      <c r="F108" s="1"/>
      <c r="G108" s="1"/>
      <c r="H108" s="1"/>
      <c r="I108" s="1"/>
      <c r="J108" s="1"/>
      <c r="K108" s="1"/>
      <c r="L108" s="1"/>
    </row>
    <row r="109" ht="15.75" customHeight="1">
      <c r="A109" s="40"/>
      <c r="B109" s="41"/>
      <c r="C109" s="41"/>
      <c r="D109" s="1"/>
      <c r="E109" s="1"/>
      <c r="F109" s="1"/>
      <c r="G109" s="1"/>
      <c r="H109" s="1"/>
      <c r="I109" s="1"/>
      <c r="J109" s="1"/>
      <c r="K109" s="1"/>
      <c r="L109" s="1"/>
    </row>
    <row r="110" ht="15.75" customHeight="1">
      <c r="A110" s="40"/>
      <c r="B110" s="41"/>
      <c r="C110" s="41"/>
      <c r="D110" s="1"/>
      <c r="E110" s="1"/>
      <c r="F110" s="1"/>
      <c r="G110" s="1"/>
      <c r="H110" s="1"/>
      <c r="I110" s="1"/>
      <c r="J110" s="1"/>
      <c r="K110" s="1"/>
      <c r="L110" s="1"/>
    </row>
    <row r="111" ht="15.75" customHeight="1">
      <c r="A111" s="40"/>
      <c r="B111" s="41"/>
      <c r="C111" s="41"/>
      <c r="D111" s="1"/>
      <c r="E111" s="1"/>
      <c r="F111" s="1"/>
      <c r="G111" s="1"/>
      <c r="H111" s="1"/>
      <c r="I111" s="1"/>
      <c r="J111" s="1"/>
      <c r="K111" s="1"/>
      <c r="L111" s="1"/>
    </row>
    <row r="112" ht="15.75" customHeight="1">
      <c r="A112" s="40"/>
      <c r="B112" s="41"/>
      <c r="C112" s="41"/>
      <c r="D112" s="1"/>
      <c r="E112" s="1"/>
      <c r="F112" s="1"/>
      <c r="G112" s="1"/>
      <c r="H112" s="1"/>
      <c r="I112" s="1"/>
      <c r="J112" s="1"/>
      <c r="K112" s="1"/>
      <c r="L112" s="1"/>
    </row>
    <row r="113" ht="15.75" customHeight="1">
      <c r="A113" s="40"/>
      <c r="B113" s="41"/>
      <c r="C113" s="41"/>
      <c r="D113" s="1"/>
      <c r="E113" s="1"/>
      <c r="F113" s="1"/>
      <c r="G113" s="1"/>
      <c r="H113" s="1"/>
      <c r="I113" s="1"/>
      <c r="J113" s="1"/>
      <c r="K113" s="1"/>
      <c r="L113" s="1"/>
    </row>
    <row r="114" ht="15.75" customHeight="1">
      <c r="A114" s="40"/>
      <c r="B114" s="41"/>
      <c r="C114" s="41"/>
      <c r="D114" s="1"/>
      <c r="E114" s="1"/>
      <c r="F114" s="1"/>
      <c r="G114" s="1"/>
      <c r="H114" s="1"/>
      <c r="I114" s="1"/>
      <c r="J114" s="1"/>
      <c r="K114" s="1"/>
      <c r="L114" s="1"/>
    </row>
    <row r="115" ht="15.75" customHeight="1">
      <c r="A115" s="40"/>
      <c r="B115" s="41"/>
      <c r="C115" s="41"/>
      <c r="D115" s="1"/>
      <c r="E115" s="1"/>
      <c r="F115" s="1"/>
      <c r="G115" s="1"/>
      <c r="H115" s="1"/>
      <c r="I115" s="1"/>
      <c r="J115" s="1"/>
      <c r="K115" s="1"/>
      <c r="L115" s="1"/>
    </row>
    <row r="116" ht="15.75" customHeight="1">
      <c r="A116" s="40"/>
      <c r="B116" s="41"/>
      <c r="C116" s="41"/>
      <c r="D116" s="1"/>
      <c r="E116" s="1"/>
      <c r="F116" s="1"/>
      <c r="G116" s="1"/>
      <c r="H116" s="1"/>
      <c r="I116" s="1"/>
      <c r="J116" s="1"/>
      <c r="K116" s="1"/>
      <c r="L116" s="1"/>
    </row>
    <row r="117" ht="15.75" customHeight="1">
      <c r="A117" s="40"/>
      <c r="B117" s="41"/>
      <c r="C117" s="41"/>
      <c r="D117" s="1"/>
      <c r="E117" s="1"/>
      <c r="F117" s="1"/>
      <c r="G117" s="1"/>
      <c r="H117" s="1"/>
      <c r="I117" s="1"/>
      <c r="J117" s="1"/>
      <c r="K117" s="1"/>
      <c r="L117" s="1"/>
    </row>
    <row r="118" ht="15.75" customHeight="1">
      <c r="A118" s="40"/>
      <c r="B118" s="41"/>
      <c r="C118" s="41"/>
      <c r="D118" s="1"/>
      <c r="E118" s="1"/>
      <c r="F118" s="1"/>
      <c r="G118" s="1"/>
      <c r="H118" s="1"/>
      <c r="I118" s="1"/>
      <c r="J118" s="1"/>
      <c r="K118" s="1"/>
      <c r="L118" s="1"/>
    </row>
    <row r="119" ht="15.75" customHeight="1">
      <c r="A119" s="40"/>
      <c r="B119" s="41"/>
      <c r="C119" s="41"/>
      <c r="D119" s="1"/>
      <c r="E119" s="1"/>
      <c r="F119" s="1"/>
      <c r="G119" s="1"/>
      <c r="H119" s="1"/>
      <c r="I119" s="1"/>
      <c r="J119" s="1"/>
      <c r="K119" s="1"/>
      <c r="L119" s="1"/>
    </row>
    <row r="120" ht="15.75" customHeight="1">
      <c r="A120" s="40"/>
      <c r="B120" s="41"/>
      <c r="C120" s="41"/>
      <c r="D120" s="1"/>
      <c r="E120" s="1"/>
      <c r="F120" s="1"/>
      <c r="G120" s="1"/>
      <c r="H120" s="1"/>
      <c r="I120" s="1"/>
      <c r="J120" s="1"/>
      <c r="K120" s="1"/>
      <c r="L120" s="1"/>
    </row>
    <row r="121" ht="15.75" customHeight="1">
      <c r="A121" s="40"/>
      <c r="B121" s="41"/>
      <c r="C121" s="41"/>
      <c r="D121" s="1"/>
      <c r="E121" s="1"/>
      <c r="F121" s="1"/>
      <c r="G121" s="1"/>
      <c r="H121" s="1"/>
      <c r="I121" s="1"/>
      <c r="J121" s="1"/>
      <c r="K121" s="1"/>
      <c r="L121" s="1"/>
    </row>
    <row r="122" ht="15.75" customHeight="1">
      <c r="A122" s="40"/>
      <c r="B122" s="41"/>
      <c r="C122" s="41"/>
      <c r="D122" s="1"/>
      <c r="E122" s="1"/>
      <c r="F122" s="1"/>
      <c r="G122" s="1"/>
      <c r="H122" s="1"/>
      <c r="I122" s="1"/>
      <c r="J122" s="1"/>
      <c r="K122" s="1"/>
      <c r="L122" s="1"/>
    </row>
    <row r="123" ht="15.75" customHeight="1">
      <c r="A123" s="40"/>
      <c r="B123" s="41"/>
      <c r="C123" s="41"/>
      <c r="D123" s="1"/>
      <c r="E123" s="1"/>
      <c r="F123" s="1"/>
      <c r="G123" s="1"/>
      <c r="H123" s="1"/>
      <c r="I123" s="1"/>
      <c r="J123" s="1"/>
      <c r="K123" s="1"/>
      <c r="L123" s="1"/>
    </row>
    <row r="124" ht="15.75" customHeight="1">
      <c r="A124" s="40"/>
      <c r="B124" s="41"/>
      <c r="C124" s="41"/>
      <c r="D124" s="1"/>
      <c r="E124" s="1"/>
      <c r="F124" s="1"/>
      <c r="G124" s="1"/>
      <c r="H124" s="1"/>
      <c r="I124" s="1"/>
      <c r="J124" s="1"/>
      <c r="K124" s="1"/>
      <c r="L124" s="1"/>
    </row>
    <row r="125" ht="15.75" customHeight="1">
      <c r="A125" s="40"/>
      <c r="B125" s="41"/>
      <c r="C125" s="41"/>
      <c r="D125" s="1"/>
      <c r="E125" s="1"/>
      <c r="F125" s="1"/>
      <c r="G125" s="1"/>
      <c r="H125" s="1"/>
      <c r="I125" s="1"/>
      <c r="J125" s="1"/>
      <c r="K125" s="1"/>
      <c r="L125" s="1"/>
    </row>
    <row r="126" ht="15.75" customHeight="1">
      <c r="A126" s="40"/>
      <c r="B126" s="41"/>
      <c r="C126" s="41"/>
      <c r="D126" s="1"/>
      <c r="E126" s="1"/>
      <c r="F126" s="1"/>
      <c r="G126" s="1"/>
      <c r="H126" s="1"/>
      <c r="I126" s="1"/>
      <c r="J126" s="1"/>
      <c r="K126" s="1"/>
      <c r="L126" s="1"/>
    </row>
    <row r="127" ht="15.75" customHeight="1">
      <c r="A127" s="40"/>
      <c r="B127" s="41"/>
      <c r="C127" s="41"/>
      <c r="D127" s="1"/>
      <c r="E127" s="1"/>
      <c r="F127" s="1"/>
      <c r="G127" s="1"/>
      <c r="H127" s="1"/>
      <c r="I127" s="1"/>
      <c r="J127" s="1"/>
      <c r="K127" s="1"/>
      <c r="L127" s="1"/>
    </row>
    <row r="128" ht="15.75" customHeight="1">
      <c r="A128" s="40"/>
      <c r="B128" s="41"/>
      <c r="C128" s="41"/>
      <c r="D128" s="1"/>
      <c r="E128" s="1"/>
      <c r="F128" s="1"/>
      <c r="G128" s="1"/>
      <c r="H128" s="1"/>
      <c r="I128" s="1"/>
      <c r="J128" s="1"/>
      <c r="K128" s="1"/>
      <c r="L128" s="1"/>
    </row>
    <row r="129" ht="15.75" customHeight="1">
      <c r="A129" s="40"/>
      <c r="B129" s="41"/>
      <c r="C129" s="41"/>
      <c r="D129" s="1"/>
      <c r="E129" s="1"/>
      <c r="F129" s="1"/>
      <c r="G129" s="1"/>
      <c r="H129" s="1"/>
      <c r="I129" s="1"/>
      <c r="J129" s="1"/>
      <c r="K129" s="1"/>
      <c r="L129" s="1"/>
    </row>
    <row r="130" ht="15.75" customHeight="1">
      <c r="A130" s="40"/>
      <c r="B130" s="41"/>
      <c r="C130" s="41"/>
      <c r="D130" s="1"/>
      <c r="E130" s="1"/>
      <c r="F130" s="1"/>
      <c r="G130" s="1"/>
      <c r="H130" s="1"/>
      <c r="I130" s="1"/>
      <c r="J130" s="1"/>
      <c r="K130" s="1"/>
      <c r="L130" s="1"/>
    </row>
    <row r="131" ht="15.75" customHeight="1">
      <c r="A131" s="40"/>
      <c r="B131" s="41"/>
      <c r="C131" s="41"/>
      <c r="D131" s="1"/>
      <c r="E131" s="1"/>
      <c r="F131" s="1"/>
      <c r="G131" s="1"/>
      <c r="H131" s="1"/>
      <c r="I131" s="1"/>
      <c r="J131" s="1"/>
      <c r="K131" s="1"/>
      <c r="L131" s="1"/>
    </row>
    <row r="132" ht="15.75" customHeight="1">
      <c r="A132" s="40"/>
      <c r="B132" s="41"/>
      <c r="C132" s="41"/>
      <c r="D132" s="1"/>
      <c r="E132" s="1"/>
      <c r="F132" s="1"/>
      <c r="G132" s="1"/>
      <c r="H132" s="1"/>
      <c r="I132" s="1"/>
      <c r="J132" s="1"/>
      <c r="K132" s="1"/>
      <c r="L132" s="1"/>
    </row>
    <row r="133" ht="15.75" customHeight="1">
      <c r="A133" s="40"/>
      <c r="B133" s="41"/>
      <c r="C133" s="41"/>
      <c r="D133" s="1"/>
      <c r="E133" s="1"/>
      <c r="F133" s="1"/>
      <c r="G133" s="1"/>
      <c r="H133" s="1"/>
      <c r="I133" s="1"/>
      <c r="J133" s="1"/>
      <c r="K133" s="1"/>
      <c r="L133" s="1"/>
    </row>
    <row r="134" ht="15.75" customHeight="1">
      <c r="A134" s="40"/>
      <c r="B134" s="41"/>
      <c r="C134" s="41"/>
      <c r="D134" s="1"/>
      <c r="E134" s="1"/>
      <c r="F134" s="1"/>
      <c r="G134" s="1"/>
      <c r="H134" s="1"/>
      <c r="I134" s="1"/>
      <c r="J134" s="1"/>
      <c r="K134" s="1"/>
      <c r="L134" s="1"/>
    </row>
    <row r="135" ht="15.75" customHeight="1">
      <c r="A135" s="40"/>
      <c r="B135" s="41"/>
      <c r="C135" s="41"/>
      <c r="D135" s="1"/>
      <c r="E135" s="1"/>
      <c r="F135" s="1"/>
      <c r="G135" s="1"/>
      <c r="H135" s="1"/>
      <c r="I135" s="1"/>
      <c r="J135" s="1"/>
      <c r="K135" s="1"/>
      <c r="L135" s="1"/>
    </row>
    <row r="136" ht="15.75" customHeight="1">
      <c r="A136" s="40"/>
      <c r="B136" s="41"/>
      <c r="C136" s="41"/>
      <c r="D136" s="1"/>
      <c r="E136" s="1"/>
      <c r="F136" s="1"/>
      <c r="G136" s="1"/>
      <c r="H136" s="1"/>
      <c r="I136" s="1"/>
      <c r="J136" s="1"/>
      <c r="K136" s="1"/>
      <c r="L136" s="1"/>
    </row>
    <row r="137" ht="15.75" customHeight="1">
      <c r="A137" s="40"/>
      <c r="B137" s="41"/>
      <c r="C137" s="41"/>
      <c r="D137" s="1"/>
      <c r="E137" s="1"/>
      <c r="F137" s="1"/>
      <c r="G137" s="1"/>
      <c r="H137" s="1"/>
      <c r="I137" s="1"/>
      <c r="J137" s="1"/>
      <c r="K137" s="1"/>
      <c r="L137" s="1"/>
    </row>
    <row r="138" ht="15.75" customHeight="1">
      <c r="A138" s="40"/>
      <c r="B138" s="41"/>
      <c r="C138" s="41"/>
      <c r="D138" s="1"/>
      <c r="E138" s="1"/>
      <c r="F138" s="1"/>
      <c r="G138" s="1"/>
      <c r="H138" s="1"/>
      <c r="I138" s="1"/>
      <c r="J138" s="1"/>
      <c r="K138" s="1"/>
      <c r="L138" s="1"/>
    </row>
    <row r="139" ht="15.75" customHeight="1">
      <c r="A139" s="40"/>
      <c r="B139" s="41"/>
      <c r="C139" s="41"/>
      <c r="D139" s="1"/>
      <c r="E139" s="1"/>
      <c r="F139" s="1"/>
      <c r="G139" s="1"/>
      <c r="H139" s="1"/>
      <c r="I139" s="1"/>
      <c r="J139" s="1"/>
      <c r="K139" s="1"/>
      <c r="L139" s="1"/>
    </row>
    <row r="140" ht="15.75" customHeight="1">
      <c r="A140" s="40"/>
      <c r="B140" s="41"/>
      <c r="C140" s="41"/>
      <c r="D140" s="1"/>
      <c r="E140" s="1"/>
      <c r="F140" s="1"/>
      <c r="G140" s="1"/>
      <c r="H140" s="1"/>
      <c r="I140" s="1"/>
      <c r="J140" s="1"/>
      <c r="K140" s="1"/>
      <c r="L140" s="1"/>
    </row>
    <row r="141" ht="15.75" customHeight="1">
      <c r="A141" s="40"/>
      <c r="B141" s="41"/>
      <c r="C141" s="41"/>
      <c r="D141" s="1"/>
      <c r="E141" s="1"/>
      <c r="F141" s="1"/>
      <c r="G141" s="1"/>
      <c r="H141" s="1"/>
      <c r="I141" s="1"/>
      <c r="J141" s="1"/>
      <c r="K141" s="1"/>
      <c r="L141" s="1"/>
    </row>
    <row r="142" ht="15.75" customHeight="1">
      <c r="A142" s="40"/>
      <c r="B142" s="41"/>
      <c r="C142" s="41"/>
      <c r="D142" s="1"/>
      <c r="E142" s="1"/>
      <c r="F142" s="1"/>
      <c r="G142" s="1"/>
      <c r="H142" s="1"/>
      <c r="I142" s="1"/>
      <c r="J142" s="1"/>
      <c r="K142" s="1"/>
      <c r="L142" s="1"/>
    </row>
    <row r="143" ht="15.75" customHeight="1">
      <c r="A143" s="40"/>
      <c r="B143" s="41"/>
      <c r="C143" s="41"/>
      <c r="D143" s="1"/>
      <c r="E143" s="1"/>
      <c r="F143" s="1"/>
      <c r="G143" s="1"/>
      <c r="H143" s="1"/>
      <c r="I143" s="1"/>
      <c r="J143" s="1"/>
      <c r="K143" s="1"/>
      <c r="L143" s="1"/>
    </row>
    <row r="144" ht="15.75" customHeight="1">
      <c r="A144" s="40"/>
      <c r="B144" s="41"/>
      <c r="C144" s="41"/>
      <c r="D144" s="1"/>
      <c r="E144" s="1"/>
      <c r="F144" s="1"/>
      <c r="G144" s="1"/>
      <c r="H144" s="1"/>
      <c r="I144" s="1"/>
      <c r="J144" s="1"/>
      <c r="K144" s="1"/>
      <c r="L144" s="1"/>
    </row>
    <row r="145" ht="15.75" customHeight="1">
      <c r="A145" s="40"/>
      <c r="B145" s="41"/>
      <c r="C145" s="41"/>
      <c r="D145" s="1"/>
      <c r="E145" s="1"/>
      <c r="F145" s="1"/>
      <c r="G145" s="1"/>
      <c r="H145" s="1"/>
      <c r="I145" s="1"/>
      <c r="J145" s="1"/>
      <c r="K145" s="1"/>
      <c r="L145" s="1"/>
    </row>
    <row r="146" ht="15.75" customHeight="1">
      <c r="A146" s="40"/>
      <c r="B146" s="41"/>
      <c r="C146" s="41"/>
      <c r="D146" s="1"/>
      <c r="E146" s="1"/>
      <c r="F146" s="1"/>
      <c r="G146" s="1"/>
      <c r="H146" s="1"/>
      <c r="I146" s="1"/>
      <c r="J146" s="1"/>
      <c r="K146" s="1"/>
      <c r="L146" s="1"/>
    </row>
    <row r="147" ht="15.75" customHeight="1">
      <c r="A147" s="40"/>
      <c r="B147" s="41"/>
      <c r="C147" s="41"/>
      <c r="D147" s="1"/>
      <c r="E147" s="1"/>
      <c r="F147" s="1"/>
      <c r="G147" s="1"/>
      <c r="H147" s="1"/>
      <c r="I147" s="1"/>
      <c r="J147" s="1"/>
      <c r="K147" s="1"/>
      <c r="L147" s="1"/>
    </row>
    <row r="148" ht="15.75" customHeight="1">
      <c r="A148" s="40"/>
      <c r="B148" s="41"/>
      <c r="C148" s="41"/>
      <c r="D148" s="1"/>
      <c r="E148" s="1"/>
      <c r="F148" s="1"/>
      <c r="G148" s="1"/>
      <c r="H148" s="1"/>
      <c r="I148" s="1"/>
      <c r="J148" s="1"/>
      <c r="K148" s="1"/>
      <c r="L148" s="1"/>
    </row>
    <row r="149" ht="15.75" customHeight="1">
      <c r="A149" s="40"/>
      <c r="B149" s="41"/>
      <c r="C149" s="41"/>
      <c r="D149" s="1"/>
      <c r="E149" s="1"/>
      <c r="F149" s="1"/>
      <c r="G149" s="1"/>
      <c r="H149" s="1"/>
      <c r="I149" s="1"/>
      <c r="J149" s="1"/>
      <c r="K149" s="1"/>
      <c r="L149" s="1"/>
    </row>
    <row r="150" ht="15.75" customHeight="1">
      <c r="A150" s="40"/>
      <c r="B150" s="41"/>
      <c r="C150" s="41"/>
      <c r="D150" s="1"/>
      <c r="E150" s="1"/>
      <c r="F150" s="1"/>
      <c r="G150" s="1"/>
      <c r="H150" s="1"/>
      <c r="I150" s="1"/>
      <c r="J150" s="1"/>
      <c r="K150" s="1"/>
      <c r="L150" s="1"/>
    </row>
    <row r="151" ht="15.75" customHeight="1">
      <c r="A151" s="40"/>
      <c r="B151" s="41"/>
      <c r="C151" s="41"/>
      <c r="D151" s="1"/>
      <c r="E151" s="1"/>
      <c r="F151" s="1"/>
      <c r="G151" s="1"/>
      <c r="H151" s="1"/>
      <c r="I151" s="1"/>
      <c r="J151" s="1"/>
      <c r="K151" s="1"/>
      <c r="L151" s="1"/>
    </row>
    <row r="152" ht="15.75" customHeight="1">
      <c r="A152" s="40"/>
      <c r="B152" s="41"/>
      <c r="C152" s="41"/>
      <c r="D152" s="1"/>
      <c r="E152" s="1"/>
      <c r="F152" s="1"/>
      <c r="G152" s="1"/>
      <c r="H152" s="1"/>
      <c r="I152" s="1"/>
      <c r="J152" s="1"/>
      <c r="K152" s="1"/>
      <c r="L152" s="1"/>
    </row>
    <row r="153" ht="15.75" customHeight="1">
      <c r="A153" s="40"/>
      <c r="B153" s="41"/>
      <c r="C153" s="41"/>
      <c r="D153" s="1"/>
      <c r="E153" s="1"/>
      <c r="F153" s="1"/>
      <c r="G153" s="1"/>
      <c r="H153" s="1"/>
      <c r="I153" s="1"/>
      <c r="J153" s="1"/>
      <c r="K153" s="1"/>
      <c r="L153" s="1"/>
    </row>
    <row r="154" ht="15.75" customHeight="1">
      <c r="A154" s="40"/>
      <c r="B154" s="41"/>
      <c r="C154" s="41"/>
      <c r="D154" s="1"/>
      <c r="E154" s="1"/>
      <c r="F154" s="1"/>
      <c r="G154" s="1"/>
      <c r="H154" s="1"/>
      <c r="I154" s="1"/>
      <c r="J154" s="1"/>
      <c r="K154" s="1"/>
      <c r="L154" s="1"/>
    </row>
    <row r="155" ht="15.75" customHeight="1">
      <c r="A155" s="40"/>
      <c r="B155" s="41"/>
      <c r="C155" s="41"/>
      <c r="D155" s="1"/>
      <c r="E155" s="1"/>
      <c r="F155" s="1"/>
      <c r="G155" s="1"/>
      <c r="H155" s="1"/>
      <c r="I155" s="1"/>
      <c r="J155" s="1"/>
      <c r="K155" s="1"/>
      <c r="L155" s="1"/>
    </row>
    <row r="156" ht="15.75" customHeight="1">
      <c r="A156" s="40"/>
      <c r="B156" s="41"/>
      <c r="C156" s="41"/>
      <c r="D156" s="1"/>
      <c r="E156" s="1"/>
      <c r="F156" s="1"/>
      <c r="G156" s="1"/>
      <c r="H156" s="1"/>
      <c r="I156" s="1"/>
      <c r="J156" s="1"/>
      <c r="K156" s="1"/>
      <c r="L156" s="1"/>
    </row>
    <row r="157" ht="15.75" customHeight="1">
      <c r="A157" s="40"/>
      <c r="B157" s="41"/>
      <c r="C157" s="41"/>
      <c r="D157" s="1"/>
      <c r="E157" s="1"/>
      <c r="F157" s="1"/>
      <c r="G157" s="1"/>
      <c r="H157" s="1"/>
      <c r="I157" s="1"/>
      <c r="J157" s="1"/>
      <c r="K157" s="1"/>
      <c r="L157" s="1"/>
    </row>
    <row r="158" ht="15.75" customHeight="1">
      <c r="A158" s="40"/>
      <c r="B158" s="41"/>
      <c r="C158" s="41"/>
      <c r="D158" s="1"/>
      <c r="E158" s="1"/>
      <c r="F158" s="1"/>
      <c r="G158" s="1"/>
      <c r="H158" s="1"/>
      <c r="I158" s="1"/>
      <c r="J158" s="1"/>
      <c r="K158" s="1"/>
      <c r="L158" s="1"/>
    </row>
    <row r="159" ht="15.75" customHeight="1">
      <c r="A159" s="40"/>
      <c r="B159" s="41"/>
      <c r="C159" s="41"/>
      <c r="D159" s="1"/>
      <c r="E159" s="1"/>
      <c r="F159" s="1"/>
      <c r="G159" s="1"/>
      <c r="H159" s="1"/>
      <c r="I159" s="1"/>
      <c r="J159" s="1"/>
      <c r="K159" s="1"/>
      <c r="L159" s="1"/>
    </row>
    <row r="160" ht="15.75" customHeight="1">
      <c r="A160" s="40"/>
      <c r="B160" s="41"/>
      <c r="C160" s="41"/>
      <c r="D160" s="1"/>
      <c r="E160" s="1"/>
      <c r="F160" s="1"/>
      <c r="G160" s="1"/>
      <c r="H160" s="1"/>
      <c r="I160" s="1"/>
      <c r="J160" s="1"/>
      <c r="K160" s="1"/>
      <c r="L160" s="1"/>
    </row>
    <row r="161" ht="15.75" customHeight="1">
      <c r="A161" s="40"/>
      <c r="B161" s="41"/>
      <c r="C161" s="41"/>
      <c r="D161" s="1"/>
      <c r="E161" s="1"/>
      <c r="F161" s="1"/>
      <c r="G161" s="1"/>
      <c r="H161" s="1"/>
      <c r="I161" s="1"/>
      <c r="J161" s="1"/>
      <c r="K161" s="1"/>
      <c r="L161" s="1"/>
    </row>
    <row r="162" ht="15.75" customHeight="1">
      <c r="A162" s="40"/>
      <c r="B162" s="41"/>
      <c r="C162" s="41"/>
      <c r="D162" s="1"/>
      <c r="E162" s="1"/>
      <c r="F162" s="1"/>
      <c r="G162" s="1"/>
      <c r="H162" s="1"/>
      <c r="I162" s="1"/>
      <c r="J162" s="1"/>
      <c r="K162" s="1"/>
      <c r="L162" s="1"/>
    </row>
    <row r="163" ht="15.75" customHeight="1">
      <c r="A163" s="40"/>
      <c r="B163" s="41"/>
      <c r="C163" s="41"/>
      <c r="D163" s="1"/>
      <c r="E163" s="1"/>
      <c r="F163" s="1"/>
      <c r="G163" s="1"/>
      <c r="H163" s="1"/>
      <c r="I163" s="1"/>
      <c r="J163" s="1"/>
      <c r="K163" s="1"/>
      <c r="L163" s="1"/>
    </row>
    <row r="164" ht="15.75" customHeight="1">
      <c r="A164" s="40"/>
      <c r="B164" s="41"/>
      <c r="C164" s="41"/>
      <c r="D164" s="1"/>
      <c r="E164" s="1"/>
      <c r="F164" s="1"/>
      <c r="G164" s="1"/>
      <c r="H164" s="1"/>
      <c r="I164" s="1"/>
      <c r="J164" s="1"/>
      <c r="K164" s="1"/>
      <c r="L164" s="1"/>
    </row>
    <row r="165" ht="15.75" customHeight="1">
      <c r="A165" s="40"/>
      <c r="B165" s="41"/>
      <c r="C165" s="41"/>
      <c r="D165" s="1"/>
      <c r="E165" s="1"/>
      <c r="F165" s="1"/>
      <c r="G165" s="1"/>
      <c r="H165" s="1"/>
      <c r="I165" s="1"/>
      <c r="J165" s="1"/>
      <c r="K165" s="1"/>
      <c r="L165" s="1"/>
    </row>
    <row r="166" ht="15.75" customHeight="1">
      <c r="A166" s="40"/>
      <c r="B166" s="41"/>
      <c r="C166" s="41"/>
      <c r="D166" s="1"/>
      <c r="E166" s="1"/>
      <c r="F166" s="1"/>
      <c r="G166" s="1"/>
      <c r="H166" s="1"/>
      <c r="I166" s="1"/>
      <c r="J166" s="1"/>
      <c r="K166" s="1"/>
      <c r="L166" s="1"/>
    </row>
    <row r="167" ht="15.75" customHeight="1">
      <c r="A167" s="40"/>
      <c r="B167" s="41"/>
      <c r="C167" s="41"/>
      <c r="D167" s="1"/>
      <c r="E167" s="1"/>
      <c r="F167" s="1"/>
      <c r="G167" s="1"/>
      <c r="H167" s="1"/>
      <c r="I167" s="1"/>
      <c r="J167" s="1"/>
      <c r="K167" s="1"/>
      <c r="L167" s="1"/>
    </row>
    <row r="168" ht="15.75" customHeight="1">
      <c r="A168" s="40"/>
      <c r="B168" s="41"/>
      <c r="C168" s="41"/>
      <c r="D168" s="1"/>
      <c r="E168" s="1"/>
      <c r="F168" s="1"/>
      <c r="G168" s="1"/>
      <c r="H168" s="1"/>
      <c r="I168" s="1"/>
      <c r="J168" s="1"/>
      <c r="K168" s="1"/>
      <c r="L168" s="1"/>
    </row>
    <row r="169" ht="15.75" customHeight="1">
      <c r="A169" s="40"/>
      <c r="B169" s="41"/>
      <c r="C169" s="41"/>
      <c r="D169" s="1"/>
      <c r="E169" s="1"/>
      <c r="F169" s="1"/>
      <c r="G169" s="1"/>
      <c r="H169" s="1"/>
      <c r="I169" s="1"/>
      <c r="J169" s="1"/>
      <c r="K169" s="1"/>
      <c r="L169" s="1"/>
    </row>
    <row r="170" ht="15.75" customHeight="1">
      <c r="A170" s="40"/>
      <c r="B170" s="41"/>
      <c r="C170" s="41"/>
      <c r="D170" s="1"/>
      <c r="E170" s="1"/>
      <c r="F170" s="1"/>
      <c r="G170" s="1"/>
      <c r="H170" s="1"/>
      <c r="I170" s="1"/>
      <c r="J170" s="1"/>
      <c r="K170" s="1"/>
      <c r="L170" s="1"/>
    </row>
    <row r="171" ht="15.75" customHeight="1">
      <c r="A171" s="40"/>
      <c r="B171" s="41"/>
      <c r="C171" s="41"/>
      <c r="D171" s="1"/>
      <c r="E171" s="1"/>
      <c r="F171" s="1"/>
      <c r="G171" s="1"/>
      <c r="H171" s="1"/>
      <c r="I171" s="1"/>
      <c r="J171" s="1"/>
      <c r="K171" s="1"/>
      <c r="L171" s="1"/>
    </row>
    <row r="172" ht="15.75" customHeight="1">
      <c r="A172" s="40"/>
      <c r="B172" s="41"/>
      <c r="C172" s="41"/>
      <c r="D172" s="1"/>
      <c r="E172" s="1"/>
      <c r="F172" s="1"/>
      <c r="G172" s="1"/>
      <c r="H172" s="1"/>
      <c r="I172" s="1"/>
      <c r="J172" s="1"/>
      <c r="K172" s="1"/>
      <c r="L172" s="1"/>
    </row>
    <row r="173" ht="15.75" customHeight="1">
      <c r="A173" s="40"/>
      <c r="B173" s="41"/>
      <c r="C173" s="41"/>
      <c r="D173" s="1"/>
      <c r="E173" s="1"/>
      <c r="F173" s="1"/>
      <c r="G173" s="1"/>
      <c r="H173" s="1"/>
      <c r="I173" s="1"/>
      <c r="J173" s="1"/>
      <c r="K173" s="1"/>
      <c r="L173" s="1"/>
    </row>
    <row r="174" ht="15.75" customHeight="1">
      <c r="A174" s="40"/>
      <c r="B174" s="41"/>
      <c r="C174" s="41"/>
      <c r="D174" s="1"/>
      <c r="E174" s="1"/>
      <c r="F174" s="1"/>
      <c r="G174" s="1"/>
      <c r="H174" s="1"/>
      <c r="I174" s="1"/>
      <c r="J174" s="1"/>
      <c r="K174" s="1"/>
      <c r="L174" s="1"/>
    </row>
    <row r="175" ht="15.75" customHeight="1">
      <c r="A175" s="40"/>
      <c r="B175" s="41"/>
      <c r="C175" s="41"/>
      <c r="D175" s="1"/>
      <c r="E175" s="1"/>
      <c r="F175" s="1"/>
      <c r="G175" s="1"/>
      <c r="H175" s="1"/>
      <c r="I175" s="1"/>
      <c r="J175" s="1"/>
      <c r="K175" s="1"/>
      <c r="L175" s="1"/>
    </row>
    <row r="176" ht="15.75" customHeight="1">
      <c r="A176" s="40"/>
      <c r="B176" s="41"/>
      <c r="C176" s="41"/>
      <c r="D176" s="1"/>
      <c r="E176" s="1"/>
      <c r="F176" s="1"/>
      <c r="G176" s="1"/>
      <c r="H176" s="1"/>
      <c r="I176" s="1"/>
      <c r="J176" s="1"/>
      <c r="K176" s="1"/>
      <c r="L176" s="1"/>
    </row>
    <row r="177" ht="15.75" customHeight="1">
      <c r="A177" s="40"/>
      <c r="B177" s="41"/>
      <c r="C177" s="41"/>
      <c r="D177" s="1"/>
      <c r="E177" s="1"/>
      <c r="F177" s="1"/>
      <c r="G177" s="1"/>
      <c r="H177" s="1"/>
      <c r="I177" s="1"/>
      <c r="J177" s="1"/>
      <c r="K177" s="1"/>
      <c r="L177" s="1"/>
    </row>
    <row r="178" ht="15.75" customHeight="1">
      <c r="A178" s="40"/>
      <c r="B178" s="41"/>
      <c r="C178" s="41"/>
      <c r="D178" s="1"/>
      <c r="E178" s="1"/>
      <c r="F178" s="1"/>
      <c r="G178" s="1"/>
      <c r="H178" s="1"/>
      <c r="I178" s="1"/>
      <c r="J178" s="1"/>
      <c r="K178" s="1"/>
      <c r="L178" s="1"/>
    </row>
    <row r="179" ht="15.75" customHeight="1">
      <c r="A179" s="40"/>
      <c r="B179" s="41"/>
      <c r="C179" s="41"/>
      <c r="D179" s="1"/>
      <c r="E179" s="1"/>
      <c r="F179" s="1"/>
      <c r="G179" s="1"/>
      <c r="H179" s="1"/>
      <c r="I179" s="1"/>
      <c r="J179" s="1"/>
      <c r="K179" s="1"/>
      <c r="L179" s="1"/>
    </row>
    <row r="180" ht="15.75" customHeight="1">
      <c r="A180" s="40"/>
      <c r="B180" s="41"/>
      <c r="C180" s="41"/>
      <c r="D180" s="1"/>
      <c r="E180" s="1"/>
      <c r="F180" s="1"/>
      <c r="G180" s="1"/>
      <c r="H180" s="1"/>
      <c r="I180" s="1"/>
      <c r="J180" s="1"/>
      <c r="K180" s="1"/>
      <c r="L180" s="1"/>
    </row>
    <row r="181" ht="15.75" customHeight="1">
      <c r="A181" s="40"/>
      <c r="B181" s="41"/>
      <c r="C181" s="41"/>
      <c r="D181" s="1"/>
      <c r="E181" s="1"/>
      <c r="F181" s="1"/>
      <c r="G181" s="1"/>
      <c r="H181" s="1"/>
      <c r="I181" s="1"/>
      <c r="J181" s="1"/>
      <c r="K181" s="1"/>
      <c r="L181" s="1"/>
    </row>
    <row r="182" ht="15.75" customHeight="1">
      <c r="A182" s="40"/>
      <c r="B182" s="41"/>
      <c r="C182" s="41"/>
      <c r="D182" s="1"/>
      <c r="E182" s="1"/>
      <c r="F182" s="1"/>
      <c r="G182" s="1"/>
      <c r="H182" s="1"/>
      <c r="I182" s="1"/>
      <c r="J182" s="1"/>
      <c r="K182" s="1"/>
      <c r="L182" s="1"/>
    </row>
    <row r="183" ht="15.75" customHeight="1">
      <c r="A183" s="40"/>
      <c r="B183" s="41"/>
      <c r="C183" s="41"/>
      <c r="D183" s="1"/>
      <c r="E183" s="1"/>
      <c r="F183" s="1"/>
      <c r="G183" s="1"/>
      <c r="H183" s="1"/>
      <c r="I183" s="1"/>
      <c r="J183" s="1"/>
      <c r="K183" s="1"/>
      <c r="L183" s="1"/>
    </row>
    <row r="184" ht="15.75" customHeight="1">
      <c r="A184" s="40"/>
      <c r="B184" s="41"/>
      <c r="C184" s="41"/>
      <c r="D184" s="1"/>
      <c r="E184" s="1"/>
      <c r="F184" s="1"/>
      <c r="G184" s="1"/>
      <c r="H184" s="1"/>
      <c r="I184" s="1"/>
      <c r="J184" s="1"/>
      <c r="K184" s="1"/>
      <c r="L184" s="1"/>
    </row>
    <row r="185" ht="15.75" customHeight="1">
      <c r="A185" s="40"/>
      <c r="B185" s="41"/>
      <c r="C185" s="41"/>
      <c r="D185" s="1"/>
      <c r="E185" s="1"/>
      <c r="F185" s="1"/>
      <c r="G185" s="1"/>
      <c r="H185" s="1"/>
      <c r="I185" s="1"/>
      <c r="J185" s="1"/>
      <c r="K185" s="1"/>
      <c r="L185" s="1"/>
    </row>
    <row r="186" ht="15.75" customHeight="1">
      <c r="A186" s="40"/>
      <c r="B186" s="41"/>
      <c r="C186" s="41"/>
      <c r="D186" s="1"/>
      <c r="E186" s="1"/>
      <c r="F186" s="1"/>
      <c r="G186" s="1"/>
      <c r="H186" s="1"/>
      <c r="I186" s="1"/>
      <c r="J186" s="1"/>
      <c r="K186" s="1"/>
      <c r="L186" s="1"/>
    </row>
    <row r="187" ht="15.75" customHeight="1">
      <c r="A187" s="40"/>
      <c r="B187" s="41"/>
      <c r="C187" s="41"/>
      <c r="D187" s="1"/>
      <c r="E187" s="1"/>
      <c r="F187" s="1"/>
      <c r="G187" s="1"/>
      <c r="H187" s="1"/>
      <c r="I187" s="1"/>
      <c r="J187" s="1"/>
      <c r="K187" s="1"/>
      <c r="L187" s="1"/>
    </row>
    <row r="188" ht="15.75" customHeight="1">
      <c r="A188" s="40"/>
      <c r="B188" s="41"/>
      <c r="C188" s="41"/>
      <c r="D188" s="1"/>
      <c r="E188" s="1"/>
      <c r="F188" s="1"/>
      <c r="G188" s="1"/>
      <c r="H188" s="1"/>
      <c r="I188" s="1"/>
      <c r="J188" s="1"/>
      <c r="K188" s="1"/>
      <c r="L188" s="1"/>
    </row>
    <row r="189" ht="15.75" customHeight="1">
      <c r="A189" s="40"/>
      <c r="B189" s="41"/>
      <c r="C189" s="41"/>
      <c r="D189" s="1"/>
      <c r="E189" s="1"/>
      <c r="F189" s="1"/>
      <c r="G189" s="1"/>
      <c r="H189" s="1"/>
      <c r="I189" s="1"/>
      <c r="J189" s="1"/>
      <c r="K189" s="1"/>
      <c r="L189" s="1"/>
    </row>
    <row r="190" ht="15.75" customHeight="1">
      <c r="A190" s="40"/>
      <c r="B190" s="41"/>
      <c r="C190" s="41"/>
      <c r="D190" s="1"/>
      <c r="E190" s="1"/>
      <c r="F190" s="1"/>
      <c r="G190" s="1"/>
      <c r="H190" s="1"/>
      <c r="I190" s="1"/>
      <c r="J190" s="1"/>
      <c r="K190" s="1"/>
      <c r="L190" s="1"/>
    </row>
    <row r="191" ht="15.75" customHeight="1">
      <c r="A191" s="40"/>
      <c r="B191" s="41"/>
      <c r="C191" s="41"/>
      <c r="D191" s="1"/>
      <c r="E191" s="1"/>
      <c r="F191" s="1"/>
      <c r="G191" s="1"/>
      <c r="H191" s="1"/>
      <c r="I191" s="1"/>
      <c r="J191" s="1"/>
      <c r="K191" s="1"/>
      <c r="L191" s="1"/>
    </row>
    <row r="192" ht="15.75" customHeight="1">
      <c r="A192" s="40"/>
      <c r="B192" s="41"/>
      <c r="C192" s="41"/>
      <c r="D192" s="1"/>
      <c r="E192" s="1"/>
      <c r="F192" s="1"/>
      <c r="G192" s="1"/>
      <c r="H192" s="1"/>
      <c r="I192" s="1"/>
      <c r="J192" s="1"/>
      <c r="K192" s="1"/>
      <c r="L192" s="1"/>
    </row>
    <row r="193" ht="15.75" customHeight="1">
      <c r="A193" s="40"/>
      <c r="B193" s="41"/>
      <c r="C193" s="41"/>
      <c r="D193" s="1"/>
      <c r="E193" s="1"/>
      <c r="F193" s="1"/>
      <c r="G193" s="1"/>
      <c r="H193" s="1"/>
      <c r="I193" s="1"/>
      <c r="J193" s="1"/>
      <c r="K193" s="1"/>
      <c r="L193" s="1"/>
    </row>
    <row r="194" ht="15.75" customHeight="1">
      <c r="A194" s="40"/>
      <c r="B194" s="41"/>
      <c r="C194" s="41"/>
      <c r="D194" s="1"/>
      <c r="E194" s="1"/>
      <c r="F194" s="1"/>
      <c r="G194" s="1"/>
      <c r="H194" s="1"/>
      <c r="I194" s="1"/>
      <c r="J194" s="1"/>
      <c r="K194" s="1"/>
      <c r="L194" s="1"/>
    </row>
    <row r="195" ht="15.75" customHeight="1">
      <c r="A195" s="40"/>
      <c r="B195" s="41"/>
      <c r="C195" s="41"/>
      <c r="D195" s="1"/>
      <c r="E195" s="1"/>
      <c r="F195" s="1"/>
      <c r="G195" s="1"/>
      <c r="H195" s="1"/>
      <c r="I195" s="1"/>
      <c r="J195" s="1"/>
      <c r="K195" s="1"/>
      <c r="L195" s="1"/>
    </row>
    <row r="196" ht="15.75" customHeight="1">
      <c r="A196" s="40"/>
      <c r="B196" s="41"/>
      <c r="C196" s="41"/>
      <c r="D196" s="1"/>
      <c r="E196" s="1"/>
      <c r="F196" s="1"/>
      <c r="G196" s="1"/>
      <c r="H196" s="1"/>
      <c r="I196" s="1"/>
      <c r="J196" s="1"/>
      <c r="K196" s="1"/>
      <c r="L196" s="1"/>
    </row>
    <row r="197" ht="15.75" customHeight="1">
      <c r="A197" s="40"/>
      <c r="B197" s="41"/>
      <c r="C197" s="41"/>
      <c r="D197" s="1"/>
      <c r="E197" s="1"/>
      <c r="F197" s="1"/>
      <c r="G197" s="1"/>
      <c r="H197" s="1"/>
      <c r="I197" s="1"/>
      <c r="J197" s="1"/>
      <c r="K197" s="1"/>
      <c r="L197" s="1"/>
    </row>
    <row r="198" ht="15.75" customHeight="1">
      <c r="A198" s="40"/>
      <c r="B198" s="41"/>
      <c r="C198" s="41"/>
      <c r="D198" s="1"/>
      <c r="E198" s="1"/>
      <c r="F198" s="1"/>
      <c r="G198" s="1"/>
      <c r="H198" s="1"/>
      <c r="I198" s="1"/>
      <c r="J198" s="1"/>
      <c r="K198" s="1"/>
      <c r="L198" s="1"/>
    </row>
    <row r="199" ht="15.75" customHeight="1">
      <c r="A199" s="40"/>
      <c r="B199" s="41"/>
      <c r="C199" s="41"/>
      <c r="D199" s="1"/>
      <c r="E199" s="1"/>
      <c r="F199" s="1"/>
      <c r="G199" s="1"/>
      <c r="H199" s="1"/>
      <c r="I199" s="1"/>
      <c r="J199" s="1"/>
      <c r="K199" s="1"/>
      <c r="L199" s="1"/>
    </row>
    <row r="200" ht="15.75" customHeight="1">
      <c r="A200" s="40"/>
      <c r="B200" s="41"/>
      <c r="C200" s="41"/>
      <c r="D200" s="1"/>
      <c r="E200" s="1"/>
      <c r="F200" s="1"/>
      <c r="G200" s="1"/>
      <c r="H200" s="1"/>
      <c r="I200" s="1"/>
      <c r="J200" s="1"/>
      <c r="K200" s="1"/>
      <c r="L200" s="1"/>
    </row>
    <row r="201" ht="15.75" customHeight="1">
      <c r="A201" s="40"/>
      <c r="B201" s="41"/>
      <c r="C201" s="41"/>
      <c r="D201" s="1"/>
      <c r="E201" s="1"/>
      <c r="F201" s="1"/>
      <c r="G201" s="1"/>
      <c r="H201" s="1"/>
      <c r="I201" s="1"/>
      <c r="J201" s="1"/>
      <c r="K201" s="1"/>
      <c r="L201" s="1"/>
    </row>
    <row r="202" ht="15.75" customHeight="1">
      <c r="A202" s="40"/>
      <c r="B202" s="41"/>
      <c r="C202" s="41"/>
      <c r="D202" s="1"/>
      <c r="E202" s="1"/>
      <c r="F202" s="1"/>
      <c r="G202" s="1"/>
      <c r="H202" s="1"/>
      <c r="I202" s="1"/>
      <c r="J202" s="1"/>
      <c r="K202" s="1"/>
      <c r="L202" s="1"/>
    </row>
    <row r="203" ht="15.75" customHeight="1">
      <c r="A203" s="40"/>
      <c r="B203" s="41"/>
      <c r="C203" s="41"/>
      <c r="D203" s="1"/>
      <c r="E203" s="1"/>
      <c r="F203" s="1"/>
      <c r="G203" s="1"/>
      <c r="H203" s="1"/>
      <c r="I203" s="1"/>
      <c r="J203" s="1"/>
      <c r="K203" s="1"/>
      <c r="L203" s="1"/>
    </row>
    <row r="204" ht="15.75" customHeight="1">
      <c r="A204" s="40"/>
      <c r="B204" s="41"/>
      <c r="C204" s="41"/>
      <c r="D204" s="1"/>
      <c r="E204" s="1"/>
      <c r="F204" s="1"/>
      <c r="G204" s="1"/>
      <c r="H204" s="1"/>
      <c r="I204" s="1"/>
      <c r="J204" s="1"/>
      <c r="K204" s="1"/>
      <c r="L204" s="1"/>
    </row>
    <row r="205" ht="15.75" customHeight="1">
      <c r="A205" s="40"/>
      <c r="B205" s="41"/>
      <c r="C205" s="41"/>
      <c r="D205" s="1"/>
      <c r="E205" s="1"/>
      <c r="F205" s="1"/>
      <c r="G205" s="1"/>
      <c r="H205" s="1"/>
      <c r="I205" s="1"/>
      <c r="J205" s="1"/>
      <c r="K205" s="1"/>
      <c r="L205" s="1"/>
    </row>
    <row r="206" ht="15.75" customHeight="1">
      <c r="A206" s="40"/>
      <c r="B206" s="41"/>
      <c r="C206" s="41"/>
      <c r="D206" s="1"/>
      <c r="E206" s="1"/>
      <c r="F206" s="1"/>
      <c r="G206" s="1"/>
      <c r="H206" s="1"/>
      <c r="I206" s="1"/>
      <c r="J206" s="1"/>
      <c r="K206" s="1"/>
      <c r="L206" s="1"/>
    </row>
    <row r="207" ht="15.75" customHeight="1">
      <c r="A207" s="40"/>
      <c r="B207" s="41"/>
      <c r="C207" s="41"/>
      <c r="D207" s="1"/>
      <c r="E207" s="1"/>
      <c r="F207" s="1"/>
      <c r="G207" s="1"/>
      <c r="H207" s="1"/>
      <c r="I207" s="1"/>
      <c r="J207" s="1"/>
      <c r="K207" s="1"/>
      <c r="L207" s="1"/>
    </row>
    <row r="208" ht="15.75" customHeight="1">
      <c r="A208" s="40"/>
      <c r="B208" s="41"/>
      <c r="C208" s="41"/>
      <c r="D208" s="1"/>
      <c r="E208" s="1"/>
      <c r="F208" s="1"/>
      <c r="G208" s="1"/>
      <c r="H208" s="1"/>
      <c r="I208" s="1"/>
      <c r="J208" s="1"/>
      <c r="K208" s="1"/>
      <c r="L208" s="1"/>
    </row>
    <row r="209" ht="15.75" customHeight="1">
      <c r="A209" s="40"/>
      <c r="B209" s="41"/>
      <c r="C209" s="41"/>
      <c r="D209" s="1"/>
      <c r="E209" s="1"/>
      <c r="F209" s="1"/>
      <c r="G209" s="1"/>
      <c r="H209" s="1"/>
      <c r="I209" s="1"/>
      <c r="J209" s="1"/>
      <c r="K209" s="1"/>
      <c r="L209" s="1"/>
    </row>
    <row r="210" ht="15.75" customHeight="1">
      <c r="A210" s="40"/>
      <c r="B210" s="41"/>
      <c r="C210" s="41"/>
      <c r="D210" s="1"/>
      <c r="E210" s="1"/>
      <c r="F210" s="1"/>
      <c r="G210" s="1"/>
      <c r="H210" s="1"/>
      <c r="I210" s="1"/>
      <c r="J210" s="1"/>
      <c r="K210" s="1"/>
      <c r="L210" s="1"/>
    </row>
    <row r="211" ht="15.75" customHeight="1">
      <c r="A211" s="40"/>
      <c r="B211" s="41"/>
      <c r="C211" s="41"/>
      <c r="D211" s="1"/>
      <c r="E211" s="1"/>
      <c r="F211" s="1"/>
      <c r="G211" s="1"/>
      <c r="H211" s="1"/>
      <c r="I211" s="1"/>
      <c r="J211" s="1"/>
      <c r="K211" s="1"/>
      <c r="L211" s="1"/>
    </row>
    <row r="212" ht="15.75" customHeight="1">
      <c r="A212" s="40"/>
      <c r="B212" s="41"/>
      <c r="C212" s="41"/>
      <c r="D212" s="1"/>
      <c r="E212" s="1"/>
      <c r="F212" s="1"/>
      <c r="G212" s="1"/>
      <c r="H212" s="1"/>
      <c r="I212" s="1"/>
      <c r="J212" s="1"/>
      <c r="K212" s="1"/>
      <c r="L212" s="1"/>
    </row>
    <row r="213" ht="15.75" customHeight="1">
      <c r="A213" s="40"/>
      <c r="B213" s="41"/>
      <c r="C213" s="41"/>
      <c r="D213" s="1"/>
      <c r="E213" s="1"/>
      <c r="F213" s="1"/>
      <c r="G213" s="1"/>
      <c r="H213" s="1"/>
      <c r="I213" s="1"/>
      <c r="J213" s="1"/>
      <c r="K213" s="1"/>
      <c r="L213" s="1"/>
    </row>
    <row r="214" ht="15.75" customHeight="1">
      <c r="A214" s="40"/>
      <c r="B214" s="41"/>
      <c r="C214" s="41"/>
      <c r="D214" s="1"/>
      <c r="E214" s="1"/>
      <c r="F214" s="1"/>
      <c r="G214" s="1"/>
      <c r="H214" s="1"/>
      <c r="I214" s="1"/>
      <c r="J214" s="1"/>
      <c r="K214" s="1"/>
      <c r="L214" s="1"/>
    </row>
    <row r="215" ht="15.75" customHeight="1">
      <c r="A215" s="40"/>
      <c r="B215" s="41"/>
      <c r="C215" s="41"/>
      <c r="D215" s="1"/>
      <c r="E215" s="1"/>
      <c r="F215" s="1"/>
      <c r="G215" s="1"/>
      <c r="H215" s="1"/>
      <c r="I215" s="1"/>
      <c r="J215" s="1"/>
      <c r="K215" s="1"/>
      <c r="L215" s="1"/>
    </row>
    <row r="216" ht="15.75" customHeight="1">
      <c r="A216" s="40"/>
      <c r="B216" s="41"/>
      <c r="C216" s="41"/>
      <c r="D216" s="1"/>
      <c r="E216" s="1"/>
      <c r="F216" s="1"/>
      <c r="G216" s="1"/>
      <c r="H216" s="1"/>
      <c r="I216" s="1"/>
      <c r="J216" s="1"/>
      <c r="K216" s="1"/>
      <c r="L216" s="1"/>
    </row>
    <row r="217" ht="15.75" customHeight="1">
      <c r="A217" s="40"/>
      <c r="B217" s="41"/>
      <c r="C217" s="41"/>
      <c r="D217" s="1"/>
      <c r="E217" s="1"/>
      <c r="F217" s="1"/>
      <c r="G217" s="1"/>
      <c r="H217" s="1"/>
      <c r="I217" s="1"/>
      <c r="J217" s="1"/>
      <c r="K217" s="1"/>
      <c r="L217" s="1"/>
    </row>
    <row r="218" ht="15.75" customHeight="1">
      <c r="A218" s="40"/>
      <c r="B218" s="41"/>
      <c r="C218" s="41"/>
      <c r="D218" s="1"/>
      <c r="E218" s="1"/>
      <c r="F218" s="1"/>
      <c r="G218" s="1"/>
      <c r="H218" s="1"/>
      <c r="I218" s="1"/>
      <c r="J218" s="1"/>
      <c r="K218" s="1"/>
      <c r="L218" s="1"/>
    </row>
    <row r="219" ht="15.75" customHeight="1">
      <c r="A219" s="40"/>
      <c r="B219" s="41"/>
      <c r="C219" s="41"/>
      <c r="D219" s="1"/>
      <c r="E219" s="1"/>
      <c r="F219" s="1"/>
      <c r="G219" s="1"/>
      <c r="H219" s="1"/>
      <c r="I219" s="1"/>
      <c r="J219" s="1"/>
      <c r="K219" s="1"/>
      <c r="L219" s="1"/>
    </row>
    <row r="220" ht="15.75" customHeight="1">
      <c r="A220" s="40"/>
      <c r="B220" s="41"/>
      <c r="C220" s="41"/>
      <c r="D220" s="1"/>
      <c r="E220" s="1"/>
      <c r="F220" s="1"/>
      <c r="G220" s="1"/>
      <c r="H220" s="1"/>
      <c r="I220" s="1"/>
      <c r="J220" s="1"/>
      <c r="K220" s="1"/>
      <c r="L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L2"/>
    <mergeCell ref="A4:L4"/>
    <mergeCell ref="A5:L5"/>
    <mergeCell ref="A6:L6"/>
    <mergeCell ref="A7:L7"/>
    <mergeCell ref="A8:L8"/>
    <mergeCell ref="A19:L19"/>
  </mergeCells>
  <hyperlinks>
    <hyperlink r:id="rId1" ref="G12"/>
  </hyperlinks>
  <printOptions/>
  <pageMargins bottom="0.75" footer="0.0" header="0.0" left="0.7" right="0.7" top="0.75"/>
  <pageSetup orientation="landscape"/>
  <drawing r:id="rId2"/>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23.43"/>
    <col customWidth="1" min="3" max="3" width="20.29"/>
    <col customWidth="1" min="4" max="4" width="22.43"/>
    <col customWidth="1" min="5" max="5" width="20.29"/>
    <col customWidth="1" min="6" max="6" width="22.29"/>
    <col customWidth="1" min="7" max="8" width="8.0"/>
    <col customWidth="1" min="9" max="9" width="16.29"/>
    <col customWidth="1" min="10" max="26" width="8.0"/>
  </cols>
  <sheetData>
    <row r="1">
      <c r="A1" s="40"/>
      <c r="B1" s="41"/>
      <c r="C1" s="41"/>
      <c r="D1" s="41"/>
      <c r="E1" s="1"/>
      <c r="F1" s="1"/>
    </row>
    <row r="2" ht="18.75" customHeight="1">
      <c r="A2" s="175" t="s">
        <v>5041</v>
      </c>
      <c r="B2" s="44"/>
      <c r="C2" s="44"/>
      <c r="D2" s="44"/>
      <c r="E2" s="44"/>
      <c r="F2" s="44"/>
      <c r="G2" s="44"/>
      <c r="H2" s="45"/>
      <c r="I2" s="3"/>
      <c r="J2" s="3"/>
      <c r="K2" s="177"/>
      <c r="L2" s="177"/>
      <c r="M2" s="177"/>
      <c r="N2" s="177"/>
      <c r="O2" s="177"/>
      <c r="P2" s="177"/>
      <c r="Q2" s="177"/>
      <c r="R2" s="177"/>
      <c r="S2" s="177"/>
      <c r="T2" s="177"/>
      <c r="U2" s="177"/>
      <c r="V2" s="177"/>
      <c r="W2" s="177"/>
      <c r="X2" s="177"/>
      <c r="Y2" s="177"/>
      <c r="Z2" s="177"/>
    </row>
    <row r="3">
      <c r="A3" s="625"/>
      <c r="B3" s="625"/>
      <c r="C3" s="625"/>
      <c r="D3" s="625"/>
      <c r="E3" s="625"/>
      <c r="F3" s="626"/>
      <c r="G3" s="627"/>
      <c r="H3" s="627"/>
      <c r="I3" s="177"/>
      <c r="J3" s="177"/>
      <c r="K3" s="177"/>
      <c r="L3" s="177"/>
      <c r="M3" s="177"/>
      <c r="N3" s="177"/>
      <c r="O3" s="177"/>
      <c r="P3" s="177"/>
      <c r="Q3" s="177"/>
      <c r="R3" s="177"/>
      <c r="S3" s="177"/>
      <c r="T3" s="177"/>
      <c r="U3" s="177"/>
      <c r="V3" s="177"/>
      <c r="W3" s="177"/>
      <c r="X3" s="177"/>
      <c r="Y3" s="177"/>
      <c r="Z3" s="177"/>
    </row>
    <row r="4" ht="42.0" customHeight="1">
      <c r="A4" s="49" t="s">
        <v>5042</v>
      </c>
      <c r="B4" s="44"/>
      <c r="C4" s="44"/>
      <c r="D4" s="44"/>
      <c r="E4" s="44"/>
      <c r="F4" s="44"/>
      <c r="G4" s="44"/>
      <c r="H4" s="45"/>
      <c r="I4" s="3"/>
      <c r="J4" s="3"/>
      <c r="K4" s="177"/>
      <c r="L4" s="177"/>
      <c r="M4" s="177"/>
      <c r="N4" s="177"/>
      <c r="O4" s="177"/>
      <c r="P4" s="177"/>
      <c r="Q4" s="177"/>
      <c r="R4" s="177"/>
      <c r="S4" s="177"/>
      <c r="T4" s="177"/>
      <c r="U4" s="177"/>
      <c r="V4" s="177"/>
      <c r="W4" s="177"/>
      <c r="X4" s="177"/>
      <c r="Y4" s="177"/>
      <c r="Z4" s="177"/>
    </row>
    <row r="5" ht="27.0" customHeight="1">
      <c r="A5" s="49" t="s">
        <v>5043</v>
      </c>
      <c r="B5" s="44"/>
      <c r="C5" s="44"/>
      <c r="D5" s="44"/>
      <c r="E5" s="44"/>
      <c r="F5" s="44"/>
      <c r="G5" s="44"/>
      <c r="H5" s="45"/>
      <c r="I5" s="3"/>
      <c r="J5" s="3"/>
      <c r="K5" s="177"/>
      <c r="L5" s="177"/>
      <c r="M5" s="177"/>
      <c r="N5" s="177"/>
      <c r="O5" s="177"/>
      <c r="P5" s="177"/>
      <c r="Q5" s="177"/>
      <c r="R5" s="177"/>
      <c r="S5" s="177"/>
      <c r="T5" s="177"/>
      <c r="U5" s="177"/>
      <c r="V5" s="177"/>
      <c r="W5" s="177"/>
      <c r="X5" s="177"/>
      <c r="Y5" s="177"/>
      <c r="Z5" s="177"/>
    </row>
    <row r="6" ht="28.5" customHeight="1">
      <c r="A6" s="49" t="s">
        <v>5044</v>
      </c>
      <c r="B6" s="44"/>
      <c r="C6" s="44"/>
      <c r="D6" s="44"/>
      <c r="E6" s="44"/>
      <c r="F6" s="44"/>
      <c r="G6" s="44"/>
      <c r="H6" s="45"/>
      <c r="I6" s="3"/>
      <c r="J6" s="3"/>
      <c r="K6" s="177"/>
      <c r="L6" s="177"/>
      <c r="M6" s="177"/>
      <c r="N6" s="177"/>
      <c r="O6" s="177"/>
      <c r="P6" s="177"/>
      <c r="Q6" s="177"/>
      <c r="R6" s="177"/>
      <c r="S6" s="177"/>
      <c r="T6" s="177"/>
      <c r="U6" s="177"/>
      <c r="V6" s="177"/>
      <c r="W6" s="177"/>
      <c r="X6" s="177"/>
      <c r="Y6" s="177"/>
      <c r="Z6" s="177"/>
    </row>
    <row r="7" ht="25.5" customHeight="1">
      <c r="A7" s="49" t="s">
        <v>5045</v>
      </c>
      <c r="B7" s="44"/>
      <c r="C7" s="44"/>
      <c r="D7" s="44"/>
      <c r="E7" s="44"/>
      <c r="F7" s="44"/>
      <c r="G7" s="44"/>
      <c r="H7" s="45"/>
      <c r="I7" s="3"/>
      <c r="J7" s="3"/>
      <c r="K7" s="177"/>
      <c r="L7" s="177"/>
      <c r="M7" s="177"/>
      <c r="N7" s="177"/>
      <c r="O7" s="177"/>
      <c r="P7" s="177"/>
      <c r="Q7" s="177"/>
      <c r="R7" s="177"/>
      <c r="S7" s="177"/>
      <c r="T7" s="177"/>
      <c r="U7" s="177"/>
      <c r="V7" s="177"/>
      <c r="W7" s="177"/>
      <c r="X7" s="177"/>
      <c r="Y7" s="177"/>
      <c r="Z7" s="177"/>
    </row>
    <row r="8" ht="26.25" customHeight="1">
      <c r="A8" s="49" t="s">
        <v>5046</v>
      </c>
      <c r="B8" s="44"/>
      <c r="C8" s="44"/>
      <c r="D8" s="44"/>
      <c r="E8" s="44"/>
      <c r="F8" s="44"/>
      <c r="G8" s="44"/>
      <c r="H8" s="45"/>
      <c r="I8" s="3"/>
      <c r="J8" s="3"/>
      <c r="K8" s="177"/>
      <c r="L8" s="177"/>
      <c r="M8" s="177"/>
      <c r="N8" s="177"/>
      <c r="O8" s="177"/>
      <c r="P8" s="177"/>
      <c r="Q8" s="177"/>
      <c r="R8" s="177"/>
      <c r="S8" s="177"/>
      <c r="T8" s="177"/>
      <c r="U8" s="177"/>
      <c r="V8" s="177"/>
      <c r="W8" s="177"/>
      <c r="X8" s="177"/>
      <c r="Y8" s="177"/>
      <c r="Z8" s="177"/>
    </row>
    <row r="9" ht="92.25" customHeight="1">
      <c r="A9" s="52" t="s">
        <v>5047</v>
      </c>
      <c r="B9" s="44"/>
      <c r="C9" s="44"/>
      <c r="D9" s="44"/>
      <c r="E9" s="44"/>
      <c r="F9" s="44"/>
      <c r="G9" s="44"/>
      <c r="H9" s="45"/>
      <c r="I9" s="3"/>
      <c r="J9" s="3"/>
      <c r="K9" s="177"/>
      <c r="L9" s="177"/>
      <c r="M9" s="177"/>
      <c r="N9" s="177"/>
      <c r="O9" s="177"/>
      <c r="P9" s="177"/>
      <c r="Q9" s="177"/>
      <c r="R9" s="177"/>
      <c r="S9" s="177"/>
      <c r="T9" s="177"/>
      <c r="U9" s="177"/>
      <c r="V9" s="177"/>
      <c r="W9" s="177"/>
      <c r="X9" s="177"/>
      <c r="Y9" s="177"/>
      <c r="Z9" s="177"/>
    </row>
    <row r="10">
      <c r="A10" s="40"/>
      <c r="B10" s="41"/>
      <c r="C10" s="41"/>
      <c r="D10" s="41"/>
      <c r="E10" s="1"/>
      <c r="F10" s="1"/>
      <c r="G10" s="177"/>
      <c r="H10" s="177"/>
      <c r="I10" s="177"/>
      <c r="J10" s="177"/>
      <c r="K10" s="177"/>
      <c r="L10" s="177"/>
      <c r="M10" s="177"/>
      <c r="N10" s="177"/>
      <c r="O10" s="177"/>
      <c r="P10" s="177"/>
      <c r="Q10" s="177"/>
      <c r="R10" s="177"/>
      <c r="S10" s="177"/>
      <c r="T10" s="177"/>
      <c r="U10" s="177"/>
      <c r="V10" s="177"/>
      <c r="W10" s="177"/>
      <c r="X10" s="177"/>
      <c r="Y10" s="177"/>
      <c r="Z10" s="177"/>
    </row>
    <row r="11" ht="38.25" customHeight="1">
      <c r="A11" s="224" t="s">
        <v>6</v>
      </c>
      <c r="B11" s="198" t="s">
        <v>7</v>
      </c>
      <c r="C11" s="59" t="s">
        <v>5048</v>
      </c>
      <c r="D11" s="59" t="s">
        <v>5049</v>
      </c>
      <c r="E11" s="59" t="s">
        <v>5050</v>
      </c>
      <c r="F11" s="198" t="s">
        <v>5051</v>
      </c>
      <c r="G11" s="178" t="s">
        <v>854</v>
      </c>
      <c r="H11" s="178" t="s">
        <v>139</v>
      </c>
      <c r="I11" s="60" t="s">
        <v>140</v>
      </c>
    </row>
    <row r="12" ht="11.25" customHeight="1">
      <c r="A12" s="67" t="s">
        <v>4206</v>
      </c>
      <c r="B12" s="65" t="s">
        <v>51</v>
      </c>
      <c r="C12" s="65" t="s">
        <v>5052</v>
      </c>
      <c r="D12" s="68" t="s">
        <v>4689</v>
      </c>
      <c r="E12" s="229" t="s">
        <v>5053</v>
      </c>
      <c r="F12" s="415" t="s">
        <v>5054</v>
      </c>
      <c r="G12" s="226">
        <v>300.0</v>
      </c>
      <c r="H12" s="226">
        <v>300.0</v>
      </c>
      <c r="I12" s="362" t="s">
        <v>150</v>
      </c>
      <c r="J12" s="3"/>
    </row>
    <row r="13" ht="11.25" customHeight="1">
      <c r="A13" s="67" t="s">
        <v>4206</v>
      </c>
      <c r="B13" s="65" t="s">
        <v>51</v>
      </c>
      <c r="C13" s="65" t="s">
        <v>5052</v>
      </c>
      <c r="D13" s="68" t="s">
        <v>4689</v>
      </c>
      <c r="E13" s="229" t="s">
        <v>5053</v>
      </c>
      <c r="F13" s="415" t="s">
        <v>5055</v>
      </c>
      <c r="G13" s="226">
        <v>300.0</v>
      </c>
      <c r="H13" s="226">
        <v>300.0</v>
      </c>
      <c r="I13" s="362" t="s">
        <v>150</v>
      </c>
      <c r="J13" s="3"/>
    </row>
    <row r="14" ht="11.25" customHeight="1">
      <c r="A14" s="67" t="s">
        <v>4272</v>
      </c>
      <c r="B14" s="65" t="s">
        <v>51</v>
      </c>
      <c r="C14" s="65" t="s">
        <v>5056</v>
      </c>
      <c r="D14" s="68"/>
      <c r="E14" s="229" t="s">
        <v>5057</v>
      </c>
      <c r="F14" s="415" t="s">
        <v>5058</v>
      </c>
      <c r="G14" s="226">
        <v>100.0</v>
      </c>
      <c r="H14" s="226">
        <v>100.0</v>
      </c>
      <c r="I14" s="362" t="s">
        <v>380</v>
      </c>
      <c r="J14" s="3"/>
    </row>
    <row r="15" ht="11.25" customHeight="1">
      <c r="A15" s="67" t="s">
        <v>4344</v>
      </c>
      <c r="B15" s="65" t="s">
        <v>51</v>
      </c>
      <c r="C15" s="65" t="s">
        <v>5059</v>
      </c>
      <c r="D15" s="68"/>
      <c r="E15" s="229" t="s">
        <v>5060</v>
      </c>
      <c r="F15" s="415" t="s">
        <v>5061</v>
      </c>
      <c r="G15" s="226">
        <v>100.0</v>
      </c>
      <c r="H15" s="226">
        <f>G15</f>
        <v>100</v>
      </c>
      <c r="I15" s="362" t="s">
        <v>464</v>
      </c>
      <c r="J15" s="3"/>
    </row>
    <row r="16" ht="11.25" customHeight="1">
      <c r="A16" s="67" t="s">
        <v>538</v>
      </c>
      <c r="B16" s="65" t="s">
        <v>51</v>
      </c>
      <c r="C16" s="65" t="s">
        <v>5062</v>
      </c>
      <c r="D16" s="68"/>
      <c r="E16" s="229" t="s">
        <v>5057</v>
      </c>
      <c r="F16" s="415" t="s">
        <v>5063</v>
      </c>
      <c r="G16" s="226">
        <v>100.0</v>
      </c>
      <c r="H16" s="226">
        <v>100.0</v>
      </c>
      <c r="I16" s="362" t="s">
        <v>538</v>
      </c>
      <c r="J16" s="3"/>
    </row>
    <row r="17" ht="11.25" customHeight="1">
      <c r="A17" s="67" t="s">
        <v>565</v>
      </c>
      <c r="B17" s="65" t="s">
        <v>889</v>
      </c>
      <c r="C17" s="65" t="s">
        <v>5064</v>
      </c>
      <c r="D17" s="68"/>
      <c r="E17" s="229" t="s">
        <v>565</v>
      </c>
      <c r="F17" s="415" t="s">
        <v>5065</v>
      </c>
      <c r="G17" s="226">
        <v>100.0</v>
      </c>
      <c r="H17" s="226">
        <v>100.0</v>
      </c>
      <c r="I17" s="362" t="s">
        <v>565</v>
      </c>
      <c r="J17" s="3"/>
    </row>
    <row r="18" ht="11.25" customHeight="1">
      <c r="A18" s="67" t="s">
        <v>614</v>
      </c>
      <c r="B18" s="65" t="s">
        <v>51</v>
      </c>
      <c r="C18" s="65" t="s">
        <v>5066</v>
      </c>
      <c r="D18" s="68"/>
      <c r="E18" s="229" t="s">
        <v>614</v>
      </c>
      <c r="F18" s="415" t="s">
        <v>5067</v>
      </c>
      <c r="G18" s="226">
        <v>100.0</v>
      </c>
      <c r="H18" s="226">
        <v>100.0</v>
      </c>
      <c r="I18" s="362" t="s">
        <v>614</v>
      </c>
      <c r="J18" s="3"/>
    </row>
    <row r="19" ht="11.25" customHeight="1">
      <c r="A19" s="67" t="s">
        <v>731</v>
      </c>
      <c r="B19" s="247" t="s">
        <v>51</v>
      </c>
      <c r="C19" s="65" t="s">
        <v>5064</v>
      </c>
      <c r="D19" s="68"/>
      <c r="E19" s="229" t="s">
        <v>731</v>
      </c>
      <c r="F19" s="415" t="s">
        <v>5068</v>
      </c>
      <c r="G19" s="226">
        <v>100.0</v>
      </c>
      <c r="H19" s="226">
        <v>100.0</v>
      </c>
      <c r="I19" s="362" t="s">
        <v>731</v>
      </c>
      <c r="J19" s="3"/>
    </row>
    <row r="20" ht="11.25" customHeight="1">
      <c r="A20" s="67" t="s">
        <v>764</v>
      </c>
      <c r="B20" s="65" t="s">
        <v>51</v>
      </c>
      <c r="C20" s="65" t="s">
        <v>5056</v>
      </c>
      <c r="D20" s="68"/>
      <c r="E20" s="229" t="s">
        <v>5057</v>
      </c>
      <c r="F20" s="415" t="s">
        <v>5069</v>
      </c>
      <c r="G20" s="226">
        <v>100.0</v>
      </c>
      <c r="H20" s="226">
        <v>100.0</v>
      </c>
      <c r="I20" s="362" t="s">
        <v>764</v>
      </c>
      <c r="J20" s="3"/>
    </row>
    <row r="21" ht="11.25" customHeight="1">
      <c r="A21" s="67" t="s">
        <v>1365</v>
      </c>
      <c r="B21" s="65" t="s">
        <v>51</v>
      </c>
      <c r="C21" s="65" t="s">
        <v>5064</v>
      </c>
      <c r="D21" s="68"/>
      <c r="E21" s="229" t="s">
        <v>5057</v>
      </c>
      <c r="F21" s="415" t="s">
        <v>5070</v>
      </c>
      <c r="G21" s="226">
        <v>100.0</v>
      </c>
      <c r="H21" s="226">
        <v>100.0</v>
      </c>
      <c r="I21" s="362"/>
      <c r="J21" s="3"/>
    </row>
    <row r="22" ht="11.25" customHeight="1">
      <c r="A22" s="67"/>
      <c r="B22" s="65"/>
      <c r="C22" s="65"/>
      <c r="D22" s="68"/>
      <c r="E22" s="229"/>
      <c r="F22" s="415"/>
      <c r="G22" s="362"/>
      <c r="H22" s="362"/>
      <c r="I22" s="362"/>
      <c r="J22" s="3"/>
    </row>
    <row r="23" ht="11.25" customHeight="1">
      <c r="A23" s="67"/>
      <c r="B23" s="67"/>
      <c r="C23" s="65"/>
      <c r="D23" s="68"/>
      <c r="E23" s="377"/>
      <c r="F23" s="184"/>
      <c r="G23" s="186"/>
      <c r="H23" s="186"/>
      <c r="I23" s="186"/>
      <c r="J23" s="3"/>
    </row>
    <row r="24" ht="15.75" customHeight="1">
      <c r="A24" s="46" t="s">
        <v>98</v>
      </c>
      <c r="B24" s="41"/>
      <c r="C24" s="41"/>
      <c r="D24" s="41"/>
      <c r="E24" s="176"/>
      <c r="H24" s="427">
        <f>SUM(H12:H23)</f>
        <v>1400</v>
      </c>
    </row>
    <row r="25" ht="15.75" customHeight="1">
      <c r="A25" s="40"/>
      <c r="B25" s="41"/>
      <c r="C25" s="41"/>
      <c r="D25" s="41"/>
      <c r="E25" s="1"/>
      <c r="F25" s="1"/>
    </row>
    <row r="26" ht="15.75" customHeight="1">
      <c r="A26" s="428" t="s">
        <v>819</v>
      </c>
      <c r="B26" s="173"/>
      <c r="C26" s="173"/>
      <c r="D26" s="173"/>
      <c r="E26" s="173"/>
      <c r="F26" s="173"/>
    </row>
    <row r="27" ht="15.75" customHeight="1">
      <c r="A27" s="40"/>
      <c r="B27" s="41"/>
      <c r="C27" s="41"/>
      <c r="D27" s="41"/>
      <c r="E27" s="1"/>
      <c r="F27" s="1"/>
    </row>
    <row r="28" ht="15.75" customHeight="1">
      <c r="A28" s="40"/>
      <c r="B28" s="41"/>
      <c r="C28" s="41"/>
      <c r="D28" s="41"/>
      <c r="E28" s="1"/>
      <c r="F28" s="1"/>
    </row>
    <row r="29" ht="15.75" customHeight="1">
      <c r="A29" s="40"/>
      <c r="B29" s="41"/>
      <c r="C29" s="41"/>
      <c r="D29" s="41"/>
      <c r="E29" s="1"/>
      <c r="F29" s="1"/>
    </row>
    <row r="30" ht="15.75" customHeight="1">
      <c r="A30" s="40"/>
      <c r="B30" s="41"/>
      <c r="C30" s="41"/>
      <c r="D30" s="41"/>
      <c r="E30" s="1"/>
      <c r="F30" s="1"/>
    </row>
    <row r="31" ht="15.75" customHeight="1">
      <c r="A31" s="40"/>
      <c r="B31" s="41"/>
      <c r="C31" s="41"/>
      <c r="D31" s="41"/>
      <c r="E31" s="1"/>
      <c r="F31" s="1"/>
    </row>
    <row r="32" ht="15.75" customHeight="1">
      <c r="A32" s="40"/>
      <c r="B32" s="41"/>
      <c r="C32" s="41"/>
      <c r="D32" s="41"/>
      <c r="E32" s="1"/>
      <c r="F32" s="1"/>
    </row>
    <row r="33" ht="15.75" customHeight="1">
      <c r="A33" s="40"/>
      <c r="B33" s="41"/>
      <c r="C33" s="41"/>
      <c r="D33" s="41"/>
      <c r="E33" s="1"/>
      <c r="F33" s="1"/>
    </row>
    <row r="34" ht="15.75" customHeight="1">
      <c r="A34" s="40"/>
      <c r="B34" s="41"/>
      <c r="C34" s="41"/>
      <c r="D34" s="41"/>
      <c r="E34" s="1"/>
      <c r="F34" s="1"/>
    </row>
    <row r="35" ht="15.75" customHeight="1">
      <c r="A35" s="40"/>
      <c r="B35" s="41"/>
      <c r="C35" s="41"/>
      <c r="D35" s="41"/>
      <c r="E35" s="1"/>
      <c r="F35" s="1"/>
    </row>
    <row r="36" ht="15.75" customHeight="1">
      <c r="A36" s="40"/>
      <c r="B36" s="41"/>
      <c r="C36" s="41"/>
      <c r="D36" s="41"/>
      <c r="E36" s="1"/>
      <c r="F36" s="1"/>
    </row>
    <row r="37" ht="15.75" customHeight="1">
      <c r="A37" s="40"/>
      <c r="B37" s="41"/>
      <c r="C37" s="41"/>
      <c r="D37" s="41"/>
      <c r="E37" s="1"/>
      <c r="F37" s="1"/>
    </row>
    <row r="38" ht="15.75" customHeight="1">
      <c r="A38" s="40"/>
      <c r="B38" s="41"/>
      <c r="C38" s="41"/>
      <c r="D38" s="41"/>
      <c r="E38" s="1"/>
      <c r="F38" s="1"/>
    </row>
    <row r="39" ht="15.75" customHeight="1">
      <c r="A39" s="40"/>
      <c r="B39" s="41"/>
      <c r="C39" s="41"/>
      <c r="D39" s="41"/>
      <c r="E39" s="1"/>
      <c r="F39" s="1"/>
    </row>
    <row r="40" ht="15.75" customHeight="1">
      <c r="A40" s="40"/>
      <c r="B40" s="41"/>
      <c r="C40" s="41"/>
      <c r="D40" s="41"/>
      <c r="E40" s="1"/>
      <c r="F40" s="1"/>
    </row>
    <row r="41" ht="15.75" customHeight="1">
      <c r="A41" s="40"/>
      <c r="B41" s="41"/>
      <c r="C41" s="41"/>
      <c r="D41" s="41"/>
      <c r="E41" s="1"/>
      <c r="F41" s="1"/>
    </row>
    <row r="42" ht="15.75" customHeight="1">
      <c r="A42" s="40"/>
      <c r="B42" s="41"/>
      <c r="C42" s="41"/>
      <c r="D42" s="41"/>
      <c r="E42" s="1"/>
      <c r="F42" s="1"/>
    </row>
    <row r="43" ht="15.75" customHeight="1">
      <c r="A43" s="40"/>
      <c r="B43" s="41"/>
      <c r="C43" s="41"/>
      <c r="D43" s="41"/>
      <c r="E43" s="1"/>
      <c r="F43" s="1"/>
    </row>
    <row r="44" ht="15.75" customHeight="1">
      <c r="A44" s="40"/>
      <c r="B44" s="41"/>
      <c r="C44" s="41"/>
      <c r="D44" s="41"/>
      <c r="E44" s="1"/>
      <c r="F44" s="1"/>
    </row>
    <row r="45" ht="15.75" customHeight="1">
      <c r="A45" s="40"/>
      <c r="B45" s="41"/>
      <c r="C45" s="41"/>
      <c r="D45" s="41"/>
      <c r="E45" s="1"/>
      <c r="F45" s="1"/>
    </row>
    <row r="46" ht="15.75" customHeight="1">
      <c r="A46" s="40"/>
      <c r="B46" s="41"/>
      <c r="C46" s="41"/>
      <c r="D46" s="41"/>
      <c r="E46" s="1"/>
      <c r="F46" s="1"/>
    </row>
    <row r="47" ht="15.75" customHeight="1">
      <c r="A47" s="40"/>
      <c r="B47" s="41"/>
      <c r="C47" s="41"/>
      <c r="D47" s="41"/>
      <c r="E47" s="1"/>
      <c r="F47" s="1"/>
    </row>
    <row r="48" ht="15.75" customHeight="1">
      <c r="A48" s="40"/>
      <c r="B48" s="41"/>
      <c r="C48" s="41"/>
      <c r="D48" s="41"/>
      <c r="E48" s="1"/>
      <c r="F48" s="1"/>
    </row>
    <row r="49" ht="15.75" customHeight="1">
      <c r="A49" s="40"/>
      <c r="B49" s="41"/>
      <c r="C49" s="41"/>
      <c r="D49" s="41"/>
      <c r="E49" s="1"/>
      <c r="F49" s="1"/>
    </row>
    <row r="50" ht="15.75" customHeight="1">
      <c r="A50" s="40"/>
      <c r="B50" s="41"/>
      <c r="C50" s="41"/>
      <c r="D50" s="41"/>
      <c r="E50" s="1"/>
      <c r="F50" s="1"/>
    </row>
    <row r="51" ht="15.75" customHeight="1">
      <c r="A51" s="40"/>
      <c r="B51" s="41"/>
      <c r="C51" s="41"/>
      <c r="D51" s="41"/>
      <c r="E51" s="1"/>
      <c r="F51" s="1"/>
    </row>
    <row r="52" ht="15.75" customHeight="1">
      <c r="A52" s="40"/>
      <c r="B52" s="41"/>
      <c r="C52" s="41"/>
      <c r="D52" s="41"/>
      <c r="E52" s="1"/>
      <c r="F52" s="1"/>
    </row>
    <row r="53" ht="15.75" customHeight="1">
      <c r="A53" s="40"/>
      <c r="B53" s="41"/>
      <c r="C53" s="41"/>
      <c r="D53" s="41"/>
      <c r="E53" s="1"/>
      <c r="F53" s="1"/>
    </row>
    <row r="54" ht="15.75" customHeight="1">
      <c r="A54" s="40"/>
      <c r="B54" s="41"/>
      <c r="C54" s="41"/>
      <c r="D54" s="41"/>
      <c r="E54" s="1"/>
      <c r="F54" s="1"/>
    </row>
    <row r="55" ht="15.75" customHeight="1">
      <c r="A55" s="40"/>
      <c r="B55" s="41"/>
      <c r="C55" s="41"/>
      <c r="D55" s="41"/>
      <c r="E55" s="1"/>
      <c r="F55" s="1"/>
    </row>
    <row r="56" ht="15.75" customHeight="1">
      <c r="A56" s="40"/>
      <c r="B56" s="41"/>
      <c r="C56" s="41"/>
      <c r="D56" s="41"/>
      <c r="E56" s="1"/>
      <c r="F56" s="1"/>
    </row>
    <row r="57" ht="15.75" customHeight="1">
      <c r="A57" s="40"/>
      <c r="B57" s="41"/>
      <c r="C57" s="41"/>
      <c r="D57" s="41"/>
      <c r="E57" s="1"/>
      <c r="F57" s="1"/>
    </row>
    <row r="58" ht="15.75" customHeight="1">
      <c r="A58" s="40"/>
      <c r="B58" s="41"/>
      <c r="C58" s="41"/>
      <c r="D58" s="41"/>
      <c r="E58" s="1"/>
      <c r="F58" s="1"/>
    </row>
    <row r="59" ht="15.75" customHeight="1">
      <c r="A59" s="40"/>
      <c r="B59" s="41"/>
      <c r="C59" s="41"/>
      <c r="D59" s="41"/>
      <c r="E59" s="1"/>
      <c r="F59" s="1"/>
    </row>
    <row r="60" ht="15.75" customHeight="1">
      <c r="A60" s="40"/>
      <c r="B60" s="41"/>
      <c r="C60" s="41"/>
      <c r="D60" s="41"/>
      <c r="E60" s="1"/>
      <c r="F60" s="1"/>
    </row>
    <row r="61" ht="15.75" customHeight="1">
      <c r="A61" s="40"/>
      <c r="B61" s="41"/>
      <c r="C61" s="41"/>
      <c r="D61" s="41"/>
      <c r="E61" s="1"/>
      <c r="F61" s="1"/>
    </row>
    <row r="62" ht="15.75" customHeight="1">
      <c r="A62" s="40"/>
      <c r="B62" s="41"/>
      <c r="C62" s="41"/>
      <c r="D62" s="41"/>
      <c r="E62" s="1"/>
      <c r="F62" s="1"/>
    </row>
    <row r="63" ht="15.75" customHeight="1">
      <c r="A63" s="40"/>
      <c r="B63" s="41"/>
      <c r="C63" s="41"/>
      <c r="D63" s="41"/>
      <c r="E63" s="1"/>
      <c r="F63" s="1"/>
    </row>
    <row r="64" ht="15.75" customHeight="1">
      <c r="A64" s="40"/>
      <c r="B64" s="41"/>
      <c r="C64" s="41"/>
      <c r="D64" s="41"/>
      <c r="E64" s="1"/>
      <c r="F64" s="1"/>
    </row>
    <row r="65" ht="15.75" customHeight="1">
      <c r="A65" s="40"/>
      <c r="B65" s="41"/>
      <c r="C65" s="41"/>
      <c r="D65" s="41"/>
      <c r="E65" s="1"/>
      <c r="F65" s="1"/>
    </row>
    <row r="66" ht="15.75" customHeight="1">
      <c r="A66" s="40"/>
      <c r="B66" s="41"/>
      <c r="C66" s="41"/>
      <c r="D66" s="41"/>
      <c r="E66" s="1"/>
      <c r="F66" s="1"/>
    </row>
    <row r="67" ht="15.75" customHeight="1">
      <c r="A67" s="40"/>
      <c r="B67" s="41"/>
      <c r="C67" s="41"/>
      <c r="D67" s="41"/>
      <c r="E67" s="1"/>
      <c r="F67" s="1"/>
    </row>
    <row r="68" ht="15.75" customHeight="1">
      <c r="A68" s="40"/>
      <c r="B68" s="41"/>
      <c r="C68" s="41"/>
      <c r="D68" s="41"/>
      <c r="E68" s="1"/>
      <c r="F68" s="1"/>
    </row>
    <row r="69" ht="15.75" customHeight="1">
      <c r="A69" s="40"/>
      <c r="B69" s="41"/>
      <c r="C69" s="41"/>
      <c r="D69" s="41"/>
      <c r="E69" s="1"/>
      <c r="F69" s="1"/>
    </row>
    <row r="70" ht="15.75" customHeight="1">
      <c r="A70" s="40"/>
      <c r="B70" s="41"/>
      <c r="C70" s="41"/>
      <c r="D70" s="41"/>
      <c r="E70" s="1"/>
      <c r="F70" s="1"/>
    </row>
    <row r="71" ht="15.75" customHeight="1">
      <c r="A71" s="40"/>
      <c r="B71" s="41"/>
      <c r="C71" s="41"/>
      <c r="D71" s="41"/>
      <c r="E71" s="1"/>
      <c r="F71" s="1"/>
    </row>
    <row r="72" ht="15.75" customHeight="1">
      <c r="A72" s="40"/>
      <c r="B72" s="41"/>
      <c r="C72" s="41"/>
      <c r="D72" s="41"/>
      <c r="E72" s="1"/>
      <c r="F72" s="1"/>
    </row>
    <row r="73" ht="15.75" customHeight="1">
      <c r="A73" s="40"/>
      <c r="B73" s="41"/>
      <c r="C73" s="41"/>
      <c r="D73" s="41"/>
      <c r="E73" s="1"/>
      <c r="F73" s="1"/>
    </row>
    <row r="74" ht="15.75" customHeight="1">
      <c r="A74" s="40"/>
      <c r="B74" s="41"/>
      <c r="C74" s="41"/>
      <c r="D74" s="41"/>
      <c r="E74" s="1"/>
      <c r="F74" s="1"/>
    </row>
    <row r="75" ht="15.75" customHeight="1">
      <c r="A75" s="40"/>
      <c r="B75" s="41"/>
      <c r="C75" s="41"/>
      <c r="D75" s="41"/>
      <c r="E75" s="1"/>
      <c r="F75" s="1"/>
    </row>
    <row r="76" ht="15.75" customHeight="1">
      <c r="A76" s="40"/>
      <c r="B76" s="41"/>
      <c r="C76" s="41"/>
      <c r="D76" s="41"/>
      <c r="E76" s="1"/>
      <c r="F76" s="1"/>
    </row>
    <row r="77" ht="15.75" customHeight="1">
      <c r="A77" s="40"/>
      <c r="B77" s="41"/>
      <c r="C77" s="41"/>
      <c r="D77" s="41"/>
      <c r="E77" s="1"/>
      <c r="F77" s="1"/>
    </row>
    <row r="78" ht="15.75" customHeight="1">
      <c r="A78" s="40"/>
      <c r="B78" s="41"/>
      <c r="C78" s="41"/>
      <c r="D78" s="41"/>
      <c r="E78" s="1"/>
      <c r="F78" s="1"/>
    </row>
    <row r="79" ht="15.75" customHeight="1">
      <c r="A79" s="40"/>
      <c r="B79" s="41"/>
      <c r="C79" s="41"/>
      <c r="D79" s="41"/>
      <c r="E79" s="1"/>
      <c r="F79" s="1"/>
    </row>
    <row r="80" ht="15.75" customHeight="1">
      <c r="A80" s="40"/>
      <c r="B80" s="41"/>
      <c r="C80" s="41"/>
      <c r="D80" s="41"/>
      <c r="E80" s="1"/>
      <c r="F80" s="1"/>
    </row>
    <row r="81" ht="15.75" customHeight="1">
      <c r="A81" s="40"/>
      <c r="B81" s="41"/>
      <c r="C81" s="41"/>
      <c r="D81" s="41"/>
      <c r="E81" s="1"/>
      <c r="F81" s="1"/>
    </row>
    <row r="82" ht="15.75" customHeight="1">
      <c r="A82" s="40"/>
      <c r="B82" s="41"/>
      <c r="C82" s="41"/>
      <c r="D82" s="41"/>
      <c r="E82" s="1"/>
      <c r="F82" s="1"/>
    </row>
    <row r="83" ht="15.75" customHeight="1">
      <c r="A83" s="40"/>
      <c r="B83" s="41"/>
      <c r="C83" s="41"/>
      <c r="D83" s="41"/>
      <c r="E83" s="1"/>
      <c r="F83" s="1"/>
    </row>
    <row r="84" ht="15.75" customHeight="1">
      <c r="A84" s="40"/>
      <c r="B84" s="41"/>
      <c r="C84" s="41"/>
      <c r="D84" s="41"/>
      <c r="E84" s="1"/>
      <c r="F84" s="1"/>
    </row>
    <row r="85" ht="15.75" customHeight="1">
      <c r="A85" s="40"/>
      <c r="B85" s="41"/>
      <c r="C85" s="41"/>
      <c r="D85" s="41"/>
      <c r="E85" s="1"/>
      <c r="F85" s="1"/>
    </row>
    <row r="86" ht="15.75" customHeight="1">
      <c r="A86" s="40"/>
      <c r="B86" s="41"/>
      <c r="C86" s="41"/>
      <c r="D86" s="41"/>
      <c r="E86" s="1"/>
      <c r="F86" s="1"/>
    </row>
    <row r="87" ht="15.75" customHeight="1">
      <c r="A87" s="40"/>
      <c r="B87" s="41"/>
      <c r="C87" s="41"/>
      <c r="D87" s="41"/>
      <c r="E87" s="1"/>
      <c r="F87" s="1"/>
    </row>
    <row r="88" ht="15.75" customHeight="1">
      <c r="A88" s="40"/>
      <c r="B88" s="41"/>
      <c r="C88" s="41"/>
      <c r="D88" s="41"/>
      <c r="E88" s="1"/>
      <c r="F88" s="1"/>
    </row>
    <row r="89" ht="15.75" customHeight="1">
      <c r="A89" s="40"/>
      <c r="B89" s="41"/>
      <c r="C89" s="41"/>
      <c r="D89" s="41"/>
      <c r="E89" s="1"/>
      <c r="F89" s="1"/>
    </row>
    <row r="90" ht="15.75" customHeight="1">
      <c r="A90" s="40"/>
      <c r="B90" s="41"/>
      <c r="C90" s="41"/>
      <c r="D90" s="41"/>
      <c r="E90" s="1"/>
      <c r="F90" s="1"/>
    </row>
    <row r="91" ht="15.75" customHeight="1">
      <c r="A91" s="40"/>
      <c r="B91" s="41"/>
      <c r="C91" s="41"/>
      <c r="D91" s="41"/>
      <c r="E91" s="1"/>
      <c r="F91" s="1"/>
    </row>
    <row r="92" ht="15.75" customHeight="1">
      <c r="A92" s="40"/>
      <c r="B92" s="41"/>
      <c r="C92" s="41"/>
      <c r="D92" s="41"/>
      <c r="E92" s="1"/>
      <c r="F92" s="1"/>
    </row>
    <row r="93" ht="15.75" customHeight="1">
      <c r="A93" s="40"/>
      <c r="B93" s="41"/>
      <c r="C93" s="41"/>
      <c r="D93" s="41"/>
      <c r="E93" s="1"/>
      <c r="F93" s="1"/>
    </row>
    <row r="94" ht="15.75" customHeight="1">
      <c r="A94" s="40"/>
      <c r="B94" s="41"/>
      <c r="C94" s="41"/>
      <c r="D94" s="41"/>
      <c r="E94" s="1"/>
      <c r="F94" s="1"/>
    </row>
    <row r="95" ht="15.75" customHeight="1">
      <c r="A95" s="40"/>
      <c r="B95" s="41"/>
      <c r="C95" s="41"/>
      <c r="D95" s="41"/>
      <c r="E95" s="1"/>
      <c r="F95" s="1"/>
    </row>
    <row r="96" ht="15.75" customHeight="1">
      <c r="A96" s="40"/>
      <c r="B96" s="41"/>
      <c r="C96" s="41"/>
      <c r="D96" s="41"/>
      <c r="E96" s="1"/>
      <c r="F96" s="1"/>
    </row>
    <row r="97" ht="15.75" customHeight="1">
      <c r="A97" s="40"/>
      <c r="B97" s="41"/>
      <c r="C97" s="41"/>
      <c r="D97" s="41"/>
      <c r="E97" s="1"/>
      <c r="F97" s="1"/>
    </row>
    <row r="98" ht="15.75" customHeight="1">
      <c r="A98" s="40"/>
      <c r="B98" s="41"/>
      <c r="C98" s="41"/>
      <c r="D98" s="41"/>
      <c r="E98" s="1"/>
      <c r="F98" s="1"/>
    </row>
    <row r="99" ht="15.75" customHeight="1">
      <c r="A99" s="40"/>
      <c r="B99" s="41"/>
      <c r="C99" s="41"/>
      <c r="D99" s="41"/>
      <c r="E99" s="1"/>
      <c r="F99" s="1"/>
    </row>
    <row r="100" ht="15.75" customHeight="1">
      <c r="A100" s="40"/>
      <c r="B100" s="41"/>
      <c r="C100" s="41"/>
      <c r="D100" s="41"/>
      <c r="E100" s="1"/>
      <c r="F100" s="1"/>
    </row>
    <row r="101" ht="15.75" customHeight="1">
      <c r="A101" s="40"/>
      <c r="B101" s="41"/>
      <c r="C101" s="41"/>
      <c r="D101" s="41"/>
      <c r="E101" s="1"/>
      <c r="F101" s="1"/>
    </row>
    <row r="102" ht="15.75" customHeight="1">
      <c r="A102" s="40"/>
      <c r="B102" s="41"/>
      <c r="C102" s="41"/>
      <c r="D102" s="41"/>
      <c r="E102" s="1"/>
      <c r="F102" s="1"/>
    </row>
    <row r="103" ht="15.75" customHeight="1">
      <c r="A103" s="40"/>
      <c r="B103" s="41"/>
      <c r="C103" s="41"/>
      <c r="D103" s="41"/>
      <c r="E103" s="1"/>
      <c r="F103" s="1"/>
    </row>
    <row r="104" ht="15.75" customHeight="1">
      <c r="A104" s="40"/>
      <c r="B104" s="41"/>
      <c r="C104" s="41"/>
      <c r="D104" s="41"/>
      <c r="E104" s="1"/>
      <c r="F104" s="1"/>
    </row>
    <row r="105" ht="15.75" customHeight="1">
      <c r="A105" s="40"/>
      <c r="B105" s="41"/>
      <c r="C105" s="41"/>
      <c r="D105" s="41"/>
      <c r="E105" s="1"/>
      <c r="F105" s="1"/>
    </row>
    <row r="106" ht="15.75" customHeight="1">
      <c r="A106" s="40"/>
      <c r="B106" s="41"/>
      <c r="C106" s="41"/>
      <c r="D106" s="41"/>
      <c r="E106" s="1"/>
      <c r="F106" s="1"/>
    </row>
    <row r="107" ht="15.75" customHeight="1">
      <c r="A107" s="40"/>
      <c r="B107" s="41"/>
      <c r="C107" s="41"/>
      <c r="D107" s="41"/>
      <c r="E107" s="1"/>
      <c r="F107" s="1"/>
    </row>
    <row r="108" ht="15.75" customHeight="1">
      <c r="A108" s="40"/>
      <c r="B108" s="41"/>
      <c r="C108" s="41"/>
      <c r="D108" s="41"/>
      <c r="E108" s="1"/>
      <c r="F108" s="1"/>
    </row>
    <row r="109" ht="15.75" customHeight="1">
      <c r="A109" s="40"/>
      <c r="B109" s="41"/>
      <c r="C109" s="41"/>
      <c r="D109" s="41"/>
      <c r="E109" s="1"/>
      <c r="F109" s="1"/>
    </row>
    <row r="110" ht="15.75" customHeight="1">
      <c r="A110" s="40"/>
      <c r="B110" s="41"/>
      <c r="C110" s="41"/>
      <c r="D110" s="41"/>
      <c r="E110" s="1"/>
      <c r="F110" s="1"/>
    </row>
    <row r="111" ht="15.75" customHeight="1">
      <c r="A111" s="40"/>
      <c r="B111" s="41"/>
      <c r="C111" s="41"/>
      <c r="D111" s="41"/>
      <c r="E111" s="1"/>
      <c r="F111" s="1"/>
    </row>
    <row r="112" ht="15.75" customHeight="1">
      <c r="A112" s="40"/>
      <c r="B112" s="41"/>
      <c r="C112" s="41"/>
      <c r="D112" s="41"/>
      <c r="E112" s="1"/>
      <c r="F112" s="1"/>
    </row>
    <row r="113" ht="15.75" customHeight="1">
      <c r="A113" s="40"/>
      <c r="B113" s="41"/>
      <c r="C113" s="41"/>
      <c r="D113" s="41"/>
      <c r="E113" s="1"/>
      <c r="F113" s="1"/>
    </row>
    <row r="114" ht="15.75" customHeight="1">
      <c r="A114" s="40"/>
      <c r="B114" s="41"/>
      <c r="C114" s="41"/>
      <c r="D114" s="41"/>
      <c r="E114" s="1"/>
      <c r="F114" s="1"/>
    </row>
    <row r="115" ht="15.75" customHeight="1">
      <c r="A115" s="40"/>
      <c r="B115" s="41"/>
      <c r="C115" s="41"/>
      <c r="D115" s="41"/>
      <c r="E115" s="1"/>
      <c r="F115" s="1"/>
    </row>
    <row r="116" ht="15.75" customHeight="1">
      <c r="A116" s="40"/>
      <c r="B116" s="41"/>
      <c r="C116" s="41"/>
      <c r="D116" s="41"/>
      <c r="E116" s="1"/>
      <c r="F116" s="1"/>
    </row>
    <row r="117" ht="15.75" customHeight="1">
      <c r="A117" s="40"/>
      <c r="B117" s="41"/>
      <c r="C117" s="41"/>
      <c r="D117" s="41"/>
      <c r="E117" s="1"/>
      <c r="F117" s="1"/>
    </row>
    <row r="118" ht="15.75" customHeight="1">
      <c r="A118" s="40"/>
      <c r="B118" s="41"/>
      <c r="C118" s="41"/>
      <c r="D118" s="41"/>
      <c r="E118" s="1"/>
      <c r="F118" s="1"/>
    </row>
    <row r="119" ht="15.75" customHeight="1">
      <c r="A119" s="40"/>
      <c r="B119" s="41"/>
      <c r="C119" s="41"/>
      <c r="D119" s="41"/>
      <c r="E119" s="1"/>
      <c r="F119" s="1"/>
    </row>
    <row r="120" ht="15.75" customHeight="1">
      <c r="A120" s="40"/>
      <c r="B120" s="41"/>
      <c r="C120" s="41"/>
      <c r="D120" s="41"/>
      <c r="E120" s="1"/>
      <c r="F120" s="1"/>
    </row>
    <row r="121" ht="15.75" customHeight="1">
      <c r="A121" s="40"/>
      <c r="B121" s="41"/>
      <c r="C121" s="41"/>
      <c r="D121" s="41"/>
      <c r="E121" s="1"/>
      <c r="F121" s="1"/>
    </row>
    <row r="122" ht="15.75" customHeight="1">
      <c r="A122" s="40"/>
      <c r="B122" s="41"/>
      <c r="C122" s="41"/>
      <c r="D122" s="41"/>
      <c r="E122" s="1"/>
      <c r="F122" s="1"/>
    </row>
    <row r="123" ht="15.75" customHeight="1">
      <c r="A123" s="40"/>
      <c r="B123" s="41"/>
      <c r="C123" s="41"/>
      <c r="D123" s="41"/>
      <c r="E123" s="1"/>
      <c r="F123" s="1"/>
    </row>
    <row r="124" ht="15.75" customHeight="1">
      <c r="A124" s="40"/>
      <c r="B124" s="41"/>
      <c r="C124" s="41"/>
      <c r="D124" s="41"/>
      <c r="E124" s="1"/>
      <c r="F124" s="1"/>
    </row>
    <row r="125" ht="15.75" customHeight="1">
      <c r="A125" s="40"/>
      <c r="B125" s="41"/>
      <c r="C125" s="41"/>
      <c r="D125" s="41"/>
      <c r="E125" s="1"/>
      <c r="F125" s="1"/>
    </row>
    <row r="126" ht="15.75" customHeight="1">
      <c r="A126" s="40"/>
      <c r="B126" s="41"/>
      <c r="C126" s="41"/>
      <c r="D126" s="41"/>
      <c r="E126" s="1"/>
      <c r="F126" s="1"/>
    </row>
    <row r="127" ht="15.75" customHeight="1">
      <c r="A127" s="40"/>
      <c r="B127" s="41"/>
      <c r="C127" s="41"/>
      <c r="D127" s="41"/>
      <c r="E127" s="1"/>
      <c r="F127" s="1"/>
    </row>
    <row r="128" ht="15.75" customHeight="1">
      <c r="A128" s="40"/>
      <c r="B128" s="41"/>
      <c r="C128" s="41"/>
      <c r="D128" s="41"/>
      <c r="E128" s="1"/>
      <c r="F128" s="1"/>
    </row>
    <row r="129" ht="15.75" customHeight="1">
      <c r="A129" s="40"/>
      <c r="B129" s="41"/>
      <c r="C129" s="41"/>
      <c r="D129" s="41"/>
      <c r="E129" s="1"/>
      <c r="F129" s="1"/>
    </row>
    <row r="130" ht="15.75" customHeight="1">
      <c r="A130" s="40"/>
      <c r="B130" s="41"/>
      <c r="C130" s="41"/>
      <c r="D130" s="41"/>
      <c r="E130" s="1"/>
      <c r="F130" s="1"/>
    </row>
    <row r="131" ht="15.75" customHeight="1">
      <c r="A131" s="40"/>
      <c r="B131" s="41"/>
      <c r="C131" s="41"/>
      <c r="D131" s="41"/>
      <c r="E131" s="1"/>
      <c r="F131" s="1"/>
    </row>
    <row r="132" ht="15.75" customHeight="1">
      <c r="A132" s="40"/>
      <c r="B132" s="41"/>
      <c r="C132" s="41"/>
      <c r="D132" s="41"/>
      <c r="E132" s="1"/>
      <c r="F132" s="1"/>
    </row>
    <row r="133" ht="15.75" customHeight="1">
      <c r="A133" s="40"/>
      <c r="B133" s="41"/>
      <c r="C133" s="41"/>
      <c r="D133" s="41"/>
      <c r="E133" s="1"/>
      <c r="F133" s="1"/>
    </row>
    <row r="134" ht="15.75" customHeight="1">
      <c r="A134" s="40"/>
      <c r="B134" s="41"/>
      <c r="C134" s="41"/>
      <c r="D134" s="41"/>
      <c r="E134" s="1"/>
      <c r="F134" s="1"/>
    </row>
    <row r="135" ht="15.75" customHeight="1">
      <c r="A135" s="40"/>
      <c r="B135" s="41"/>
      <c r="C135" s="41"/>
      <c r="D135" s="41"/>
      <c r="E135" s="1"/>
      <c r="F135" s="1"/>
    </row>
    <row r="136" ht="15.75" customHeight="1">
      <c r="A136" s="40"/>
      <c r="B136" s="41"/>
      <c r="C136" s="41"/>
      <c r="D136" s="41"/>
      <c r="E136" s="1"/>
      <c r="F136" s="1"/>
    </row>
    <row r="137" ht="15.75" customHeight="1">
      <c r="A137" s="40"/>
      <c r="B137" s="41"/>
      <c r="C137" s="41"/>
      <c r="D137" s="41"/>
      <c r="E137" s="1"/>
      <c r="F137" s="1"/>
    </row>
    <row r="138" ht="15.75" customHeight="1">
      <c r="A138" s="40"/>
      <c r="B138" s="41"/>
      <c r="C138" s="41"/>
      <c r="D138" s="41"/>
      <c r="E138" s="1"/>
      <c r="F138" s="1"/>
    </row>
    <row r="139" ht="15.75" customHeight="1">
      <c r="A139" s="40"/>
      <c r="B139" s="41"/>
      <c r="C139" s="41"/>
      <c r="D139" s="41"/>
      <c r="E139" s="1"/>
      <c r="F139" s="1"/>
    </row>
    <row r="140" ht="15.75" customHeight="1">
      <c r="A140" s="40"/>
      <c r="B140" s="41"/>
      <c r="C140" s="41"/>
      <c r="D140" s="41"/>
      <c r="E140" s="1"/>
      <c r="F140" s="1"/>
    </row>
    <row r="141" ht="15.75" customHeight="1">
      <c r="A141" s="40"/>
      <c r="B141" s="41"/>
      <c r="C141" s="41"/>
      <c r="D141" s="41"/>
      <c r="E141" s="1"/>
      <c r="F141" s="1"/>
    </row>
    <row r="142" ht="15.75" customHeight="1">
      <c r="A142" s="40"/>
      <c r="B142" s="41"/>
      <c r="C142" s="41"/>
      <c r="D142" s="41"/>
      <c r="E142" s="1"/>
      <c r="F142" s="1"/>
    </row>
    <row r="143" ht="15.75" customHeight="1">
      <c r="A143" s="40"/>
      <c r="B143" s="41"/>
      <c r="C143" s="41"/>
      <c r="D143" s="41"/>
      <c r="E143" s="1"/>
      <c r="F143" s="1"/>
    </row>
    <row r="144" ht="15.75" customHeight="1">
      <c r="A144" s="40"/>
      <c r="B144" s="41"/>
      <c r="C144" s="41"/>
      <c r="D144" s="41"/>
      <c r="E144" s="1"/>
      <c r="F144" s="1"/>
    </row>
    <row r="145" ht="15.75" customHeight="1">
      <c r="A145" s="40"/>
      <c r="B145" s="41"/>
      <c r="C145" s="41"/>
      <c r="D145" s="41"/>
      <c r="E145" s="1"/>
      <c r="F145" s="1"/>
    </row>
    <row r="146" ht="15.75" customHeight="1">
      <c r="A146" s="40"/>
      <c r="B146" s="41"/>
      <c r="C146" s="41"/>
      <c r="D146" s="41"/>
      <c r="E146" s="1"/>
      <c r="F146" s="1"/>
    </row>
    <row r="147" ht="15.75" customHeight="1">
      <c r="A147" s="40"/>
      <c r="B147" s="41"/>
      <c r="C147" s="41"/>
      <c r="D147" s="41"/>
      <c r="E147" s="1"/>
      <c r="F147" s="1"/>
    </row>
    <row r="148" ht="15.75" customHeight="1">
      <c r="A148" s="40"/>
      <c r="B148" s="41"/>
      <c r="C148" s="41"/>
      <c r="D148" s="41"/>
      <c r="E148" s="1"/>
      <c r="F148" s="1"/>
    </row>
    <row r="149" ht="15.75" customHeight="1">
      <c r="A149" s="40"/>
      <c r="B149" s="41"/>
      <c r="C149" s="41"/>
      <c r="D149" s="41"/>
      <c r="E149" s="1"/>
      <c r="F149" s="1"/>
    </row>
    <row r="150" ht="15.75" customHeight="1">
      <c r="A150" s="40"/>
      <c r="B150" s="41"/>
      <c r="C150" s="41"/>
      <c r="D150" s="41"/>
      <c r="E150" s="1"/>
      <c r="F150" s="1"/>
    </row>
    <row r="151" ht="15.75" customHeight="1">
      <c r="A151" s="40"/>
      <c r="B151" s="41"/>
      <c r="C151" s="41"/>
      <c r="D151" s="41"/>
      <c r="E151" s="1"/>
      <c r="F151" s="1"/>
    </row>
    <row r="152" ht="15.75" customHeight="1">
      <c r="A152" s="40"/>
      <c r="B152" s="41"/>
      <c r="C152" s="41"/>
      <c r="D152" s="41"/>
      <c r="E152" s="1"/>
      <c r="F152" s="1"/>
    </row>
    <row r="153" ht="15.75" customHeight="1">
      <c r="A153" s="40"/>
      <c r="B153" s="41"/>
      <c r="C153" s="41"/>
      <c r="D153" s="41"/>
      <c r="E153" s="1"/>
      <c r="F153" s="1"/>
    </row>
    <row r="154" ht="15.75" customHeight="1">
      <c r="A154" s="40"/>
      <c r="B154" s="41"/>
      <c r="C154" s="41"/>
      <c r="D154" s="41"/>
      <c r="E154" s="1"/>
      <c r="F154" s="1"/>
    </row>
    <row r="155" ht="15.75" customHeight="1">
      <c r="A155" s="40"/>
      <c r="B155" s="41"/>
      <c r="C155" s="41"/>
      <c r="D155" s="41"/>
      <c r="E155" s="1"/>
      <c r="F155" s="1"/>
    </row>
    <row r="156" ht="15.75" customHeight="1">
      <c r="A156" s="40"/>
      <c r="B156" s="41"/>
      <c r="C156" s="41"/>
      <c r="D156" s="41"/>
      <c r="E156" s="1"/>
      <c r="F156" s="1"/>
    </row>
    <row r="157" ht="15.75" customHeight="1">
      <c r="A157" s="40"/>
      <c r="B157" s="41"/>
      <c r="C157" s="41"/>
      <c r="D157" s="41"/>
      <c r="E157" s="1"/>
      <c r="F157" s="1"/>
    </row>
    <row r="158" ht="15.75" customHeight="1">
      <c r="A158" s="40"/>
      <c r="B158" s="41"/>
      <c r="C158" s="41"/>
      <c r="D158" s="41"/>
      <c r="E158" s="1"/>
      <c r="F158" s="1"/>
    </row>
    <row r="159" ht="15.75" customHeight="1">
      <c r="A159" s="40"/>
      <c r="B159" s="41"/>
      <c r="C159" s="41"/>
      <c r="D159" s="41"/>
      <c r="E159" s="1"/>
      <c r="F159" s="1"/>
    </row>
    <row r="160" ht="15.75" customHeight="1">
      <c r="A160" s="40"/>
      <c r="B160" s="41"/>
      <c r="C160" s="41"/>
      <c r="D160" s="41"/>
      <c r="E160" s="1"/>
      <c r="F160" s="1"/>
    </row>
    <row r="161" ht="15.75" customHeight="1">
      <c r="A161" s="40"/>
      <c r="B161" s="41"/>
      <c r="C161" s="41"/>
      <c r="D161" s="41"/>
      <c r="E161" s="1"/>
      <c r="F161" s="1"/>
    </row>
    <row r="162" ht="15.75" customHeight="1">
      <c r="A162" s="40"/>
      <c r="B162" s="41"/>
      <c r="C162" s="41"/>
      <c r="D162" s="41"/>
      <c r="E162" s="1"/>
      <c r="F162" s="1"/>
    </row>
    <row r="163" ht="15.75" customHeight="1">
      <c r="A163" s="40"/>
      <c r="B163" s="41"/>
      <c r="C163" s="41"/>
      <c r="D163" s="41"/>
      <c r="E163" s="1"/>
      <c r="F163" s="1"/>
    </row>
    <row r="164" ht="15.75" customHeight="1">
      <c r="A164" s="40"/>
      <c r="B164" s="41"/>
      <c r="C164" s="41"/>
      <c r="D164" s="41"/>
      <c r="E164" s="1"/>
      <c r="F164" s="1"/>
    </row>
    <row r="165" ht="15.75" customHeight="1">
      <c r="A165" s="40"/>
      <c r="B165" s="41"/>
      <c r="C165" s="41"/>
      <c r="D165" s="41"/>
      <c r="E165" s="1"/>
      <c r="F165" s="1"/>
    </row>
    <row r="166" ht="15.75" customHeight="1">
      <c r="A166" s="40"/>
      <c r="B166" s="41"/>
      <c r="C166" s="41"/>
      <c r="D166" s="41"/>
      <c r="E166" s="1"/>
      <c r="F166" s="1"/>
    </row>
    <row r="167" ht="15.75" customHeight="1">
      <c r="A167" s="40"/>
      <c r="B167" s="41"/>
      <c r="C167" s="41"/>
      <c r="D167" s="41"/>
      <c r="E167" s="1"/>
      <c r="F167" s="1"/>
    </row>
    <row r="168" ht="15.75" customHeight="1">
      <c r="A168" s="40"/>
      <c r="B168" s="41"/>
      <c r="C168" s="41"/>
      <c r="D168" s="41"/>
      <c r="E168" s="1"/>
      <c r="F168" s="1"/>
    </row>
    <row r="169" ht="15.75" customHeight="1">
      <c r="A169" s="40"/>
      <c r="B169" s="41"/>
      <c r="C169" s="41"/>
      <c r="D169" s="41"/>
      <c r="E169" s="1"/>
      <c r="F169" s="1"/>
    </row>
    <row r="170" ht="15.75" customHeight="1">
      <c r="A170" s="40"/>
      <c r="B170" s="41"/>
      <c r="C170" s="41"/>
      <c r="D170" s="41"/>
      <c r="E170" s="1"/>
      <c r="F170" s="1"/>
    </row>
    <row r="171" ht="15.75" customHeight="1">
      <c r="A171" s="40"/>
      <c r="B171" s="41"/>
      <c r="C171" s="41"/>
      <c r="D171" s="41"/>
      <c r="E171" s="1"/>
      <c r="F171" s="1"/>
    </row>
    <row r="172" ht="15.75" customHeight="1">
      <c r="A172" s="40"/>
      <c r="B172" s="41"/>
      <c r="C172" s="41"/>
      <c r="D172" s="41"/>
      <c r="E172" s="1"/>
      <c r="F172" s="1"/>
    </row>
    <row r="173" ht="15.75" customHeight="1">
      <c r="A173" s="40"/>
      <c r="B173" s="41"/>
      <c r="C173" s="41"/>
      <c r="D173" s="41"/>
      <c r="E173" s="1"/>
      <c r="F173" s="1"/>
    </row>
    <row r="174" ht="15.75" customHeight="1">
      <c r="A174" s="40"/>
      <c r="B174" s="41"/>
      <c r="C174" s="41"/>
      <c r="D174" s="41"/>
      <c r="E174" s="1"/>
      <c r="F174" s="1"/>
    </row>
    <row r="175" ht="15.75" customHeight="1">
      <c r="A175" s="40"/>
      <c r="B175" s="41"/>
      <c r="C175" s="41"/>
      <c r="D175" s="41"/>
      <c r="E175" s="1"/>
      <c r="F175" s="1"/>
    </row>
    <row r="176" ht="15.75" customHeight="1">
      <c r="A176" s="40"/>
      <c r="B176" s="41"/>
      <c r="C176" s="41"/>
      <c r="D176" s="41"/>
      <c r="E176" s="1"/>
      <c r="F176" s="1"/>
    </row>
    <row r="177" ht="15.75" customHeight="1">
      <c r="A177" s="40"/>
      <c r="B177" s="41"/>
      <c r="C177" s="41"/>
      <c r="D177" s="41"/>
      <c r="E177" s="1"/>
      <c r="F177" s="1"/>
    </row>
    <row r="178" ht="15.75" customHeight="1">
      <c r="A178" s="40"/>
      <c r="B178" s="41"/>
      <c r="C178" s="41"/>
      <c r="D178" s="41"/>
      <c r="E178" s="1"/>
      <c r="F178" s="1"/>
    </row>
    <row r="179" ht="15.75" customHeight="1">
      <c r="A179" s="40"/>
      <c r="B179" s="41"/>
      <c r="C179" s="41"/>
      <c r="D179" s="41"/>
      <c r="E179" s="1"/>
      <c r="F179" s="1"/>
    </row>
    <row r="180" ht="15.75" customHeight="1">
      <c r="A180" s="40"/>
      <c r="B180" s="41"/>
      <c r="C180" s="41"/>
      <c r="D180" s="41"/>
      <c r="E180" s="1"/>
      <c r="F180" s="1"/>
    </row>
    <row r="181" ht="15.75" customHeight="1">
      <c r="A181" s="40"/>
      <c r="B181" s="41"/>
      <c r="C181" s="41"/>
      <c r="D181" s="41"/>
      <c r="E181" s="1"/>
      <c r="F181" s="1"/>
    </row>
    <row r="182" ht="15.75" customHeight="1">
      <c r="A182" s="40"/>
      <c r="B182" s="41"/>
      <c r="C182" s="41"/>
      <c r="D182" s="41"/>
      <c r="E182" s="1"/>
      <c r="F182" s="1"/>
    </row>
    <row r="183" ht="15.75" customHeight="1">
      <c r="A183" s="40"/>
      <c r="B183" s="41"/>
      <c r="C183" s="41"/>
      <c r="D183" s="41"/>
      <c r="E183" s="1"/>
      <c r="F183" s="1"/>
    </row>
    <row r="184" ht="15.75" customHeight="1">
      <c r="A184" s="40"/>
      <c r="B184" s="41"/>
      <c r="C184" s="41"/>
      <c r="D184" s="41"/>
      <c r="E184" s="1"/>
      <c r="F184" s="1"/>
    </row>
    <row r="185" ht="15.75" customHeight="1">
      <c r="A185" s="40"/>
      <c r="B185" s="41"/>
      <c r="C185" s="41"/>
      <c r="D185" s="41"/>
      <c r="E185" s="1"/>
      <c r="F185" s="1"/>
    </row>
    <row r="186" ht="15.75" customHeight="1">
      <c r="A186" s="40"/>
      <c r="B186" s="41"/>
      <c r="C186" s="41"/>
      <c r="D186" s="41"/>
      <c r="E186" s="1"/>
      <c r="F186" s="1"/>
    </row>
    <row r="187" ht="15.75" customHeight="1">
      <c r="A187" s="40"/>
      <c r="B187" s="41"/>
      <c r="C187" s="41"/>
      <c r="D187" s="41"/>
      <c r="E187" s="1"/>
      <c r="F187" s="1"/>
    </row>
    <row r="188" ht="15.75" customHeight="1">
      <c r="A188" s="40"/>
      <c r="B188" s="41"/>
      <c r="C188" s="41"/>
      <c r="D188" s="41"/>
      <c r="E188" s="1"/>
      <c r="F188" s="1"/>
    </row>
    <row r="189" ht="15.75" customHeight="1">
      <c r="A189" s="40"/>
      <c r="B189" s="41"/>
      <c r="C189" s="41"/>
      <c r="D189" s="41"/>
      <c r="E189" s="1"/>
      <c r="F189" s="1"/>
    </row>
    <row r="190" ht="15.75" customHeight="1">
      <c r="A190" s="40"/>
      <c r="B190" s="41"/>
      <c r="C190" s="41"/>
      <c r="D190" s="41"/>
      <c r="E190" s="1"/>
      <c r="F190" s="1"/>
    </row>
    <row r="191" ht="15.75" customHeight="1">
      <c r="A191" s="40"/>
      <c r="B191" s="41"/>
      <c r="C191" s="41"/>
      <c r="D191" s="41"/>
      <c r="E191" s="1"/>
      <c r="F191" s="1"/>
    </row>
    <row r="192" ht="15.75" customHeight="1">
      <c r="A192" s="40"/>
      <c r="B192" s="41"/>
      <c r="C192" s="41"/>
      <c r="D192" s="41"/>
      <c r="E192" s="1"/>
      <c r="F192" s="1"/>
    </row>
    <row r="193" ht="15.75" customHeight="1">
      <c r="A193" s="40"/>
      <c r="B193" s="41"/>
      <c r="C193" s="41"/>
      <c r="D193" s="41"/>
      <c r="E193" s="1"/>
      <c r="F193" s="1"/>
    </row>
    <row r="194" ht="15.75" customHeight="1">
      <c r="A194" s="40"/>
      <c r="B194" s="41"/>
      <c r="C194" s="41"/>
      <c r="D194" s="41"/>
      <c r="E194" s="1"/>
      <c r="F194" s="1"/>
    </row>
    <row r="195" ht="15.75" customHeight="1">
      <c r="A195" s="40"/>
      <c r="B195" s="41"/>
      <c r="C195" s="41"/>
      <c r="D195" s="41"/>
      <c r="E195" s="1"/>
      <c r="F195" s="1"/>
    </row>
    <row r="196" ht="15.75" customHeight="1">
      <c r="A196" s="40"/>
      <c r="B196" s="41"/>
      <c r="C196" s="41"/>
      <c r="D196" s="41"/>
      <c r="E196" s="1"/>
      <c r="F196" s="1"/>
    </row>
    <row r="197" ht="15.75" customHeight="1">
      <c r="A197" s="40"/>
      <c r="B197" s="41"/>
      <c r="C197" s="41"/>
      <c r="D197" s="41"/>
      <c r="E197" s="1"/>
      <c r="F197" s="1"/>
    </row>
    <row r="198" ht="15.75" customHeight="1">
      <c r="A198" s="40"/>
      <c r="B198" s="41"/>
      <c r="C198" s="41"/>
      <c r="D198" s="41"/>
      <c r="E198" s="1"/>
      <c r="F198" s="1"/>
    </row>
    <row r="199" ht="15.75" customHeight="1">
      <c r="A199" s="40"/>
      <c r="B199" s="41"/>
      <c r="C199" s="41"/>
      <c r="D199" s="41"/>
      <c r="E199" s="1"/>
      <c r="F199" s="1"/>
    </row>
    <row r="200" ht="15.75" customHeight="1">
      <c r="A200" s="40"/>
      <c r="B200" s="41"/>
      <c r="C200" s="41"/>
      <c r="D200" s="41"/>
      <c r="E200" s="1"/>
      <c r="F200" s="1"/>
    </row>
    <row r="201" ht="15.75" customHeight="1">
      <c r="A201" s="40"/>
      <c r="B201" s="41"/>
      <c r="C201" s="41"/>
      <c r="D201" s="41"/>
      <c r="E201" s="1"/>
      <c r="F201" s="1"/>
    </row>
    <row r="202" ht="15.75" customHeight="1">
      <c r="A202" s="40"/>
      <c r="B202" s="41"/>
      <c r="C202" s="41"/>
      <c r="D202" s="41"/>
      <c r="E202" s="1"/>
      <c r="F202" s="1"/>
    </row>
    <row r="203" ht="15.75" customHeight="1">
      <c r="A203" s="40"/>
      <c r="B203" s="41"/>
      <c r="C203" s="41"/>
      <c r="D203" s="41"/>
      <c r="E203" s="1"/>
      <c r="F203" s="1"/>
    </row>
    <row r="204" ht="15.75" customHeight="1">
      <c r="A204" s="40"/>
      <c r="B204" s="41"/>
      <c r="C204" s="41"/>
      <c r="D204" s="41"/>
      <c r="E204" s="1"/>
      <c r="F204" s="1"/>
    </row>
    <row r="205" ht="15.75" customHeight="1">
      <c r="A205" s="40"/>
      <c r="B205" s="41"/>
      <c r="C205" s="41"/>
      <c r="D205" s="41"/>
      <c r="E205" s="1"/>
      <c r="F205" s="1"/>
    </row>
    <row r="206" ht="15.75" customHeight="1">
      <c r="A206" s="40"/>
      <c r="B206" s="41"/>
      <c r="C206" s="41"/>
      <c r="D206" s="41"/>
      <c r="E206" s="1"/>
      <c r="F206" s="1"/>
    </row>
    <row r="207" ht="15.75" customHeight="1">
      <c r="A207" s="40"/>
      <c r="B207" s="41"/>
      <c r="C207" s="41"/>
      <c r="D207" s="41"/>
      <c r="E207" s="1"/>
      <c r="F207" s="1"/>
    </row>
    <row r="208" ht="15.75" customHeight="1">
      <c r="A208" s="40"/>
      <c r="B208" s="41"/>
      <c r="C208" s="41"/>
      <c r="D208" s="41"/>
      <c r="E208" s="1"/>
      <c r="F208" s="1"/>
    </row>
    <row r="209" ht="15.75" customHeight="1">
      <c r="A209" s="40"/>
      <c r="B209" s="41"/>
      <c r="C209" s="41"/>
      <c r="D209" s="41"/>
      <c r="E209" s="1"/>
      <c r="F209" s="1"/>
    </row>
    <row r="210" ht="15.75" customHeight="1">
      <c r="A210" s="40"/>
      <c r="B210" s="41"/>
      <c r="C210" s="41"/>
      <c r="D210" s="41"/>
      <c r="E210" s="1"/>
      <c r="F210" s="1"/>
    </row>
    <row r="211" ht="15.75" customHeight="1">
      <c r="A211" s="40"/>
      <c r="B211" s="41"/>
      <c r="C211" s="41"/>
      <c r="D211" s="41"/>
      <c r="E211" s="1"/>
      <c r="F211" s="1"/>
    </row>
    <row r="212" ht="15.75" customHeight="1">
      <c r="A212" s="40"/>
      <c r="B212" s="41"/>
      <c r="C212" s="41"/>
      <c r="D212" s="41"/>
      <c r="E212" s="1"/>
      <c r="F212" s="1"/>
    </row>
    <row r="213" ht="15.75" customHeight="1">
      <c r="A213" s="40"/>
      <c r="B213" s="41"/>
      <c r="C213" s="41"/>
      <c r="D213" s="41"/>
      <c r="E213" s="1"/>
      <c r="F213" s="1"/>
    </row>
    <row r="214" ht="15.75" customHeight="1">
      <c r="A214" s="40"/>
      <c r="B214" s="41"/>
      <c r="C214" s="41"/>
      <c r="D214" s="41"/>
      <c r="E214" s="1"/>
      <c r="F214" s="1"/>
    </row>
    <row r="215" ht="15.75" customHeight="1">
      <c r="A215" s="40"/>
      <c r="B215" s="41"/>
      <c r="C215" s="41"/>
      <c r="D215" s="41"/>
      <c r="E215" s="1"/>
      <c r="F215" s="1"/>
    </row>
    <row r="216" ht="15.75" customHeight="1">
      <c r="A216" s="40"/>
      <c r="B216" s="41"/>
      <c r="C216" s="41"/>
      <c r="D216" s="41"/>
      <c r="E216" s="1"/>
      <c r="F216" s="1"/>
    </row>
    <row r="217" ht="15.75" customHeight="1">
      <c r="A217" s="40"/>
      <c r="B217" s="41"/>
      <c r="C217" s="41"/>
      <c r="D217" s="41"/>
      <c r="E217" s="1"/>
      <c r="F217" s="1"/>
    </row>
    <row r="218" ht="15.75" customHeight="1">
      <c r="A218" s="40"/>
      <c r="B218" s="41"/>
      <c r="C218" s="41"/>
      <c r="D218" s="41"/>
      <c r="E218" s="1"/>
      <c r="F218" s="1"/>
    </row>
    <row r="219" ht="15.75" customHeight="1">
      <c r="A219" s="40"/>
      <c r="B219" s="41"/>
      <c r="C219" s="41"/>
      <c r="D219" s="41"/>
      <c r="E219" s="1"/>
      <c r="F219" s="1"/>
    </row>
    <row r="220" ht="15.75" customHeight="1">
      <c r="A220" s="40"/>
      <c r="B220" s="41"/>
      <c r="C220" s="41"/>
      <c r="D220" s="41"/>
      <c r="E220" s="1"/>
      <c r="F220" s="1"/>
    </row>
    <row r="221" ht="15.75" customHeight="1">
      <c r="A221" s="40"/>
      <c r="B221" s="41"/>
      <c r="C221" s="41"/>
      <c r="D221" s="41"/>
      <c r="E221" s="1"/>
      <c r="F221" s="1"/>
    </row>
    <row r="222" ht="15.75" customHeight="1">
      <c r="A222" s="40"/>
      <c r="B222" s="41"/>
      <c r="C222" s="41"/>
      <c r="D222" s="41"/>
      <c r="E222" s="1"/>
      <c r="F222" s="1"/>
    </row>
    <row r="223" ht="15.75" customHeight="1">
      <c r="A223" s="40"/>
      <c r="B223" s="41"/>
      <c r="C223" s="41"/>
      <c r="D223" s="41"/>
      <c r="E223" s="1"/>
      <c r="F223" s="1"/>
    </row>
    <row r="224" ht="15.75" customHeight="1">
      <c r="A224" s="40"/>
      <c r="B224" s="41"/>
      <c r="C224" s="41"/>
      <c r="D224" s="41"/>
      <c r="E224" s="1"/>
      <c r="F224" s="1"/>
    </row>
    <row r="225" ht="15.75" customHeight="1">
      <c r="A225" s="40"/>
      <c r="B225" s="41"/>
      <c r="C225" s="41"/>
      <c r="D225" s="41"/>
      <c r="E225" s="1"/>
      <c r="F225" s="1"/>
    </row>
    <row r="226" ht="15.75" customHeight="1">
      <c r="A226" s="40"/>
      <c r="B226" s="41"/>
      <c r="C226" s="41"/>
      <c r="D226" s="41"/>
      <c r="E226" s="1"/>
      <c r="F226" s="1"/>
    </row>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H2"/>
    <mergeCell ref="A4:H4"/>
    <mergeCell ref="A5:H5"/>
    <mergeCell ref="A6:H6"/>
    <mergeCell ref="A7:H7"/>
    <mergeCell ref="A8:H8"/>
    <mergeCell ref="A9:H9"/>
    <mergeCell ref="A26:F26"/>
  </mergeCells>
  <printOptions/>
  <pageMargins bottom="0.75" footer="0.0" header="0.0" left="0.7" right="0.7" top="0.75"/>
  <pageSetup orientation="landscape"/>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29"/>
    <col customWidth="1" min="3" max="3" width="27.71"/>
    <col customWidth="1" min="4" max="4" width="23.43"/>
    <col customWidth="1" min="5" max="5" width="15.29"/>
    <col customWidth="1" min="6" max="6" width="26.43"/>
    <col customWidth="1" min="7" max="7" width="10.71"/>
    <col customWidth="1" min="8" max="8" width="16.14"/>
    <col customWidth="1" min="9" max="9" width="14.0"/>
    <col customWidth="1" min="10" max="24" width="8.0"/>
  </cols>
  <sheetData>
    <row r="1">
      <c r="A1" s="40"/>
      <c r="B1" s="41"/>
      <c r="C1" s="41"/>
      <c r="D1" s="41"/>
      <c r="E1" s="41"/>
      <c r="F1" s="41"/>
      <c r="G1" s="41"/>
      <c r="H1" s="1"/>
    </row>
    <row r="2" ht="15.75" customHeight="1">
      <c r="A2" s="175" t="s">
        <v>5071</v>
      </c>
      <c r="B2" s="44"/>
      <c r="C2" s="44"/>
      <c r="D2" s="44"/>
      <c r="E2" s="44"/>
      <c r="F2" s="44"/>
      <c r="G2" s="44"/>
      <c r="H2" s="45"/>
      <c r="I2" s="177"/>
      <c r="J2" s="177"/>
      <c r="K2" s="177"/>
      <c r="L2" s="177"/>
      <c r="M2" s="177"/>
      <c r="N2" s="177"/>
      <c r="O2" s="177"/>
      <c r="P2" s="177"/>
      <c r="Q2" s="177"/>
      <c r="R2" s="177"/>
      <c r="S2" s="177"/>
      <c r="T2" s="177"/>
      <c r="U2" s="177"/>
      <c r="V2" s="177"/>
      <c r="W2" s="177"/>
      <c r="X2" s="177"/>
    </row>
    <row r="3">
      <c r="A3" s="48"/>
      <c r="B3" s="48"/>
      <c r="C3" s="48"/>
      <c r="D3" s="48"/>
      <c r="E3" s="48"/>
      <c r="F3" s="48"/>
      <c r="G3" s="48"/>
      <c r="H3" s="176"/>
      <c r="I3" s="177"/>
      <c r="J3" s="177"/>
      <c r="K3" s="177"/>
      <c r="L3" s="177"/>
      <c r="M3" s="177"/>
      <c r="N3" s="177"/>
      <c r="O3" s="177"/>
      <c r="P3" s="177"/>
      <c r="Q3" s="177"/>
      <c r="R3" s="177"/>
      <c r="S3" s="177"/>
      <c r="T3" s="177"/>
      <c r="U3" s="177"/>
      <c r="V3" s="177"/>
      <c r="W3" s="177"/>
      <c r="X3" s="177"/>
    </row>
    <row r="4" ht="18.75" customHeight="1">
      <c r="A4" s="49" t="s">
        <v>5072</v>
      </c>
      <c r="B4" s="44"/>
      <c r="C4" s="44"/>
      <c r="D4" s="44"/>
      <c r="E4" s="44"/>
      <c r="F4" s="44"/>
      <c r="G4" s="44"/>
      <c r="H4" s="45"/>
      <c r="I4" s="193"/>
      <c r="J4" s="193"/>
      <c r="K4" s="193"/>
      <c r="L4" s="193"/>
      <c r="M4" s="193"/>
      <c r="N4" s="193"/>
      <c r="O4" s="193"/>
      <c r="P4" s="193"/>
      <c r="Q4" s="193"/>
      <c r="R4" s="193"/>
      <c r="S4" s="193"/>
      <c r="T4" s="193"/>
      <c r="U4" s="193"/>
      <c r="V4" s="193"/>
      <c r="W4" s="193"/>
      <c r="X4" s="193"/>
    </row>
    <row r="5" ht="14.25" customHeight="1">
      <c r="A5" s="49" t="s">
        <v>5073</v>
      </c>
      <c r="B5" s="44"/>
      <c r="C5" s="44"/>
      <c r="D5" s="44"/>
      <c r="E5" s="44"/>
      <c r="F5" s="44"/>
      <c r="G5" s="44"/>
      <c r="H5" s="45"/>
      <c r="I5" s="193"/>
      <c r="J5" s="193"/>
      <c r="K5" s="193"/>
      <c r="L5" s="193"/>
      <c r="M5" s="193"/>
      <c r="N5" s="193"/>
      <c r="O5" s="193"/>
      <c r="P5" s="193"/>
      <c r="Q5" s="193"/>
      <c r="R5" s="193"/>
      <c r="S5" s="193"/>
      <c r="T5" s="193"/>
      <c r="U5" s="193"/>
      <c r="V5" s="193"/>
      <c r="W5" s="193"/>
      <c r="X5" s="193"/>
    </row>
    <row r="6" ht="13.5" customHeight="1">
      <c r="A6" s="49" t="s">
        <v>5074</v>
      </c>
      <c r="B6" s="44"/>
      <c r="C6" s="44"/>
      <c r="D6" s="44"/>
      <c r="E6" s="44"/>
      <c r="F6" s="44"/>
      <c r="G6" s="44"/>
      <c r="H6" s="45"/>
      <c r="I6" s="193"/>
      <c r="J6" s="193"/>
      <c r="K6" s="193"/>
      <c r="L6" s="193"/>
      <c r="M6" s="193"/>
      <c r="N6" s="193"/>
      <c r="O6" s="193"/>
      <c r="P6" s="193"/>
      <c r="Q6" s="193"/>
      <c r="R6" s="193"/>
      <c r="S6" s="193"/>
      <c r="T6" s="193"/>
      <c r="U6" s="193"/>
      <c r="V6" s="193"/>
      <c r="W6" s="193"/>
      <c r="X6" s="193"/>
    </row>
    <row r="7" ht="132.75" customHeight="1">
      <c r="A7" s="52" t="s">
        <v>5075</v>
      </c>
      <c r="B7" s="44"/>
      <c r="C7" s="44"/>
      <c r="D7" s="44"/>
      <c r="E7" s="44"/>
      <c r="F7" s="44"/>
      <c r="G7" s="44"/>
      <c r="H7" s="45"/>
      <c r="I7" s="193"/>
      <c r="J7" s="193"/>
      <c r="K7" s="193"/>
      <c r="L7" s="193"/>
      <c r="M7" s="193"/>
      <c r="N7" s="193"/>
      <c r="O7" s="193"/>
      <c r="P7" s="193"/>
      <c r="Q7" s="193"/>
      <c r="R7" s="193"/>
      <c r="S7" s="193"/>
      <c r="T7" s="193"/>
      <c r="U7" s="193"/>
      <c r="V7" s="193"/>
      <c r="W7" s="193"/>
      <c r="X7" s="193"/>
    </row>
    <row r="8">
      <c r="A8" s="53"/>
      <c r="B8" s="54"/>
      <c r="C8" s="54"/>
      <c r="D8" s="54"/>
      <c r="E8" s="54"/>
      <c r="F8" s="54"/>
      <c r="G8" s="54"/>
      <c r="H8" s="176"/>
      <c r="I8" s="177"/>
      <c r="J8" s="177"/>
      <c r="K8" s="177"/>
      <c r="L8" s="177"/>
      <c r="M8" s="177"/>
      <c r="N8" s="177"/>
      <c r="O8" s="177"/>
      <c r="P8" s="177"/>
      <c r="Q8" s="177"/>
      <c r="R8" s="177"/>
      <c r="S8" s="177"/>
      <c r="T8" s="177"/>
      <c r="U8" s="177"/>
      <c r="V8" s="177"/>
      <c r="W8" s="177"/>
      <c r="X8" s="177"/>
    </row>
    <row r="9" ht="61.5" customHeight="1">
      <c r="A9" s="59" t="s">
        <v>3326</v>
      </c>
      <c r="B9" s="59" t="s">
        <v>7</v>
      </c>
      <c r="C9" s="59" t="s">
        <v>3327</v>
      </c>
      <c r="D9" s="59" t="s">
        <v>5076</v>
      </c>
      <c r="E9" s="59" t="s">
        <v>3329</v>
      </c>
      <c r="F9" s="59" t="s">
        <v>3330</v>
      </c>
      <c r="G9" s="178" t="s">
        <v>135</v>
      </c>
      <c r="H9" s="197" t="s">
        <v>139</v>
      </c>
      <c r="I9" s="60" t="s">
        <v>140</v>
      </c>
      <c r="J9" s="177"/>
      <c r="K9" s="177"/>
      <c r="L9" s="177"/>
      <c r="M9" s="177"/>
      <c r="N9" s="177"/>
      <c r="O9" s="177"/>
      <c r="P9" s="177"/>
      <c r="Q9" s="177"/>
      <c r="R9" s="177"/>
      <c r="S9" s="177"/>
      <c r="T9" s="177"/>
      <c r="U9" s="177"/>
      <c r="V9" s="177"/>
      <c r="W9" s="177"/>
      <c r="X9" s="177"/>
    </row>
    <row r="10" ht="11.25" customHeight="1">
      <c r="A10" s="628" t="s">
        <v>731</v>
      </c>
      <c r="B10" s="629" t="s">
        <v>51</v>
      </c>
      <c r="C10" s="630" t="s">
        <v>5077</v>
      </c>
      <c r="D10" s="631" t="s">
        <v>5078</v>
      </c>
      <c r="E10" s="631" t="s">
        <v>5079</v>
      </c>
      <c r="F10" s="537" t="s">
        <v>5080</v>
      </c>
      <c r="G10" s="632">
        <v>15.0</v>
      </c>
      <c r="H10" s="633">
        <v>15.0</v>
      </c>
      <c r="I10" s="87" t="s">
        <v>731</v>
      </c>
      <c r="J10" s="177"/>
      <c r="K10" s="177"/>
      <c r="L10" s="177"/>
      <c r="M10" s="177"/>
      <c r="N10" s="177"/>
      <c r="O10" s="177"/>
      <c r="P10" s="177"/>
      <c r="Q10" s="177"/>
      <c r="R10" s="177"/>
      <c r="S10" s="177"/>
      <c r="T10" s="177"/>
      <c r="U10" s="177"/>
      <c r="V10" s="177"/>
      <c r="W10" s="177"/>
      <c r="X10" s="177"/>
    </row>
    <row r="11" ht="11.25" customHeight="1">
      <c r="A11" s="67"/>
      <c r="B11" s="65"/>
      <c r="C11" s="65"/>
      <c r="D11" s="87"/>
      <c r="E11" s="87"/>
      <c r="F11" s="531"/>
      <c r="G11" s="634"/>
      <c r="H11" s="627"/>
      <c r="I11" s="635"/>
      <c r="J11" s="206"/>
      <c r="K11" s="206"/>
      <c r="L11" s="206"/>
      <c r="M11" s="206"/>
      <c r="N11" s="206"/>
      <c r="O11" s="206"/>
      <c r="P11" s="206"/>
      <c r="Q11" s="206"/>
      <c r="R11" s="206"/>
      <c r="S11" s="206"/>
      <c r="T11" s="206"/>
      <c r="U11" s="206"/>
      <c r="V11" s="206"/>
      <c r="W11" s="206"/>
      <c r="X11" s="206"/>
    </row>
    <row r="12" ht="11.25" customHeight="1">
      <c r="A12" s="67"/>
      <c r="B12" s="65"/>
      <c r="C12" s="65"/>
      <c r="D12" s="87"/>
      <c r="E12" s="87"/>
      <c r="F12" s="531"/>
      <c r="G12" s="465"/>
      <c r="H12" s="636"/>
      <c r="I12" s="635"/>
      <c r="J12" s="206"/>
      <c r="K12" s="206"/>
      <c r="L12" s="206"/>
      <c r="M12" s="206"/>
      <c r="N12" s="206"/>
      <c r="O12" s="206"/>
      <c r="P12" s="206"/>
      <c r="Q12" s="206"/>
      <c r="R12" s="206"/>
      <c r="S12" s="206"/>
      <c r="T12" s="206"/>
      <c r="U12" s="206"/>
      <c r="V12" s="206"/>
      <c r="W12" s="206"/>
      <c r="X12" s="206"/>
    </row>
    <row r="13" ht="11.25" customHeight="1">
      <c r="A13" s="66"/>
      <c r="B13" s="82"/>
      <c r="C13" s="65"/>
      <c r="D13" s="142"/>
      <c r="E13" s="142"/>
      <c r="F13" s="142"/>
      <c r="G13" s="637"/>
      <c r="H13" s="638"/>
      <c r="I13" s="142"/>
      <c r="J13" s="206"/>
      <c r="K13" s="206"/>
      <c r="L13" s="206"/>
      <c r="M13" s="206"/>
      <c r="N13" s="206"/>
      <c r="O13" s="206"/>
      <c r="P13" s="206"/>
      <c r="Q13" s="206"/>
      <c r="R13" s="206"/>
      <c r="S13" s="206"/>
      <c r="T13" s="206"/>
      <c r="U13" s="206"/>
      <c r="V13" s="206"/>
      <c r="W13" s="206"/>
      <c r="X13" s="206"/>
    </row>
    <row r="14" ht="11.25" customHeight="1">
      <c r="A14" s="628"/>
      <c r="B14" s="639"/>
      <c r="C14" s="640"/>
      <c r="D14" s="628"/>
      <c r="E14" s="628"/>
      <c r="F14" s="641"/>
      <c r="G14" s="642"/>
      <c r="H14" s="643"/>
      <c r="I14" s="628"/>
      <c r="J14" s="206"/>
      <c r="K14" s="206"/>
      <c r="L14" s="206"/>
      <c r="M14" s="206"/>
      <c r="N14" s="206"/>
      <c r="O14" s="206"/>
      <c r="P14" s="206"/>
      <c r="Q14" s="206"/>
      <c r="R14" s="206"/>
      <c r="S14" s="206"/>
      <c r="T14" s="206"/>
      <c r="U14" s="206"/>
      <c r="V14" s="206"/>
      <c r="W14" s="206"/>
      <c r="X14" s="206"/>
    </row>
    <row r="15" ht="11.25" customHeight="1">
      <c r="A15" s="66"/>
      <c r="B15" s="82"/>
      <c r="C15" s="405"/>
      <c r="D15" s="405"/>
      <c r="E15" s="405"/>
      <c r="F15" s="405"/>
      <c r="G15" s="644"/>
      <c r="H15" s="73"/>
      <c r="I15" s="635"/>
      <c r="J15" s="206"/>
      <c r="K15" s="206"/>
      <c r="L15" s="206"/>
      <c r="M15" s="206"/>
      <c r="N15" s="206"/>
      <c r="O15" s="206"/>
      <c r="P15" s="206"/>
      <c r="Q15" s="206"/>
      <c r="R15" s="206"/>
      <c r="S15" s="206"/>
      <c r="T15" s="206"/>
      <c r="U15" s="206"/>
      <c r="V15" s="206"/>
      <c r="W15" s="206"/>
      <c r="X15" s="206"/>
    </row>
    <row r="16" ht="11.25" customHeight="1">
      <c r="A16" s="66"/>
      <c r="B16" s="82"/>
      <c r="C16" s="405"/>
      <c r="D16" s="405"/>
      <c r="E16" s="405"/>
      <c r="F16" s="405"/>
      <c r="G16" s="644"/>
      <c r="H16" s="73"/>
      <c r="I16" s="635"/>
      <c r="J16" s="206"/>
      <c r="K16" s="206"/>
      <c r="L16" s="206"/>
      <c r="M16" s="206"/>
      <c r="N16" s="206"/>
      <c r="O16" s="206"/>
      <c r="P16" s="206"/>
      <c r="Q16" s="206"/>
      <c r="R16" s="206"/>
      <c r="S16" s="206"/>
      <c r="T16" s="206"/>
      <c r="U16" s="206"/>
      <c r="V16" s="206"/>
      <c r="W16" s="206"/>
      <c r="X16" s="206"/>
    </row>
    <row r="17" ht="11.25" customHeight="1">
      <c r="A17" s="66"/>
      <c r="B17" s="82"/>
      <c r="C17" s="405"/>
      <c r="D17" s="405"/>
      <c r="E17" s="405"/>
      <c r="F17" s="405"/>
      <c r="G17" s="644"/>
      <c r="H17" s="73"/>
      <c r="I17" s="635"/>
      <c r="J17" s="206"/>
      <c r="K17" s="206"/>
      <c r="L17" s="206"/>
      <c r="M17" s="206"/>
      <c r="N17" s="206"/>
      <c r="O17" s="206"/>
      <c r="P17" s="206"/>
      <c r="Q17" s="206"/>
      <c r="R17" s="206"/>
      <c r="S17" s="206"/>
      <c r="T17" s="206"/>
      <c r="U17" s="206"/>
      <c r="V17" s="206"/>
      <c r="W17" s="206"/>
      <c r="X17" s="206"/>
    </row>
    <row r="18" ht="11.25" customHeight="1">
      <c r="A18" s="66"/>
      <c r="B18" s="82"/>
      <c r="C18" s="405"/>
      <c r="D18" s="405"/>
      <c r="E18" s="405"/>
      <c r="F18" s="405"/>
      <c r="G18" s="644"/>
      <c r="H18" s="73"/>
      <c r="I18" s="635"/>
      <c r="J18" s="206"/>
      <c r="K18" s="206"/>
      <c r="L18" s="206"/>
      <c r="M18" s="206"/>
      <c r="N18" s="206"/>
      <c r="O18" s="206"/>
      <c r="P18" s="206"/>
      <c r="Q18" s="206"/>
      <c r="R18" s="206"/>
      <c r="S18" s="206"/>
      <c r="T18" s="206"/>
      <c r="U18" s="206"/>
      <c r="V18" s="206"/>
      <c r="W18" s="206"/>
      <c r="X18" s="206"/>
    </row>
    <row r="19" ht="11.25" customHeight="1">
      <c r="A19" s="66"/>
      <c r="B19" s="82"/>
      <c r="C19" s="405"/>
      <c r="D19" s="405"/>
      <c r="E19" s="405"/>
      <c r="F19" s="405"/>
      <c r="G19" s="644"/>
      <c r="H19" s="73"/>
      <c r="I19" s="635"/>
      <c r="J19" s="206"/>
      <c r="K19" s="206"/>
      <c r="L19" s="206"/>
      <c r="M19" s="206"/>
      <c r="N19" s="206"/>
      <c r="O19" s="206"/>
      <c r="P19" s="206"/>
      <c r="Q19" s="206"/>
      <c r="R19" s="206"/>
      <c r="S19" s="206"/>
      <c r="T19" s="206"/>
      <c r="U19" s="206"/>
      <c r="V19" s="206"/>
      <c r="W19" s="206"/>
      <c r="X19" s="206"/>
    </row>
    <row r="20" ht="11.25" customHeight="1">
      <c r="A20" s="66"/>
      <c r="B20" s="82"/>
      <c r="C20" s="405"/>
      <c r="D20" s="405"/>
      <c r="E20" s="405"/>
      <c r="F20" s="405"/>
      <c r="G20" s="644"/>
      <c r="H20" s="73"/>
      <c r="I20" s="635"/>
      <c r="J20" s="206"/>
      <c r="K20" s="206"/>
      <c r="L20" s="206"/>
      <c r="M20" s="206"/>
      <c r="N20" s="206"/>
      <c r="O20" s="206"/>
      <c r="P20" s="206"/>
      <c r="Q20" s="206"/>
      <c r="R20" s="206"/>
      <c r="S20" s="206"/>
      <c r="T20" s="206"/>
      <c r="U20" s="206"/>
      <c r="V20" s="206"/>
      <c r="W20" s="206"/>
      <c r="X20" s="206"/>
    </row>
    <row r="21" ht="11.25" customHeight="1">
      <c r="A21" s="66"/>
      <c r="B21" s="82"/>
      <c r="C21" s="405"/>
      <c r="D21" s="405"/>
      <c r="E21" s="405"/>
      <c r="F21" s="405"/>
      <c r="G21" s="644"/>
      <c r="H21" s="73"/>
      <c r="I21" s="635"/>
      <c r="J21" s="206"/>
      <c r="K21" s="206"/>
      <c r="L21" s="206"/>
      <c r="M21" s="206"/>
      <c r="N21" s="206"/>
      <c r="O21" s="206"/>
      <c r="P21" s="206"/>
      <c r="Q21" s="206"/>
      <c r="R21" s="206"/>
      <c r="S21" s="206"/>
      <c r="T21" s="206"/>
      <c r="U21" s="206"/>
      <c r="V21" s="206"/>
      <c r="W21" s="206"/>
      <c r="X21" s="206"/>
    </row>
    <row r="22" ht="11.25" customHeight="1">
      <c r="A22" s="66"/>
      <c r="B22" s="82"/>
      <c r="C22" s="405"/>
      <c r="D22" s="405"/>
      <c r="E22" s="405"/>
      <c r="F22" s="405"/>
      <c r="G22" s="644"/>
      <c r="H22" s="73"/>
      <c r="I22" s="635"/>
      <c r="J22" s="206"/>
      <c r="K22" s="206"/>
      <c r="L22" s="206"/>
      <c r="M22" s="206"/>
      <c r="N22" s="206"/>
      <c r="O22" s="206"/>
      <c r="P22" s="206"/>
      <c r="Q22" s="206"/>
      <c r="R22" s="206"/>
      <c r="S22" s="206"/>
      <c r="T22" s="206"/>
      <c r="U22" s="206"/>
      <c r="V22" s="206"/>
      <c r="W22" s="206"/>
      <c r="X22" s="206"/>
    </row>
    <row r="23" ht="11.25" customHeight="1">
      <c r="A23" s="66"/>
      <c r="B23" s="82"/>
      <c r="C23" s="405"/>
      <c r="D23" s="405"/>
      <c r="E23" s="405"/>
      <c r="F23" s="405"/>
      <c r="G23" s="644"/>
      <c r="H23" s="73"/>
      <c r="I23" s="635"/>
      <c r="J23" s="206"/>
      <c r="K23" s="206"/>
      <c r="L23" s="206"/>
      <c r="M23" s="206"/>
      <c r="N23" s="206"/>
      <c r="O23" s="206"/>
      <c r="P23" s="206"/>
      <c r="Q23" s="206"/>
      <c r="R23" s="206"/>
      <c r="S23" s="206"/>
      <c r="T23" s="206"/>
      <c r="U23" s="206"/>
      <c r="V23" s="206"/>
      <c r="W23" s="206"/>
      <c r="X23" s="206"/>
    </row>
    <row r="24" ht="11.25" customHeight="1">
      <c r="A24" s="66"/>
      <c r="B24" s="82"/>
      <c r="C24" s="405"/>
      <c r="D24" s="405"/>
      <c r="E24" s="405"/>
      <c r="F24" s="405"/>
      <c r="G24" s="644"/>
      <c r="H24" s="73"/>
      <c r="I24" s="635"/>
      <c r="J24" s="206"/>
      <c r="K24" s="206"/>
      <c r="L24" s="206"/>
      <c r="M24" s="206"/>
      <c r="N24" s="206"/>
      <c r="O24" s="206"/>
      <c r="P24" s="206"/>
      <c r="Q24" s="206"/>
      <c r="R24" s="206"/>
      <c r="S24" s="206"/>
      <c r="T24" s="206"/>
      <c r="U24" s="206"/>
      <c r="V24" s="206"/>
      <c r="W24" s="206"/>
      <c r="X24" s="206"/>
    </row>
    <row r="25" ht="11.25" customHeight="1">
      <c r="A25" s="66"/>
      <c r="B25" s="82"/>
      <c r="C25" s="405"/>
      <c r="D25" s="405"/>
      <c r="E25" s="405"/>
      <c r="F25" s="405"/>
      <c r="G25" s="644"/>
      <c r="H25" s="73"/>
      <c r="I25" s="635"/>
      <c r="J25" s="206"/>
      <c r="K25" s="206"/>
      <c r="L25" s="206"/>
      <c r="M25" s="206"/>
      <c r="N25" s="206"/>
      <c r="O25" s="206"/>
      <c r="P25" s="206"/>
      <c r="Q25" s="206"/>
      <c r="R25" s="206"/>
      <c r="S25" s="206"/>
      <c r="T25" s="206"/>
      <c r="U25" s="206"/>
      <c r="V25" s="206"/>
      <c r="W25" s="206"/>
      <c r="X25" s="206"/>
    </row>
    <row r="26" ht="11.25" customHeight="1">
      <c r="A26" s="66"/>
      <c r="B26" s="82"/>
      <c r="C26" s="405"/>
      <c r="D26" s="405"/>
      <c r="E26" s="405"/>
      <c r="F26" s="405"/>
      <c r="G26" s="644"/>
      <c r="H26" s="73"/>
      <c r="I26" s="635"/>
      <c r="J26" s="206"/>
      <c r="K26" s="206"/>
      <c r="L26" s="206"/>
      <c r="M26" s="206"/>
      <c r="N26" s="206"/>
      <c r="O26" s="206"/>
      <c r="P26" s="206"/>
      <c r="Q26" s="206"/>
      <c r="R26" s="206"/>
      <c r="S26" s="206"/>
      <c r="T26" s="206"/>
      <c r="U26" s="206"/>
      <c r="V26" s="206"/>
      <c r="W26" s="206"/>
      <c r="X26" s="206"/>
    </row>
    <row r="27" ht="11.25" customHeight="1">
      <c r="A27" s="66"/>
      <c r="B27" s="82"/>
      <c r="C27" s="405"/>
      <c r="D27" s="405"/>
      <c r="E27" s="405"/>
      <c r="F27" s="405"/>
      <c r="G27" s="644"/>
      <c r="H27" s="73"/>
      <c r="I27" s="635"/>
      <c r="J27" s="206"/>
      <c r="K27" s="206"/>
      <c r="L27" s="206"/>
      <c r="M27" s="206"/>
      <c r="N27" s="206"/>
      <c r="O27" s="206"/>
      <c r="P27" s="206"/>
      <c r="Q27" s="206"/>
      <c r="R27" s="206"/>
      <c r="S27" s="206"/>
      <c r="T27" s="206"/>
      <c r="U27" s="206"/>
      <c r="V27" s="206"/>
      <c r="W27" s="206"/>
      <c r="X27" s="206"/>
    </row>
    <row r="28" ht="11.25" customHeight="1">
      <c r="A28" s="66"/>
      <c r="B28" s="82"/>
      <c r="C28" s="405"/>
      <c r="D28" s="405"/>
      <c r="E28" s="405"/>
      <c r="F28" s="405"/>
      <c r="G28" s="644"/>
      <c r="H28" s="73"/>
      <c r="I28" s="635"/>
      <c r="J28" s="206"/>
      <c r="K28" s="206"/>
      <c r="L28" s="206"/>
      <c r="M28" s="206"/>
      <c r="N28" s="206"/>
      <c r="O28" s="206"/>
      <c r="P28" s="206"/>
      <c r="Q28" s="206"/>
      <c r="R28" s="206"/>
      <c r="S28" s="206"/>
      <c r="T28" s="206"/>
      <c r="U28" s="206"/>
      <c r="V28" s="206"/>
      <c r="W28" s="206"/>
      <c r="X28" s="206"/>
    </row>
    <row r="29" ht="11.25" customHeight="1">
      <c r="A29" s="66"/>
      <c r="B29" s="82"/>
      <c r="C29" s="405"/>
      <c r="D29" s="405"/>
      <c r="E29" s="405"/>
      <c r="F29" s="405"/>
      <c r="G29" s="644"/>
      <c r="H29" s="73"/>
      <c r="I29" s="635"/>
      <c r="J29" s="206"/>
      <c r="K29" s="206"/>
      <c r="L29" s="206"/>
      <c r="M29" s="206"/>
      <c r="N29" s="206"/>
      <c r="O29" s="206"/>
      <c r="P29" s="206"/>
      <c r="Q29" s="206"/>
      <c r="R29" s="206"/>
      <c r="S29" s="206"/>
      <c r="T29" s="206"/>
      <c r="U29" s="206"/>
      <c r="V29" s="206"/>
      <c r="W29" s="206"/>
      <c r="X29" s="206"/>
    </row>
    <row r="30" ht="11.25" customHeight="1">
      <c r="A30" s="66"/>
      <c r="B30" s="82"/>
      <c r="C30" s="405"/>
      <c r="D30" s="405"/>
      <c r="E30" s="405"/>
      <c r="F30" s="405"/>
      <c r="G30" s="644"/>
      <c r="H30" s="73"/>
      <c r="I30" s="635"/>
      <c r="J30" s="206"/>
      <c r="K30" s="206"/>
      <c r="L30" s="206"/>
      <c r="M30" s="206"/>
      <c r="N30" s="206"/>
      <c r="O30" s="206"/>
      <c r="P30" s="206"/>
      <c r="Q30" s="206"/>
      <c r="R30" s="206"/>
      <c r="S30" s="206"/>
      <c r="T30" s="206"/>
      <c r="U30" s="206"/>
      <c r="V30" s="206"/>
      <c r="W30" s="206"/>
      <c r="X30" s="206"/>
    </row>
    <row r="31" ht="11.25" customHeight="1">
      <c r="A31" s="66"/>
      <c r="B31" s="82"/>
      <c r="C31" s="405"/>
      <c r="D31" s="405"/>
      <c r="E31" s="405"/>
      <c r="F31" s="405"/>
      <c r="G31" s="644"/>
      <c r="H31" s="73"/>
      <c r="I31" s="635"/>
      <c r="J31" s="206"/>
      <c r="K31" s="206"/>
      <c r="L31" s="206"/>
      <c r="M31" s="206"/>
      <c r="N31" s="206"/>
      <c r="O31" s="206"/>
      <c r="P31" s="206"/>
      <c r="Q31" s="206"/>
      <c r="R31" s="206"/>
      <c r="S31" s="206"/>
      <c r="T31" s="206"/>
      <c r="U31" s="206"/>
      <c r="V31" s="206"/>
      <c r="W31" s="206"/>
      <c r="X31" s="206"/>
    </row>
    <row r="32" ht="11.25" customHeight="1">
      <c r="A32" s="66"/>
      <c r="B32" s="82"/>
      <c r="C32" s="405"/>
      <c r="D32" s="405"/>
      <c r="E32" s="405"/>
      <c r="F32" s="405"/>
      <c r="G32" s="644"/>
      <c r="H32" s="73"/>
      <c r="I32" s="635"/>
      <c r="J32" s="206"/>
      <c r="K32" s="206"/>
      <c r="L32" s="206"/>
      <c r="M32" s="206"/>
      <c r="N32" s="206"/>
      <c r="O32" s="206"/>
      <c r="P32" s="206"/>
      <c r="Q32" s="206"/>
      <c r="R32" s="206"/>
      <c r="S32" s="206"/>
      <c r="T32" s="206"/>
      <c r="U32" s="206"/>
      <c r="V32" s="206"/>
      <c r="W32" s="206"/>
      <c r="X32" s="206"/>
    </row>
    <row r="33" ht="11.25" customHeight="1">
      <c r="A33" s="66"/>
      <c r="B33" s="82"/>
      <c r="C33" s="405"/>
      <c r="D33" s="405"/>
      <c r="E33" s="405"/>
      <c r="F33" s="405"/>
      <c r="G33" s="644"/>
      <c r="H33" s="73"/>
      <c r="I33" s="635"/>
      <c r="J33" s="206"/>
      <c r="K33" s="206"/>
      <c r="L33" s="206"/>
      <c r="M33" s="206"/>
      <c r="N33" s="206"/>
      <c r="O33" s="206"/>
      <c r="P33" s="206"/>
      <c r="Q33" s="206"/>
      <c r="R33" s="206"/>
      <c r="S33" s="206"/>
      <c r="T33" s="206"/>
      <c r="U33" s="206"/>
      <c r="V33" s="206"/>
      <c r="W33" s="206"/>
      <c r="X33" s="206"/>
    </row>
    <row r="34" ht="11.25" customHeight="1">
      <c r="A34" s="66"/>
      <c r="B34" s="82"/>
      <c r="C34" s="405"/>
      <c r="D34" s="405"/>
      <c r="E34" s="405"/>
      <c r="F34" s="405"/>
      <c r="G34" s="644"/>
      <c r="H34" s="73"/>
      <c r="I34" s="635"/>
      <c r="J34" s="206"/>
      <c r="K34" s="206"/>
      <c r="L34" s="206"/>
      <c r="M34" s="206"/>
      <c r="N34" s="206"/>
      <c r="O34" s="206"/>
      <c r="P34" s="206"/>
      <c r="Q34" s="206"/>
      <c r="R34" s="206"/>
      <c r="S34" s="206"/>
      <c r="T34" s="206"/>
      <c r="U34" s="206"/>
      <c r="V34" s="206"/>
      <c r="W34" s="206"/>
      <c r="X34" s="206"/>
    </row>
    <row r="35" ht="11.25" customHeight="1">
      <c r="A35" s="66"/>
      <c r="B35" s="82"/>
      <c r="C35" s="405"/>
      <c r="D35" s="405"/>
      <c r="E35" s="405"/>
      <c r="F35" s="405"/>
      <c r="G35" s="644"/>
      <c r="H35" s="73"/>
      <c r="I35" s="635"/>
      <c r="J35" s="206"/>
      <c r="K35" s="206"/>
      <c r="L35" s="206"/>
      <c r="M35" s="206"/>
      <c r="N35" s="206"/>
      <c r="O35" s="206"/>
      <c r="P35" s="206"/>
      <c r="Q35" s="206"/>
      <c r="R35" s="206"/>
      <c r="S35" s="206"/>
      <c r="T35" s="206"/>
      <c r="U35" s="206"/>
      <c r="V35" s="206"/>
      <c r="W35" s="206"/>
      <c r="X35" s="206"/>
    </row>
    <row r="36" ht="11.25" customHeight="1">
      <c r="A36" s="66"/>
      <c r="B36" s="82"/>
      <c r="C36" s="405"/>
      <c r="D36" s="405"/>
      <c r="E36" s="405"/>
      <c r="F36" s="405"/>
      <c r="G36" s="644"/>
      <c r="H36" s="73"/>
      <c r="I36" s="635"/>
      <c r="J36" s="206"/>
      <c r="K36" s="206"/>
      <c r="L36" s="206"/>
      <c r="M36" s="206"/>
      <c r="N36" s="206"/>
      <c r="O36" s="206"/>
      <c r="P36" s="206"/>
      <c r="Q36" s="206"/>
      <c r="R36" s="206"/>
      <c r="S36" s="206"/>
      <c r="T36" s="206"/>
      <c r="U36" s="206"/>
      <c r="V36" s="206"/>
      <c r="W36" s="206"/>
      <c r="X36" s="206"/>
    </row>
    <row r="37" ht="11.25" customHeight="1">
      <c r="A37" s="66"/>
      <c r="B37" s="82"/>
      <c r="C37" s="405"/>
      <c r="D37" s="405"/>
      <c r="E37" s="405"/>
      <c r="F37" s="405"/>
      <c r="G37" s="644"/>
      <c r="H37" s="73"/>
      <c r="I37" s="635"/>
      <c r="J37" s="206"/>
      <c r="K37" s="206"/>
      <c r="L37" s="206"/>
      <c r="M37" s="206"/>
      <c r="N37" s="206"/>
      <c r="O37" s="206"/>
      <c r="P37" s="206"/>
      <c r="Q37" s="206"/>
      <c r="R37" s="206"/>
      <c r="S37" s="206"/>
      <c r="T37" s="206"/>
      <c r="U37" s="206"/>
      <c r="V37" s="206"/>
      <c r="W37" s="206"/>
      <c r="X37" s="206"/>
    </row>
    <row r="38" ht="11.25" customHeight="1">
      <c r="A38" s="66"/>
      <c r="B38" s="82"/>
      <c r="C38" s="405"/>
      <c r="D38" s="405"/>
      <c r="E38" s="405"/>
      <c r="F38" s="405"/>
      <c r="G38" s="644"/>
      <c r="H38" s="73"/>
      <c r="I38" s="635"/>
      <c r="J38" s="206"/>
      <c r="K38" s="206"/>
      <c r="L38" s="206"/>
      <c r="M38" s="206"/>
      <c r="N38" s="206"/>
      <c r="O38" s="206"/>
      <c r="P38" s="206"/>
      <c r="Q38" s="206"/>
      <c r="R38" s="206"/>
      <c r="S38" s="206"/>
      <c r="T38" s="206"/>
      <c r="U38" s="206"/>
      <c r="V38" s="206"/>
      <c r="W38" s="206"/>
      <c r="X38" s="206"/>
    </row>
    <row r="39" ht="11.25" customHeight="1">
      <c r="A39" s="66"/>
      <c r="B39" s="82"/>
      <c r="C39" s="405"/>
      <c r="D39" s="405"/>
      <c r="E39" s="405"/>
      <c r="F39" s="405"/>
      <c r="G39" s="644"/>
      <c r="H39" s="73"/>
      <c r="I39" s="635"/>
      <c r="J39" s="206"/>
      <c r="K39" s="206"/>
      <c r="L39" s="206"/>
      <c r="M39" s="206"/>
      <c r="N39" s="206"/>
      <c r="O39" s="206"/>
      <c r="P39" s="206"/>
      <c r="Q39" s="206"/>
      <c r="R39" s="206"/>
      <c r="S39" s="206"/>
      <c r="T39" s="206"/>
      <c r="U39" s="206"/>
      <c r="V39" s="206"/>
      <c r="W39" s="206"/>
      <c r="X39" s="206"/>
    </row>
    <row r="40" ht="11.25" customHeight="1">
      <c r="A40" s="66"/>
      <c r="B40" s="82"/>
      <c r="C40" s="405"/>
      <c r="D40" s="405"/>
      <c r="E40" s="405"/>
      <c r="F40" s="405"/>
      <c r="G40" s="644"/>
      <c r="H40" s="73"/>
      <c r="I40" s="635"/>
      <c r="J40" s="206"/>
      <c r="K40" s="206"/>
      <c r="L40" s="206"/>
      <c r="M40" s="206"/>
      <c r="N40" s="206"/>
      <c r="O40" s="206"/>
      <c r="P40" s="206"/>
      <c r="Q40" s="206"/>
      <c r="R40" s="206"/>
      <c r="S40" s="206"/>
      <c r="T40" s="206"/>
      <c r="U40" s="206"/>
      <c r="V40" s="206"/>
      <c r="W40" s="206"/>
      <c r="X40" s="206"/>
    </row>
    <row r="41" ht="11.25" customHeight="1">
      <c r="A41" s="66"/>
      <c r="B41" s="82"/>
      <c r="C41" s="405"/>
      <c r="D41" s="405"/>
      <c r="E41" s="405"/>
      <c r="F41" s="405"/>
      <c r="G41" s="644"/>
      <c r="H41" s="73"/>
      <c r="I41" s="635"/>
      <c r="J41" s="206"/>
      <c r="K41" s="206"/>
      <c r="L41" s="206"/>
      <c r="M41" s="206"/>
      <c r="N41" s="206"/>
      <c r="O41" s="206"/>
      <c r="P41" s="206"/>
      <c r="Q41" s="206"/>
      <c r="R41" s="206"/>
      <c r="S41" s="206"/>
      <c r="T41" s="206"/>
      <c r="U41" s="206"/>
      <c r="V41" s="206"/>
      <c r="W41" s="206"/>
      <c r="X41" s="206"/>
    </row>
    <row r="42" ht="11.25" customHeight="1">
      <c r="A42" s="66"/>
      <c r="B42" s="82"/>
      <c r="C42" s="405"/>
      <c r="D42" s="405"/>
      <c r="E42" s="405"/>
      <c r="F42" s="405"/>
      <c r="G42" s="644"/>
      <c r="H42" s="73"/>
      <c r="I42" s="635"/>
      <c r="J42" s="206"/>
      <c r="K42" s="206"/>
      <c r="L42" s="206"/>
      <c r="M42" s="206"/>
      <c r="N42" s="206"/>
      <c r="O42" s="206"/>
      <c r="P42" s="206"/>
      <c r="Q42" s="206"/>
      <c r="R42" s="206"/>
      <c r="S42" s="206"/>
      <c r="T42" s="206"/>
      <c r="U42" s="206"/>
      <c r="V42" s="206"/>
      <c r="W42" s="206"/>
      <c r="X42" s="206"/>
    </row>
    <row r="43" ht="11.25" customHeight="1">
      <c r="A43" s="66"/>
      <c r="B43" s="82"/>
      <c r="C43" s="405"/>
      <c r="D43" s="405"/>
      <c r="E43" s="405"/>
      <c r="F43" s="405"/>
      <c r="G43" s="644"/>
      <c r="H43" s="73"/>
      <c r="I43" s="635"/>
      <c r="J43" s="206"/>
      <c r="K43" s="206"/>
      <c r="L43" s="206"/>
      <c r="M43" s="206"/>
      <c r="N43" s="206"/>
      <c r="O43" s="206"/>
      <c r="P43" s="206"/>
      <c r="Q43" s="206"/>
      <c r="R43" s="206"/>
      <c r="S43" s="206"/>
      <c r="T43" s="206"/>
      <c r="U43" s="206"/>
      <c r="V43" s="206"/>
      <c r="W43" s="206"/>
      <c r="X43" s="206"/>
    </row>
    <row r="44" ht="11.25" customHeight="1">
      <c r="A44" s="66"/>
      <c r="B44" s="82"/>
      <c r="C44" s="405"/>
      <c r="D44" s="405"/>
      <c r="E44" s="405"/>
      <c r="F44" s="405"/>
      <c r="G44" s="644"/>
      <c r="H44" s="73"/>
      <c r="I44" s="635"/>
      <c r="J44" s="206"/>
      <c r="K44" s="206"/>
      <c r="L44" s="206"/>
      <c r="M44" s="206"/>
      <c r="N44" s="206"/>
      <c r="O44" s="206"/>
      <c r="P44" s="206"/>
      <c r="Q44" s="206"/>
      <c r="R44" s="206"/>
      <c r="S44" s="206"/>
      <c r="T44" s="206"/>
      <c r="U44" s="206"/>
      <c r="V44" s="206"/>
      <c r="W44" s="206"/>
      <c r="X44" s="206"/>
    </row>
    <row r="45" ht="11.25" customHeight="1">
      <c r="A45" s="66"/>
      <c r="B45" s="82"/>
      <c r="C45" s="405"/>
      <c r="D45" s="405"/>
      <c r="E45" s="405"/>
      <c r="F45" s="405"/>
      <c r="G45" s="644"/>
      <c r="H45" s="186"/>
      <c r="I45" s="635"/>
    </row>
    <row r="46" ht="15.75" customHeight="1">
      <c r="A46" s="46" t="s">
        <v>98</v>
      </c>
      <c r="B46" s="41"/>
      <c r="C46" s="41"/>
      <c r="D46" s="41"/>
      <c r="E46" s="41"/>
      <c r="F46" s="41"/>
      <c r="H46" s="427">
        <f>SUM(H10:H45)</f>
        <v>15</v>
      </c>
    </row>
    <row r="47" ht="15.75" customHeight="1">
      <c r="A47" s="40"/>
      <c r="B47" s="41"/>
      <c r="C47" s="41"/>
      <c r="D47" s="41"/>
      <c r="E47" s="41"/>
      <c r="F47" s="41"/>
      <c r="G47" s="41"/>
      <c r="H47" s="1"/>
    </row>
    <row r="48" ht="15.75" customHeight="1">
      <c r="A48" s="428" t="s">
        <v>819</v>
      </c>
      <c r="B48" s="173"/>
      <c r="C48" s="173"/>
      <c r="D48" s="173"/>
      <c r="E48" s="173"/>
      <c r="F48" s="173"/>
      <c r="G48" s="173"/>
      <c r="H48" s="173"/>
    </row>
    <row r="49" ht="15.75" customHeight="1">
      <c r="A49" s="40"/>
      <c r="B49" s="41"/>
      <c r="C49" s="41"/>
      <c r="D49" s="41"/>
      <c r="E49" s="41"/>
      <c r="F49" s="41"/>
      <c r="G49" s="41"/>
      <c r="H49" s="1"/>
    </row>
    <row r="50" ht="15.75" customHeight="1">
      <c r="A50" s="40"/>
      <c r="B50" s="41"/>
      <c r="C50" s="41"/>
      <c r="D50" s="41"/>
      <c r="E50" s="41"/>
      <c r="F50" s="41"/>
      <c r="G50" s="41"/>
      <c r="H50" s="1"/>
    </row>
    <row r="51" ht="15.75" customHeight="1">
      <c r="A51" s="40"/>
      <c r="B51" s="41"/>
      <c r="C51" s="41"/>
      <c r="D51" s="41"/>
      <c r="E51" s="41"/>
      <c r="F51" s="41"/>
      <c r="G51" s="41"/>
      <c r="H51" s="1"/>
    </row>
    <row r="52" ht="15.75" customHeight="1">
      <c r="A52" s="40"/>
      <c r="B52" s="41"/>
      <c r="C52" s="41"/>
      <c r="D52" s="41"/>
      <c r="E52" s="41"/>
      <c r="F52" s="41"/>
      <c r="G52" s="41"/>
      <c r="H52" s="1"/>
    </row>
    <row r="53" ht="15.75" customHeight="1">
      <c r="A53" s="40"/>
      <c r="B53" s="41"/>
      <c r="C53" s="41"/>
      <c r="D53" s="41"/>
      <c r="E53" s="41"/>
      <c r="F53" s="41"/>
      <c r="G53" s="41"/>
      <c r="H53" s="1"/>
    </row>
    <row r="54" ht="15.75" customHeight="1">
      <c r="A54" s="40"/>
      <c r="B54" s="41"/>
      <c r="C54" s="41"/>
      <c r="D54" s="41"/>
      <c r="E54" s="41"/>
      <c r="F54" s="41"/>
      <c r="G54" s="41"/>
      <c r="H54" s="1"/>
    </row>
    <row r="55" ht="15.75" customHeight="1">
      <c r="A55" s="40"/>
      <c r="B55" s="41"/>
      <c r="C55" s="41"/>
      <c r="D55" s="41"/>
      <c r="E55" s="41"/>
      <c r="F55" s="41"/>
      <c r="G55" s="41"/>
      <c r="H55" s="1"/>
    </row>
    <row r="56" ht="15.75" customHeight="1">
      <c r="A56" s="40"/>
      <c r="B56" s="41"/>
      <c r="C56" s="41"/>
      <c r="D56" s="41"/>
      <c r="E56" s="41"/>
      <c r="F56" s="41"/>
      <c r="G56" s="41"/>
      <c r="H56" s="1"/>
    </row>
    <row r="57" ht="15.75" customHeight="1">
      <c r="A57" s="40"/>
      <c r="B57" s="41"/>
      <c r="C57" s="41"/>
      <c r="D57" s="41"/>
      <c r="E57" s="41"/>
      <c r="F57" s="41"/>
      <c r="G57" s="41"/>
      <c r="H57" s="1"/>
    </row>
    <row r="58" ht="15.75" customHeight="1">
      <c r="A58" s="40"/>
      <c r="B58" s="41"/>
      <c r="C58" s="41"/>
      <c r="D58" s="41"/>
      <c r="E58" s="41"/>
      <c r="F58" s="41"/>
      <c r="G58" s="41"/>
      <c r="H58" s="1"/>
    </row>
    <row r="59" ht="15.75" customHeight="1">
      <c r="A59" s="40"/>
      <c r="B59" s="41"/>
      <c r="C59" s="41"/>
      <c r="D59" s="41"/>
      <c r="E59" s="41"/>
      <c r="F59" s="41"/>
      <c r="G59" s="41"/>
      <c r="H59" s="1"/>
    </row>
    <row r="60" ht="15.75" customHeight="1">
      <c r="A60" s="40"/>
      <c r="B60" s="41"/>
      <c r="C60" s="41"/>
      <c r="D60" s="41"/>
      <c r="E60" s="41"/>
      <c r="F60" s="41"/>
      <c r="G60" s="41"/>
      <c r="H60" s="1"/>
    </row>
    <row r="61" ht="15.75" customHeight="1">
      <c r="A61" s="40"/>
      <c r="B61" s="41"/>
      <c r="C61" s="41"/>
      <c r="D61" s="41"/>
      <c r="E61" s="41"/>
      <c r="F61" s="41"/>
      <c r="G61" s="41"/>
      <c r="H61" s="1"/>
    </row>
    <row r="62" ht="15.75" customHeight="1">
      <c r="A62" s="40"/>
      <c r="B62" s="41"/>
      <c r="C62" s="41"/>
      <c r="D62" s="41"/>
      <c r="E62" s="41"/>
      <c r="F62" s="41"/>
      <c r="G62" s="41"/>
      <c r="H62" s="1"/>
    </row>
    <row r="63" ht="15.75" customHeight="1">
      <c r="A63" s="40"/>
      <c r="B63" s="41"/>
      <c r="C63" s="41"/>
      <c r="D63" s="41"/>
      <c r="E63" s="41"/>
      <c r="F63" s="41"/>
      <c r="G63" s="41"/>
      <c r="H63" s="1"/>
    </row>
    <row r="64" ht="15.75" customHeight="1">
      <c r="A64" s="40"/>
      <c r="B64" s="41"/>
      <c r="C64" s="41"/>
      <c r="D64" s="41"/>
      <c r="E64" s="41"/>
      <c r="F64" s="41"/>
      <c r="G64" s="41"/>
      <c r="H64" s="1"/>
    </row>
    <row r="65" ht="15.75" customHeight="1">
      <c r="A65" s="40"/>
      <c r="B65" s="41"/>
      <c r="C65" s="41"/>
      <c r="D65" s="41"/>
      <c r="E65" s="41"/>
      <c r="F65" s="41"/>
      <c r="G65" s="41"/>
      <c r="H65" s="1"/>
    </row>
    <row r="66" ht="15.75" customHeight="1">
      <c r="A66" s="40"/>
      <c r="B66" s="41"/>
      <c r="C66" s="41"/>
      <c r="D66" s="41"/>
      <c r="E66" s="41"/>
      <c r="F66" s="41"/>
      <c r="G66" s="41"/>
      <c r="H66" s="1"/>
    </row>
    <row r="67" ht="15.75" customHeight="1">
      <c r="A67" s="40"/>
      <c r="B67" s="41"/>
      <c r="C67" s="41"/>
      <c r="D67" s="41"/>
      <c r="E67" s="41"/>
      <c r="F67" s="41"/>
      <c r="G67" s="41"/>
      <c r="H67" s="1"/>
    </row>
    <row r="68" ht="15.75" customHeight="1">
      <c r="A68" s="40"/>
      <c r="B68" s="41"/>
      <c r="C68" s="41"/>
      <c r="D68" s="41"/>
      <c r="E68" s="41"/>
      <c r="F68" s="41"/>
      <c r="G68" s="41"/>
      <c r="H68" s="1"/>
    </row>
    <row r="69" ht="15.75" customHeight="1">
      <c r="A69" s="40"/>
      <c r="B69" s="41"/>
      <c r="C69" s="41"/>
      <c r="D69" s="41"/>
      <c r="E69" s="41"/>
      <c r="F69" s="41"/>
      <c r="G69" s="41"/>
      <c r="H69" s="1"/>
    </row>
    <row r="70" ht="15.75" customHeight="1">
      <c r="A70" s="40"/>
      <c r="B70" s="41"/>
      <c r="C70" s="41"/>
      <c r="D70" s="41"/>
      <c r="E70" s="41"/>
      <c r="F70" s="41"/>
      <c r="G70" s="41"/>
      <c r="H70" s="1"/>
    </row>
    <row r="71" ht="15.75" customHeight="1">
      <c r="A71" s="40"/>
      <c r="B71" s="41"/>
      <c r="C71" s="41"/>
      <c r="D71" s="41"/>
      <c r="E71" s="41"/>
      <c r="F71" s="41"/>
      <c r="G71" s="41"/>
      <c r="H71" s="1"/>
    </row>
    <row r="72" ht="15.75" customHeight="1">
      <c r="A72" s="40"/>
      <c r="B72" s="41"/>
      <c r="C72" s="41"/>
      <c r="D72" s="41"/>
      <c r="E72" s="41"/>
      <c r="F72" s="41"/>
      <c r="G72" s="41"/>
      <c r="H72" s="1"/>
    </row>
    <row r="73" ht="15.75" customHeight="1">
      <c r="A73" s="40"/>
      <c r="B73" s="41"/>
      <c r="C73" s="41"/>
      <c r="D73" s="41"/>
      <c r="E73" s="41"/>
      <c r="F73" s="41"/>
      <c r="G73" s="41"/>
      <c r="H73" s="1"/>
    </row>
    <row r="74" ht="15.75" customHeight="1">
      <c r="A74" s="40"/>
      <c r="B74" s="41"/>
      <c r="C74" s="41"/>
      <c r="D74" s="41"/>
      <c r="E74" s="41"/>
      <c r="F74" s="41"/>
      <c r="G74" s="41"/>
      <c r="H74" s="1"/>
    </row>
    <row r="75" ht="15.75" customHeight="1">
      <c r="A75" s="40"/>
      <c r="B75" s="41"/>
      <c r="C75" s="41"/>
      <c r="D75" s="41"/>
      <c r="E75" s="41"/>
      <c r="F75" s="41"/>
      <c r="G75" s="41"/>
      <c r="H75" s="1"/>
    </row>
    <row r="76" ht="15.75" customHeight="1">
      <c r="A76" s="40"/>
      <c r="B76" s="41"/>
      <c r="C76" s="41"/>
      <c r="D76" s="41"/>
      <c r="E76" s="41"/>
      <c r="F76" s="41"/>
      <c r="G76" s="41"/>
      <c r="H76" s="1"/>
    </row>
    <row r="77" ht="15.75" customHeight="1">
      <c r="A77" s="40"/>
      <c r="B77" s="41"/>
      <c r="C77" s="41"/>
      <c r="D77" s="41"/>
      <c r="E77" s="41"/>
      <c r="F77" s="41"/>
      <c r="G77" s="41"/>
      <c r="H77" s="1"/>
    </row>
    <row r="78" ht="15.75" customHeight="1">
      <c r="A78" s="40"/>
      <c r="B78" s="41"/>
      <c r="C78" s="41"/>
      <c r="D78" s="41"/>
      <c r="E78" s="41"/>
      <c r="F78" s="41"/>
      <c r="G78" s="41"/>
      <c r="H78" s="1"/>
    </row>
    <row r="79" ht="15.75" customHeight="1">
      <c r="A79" s="40"/>
      <c r="B79" s="41"/>
      <c r="C79" s="41"/>
      <c r="D79" s="41"/>
      <c r="E79" s="41"/>
      <c r="F79" s="41"/>
      <c r="G79" s="41"/>
      <c r="H79" s="1"/>
    </row>
    <row r="80" ht="15.75" customHeight="1">
      <c r="A80" s="40"/>
      <c r="B80" s="41"/>
      <c r="C80" s="41"/>
      <c r="D80" s="41"/>
      <c r="E80" s="41"/>
      <c r="F80" s="41"/>
      <c r="G80" s="41"/>
      <c r="H80" s="1"/>
    </row>
    <row r="81" ht="15.75" customHeight="1">
      <c r="A81" s="40"/>
      <c r="B81" s="41"/>
      <c r="C81" s="41"/>
      <c r="D81" s="41"/>
      <c r="E81" s="41"/>
      <c r="F81" s="41"/>
      <c r="G81" s="41"/>
      <c r="H81" s="1"/>
    </row>
    <row r="82" ht="15.75" customHeight="1">
      <c r="A82" s="40"/>
      <c r="B82" s="41"/>
      <c r="C82" s="41"/>
      <c r="D82" s="41"/>
      <c r="E82" s="41"/>
      <c r="F82" s="41"/>
      <c r="G82" s="41"/>
      <c r="H82" s="1"/>
    </row>
    <row r="83" ht="15.75" customHeight="1">
      <c r="A83" s="40"/>
      <c r="B83" s="41"/>
      <c r="C83" s="41"/>
      <c r="D83" s="41"/>
      <c r="E83" s="41"/>
      <c r="F83" s="41"/>
      <c r="G83" s="41"/>
      <c r="H83" s="1"/>
    </row>
    <row r="84" ht="15.75" customHeight="1">
      <c r="A84" s="40"/>
      <c r="B84" s="41"/>
      <c r="C84" s="41"/>
      <c r="D84" s="41"/>
      <c r="E84" s="41"/>
      <c r="F84" s="41"/>
      <c r="G84" s="41"/>
      <c r="H84" s="1"/>
    </row>
    <row r="85" ht="15.75" customHeight="1">
      <c r="A85" s="40"/>
      <c r="B85" s="41"/>
      <c r="C85" s="41"/>
      <c r="D85" s="41"/>
      <c r="E85" s="41"/>
      <c r="F85" s="41"/>
      <c r="G85" s="41"/>
      <c r="H85" s="1"/>
    </row>
    <row r="86" ht="15.75" customHeight="1">
      <c r="A86" s="40"/>
      <c r="B86" s="41"/>
      <c r="C86" s="41"/>
      <c r="D86" s="41"/>
      <c r="E86" s="41"/>
      <c r="F86" s="41"/>
      <c r="G86" s="41"/>
      <c r="H86" s="1"/>
    </row>
    <row r="87" ht="15.75" customHeight="1">
      <c r="A87" s="40"/>
      <c r="B87" s="41"/>
      <c r="C87" s="41"/>
      <c r="D87" s="41"/>
      <c r="E87" s="41"/>
      <c r="F87" s="41"/>
      <c r="G87" s="41"/>
      <c r="H87" s="1"/>
    </row>
    <row r="88" ht="15.75" customHeight="1">
      <c r="A88" s="40"/>
      <c r="B88" s="41"/>
      <c r="C88" s="41"/>
      <c r="D88" s="41"/>
      <c r="E88" s="41"/>
      <c r="F88" s="41"/>
      <c r="G88" s="41"/>
      <c r="H88" s="1"/>
    </row>
    <row r="89" ht="15.75" customHeight="1">
      <c r="A89" s="40"/>
      <c r="B89" s="41"/>
      <c r="C89" s="41"/>
      <c r="D89" s="41"/>
      <c r="E89" s="41"/>
      <c r="F89" s="41"/>
      <c r="G89" s="41"/>
      <c r="H89" s="1"/>
    </row>
    <row r="90" ht="15.75" customHeight="1">
      <c r="A90" s="40"/>
      <c r="B90" s="41"/>
      <c r="C90" s="41"/>
      <c r="D90" s="41"/>
      <c r="E90" s="41"/>
      <c r="F90" s="41"/>
      <c r="G90" s="41"/>
      <c r="H90" s="1"/>
    </row>
    <row r="91" ht="15.75" customHeight="1">
      <c r="A91" s="40"/>
      <c r="B91" s="41"/>
      <c r="C91" s="41"/>
      <c r="D91" s="41"/>
      <c r="E91" s="41"/>
      <c r="F91" s="41"/>
      <c r="G91" s="41"/>
      <c r="H91" s="1"/>
    </row>
    <row r="92" ht="15.75" customHeight="1">
      <c r="A92" s="40"/>
      <c r="B92" s="41"/>
      <c r="C92" s="41"/>
      <c r="D92" s="41"/>
      <c r="E92" s="41"/>
      <c r="F92" s="41"/>
      <c r="G92" s="41"/>
      <c r="H92" s="1"/>
    </row>
    <row r="93" ht="15.75" customHeight="1">
      <c r="A93" s="40"/>
      <c r="B93" s="41"/>
      <c r="C93" s="41"/>
      <c r="D93" s="41"/>
      <c r="E93" s="41"/>
      <c r="F93" s="41"/>
      <c r="G93" s="41"/>
      <c r="H93" s="1"/>
    </row>
    <row r="94" ht="15.75" customHeight="1">
      <c r="A94" s="40"/>
      <c r="B94" s="41"/>
      <c r="C94" s="41"/>
      <c r="D94" s="41"/>
      <c r="E94" s="41"/>
      <c r="F94" s="41"/>
      <c r="G94" s="41"/>
      <c r="H94" s="1"/>
    </row>
    <row r="95" ht="15.75" customHeight="1">
      <c r="A95" s="40"/>
      <c r="B95" s="41"/>
      <c r="C95" s="41"/>
      <c r="D95" s="41"/>
      <c r="E95" s="41"/>
      <c r="F95" s="41"/>
      <c r="G95" s="41"/>
      <c r="H95" s="1"/>
    </row>
    <row r="96" ht="15.75" customHeight="1">
      <c r="A96" s="40"/>
      <c r="B96" s="41"/>
      <c r="C96" s="41"/>
      <c r="D96" s="41"/>
      <c r="E96" s="41"/>
      <c r="F96" s="41"/>
      <c r="G96" s="41"/>
      <c r="H96" s="1"/>
    </row>
    <row r="97" ht="15.75" customHeight="1">
      <c r="A97" s="40"/>
      <c r="B97" s="41"/>
      <c r="C97" s="41"/>
      <c r="D97" s="41"/>
      <c r="E97" s="41"/>
      <c r="F97" s="41"/>
      <c r="G97" s="41"/>
      <c r="H97" s="1"/>
    </row>
    <row r="98" ht="15.75" customHeight="1">
      <c r="A98" s="40"/>
      <c r="B98" s="41"/>
      <c r="C98" s="41"/>
      <c r="D98" s="41"/>
      <c r="E98" s="41"/>
      <c r="F98" s="41"/>
      <c r="G98" s="41"/>
      <c r="H98" s="1"/>
    </row>
    <row r="99" ht="15.75" customHeight="1">
      <c r="A99" s="40"/>
      <c r="B99" s="41"/>
      <c r="C99" s="41"/>
      <c r="D99" s="41"/>
      <c r="E99" s="41"/>
      <c r="F99" s="41"/>
      <c r="G99" s="41"/>
      <c r="H99" s="1"/>
    </row>
    <row r="100" ht="15.75" customHeight="1">
      <c r="A100" s="40"/>
      <c r="B100" s="41"/>
      <c r="C100" s="41"/>
      <c r="D100" s="41"/>
      <c r="E100" s="41"/>
      <c r="F100" s="41"/>
      <c r="G100" s="41"/>
      <c r="H100" s="1"/>
    </row>
    <row r="101" ht="15.75" customHeight="1">
      <c r="A101" s="40"/>
      <c r="B101" s="41"/>
      <c r="C101" s="41"/>
      <c r="D101" s="41"/>
      <c r="E101" s="41"/>
      <c r="F101" s="41"/>
      <c r="G101" s="41"/>
      <c r="H101" s="1"/>
    </row>
    <row r="102" ht="15.75" customHeight="1">
      <c r="A102" s="40"/>
      <c r="B102" s="41"/>
      <c r="C102" s="41"/>
      <c r="D102" s="41"/>
      <c r="E102" s="41"/>
      <c r="F102" s="41"/>
      <c r="G102" s="41"/>
      <c r="H102" s="1"/>
    </row>
    <row r="103" ht="15.75" customHeight="1">
      <c r="A103" s="40"/>
      <c r="B103" s="41"/>
      <c r="C103" s="41"/>
      <c r="D103" s="41"/>
      <c r="E103" s="41"/>
      <c r="F103" s="41"/>
      <c r="G103" s="41"/>
      <c r="H103" s="1"/>
    </row>
    <row r="104" ht="15.75" customHeight="1">
      <c r="A104" s="40"/>
      <c r="B104" s="41"/>
      <c r="C104" s="41"/>
      <c r="D104" s="41"/>
      <c r="E104" s="41"/>
      <c r="F104" s="41"/>
      <c r="G104" s="41"/>
      <c r="H104" s="1"/>
    </row>
    <row r="105" ht="15.75" customHeight="1">
      <c r="A105" s="40"/>
      <c r="B105" s="41"/>
      <c r="C105" s="41"/>
      <c r="D105" s="41"/>
      <c r="E105" s="41"/>
      <c r="F105" s="41"/>
      <c r="G105" s="41"/>
      <c r="H105" s="1"/>
    </row>
    <row r="106" ht="15.75" customHeight="1">
      <c r="A106" s="40"/>
      <c r="B106" s="41"/>
      <c r="C106" s="41"/>
      <c r="D106" s="41"/>
      <c r="E106" s="41"/>
      <c r="F106" s="41"/>
      <c r="G106" s="41"/>
      <c r="H106" s="1"/>
    </row>
    <row r="107" ht="15.75" customHeight="1">
      <c r="A107" s="40"/>
      <c r="B107" s="41"/>
      <c r="C107" s="41"/>
      <c r="D107" s="41"/>
      <c r="E107" s="41"/>
      <c r="F107" s="41"/>
      <c r="G107" s="41"/>
      <c r="H107" s="1"/>
    </row>
    <row r="108" ht="15.75" customHeight="1">
      <c r="A108" s="40"/>
      <c r="B108" s="41"/>
      <c r="C108" s="41"/>
      <c r="D108" s="41"/>
      <c r="E108" s="41"/>
      <c r="F108" s="41"/>
      <c r="G108" s="41"/>
      <c r="H108" s="1"/>
    </row>
    <row r="109" ht="15.75" customHeight="1">
      <c r="A109" s="40"/>
      <c r="B109" s="41"/>
      <c r="C109" s="41"/>
      <c r="D109" s="41"/>
      <c r="E109" s="41"/>
      <c r="F109" s="41"/>
      <c r="G109" s="41"/>
      <c r="H109" s="1"/>
    </row>
    <row r="110" ht="15.75" customHeight="1">
      <c r="A110" s="40"/>
      <c r="B110" s="41"/>
      <c r="C110" s="41"/>
      <c r="D110" s="41"/>
      <c r="E110" s="41"/>
      <c r="F110" s="41"/>
      <c r="G110" s="41"/>
      <c r="H110" s="1"/>
    </row>
    <row r="111" ht="15.75" customHeight="1">
      <c r="A111" s="40"/>
      <c r="B111" s="41"/>
      <c r="C111" s="41"/>
      <c r="D111" s="41"/>
      <c r="E111" s="41"/>
      <c r="F111" s="41"/>
      <c r="G111" s="41"/>
      <c r="H111" s="1"/>
    </row>
    <row r="112" ht="15.75" customHeight="1">
      <c r="A112" s="40"/>
      <c r="B112" s="41"/>
      <c r="C112" s="41"/>
      <c r="D112" s="41"/>
      <c r="E112" s="41"/>
      <c r="F112" s="41"/>
      <c r="G112" s="41"/>
      <c r="H112" s="1"/>
    </row>
    <row r="113" ht="15.75" customHeight="1">
      <c r="A113" s="40"/>
      <c r="B113" s="41"/>
      <c r="C113" s="41"/>
      <c r="D113" s="41"/>
      <c r="E113" s="41"/>
      <c r="F113" s="41"/>
      <c r="G113" s="41"/>
      <c r="H113" s="1"/>
    </row>
    <row r="114" ht="15.75" customHeight="1">
      <c r="A114" s="40"/>
      <c r="B114" s="41"/>
      <c r="C114" s="41"/>
      <c r="D114" s="41"/>
      <c r="E114" s="41"/>
      <c r="F114" s="41"/>
      <c r="G114" s="41"/>
      <c r="H114" s="1"/>
    </row>
    <row r="115" ht="15.75" customHeight="1">
      <c r="A115" s="40"/>
      <c r="B115" s="41"/>
      <c r="C115" s="41"/>
      <c r="D115" s="41"/>
      <c r="E115" s="41"/>
      <c r="F115" s="41"/>
      <c r="G115" s="41"/>
      <c r="H115" s="1"/>
    </row>
    <row r="116" ht="15.75" customHeight="1">
      <c r="A116" s="40"/>
      <c r="B116" s="41"/>
      <c r="C116" s="41"/>
      <c r="D116" s="41"/>
      <c r="E116" s="41"/>
      <c r="F116" s="41"/>
      <c r="G116" s="41"/>
      <c r="H116" s="1"/>
    </row>
    <row r="117" ht="15.75" customHeight="1">
      <c r="A117" s="40"/>
      <c r="B117" s="41"/>
      <c r="C117" s="41"/>
      <c r="D117" s="41"/>
      <c r="E117" s="41"/>
      <c r="F117" s="41"/>
      <c r="G117" s="41"/>
      <c r="H117" s="1"/>
    </row>
    <row r="118" ht="15.75" customHeight="1">
      <c r="A118" s="40"/>
      <c r="B118" s="41"/>
      <c r="C118" s="41"/>
      <c r="D118" s="41"/>
      <c r="E118" s="41"/>
      <c r="F118" s="41"/>
      <c r="G118" s="41"/>
      <c r="H118" s="1"/>
    </row>
    <row r="119" ht="15.75" customHeight="1">
      <c r="A119" s="40"/>
      <c r="B119" s="41"/>
      <c r="C119" s="41"/>
      <c r="D119" s="41"/>
      <c r="E119" s="41"/>
      <c r="F119" s="41"/>
      <c r="G119" s="41"/>
      <c r="H119" s="1"/>
    </row>
    <row r="120" ht="15.75" customHeight="1">
      <c r="A120" s="40"/>
      <c r="B120" s="41"/>
      <c r="C120" s="41"/>
      <c r="D120" s="41"/>
      <c r="E120" s="41"/>
      <c r="F120" s="41"/>
      <c r="G120" s="41"/>
      <c r="H120" s="1"/>
    </row>
    <row r="121" ht="15.75" customHeight="1">
      <c r="A121" s="40"/>
      <c r="B121" s="41"/>
      <c r="C121" s="41"/>
      <c r="D121" s="41"/>
      <c r="E121" s="41"/>
      <c r="F121" s="41"/>
      <c r="G121" s="41"/>
      <c r="H121" s="1"/>
    </row>
    <row r="122" ht="15.75" customHeight="1">
      <c r="A122" s="40"/>
      <c r="B122" s="41"/>
      <c r="C122" s="41"/>
      <c r="D122" s="41"/>
      <c r="E122" s="41"/>
      <c r="F122" s="41"/>
      <c r="G122" s="41"/>
      <c r="H122" s="1"/>
    </row>
    <row r="123" ht="15.75" customHeight="1">
      <c r="A123" s="40"/>
      <c r="B123" s="41"/>
      <c r="C123" s="41"/>
      <c r="D123" s="41"/>
      <c r="E123" s="41"/>
      <c r="F123" s="41"/>
      <c r="G123" s="41"/>
      <c r="H123" s="1"/>
    </row>
    <row r="124" ht="15.75" customHeight="1">
      <c r="A124" s="40"/>
      <c r="B124" s="41"/>
      <c r="C124" s="41"/>
      <c r="D124" s="41"/>
      <c r="E124" s="41"/>
      <c r="F124" s="41"/>
      <c r="G124" s="41"/>
      <c r="H124" s="1"/>
    </row>
    <row r="125" ht="15.75" customHeight="1">
      <c r="A125" s="40"/>
      <c r="B125" s="41"/>
      <c r="C125" s="41"/>
      <c r="D125" s="41"/>
      <c r="E125" s="41"/>
      <c r="F125" s="41"/>
      <c r="G125" s="41"/>
      <c r="H125" s="1"/>
    </row>
    <row r="126" ht="15.75" customHeight="1">
      <c r="A126" s="40"/>
      <c r="B126" s="41"/>
      <c r="C126" s="41"/>
      <c r="D126" s="41"/>
      <c r="E126" s="41"/>
      <c r="F126" s="41"/>
      <c r="G126" s="41"/>
      <c r="H126" s="1"/>
    </row>
    <row r="127" ht="15.75" customHeight="1">
      <c r="A127" s="40"/>
      <c r="B127" s="41"/>
      <c r="C127" s="41"/>
      <c r="D127" s="41"/>
      <c r="E127" s="41"/>
      <c r="F127" s="41"/>
      <c r="G127" s="41"/>
      <c r="H127" s="1"/>
    </row>
    <row r="128" ht="15.75" customHeight="1">
      <c r="A128" s="40"/>
      <c r="B128" s="41"/>
      <c r="C128" s="41"/>
      <c r="D128" s="41"/>
      <c r="E128" s="41"/>
      <c r="F128" s="41"/>
      <c r="G128" s="41"/>
      <c r="H128" s="1"/>
    </row>
    <row r="129" ht="15.75" customHeight="1">
      <c r="A129" s="40"/>
      <c r="B129" s="41"/>
      <c r="C129" s="41"/>
      <c r="D129" s="41"/>
      <c r="E129" s="41"/>
      <c r="F129" s="41"/>
      <c r="G129" s="41"/>
      <c r="H129" s="1"/>
    </row>
    <row r="130" ht="15.75" customHeight="1">
      <c r="A130" s="40"/>
      <c r="B130" s="41"/>
      <c r="C130" s="41"/>
      <c r="D130" s="41"/>
      <c r="E130" s="41"/>
      <c r="F130" s="41"/>
      <c r="G130" s="41"/>
      <c r="H130" s="1"/>
    </row>
    <row r="131" ht="15.75" customHeight="1">
      <c r="A131" s="40"/>
      <c r="B131" s="41"/>
      <c r="C131" s="41"/>
      <c r="D131" s="41"/>
      <c r="E131" s="41"/>
      <c r="F131" s="41"/>
      <c r="G131" s="41"/>
      <c r="H131" s="1"/>
    </row>
    <row r="132" ht="15.75" customHeight="1">
      <c r="A132" s="40"/>
      <c r="B132" s="41"/>
      <c r="C132" s="41"/>
      <c r="D132" s="41"/>
      <c r="E132" s="41"/>
      <c r="F132" s="41"/>
      <c r="G132" s="41"/>
      <c r="H132" s="1"/>
    </row>
    <row r="133" ht="15.75" customHeight="1">
      <c r="A133" s="40"/>
      <c r="B133" s="41"/>
      <c r="C133" s="41"/>
      <c r="D133" s="41"/>
      <c r="E133" s="41"/>
      <c r="F133" s="41"/>
      <c r="G133" s="41"/>
      <c r="H133" s="1"/>
    </row>
    <row r="134" ht="15.75" customHeight="1">
      <c r="A134" s="40"/>
      <c r="B134" s="41"/>
      <c r="C134" s="41"/>
      <c r="D134" s="41"/>
      <c r="E134" s="41"/>
      <c r="F134" s="41"/>
      <c r="G134" s="41"/>
      <c r="H134" s="1"/>
    </row>
    <row r="135" ht="15.75" customHeight="1">
      <c r="A135" s="40"/>
      <c r="B135" s="41"/>
      <c r="C135" s="41"/>
      <c r="D135" s="41"/>
      <c r="E135" s="41"/>
      <c r="F135" s="41"/>
      <c r="G135" s="41"/>
      <c r="H135" s="1"/>
    </row>
    <row r="136" ht="15.75" customHeight="1">
      <c r="A136" s="40"/>
      <c r="B136" s="41"/>
      <c r="C136" s="41"/>
      <c r="D136" s="41"/>
      <c r="E136" s="41"/>
      <c r="F136" s="41"/>
      <c r="G136" s="41"/>
      <c r="H136" s="1"/>
    </row>
    <row r="137" ht="15.75" customHeight="1">
      <c r="A137" s="40"/>
      <c r="B137" s="41"/>
      <c r="C137" s="41"/>
      <c r="D137" s="41"/>
      <c r="E137" s="41"/>
      <c r="F137" s="41"/>
      <c r="G137" s="41"/>
      <c r="H137" s="1"/>
    </row>
    <row r="138" ht="15.75" customHeight="1">
      <c r="A138" s="40"/>
      <c r="B138" s="41"/>
      <c r="C138" s="41"/>
      <c r="D138" s="41"/>
      <c r="E138" s="41"/>
      <c r="F138" s="41"/>
      <c r="G138" s="41"/>
      <c r="H138" s="1"/>
    </row>
    <row r="139" ht="15.75" customHeight="1">
      <c r="A139" s="40"/>
      <c r="B139" s="41"/>
      <c r="C139" s="41"/>
      <c r="D139" s="41"/>
      <c r="E139" s="41"/>
      <c r="F139" s="41"/>
      <c r="G139" s="41"/>
      <c r="H139" s="1"/>
    </row>
    <row r="140" ht="15.75" customHeight="1">
      <c r="A140" s="40"/>
      <c r="B140" s="41"/>
      <c r="C140" s="41"/>
      <c r="D140" s="41"/>
      <c r="E140" s="41"/>
      <c r="F140" s="41"/>
      <c r="G140" s="41"/>
      <c r="H140" s="1"/>
    </row>
    <row r="141" ht="15.75" customHeight="1">
      <c r="A141" s="40"/>
      <c r="B141" s="41"/>
      <c r="C141" s="41"/>
      <c r="D141" s="41"/>
      <c r="E141" s="41"/>
      <c r="F141" s="41"/>
      <c r="G141" s="41"/>
      <c r="H141" s="1"/>
    </row>
    <row r="142" ht="15.75" customHeight="1">
      <c r="A142" s="40"/>
      <c r="B142" s="41"/>
      <c r="C142" s="41"/>
      <c r="D142" s="41"/>
      <c r="E142" s="41"/>
      <c r="F142" s="41"/>
      <c r="G142" s="41"/>
      <c r="H142" s="1"/>
    </row>
    <row r="143" ht="15.75" customHeight="1">
      <c r="A143" s="40"/>
      <c r="B143" s="41"/>
      <c r="C143" s="41"/>
      <c r="D143" s="41"/>
      <c r="E143" s="41"/>
      <c r="F143" s="41"/>
      <c r="G143" s="41"/>
      <c r="H143" s="1"/>
    </row>
    <row r="144" ht="15.75" customHeight="1">
      <c r="A144" s="40"/>
      <c r="B144" s="41"/>
      <c r="C144" s="41"/>
      <c r="D144" s="41"/>
      <c r="E144" s="41"/>
      <c r="F144" s="41"/>
      <c r="G144" s="41"/>
      <c r="H144" s="1"/>
    </row>
    <row r="145" ht="15.75" customHeight="1">
      <c r="A145" s="40"/>
      <c r="B145" s="41"/>
      <c r="C145" s="41"/>
      <c r="D145" s="41"/>
      <c r="E145" s="41"/>
      <c r="F145" s="41"/>
      <c r="G145" s="41"/>
      <c r="H145" s="1"/>
    </row>
    <row r="146" ht="15.75" customHeight="1">
      <c r="A146" s="40"/>
      <c r="B146" s="41"/>
      <c r="C146" s="41"/>
      <c r="D146" s="41"/>
      <c r="E146" s="41"/>
      <c r="F146" s="41"/>
      <c r="G146" s="41"/>
      <c r="H146" s="1"/>
    </row>
    <row r="147" ht="15.75" customHeight="1">
      <c r="A147" s="40"/>
      <c r="B147" s="41"/>
      <c r="C147" s="41"/>
      <c r="D147" s="41"/>
      <c r="E147" s="41"/>
      <c r="F147" s="41"/>
      <c r="G147" s="41"/>
      <c r="H147" s="1"/>
    </row>
    <row r="148" ht="15.75" customHeight="1">
      <c r="A148" s="40"/>
      <c r="B148" s="41"/>
      <c r="C148" s="41"/>
      <c r="D148" s="41"/>
      <c r="E148" s="41"/>
      <c r="F148" s="41"/>
      <c r="G148" s="41"/>
      <c r="H148" s="1"/>
    </row>
    <row r="149" ht="15.75" customHeight="1">
      <c r="A149" s="40"/>
      <c r="B149" s="41"/>
      <c r="C149" s="41"/>
      <c r="D149" s="41"/>
      <c r="E149" s="41"/>
      <c r="F149" s="41"/>
      <c r="G149" s="41"/>
      <c r="H149" s="1"/>
    </row>
    <row r="150" ht="15.75" customHeight="1">
      <c r="A150" s="40"/>
      <c r="B150" s="41"/>
      <c r="C150" s="41"/>
      <c r="D150" s="41"/>
      <c r="E150" s="41"/>
      <c r="F150" s="41"/>
      <c r="G150" s="41"/>
      <c r="H150" s="1"/>
    </row>
    <row r="151" ht="15.75" customHeight="1">
      <c r="A151" s="40"/>
      <c r="B151" s="41"/>
      <c r="C151" s="41"/>
      <c r="D151" s="41"/>
      <c r="E151" s="41"/>
      <c r="F151" s="41"/>
      <c r="G151" s="41"/>
      <c r="H151" s="1"/>
    </row>
    <row r="152" ht="15.75" customHeight="1">
      <c r="A152" s="40"/>
      <c r="B152" s="41"/>
      <c r="C152" s="41"/>
      <c r="D152" s="41"/>
      <c r="E152" s="41"/>
      <c r="F152" s="41"/>
      <c r="G152" s="41"/>
      <c r="H152" s="1"/>
    </row>
    <row r="153" ht="15.75" customHeight="1">
      <c r="A153" s="40"/>
      <c r="B153" s="41"/>
      <c r="C153" s="41"/>
      <c r="D153" s="41"/>
      <c r="E153" s="41"/>
      <c r="F153" s="41"/>
      <c r="G153" s="41"/>
      <c r="H153" s="1"/>
    </row>
    <row r="154" ht="15.75" customHeight="1">
      <c r="A154" s="40"/>
      <c r="B154" s="41"/>
      <c r="C154" s="41"/>
      <c r="D154" s="41"/>
      <c r="E154" s="41"/>
      <c r="F154" s="41"/>
      <c r="G154" s="41"/>
      <c r="H154" s="1"/>
    </row>
    <row r="155" ht="15.75" customHeight="1">
      <c r="A155" s="40"/>
      <c r="B155" s="41"/>
      <c r="C155" s="41"/>
      <c r="D155" s="41"/>
      <c r="E155" s="41"/>
      <c r="F155" s="41"/>
      <c r="G155" s="41"/>
      <c r="H155" s="1"/>
    </row>
    <row r="156" ht="15.75" customHeight="1">
      <c r="A156" s="40"/>
      <c r="B156" s="41"/>
      <c r="C156" s="41"/>
      <c r="D156" s="41"/>
      <c r="E156" s="41"/>
      <c r="F156" s="41"/>
      <c r="G156" s="41"/>
      <c r="H156" s="1"/>
    </row>
    <row r="157" ht="15.75" customHeight="1">
      <c r="A157" s="40"/>
      <c r="B157" s="41"/>
      <c r="C157" s="41"/>
      <c r="D157" s="41"/>
      <c r="E157" s="41"/>
      <c r="F157" s="41"/>
      <c r="G157" s="41"/>
      <c r="H157" s="1"/>
    </row>
    <row r="158" ht="15.75" customHeight="1">
      <c r="A158" s="40"/>
      <c r="B158" s="41"/>
      <c r="C158" s="41"/>
      <c r="D158" s="41"/>
      <c r="E158" s="41"/>
      <c r="F158" s="41"/>
      <c r="G158" s="41"/>
      <c r="H158" s="1"/>
    </row>
    <row r="159" ht="15.75" customHeight="1">
      <c r="A159" s="40"/>
      <c r="B159" s="41"/>
      <c r="C159" s="41"/>
      <c r="D159" s="41"/>
      <c r="E159" s="41"/>
      <c r="F159" s="41"/>
      <c r="G159" s="41"/>
      <c r="H159" s="1"/>
    </row>
    <row r="160" ht="15.75" customHeight="1">
      <c r="A160" s="40"/>
      <c r="B160" s="41"/>
      <c r="C160" s="41"/>
      <c r="D160" s="41"/>
      <c r="E160" s="41"/>
      <c r="F160" s="41"/>
      <c r="G160" s="41"/>
      <c r="H160" s="1"/>
    </row>
    <row r="161" ht="15.75" customHeight="1">
      <c r="A161" s="40"/>
      <c r="B161" s="41"/>
      <c r="C161" s="41"/>
      <c r="D161" s="41"/>
      <c r="E161" s="41"/>
      <c r="F161" s="41"/>
      <c r="G161" s="41"/>
      <c r="H161" s="1"/>
    </row>
    <row r="162" ht="15.75" customHeight="1">
      <c r="A162" s="40"/>
      <c r="B162" s="41"/>
      <c r="C162" s="41"/>
      <c r="D162" s="41"/>
      <c r="E162" s="41"/>
      <c r="F162" s="41"/>
      <c r="G162" s="41"/>
      <c r="H162" s="1"/>
    </row>
    <row r="163" ht="15.75" customHeight="1">
      <c r="A163" s="40"/>
      <c r="B163" s="41"/>
      <c r="C163" s="41"/>
      <c r="D163" s="41"/>
      <c r="E163" s="41"/>
      <c r="F163" s="41"/>
      <c r="G163" s="41"/>
      <c r="H163" s="1"/>
    </row>
    <row r="164" ht="15.75" customHeight="1">
      <c r="A164" s="40"/>
      <c r="B164" s="41"/>
      <c r="C164" s="41"/>
      <c r="D164" s="41"/>
      <c r="E164" s="41"/>
      <c r="F164" s="41"/>
      <c r="G164" s="41"/>
      <c r="H164" s="1"/>
    </row>
    <row r="165" ht="15.75" customHeight="1">
      <c r="A165" s="40"/>
      <c r="B165" s="41"/>
      <c r="C165" s="41"/>
      <c r="D165" s="41"/>
      <c r="E165" s="41"/>
      <c r="F165" s="41"/>
      <c r="G165" s="41"/>
      <c r="H165" s="1"/>
    </row>
    <row r="166" ht="15.75" customHeight="1">
      <c r="A166" s="40"/>
      <c r="B166" s="41"/>
      <c r="C166" s="41"/>
      <c r="D166" s="41"/>
      <c r="E166" s="41"/>
      <c r="F166" s="41"/>
      <c r="G166" s="41"/>
      <c r="H166" s="1"/>
    </row>
    <row r="167" ht="15.75" customHeight="1">
      <c r="A167" s="40"/>
      <c r="B167" s="41"/>
      <c r="C167" s="41"/>
      <c r="D167" s="41"/>
      <c r="E167" s="41"/>
      <c r="F167" s="41"/>
      <c r="G167" s="41"/>
      <c r="H167" s="1"/>
    </row>
    <row r="168" ht="15.75" customHeight="1">
      <c r="A168" s="40"/>
      <c r="B168" s="41"/>
      <c r="C168" s="41"/>
      <c r="D168" s="41"/>
      <c r="E168" s="41"/>
      <c r="F168" s="41"/>
      <c r="G168" s="41"/>
      <c r="H168" s="1"/>
    </row>
    <row r="169" ht="15.75" customHeight="1">
      <c r="A169" s="40"/>
      <c r="B169" s="41"/>
      <c r="C169" s="41"/>
      <c r="D169" s="41"/>
      <c r="E169" s="41"/>
      <c r="F169" s="41"/>
      <c r="G169" s="41"/>
      <c r="H169" s="1"/>
    </row>
    <row r="170" ht="15.75" customHeight="1">
      <c r="A170" s="40"/>
      <c r="B170" s="41"/>
      <c r="C170" s="41"/>
      <c r="D170" s="41"/>
      <c r="E170" s="41"/>
      <c r="F170" s="41"/>
      <c r="G170" s="41"/>
      <c r="H170" s="1"/>
    </row>
    <row r="171" ht="15.75" customHeight="1">
      <c r="A171" s="40"/>
      <c r="B171" s="41"/>
      <c r="C171" s="41"/>
      <c r="D171" s="41"/>
      <c r="E171" s="41"/>
      <c r="F171" s="41"/>
      <c r="G171" s="41"/>
      <c r="H171" s="1"/>
    </row>
    <row r="172" ht="15.75" customHeight="1">
      <c r="A172" s="40"/>
      <c r="B172" s="41"/>
      <c r="C172" s="41"/>
      <c r="D172" s="41"/>
      <c r="E172" s="41"/>
      <c r="F172" s="41"/>
      <c r="G172" s="41"/>
      <c r="H172" s="1"/>
    </row>
    <row r="173" ht="15.75" customHeight="1">
      <c r="A173" s="40"/>
      <c r="B173" s="41"/>
      <c r="C173" s="41"/>
      <c r="D173" s="41"/>
      <c r="E173" s="41"/>
      <c r="F173" s="41"/>
      <c r="G173" s="41"/>
      <c r="H173" s="1"/>
    </row>
    <row r="174" ht="15.75" customHeight="1">
      <c r="A174" s="40"/>
      <c r="B174" s="41"/>
      <c r="C174" s="41"/>
      <c r="D174" s="41"/>
      <c r="E174" s="41"/>
      <c r="F174" s="41"/>
      <c r="G174" s="41"/>
      <c r="H174" s="1"/>
    </row>
    <row r="175" ht="15.75" customHeight="1">
      <c r="A175" s="40"/>
      <c r="B175" s="41"/>
      <c r="C175" s="41"/>
      <c r="D175" s="41"/>
      <c r="E175" s="41"/>
      <c r="F175" s="41"/>
      <c r="G175" s="41"/>
      <c r="H175" s="1"/>
    </row>
    <row r="176" ht="15.75" customHeight="1">
      <c r="A176" s="40"/>
      <c r="B176" s="41"/>
      <c r="C176" s="41"/>
      <c r="D176" s="41"/>
      <c r="E176" s="41"/>
      <c r="F176" s="41"/>
      <c r="G176" s="41"/>
      <c r="H176" s="1"/>
    </row>
    <row r="177" ht="15.75" customHeight="1">
      <c r="A177" s="40"/>
      <c r="B177" s="41"/>
      <c r="C177" s="41"/>
      <c r="D177" s="41"/>
      <c r="E177" s="41"/>
      <c r="F177" s="41"/>
      <c r="G177" s="41"/>
      <c r="H177" s="1"/>
    </row>
    <row r="178" ht="15.75" customHeight="1">
      <c r="A178" s="40"/>
      <c r="B178" s="41"/>
      <c r="C178" s="41"/>
      <c r="D178" s="41"/>
      <c r="E178" s="41"/>
      <c r="F178" s="41"/>
      <c r="G178" s="41"/>
      <c r="H178" s="1"/>
    </row>
    <row r="179" ht="15.75" customHeight="1">
      <c r="A179" s="40"/>
      <c r="B179" s="41"/>
      <c r="C179" s="41"/>
      <c r="D179" s="41"/>
      <c r="E179" s="41"/>
      <c r="F179" s="41"/>
      <c r="G179" s="41"/>
      <c r="H179" s="1"/>
    </row>
    <row r="180" ht="15.75" customHeight="1">
      <c r="A180" s="40"/>
      <c r="B180" s="41"/>
      <c r="C180" s="41"/>
      <c r="D180" s="41"/>
      <c r="E180" s="41"/>
      <c r="F180" s="41"/>
      <c r="G180" s="41"/>
      <c r="H180" s="1"/>
    </row>
    <row r="181" ht="15.75" customHeight="1">
      <c r="A181" s="40"/>
      <c r="B181" s="41"/>
      <c r="C181" s="41"/>
      <c r="D181" s="41"/>
      <c r="E181" s="41"/>
      <c r="F181" s="41"/>
      <c r="G181" s="41"/>
      <c r="H181" s="1"/>
    </row>
    <row r="182" ht="15.75" customHeight="1">
      <c r="A182" s="40"/>
      <c r="B182" s="41"/>
      <c r="C182" s="41"/>
      <c r="D182" s="41"/>
      <c r="E182" s="41"/>
      <c r="F182" s="41"/>
      <c r="G182" s="41"/>
      <c r="H182" s="1"/>
    </row>
    <row r="183" ht="15.75" customHeight="1">
      <c r="A183" s="40"/>
      <c r="B183" s="41"/>
      <c r="C183" s="41"/>
      <c r="D183" s="41"/>
      <c r="E183" s="41"/>
      <c r="F183" s="41"/>
      <c r="G183" s="41"/>
      <c r="H183" s="1"/>
    </row>
    <row r="184" ht="15.75" customHeight="1">
      <c r="A184" s="40"/>
      <c r="B184" s="41"/>
      <c r="C184" s="41"/>
      <c r="D184" s="41"/>
      <c r="E184" s="41"/>
      <c r="F184" s="41"/>
      <c r="G184" s="41"/>
      <c r="H184" s="1"/>
    </row>
    <row r="185" ht="15.75" customHeight="1">
      <c r="A185" s="40"/>
      <c r="B185" s="41"/>
      <c r="C185" s="41"/>
      <c r="D185" s="41"/>
      <c r="E185" s="41"/>
      <c r="F185" s="41"/>
      <c r="G185" s="41"/>
      <c r="H185" s="1"/>
    </row>
    <row r="186" ht="15.75" customHeight="1">
      <c r="A186" s="40"/>
      <c r="B186" s="41"/>
      <c r="C186" s="41"/>
      <c r="D186" s="41"/>
      <c r="E186" s="41"/>
      <c r="F186" s="41"/>
      <c r="G186" s="41"/>
      <c r="H186" s="1"/>
    </row>
    <row r="187" ht="15.75" customHeight="1">
      <c r="A187" s="40"/>
      <c r="B187" s="41"/>
      <c r="C187" s="41"/>
      <c r="D187" s="41"/>
      <c r="E187" s="41"/>
      <c r="F187" s="41"/>
      <c r="G187" s="41"/>
      <c r="H187" s="1"/>
    </row>
    <row r="188" ht="15.75" customHeight="1">
      <c r="A188" s="40"/>
      <c r="B188" s="41"/>
      <c r="C188" s="41"/>
      <c r="D188" s="41"/>
      <c r="E188" s="41"/>
      <c r="F188" s="41"/>
      <c r="G188" s="41"/>
      <c r="H188" s="1"/>
    </row>
    <row r="189" ht="15.75" customHeight="1">
      <c r="A189" s="40"/>
      <c r="B189" s="41"/>
      <c r="C189" s="41"/>
      <c r="D189" s="41"/>
      <c r="E189" s="41"/>
      <c r="F189" s="41"/>
      <c r="G189" s="41"/>
      <c r="H189" s="1"/>
    </row>
    <row r="190" ht="15.75" customHeight="1">
      <c r="A190" s="40"/>
      <c r="B190" s="41"/>
      <c r="C190" s="41"/>
      <c r="D190" s="41"/>
      <c r="E190" s="41"/>
      <c r="F190" s="41"/>
      <c r="G190" s="41"/>
      <c r="H190" s="1"/>
    </row>
    <row r="191" ht="15.75" customHeight="1">
      <c r="A191" s="40"/>
      <c r="B191" s="41"/>
      <c r="C191" s="41"/>
      <c r="D191" s="41"/>
      <c r="E191" s="41"/>
      <c r="F191" s="41"/>
      <c r="G191" s="41"/>
      <c r="H191" s="1"/>
    </row>
    <row r="192" ht="15.75" customHeight="1">
      <c r="A192" s="40"/>
      <c r="B192" s="41"/>
      <c r="C192" s="41"/>
      <c r="D192" s="41"/>
      <c r="E192" s="41"/>
      <c r="F192" s="41"/>
      <c r="G192" s="41"/>
      <c r="H192" s="1"/>
    </row>
    <row r="193" ht="15.75" customHeight="1">
      <c r="A193" s="40"/>
      <c r="B193" s="41"/>
      <c r="C193" s="41"/>
      <c r="D193" s="41"/>
      <c r="E193" s="41"/>
      <c r="F193" s="41"/>
      <c r="G193" s="41"/>
      <c r="H193" s="1"/>
    </row>
    <row r="194" ht="15.75" customHeight="1">
      <c r="A194" s="40"/>
      <c r="B194" s="41"/>
      <c r="C194" s="41"/>
      <c r="D194" s="41"/>
      <c r="E194" s="41"/>
      <c r="F194" s="41"/>
      <c r="G194" s="41"/>
      <c r="H194" s="1"/>
    </row>
    <row r="195" ht="15.75" customHeight="1">
      <c r="A195" s="40"/>
      <c r="B195" s="41"/>
      <c r="C195" s="41"/>
      <c r="D195" s="41"/>
      <c r="E195" s="41"/>
      <c r="F195" s="41"/>
      <c r="G195" s="41"/>
      <c r="H195" s="1"/>
    </row>
    <row r="196" ht="15.75" customHeight="1">
      <c r="A196" s="40"/>
      <c r="B196" s="41"/>
      <c r="C196" s="41"/>
      <c r="D196" s="41"/>
      <c r="E196" s="41"/>
      <c r="F196" s="41"/>
      <c r="G196" s="41"/>
      <c r="H196" s="1"/>
    </row>
    <row r="197" ht="15.75" customHeight="1">
      <c r="A197" s="40"/>
      <c r="B197" s="41"/>
      <c r="C197" s="41"/>
      <c r="D197" s="41"/>
      <c r="E197" s="41"/>
      <c r="F197" s="41"/>
      <c r="G197" s="41"/>
      <c r="H197" s="1"/>
    </row>
    <row r="198" ht="15.75" customHeight="1">
      <c r="A198" s="40"/>
      <c r="B198" s="41"/>
      <c r="C198" s="41"/>
      <c r="D198" s="41"/>
      <c r="E198" s="41"/>
      <c r="F198" s="41"/>
      <c r="G198" s="41"/>
      <c r="H198" s="1"/>
    </row>
    <row r="199" ht="15.75" customHeight="1">
      <c r="A199" s="40"/>
      <c r="B199" s="41"/>
      <c r="C199" s="41"/>
      <c r="D199" s="41"/>
      <c r="E199" s="41"/>
      <c r="F199" s="41"/>
      <c r="G199" s="41"/>
      <c r="H199" s="1"/>
    </row>
    <row r="200" ht="15.75" customHeight="1">
      <c r="A200" s="40"/>
      <c r="B200" s="41"/>
      <c r="C200" s="41"/>
      <c r="D200" s="41"/>
      <c r="E200" s="41"/>
      <c r="F200" s="41"/>
      <c r="G200" s="41"/>
      <c r="H200" s="1"/>
    </row>
    <row r="201" ht="15.75" customHeight="1">
      <c r="A201" s="40"/>
      <c r="B201" s="41"/>
      <c r="C201" s="41"/>
      <c r="D201" s="41"/>
      <c r="E201" s="41"/>
      <c r="F201" s="41"/>
      <c r="G201" s="41"/>
      <c r="H201" s="1"/>
    </row>
    <row r="202" ht="15.75" customHeight="1">
      <c r="A202" s="40"/>
      <c r="B202" s="41"/>
      <c r="C202" s="41"/>
      <c r="D202" s="41"/>
      <c r="E202" s="41"/>
      <c r="F202" s="41"/>
      <c r="G202" s="41"/>
      <c r="H202" s="1"/>
    </row>
    <row r="203" ht="15.75" customHeight="1">
      <c r="A203" s="40"/>
      <c r="B203" s="41"/>
      <c r="C203" s="41"/>
      <c r="D203" s="41"/>
      <c r="E203" s="41"/>
      <c r="F203" s="41"/>
      <c r="G203" s="41"/>
      <c r="H203" s="1"/>
    </row>
    <row r="204" ht="15.75" customHeight="1">
      <c r="A204" s="40"/>
      <c r="B204" s="41"/>
      <c r="C204" s="41"/>
      <c r="D204" s="41"/>
      <c r="E204" s="41"/>
      <c r="F204" s="41"/>
      <c r="G204" s="41"/>
      <c r="H204" s="1"/>
    </row>
    <row r="205" ht="15.75" customHeight="1">
      <c r="A205" s="40"/>
      <c r="B205" s="41"/>
      <c r="C205" s="41"/>
      <c r="D205" s="41"/>
      <c r="E205" s="41"/>
      <c r="F205" s="41"/>
      <c r="G205" s="41"/>
      <c r="H205" s="1"/>
    </row>
    <row r="206" ht="15.75" customHeight="1">
      <c r="A206" s="40"/>
      <c r="B206" s="41"/>
      <c r="C206" s="41"/>
      <c r="D206" s="41"/>
      <c r="E206" s="41"/>
      <c r="F206" s="41"/>
      <c r="G206" s="41"/>
      <c r="H206" s="1"/>
    </row>
    <row r="207" ht="15.75" customHeight="1">
      <c r="A207" s="40"/>
      <c r="B207" s="41"/>
      <c r="C207" s="41"/>
      <c r="D207" s="41"/>
      <c r="E207" s="41"/>
      <c r="F207" s="41"/>
      <c r="G207" s="41"/>
      <c r="H207" s="1"/>
    </row>
    <row r="208" ht="15.75" customHeight="1">
      <c r="A208" s="40"/>
      <c r="B208" s="41"/>
      <c r="C208" s="41"/>
      <c r="D208" s="41"/>
      <c r="E208" s="41"/>
      <c r="F208" s="41"/>
      <c r="G208" s="41"/>
      <c r="H208" s="1"/>
    </row>
    <row r="209" ht="15.75" customHeight="1">
      <c r="A209" s="40"/>
      <c r="B209" s="41"/>
      <c r="C209" s="41"/>
      <c r="D209" s="41"/>
      <c r="E209" s="41"/>
      <c r="F209" s="41"/>
      <c r="G209" s="41"/>
      <c r="H209" s="1"/>
    </row>
    <row r="210" ht="15.75" customHeight="1">
      <c r="A210" s="40"/>
      <c r="B210" s="41"/>
      <c r="C210" s="41"/>
      <c r="D210" s="41"/>
      <c r="E210" s="41"/>
      <c r="F210" s="41"/>
      <c r="G210" s="41"/>
      <c r="H210" s="1"/>
    </row>
    <row r="211" ht="15.75" customHeight="1">
      <c r="A211" s="40"/>
      <c r="B211" s="41"/>
      <c r="C211" s="41"/>
      <c r="D211" s="41"/>
      <c r="E211" s="41"/>
      <c r="F211" s="41"/>
      <c r="G211" s="41"/>
      <c r="H211" s="1"/>
    </row>
    <row r="212" ht="15.75" customHeight="1">
      <c r="A212" s="40"/>
      <c r="B212" s="41"/>
      <c r="C212" s="41"/>
      <c r="D212" s="41"/>
      <c r="E212" s="41"/>
      <c r="F212" s="41"/>
      <c r="G212" s="41"/>
      <c r="H212" s="1"/>
    </row>
    <row r="213" ht="15.75" customHeight="1">
      <c r="A213" s="40"/>
      <c r="B213" s="41"/>
      <c r="C213" s="41"/>
      <c r="D213" s="41"/>
      <c r="E213" s="41"/>
      <c r="F213" s="41"/>
      <c r="G213" s="41"/>
      <c r="H213" s="1"/>
    </row>
    <row r="214" ht="15.75" customHeight="1">
      <c r="A214" s="40"/>
      <c r="B214" s="41"/>
      <c r="C214" s="41"/>
      <c r="D214" s="41"/>
      <c r="E214" s="41"/>
      <c r="F214" s="41"/>
      <c r="G214" s="41"/>
      <c r="H214" s="1"/>
    </row>
    <row r="215" ht="15.75" customHeight="1">
      <c r="A215" s="40"/>
      <c r="B215" s="41"/>
      <c r="C215" s="41"/>
      <c r="D215" s="41"/>
      <c r="E215" s="41"/>
      <c r="F215" s="41"/>
      <c r="G215" s="41"/>
      <c r="H215" s="1"/>
    </row>
    <row r="216" ht="15.75" customHeight="1">
      <c r="A216" s="40"/>
      <c r="B216" s="41"/>
      <c r="C216" s="41"/>
      <c r="D216" s="41"/>
      <c r="E216" s="41"/>
      <c r="F216" s="41"/>
      <c r="G216" s="41"/>
      <c r="H216" s="1"/>
    </row>
    <row r="217" ht="15.75" customHeight="1">
      <c r="A217" s="40"/>
      <c r="B217" s="41"/>
      <c r="C217" s="41"/>
      <c r="D217" s="41"/>
      <c r="E217" s="41"/>
      <c r="F217" s="41"/>
      <c r="G217" s="41"/>
      <c r="H217" s="1"/>
    </row>
    <row r="218" ht="15.75" customHeight="1">
      <c r="A218" s="40"/>
      <c r="B218" s="41"/>
      <c r="C218" s="41"/>
      <c r="D218" s="41"/>
      <c r="E218" s="41"/>
      <c r="F218" s="41"/>
      <c r="G218" s="41"/>
      <c r="H218" s="1"/>
    </row>
    <row r="219" ht="15.75" customHeight="1">
      <c r="A219" s="40"/>
      <c r="B219" s="41"/>
      <c r="C219" s="41"/>
      <c r="D219" s="41"/>
      <c r="E219" s="41"/>
      <c r="F219" s="41"/>
      <c r="G219" s="41"/>
      <c r="H219" s="1"/>
    </row>
    <row r="220" ht="15.75" customHeight="1">
      <c r="A220" s="40"/>
      <c r="B220" s="41"/>
      <c r="C220" s="41"/>
      <c r="D220" s="41"/>
      <c r="E220" s="41"/>
      <c r="F220" s="41"/>
      <c r="G220" s="41"/>
      <c r="H220" s="1"/>
    </row>
    <row r="221" ht="15.75" customHeight="1">
      <c r="A221" s="40"/>
      <c r="B221" s="41"/>
      <c r="C221" s="41"/>
      <c r="D221" s="41"/>
      <c r="E221" s="41"/>
      <c r="F221" s="41"/>
      <c r="G221" s="41"/>
      <c r="H221" s="1"/>
    </row>
    <row r="222" ht="15.75" customHeight="1">
      <c r="A222" s="40"/>
      <c r="B222" s="41"/>
      <c r="C222" s="41"/>
      <c r="D222" s="41"/>
      <c r="E222" s="41"/>
      <c r="F222" s="41"/>
      <c r="G222" s="41"/>
      <c r="H222" s="1"/>
    </row>
    <row r="223" ht="15.75" customHeight="1">
      <c r="A223" s="40"/>
      <c r="B223" s="41"/>
      <c r="C223" s="41"/>
      <c r="D223" s="41"/>
      <c r="E223" s="41"/>
      <c r="F223" s="41"/>
      <c r="G223" s="41"/>
      <c r="H223" s="1"/>
    </row>
    <row r="224" ht="15.75" customHeight="1">
      <c r="A224" s="40"/>
      <c r="B224" s="41"/>
      <c r="C224" s="41"/>
      <c r="D224" s="41"/>
      <c r="E224" s="41"/>
      <c r="F224" s="41"/>
      <c r="G224" s="41"/>
      <c r="H224" s="1"/>
    </row>
    <row r="225" ht="15.75" customHeight="1">
      <c r="A225" s="40"/>
      <c r="B225" s="41"/>
      <c r="C225" s="41"/>
      <c r="D225" s="41"/>
      <c r="E225" s="41"/>
      <c r="F225" s="41"/>
      <c r="G225" s="41"/>
      <c r="H225" s="1"/>
    </row>
    <row r="226" ht="15.75" customHeight="1">
      <c r="A226" s="40"/>
      <c r="B226" s="41"/>
      <c r="C226" s="41"/>
      <c r="D226" s="41"/>
      <c r="E226" s="41"/>
      <c r="F226" s="41"/>
      <c r="G226" s="41"/>
      <c r="H226" s="1"/>
    </row>
    <row r="227" ht="15.75" customHeight="1">
      <c r="A227" s="40"/>
      <c r="B227" s="41"/>
      <c r="C227" s="41"/>
      <c r="D227" s="41"/>
      <c r="E227" s="41"/>
      <c r="F227" s="41"/>
      <c r="G227" s="41"/>
      <c r="H227" s="1"/>
    </row>
    <row r="228" ht="15.75" customHeight="1">
      <c r="A228" s="40"/>
      <c r="B228" s="41"/>
      <c r="C228" s="41"/>
      <c r="D228" s="41"/>
      <c r="E228" s="41"/>
      <c r="F228" s="41"/>
      <c r="G228" s="41"/>
      <c r="H228" s="1"/>
    </row>
    <row r="229" ht="15.75" customHeight="1">
      <c r="A229" s="40"/>
      <c r="B229" s="41"/>
      <c r="C229" s="41"/>
      <c r="D229" s="41"/>
      <c r="E229" s="41"/>
      <c r="F229" s="41"/>
      <c r="G229" s="41"/>
      <c r="H229" s="1"/>
    </row>
    <row r="230" ht="15.75" customHeight="1">
      <c r="A230" s="40"/>
      <c r="B230" s="41"/>
      <c r="C230" s="41"/>
      <c r="D230" s="41"/>
      <c r="E230" s="41"/>
      <c r="F230" s="41"/>
      <c r="G230" s="41"/>
      <c r="H230" s="1"/>
    </row>
    <row r="231" ht="15.75" customHeight="1">
      <c r="A231" s="40"/>
      <c r="B231" s="41"/>
      <c r="C231" s="41"/>
      <c r="D231" s="41"/>
      <c r="E231" s="41"/>
      <c r="F231" s="41"/>
      <c r="G231" s="41"/>
      <c r="H231" s="1"/>
    </row>
    <row r="232" ht="15.75" customHeight="1">
      <c r="A232" s="40"/>
      <c r="B232" s="41"/>
      <c r="C232" s="41"/>
      <c r="D232" s="41"/>
      <c r="E232" s="41"/>
      <c r="F232" s="41"/>
      <c r="G232" s="41"/>
      <c r="H232" s="1"/>
    </row>
    <row r="233" ht="15.75" customHeight="1">
      <c r="A233" s="40"/>
      <c r="B233" s="41"/>
      <c r="C233" s="41"/>
      <c r="D233" s="41"/>
      <c r="E233" s="41"/>
      <c r="F233" s="41"/>
      <c r="G233" s="41"/>
      <c r="H233" s="1"/>
    </row>
    <row r="234" ht="15.75" customHeight="1">
      <c r="A234" s="40"/>
      <c r="B234" s="41"/>
      <c r="C234" s="41"/>
      <c r="D234" s="41"/>
      <c r="E234" s="41"/>
      <c r="F234" s="41"/>
      <c r="G234" s="41"/>
      <c r="H234" s="1"/>
    </row>
    <row r="235" ht="15.75" customHeight="1">
      <c r="A235" s="40"/>
      <c r="B235" s="41"/>
      <c r="C235" s="41"/>
      <c r="D235" s="41"/>
      <c r="E235" s="41"/>
      <c r="F235" s="41"/>
      <c r="G235" s="41"/>
      <c r="H235" s="1"/>
    </row>
    <row r="236" ht="15.75" customHeight="1">
      <c r="A236" s="40"/>
      <c r="B236" s="41"/>
      <c r="C236" s="41"/>
      <c r="D236" s="41"/>
      <c r="E236" s="41"/>
      <c r="F236" s="41"/>
      <c r="G236" s="41"/>
      <c r="H236" s="1"/>
    </row>
    <row r="237" ht="15.75" customHeight="1">
      <c r="A237" s="40"/>
      <c r="B237" s="41"/>
      <c r="C237" s="41"/>
      <c r="D237" s="41"/>
      <c r="E237" s="41"/>
      <c r="F237" s="41"/>
      <c r="G237" s="41"/>
      <c r="H237" s="1"/>
    </row>
    <row r="238" ht="15.75" customHeight="1">
      <c r="A238" s="40"/>
      <c r="B238" s="41"/>
      <c r="C238" s="41"/>
      <c r="D238" s="41"/>
      <c r="E238" s="41"/>
      <c r="F238" s="41"/>
      <c r="G238" s="41"/>
      <c r="H238" s="1"/>
    </row>
    <row r="239" ht="15.75" customHeight="1">
      <c r="A239" s="40"/>
      <c r="B239" s="41"/>
      <c r="C239" s="41"/>
      <c r="D239" s="41"/>
      <c r="E239" s="41"/>
      <c r="F239" s="41"/>
      <c r="G239" s="41"/>
      <c r="H239" s="1"/>
    </row>
    <row r="240" ht="15.75" customHeight="1">
      <c r="A240" s="40"/>
      <c r="B240" s="41"/>
      <c r="C240" s="41"/>
      <c r="D240" s="41"/>
      <c r="E240" s="41"/>
      <c r="F240" s="41"/>
      <c r="G240" s="41"/>
      <c r="H240" s="1"/>
    </row>
    <row r="241" ht="15.75" customHeight="1">
      <c r="A241" s="40"/>
      <c r="B241" s="41"/>
      <c r="C241" s="41"/>
      <c r="D241" s="41"/>
      <c r="E241" s="41"/>
      <c r="F241" s="41"/>
      <c r="G241" s="41"/>
      <c r="H241" s="1"/>
    </row>
    <row r="242" ht="15.75" customHeight="1">
      <c r="A242" s="40"/>
      <c r="B242" s="41"/>
      <c r="C242" s="41"/>
      <c r="D242" s="41"/>
      <c r="E242" s="41"/>
      <c r="F242" s="41"/>
      <c r="G242" s="41"/>
      <c r="H242" s="1"/>
    </row>
    <row r="243" ht="15.75" customHeight="1">
      <c r="A243" s="40"/>
      <c r="B243" s="41"/>
      <c r="C243" s="41"/>
      <c r="D243" s="41"/>
      <c r="E243" s="41"/>
      <c r="F243" s="41"/>
      <c r="G243" s="41"/>
      <c r="H243" s="1"/>
    </row>
    <row r="244" ht="15.75" customHeight="1">
      <c r="A244" s="40"/>
      <c r="B244" s="41"/>
      <c r="C244" s="41"/>
      <c r="D244" s="41"/>
      <c r="E244" s="41"/>
      <c r="F244" s="41"/>
      <c r="G244" s="41"/>
      <c r="H244" s="1"/>
    </row>
    <row r="245" ht="15.75" customHeight="1">
      <c r="A245" s="40"/>
      <c r="B245" s="41"/>
      <c r="C245" s="41"/>
      <c r="D245" s="41"/>
      <c r="E245" s="41"/>
      <c r="F245" s="41"/>
      <c r="G245" s="41"/>
      <c r="H245" s="1"/>
    </row>
    <row r="246" ht="15.75" customHeight="1">
      <c r="A246" s="40"/>
      <c r="B246" s="41"/>
      <c r="C246" s="41"/>
      <c r="D246" s="41"/>
      <c r="E246" s="41"/>
      <c r="F246" s="41"/>
      <c r="G246" s="41"/>
      <c r="H246" s="1"/>
    </row>
    <row r="247" ht="15.75" customHeight="1">
      <c r="A247" s="40"/>
      <c r="B247" s="41"/>
      <c r="C247" s="41"/>
      <c r="D247" s="41"/>
      <c r="E247" s="41"/>
      <c r="F247" s="41"/>
      <c r="G247" s="41"/>
      <c r="H247" s="1"/>
    </row>
    <row r="248" ht="15.75" customHeight="1">
      <c r="A248" s="40"/>
      <c r="B248" s="41"/>
      <c r="C248" s="41"/>
      <c r="D248" s="41"/>
      <c r="E248" s="41"/>
      <c r="F248" s="41"/>
      <c r="G248" s="41"/>
      <c r="H248" s="1"/>
    </row>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A2:H2"/>
    <mergeCell ref="A4:H4"/>
    <mergeCell ref="A5:H5"/>
    <mergeCell ref="A6:H6"/>
    <mergeCell ref="A7:H7"/>
    <mergeCell ref="A48:H48"/>
  </mergeCells>
  <hyperlinks>
    <hyperlink r:id="rId1" ref="F10"/>
  </hyperlinks>
  <printOptions/>
  <pageMargins bottom="0.75" footer="0.0" header="0.0" left="0.7" right="0.7" top="0.75"/>
  <pageSetup orientation="landscape"/>
  <drawing r:id="rId2"/>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7.43"/>
    <col customWidth="1" min="3" max="3" width="12.14"/>
    <col customWidth="1" min="4" max="5" width="14.71"/>
    <col customWidth="1" min="6" max="6" width="26.43"/>
    <col customWidth="1" min="7" max="7" width="19.29"/>
    <col customWidth="1" min="8" max="8" width="8.86"/>
    <col customWidth="1" min="9" max="9" width="11.14"/>
    <col customWidth="1" min="10" max="26" width="8.0"/>
  </cols>
  <sheetData>
    <row r="1">
      <c r="A1" s="40"/>
      <c r="B1" s="41"/>
      <c r="C1" s="41"/>
      <c r="D1" s="41"/>
      <c r="E1" s="41"/>
      <c r="F1" s="1"/>
      <c r="G1" s="1"/>
    </row>
    <row r="2">
      <c r="A2" s="175" t="s">
        <v>5081</v>
      </c>
      <c r="B2" s="44"/>
      <c r="C2" s="44"/>
      <c r="D2" s="44"/>
      <c r="E2" s="44"/>
      <c r="F2" s="44"/>
      <c r="G2" s="44"/>
      <c r="H2" s="45"/>
      <c r="I2" s="177"/>
      <c r="J2" s="177"/>
      <c r="K2" s="177"/>
      <c r="L2" s="177"/>
      <c r="M2" s="177"/>
      <c r="N2" s="177"/>
      <c r="O2" s="177"/>
      <c r="P2" s="177"/>
      <c r="Q2" s="177"/>
      <c r="R2" s="177"/>
      <c r="S2" s="177"/>
      <c r="T2" s="177"/>
      <c r="U2" s="177"/>
      <c r="V2" s="177"/>
      <c r="W2" s="177"/>
      <c r="X2" s="177"/>
      <c r="Y2" s="177"/>
      <c r="Z2" s="177"/>
    </row>
    <row r="3">
      <c r="A3" s="220"/>
      <c r="B3" s="220"/>
      <c r="C3" s="220"/>
      <c r="D3" s="220"/>
      <c r="E3" s="220"/>
      <c r="F3" s="220"/>
      <c r="G3" s="176"/>
      <c r="H3" s="177"/>
      <c r="I3" s="177"/>
      <c r="J3" s="177"/>
      <c r="K3" s="177"/>
      <c r="L3" s="177"/>
      <c r="M3" s="177"/>
      <c r="N3" s="177"/>
      <c r="O3" s="177"/>
      <c r="P3" s="177"/>
      <c r="Q3" s="177"/>
      <c r="R3" s="177"/>
      <c r="S3" s="177"/>
      <c r="T3" s="177"/>
      <c r="U3" s="177"/>
      <c r="V3" s="177"/>
      <c r="W3" s="177"/>
      <c r="X3" s="177"/>
      <c r="Y3" s="177"/>
      <c r="Z3" s="177"/>
    </row>
    <row r="4">
      <c r="A4" s="49" t="s">
        <v>5082</v>
      </c>
      <c r="B4" s="44"/>
      <c r="C4" s="44"/>
      <c r="D4" s="44"/>
      <c r="E4" s="44"/>
      <c r="F4" s="44"/>
      <c r="G4" s="44"/>
      <c r="H4" s="45"/>
      <c r="I4" s="177"/>
      <c r="J4" s="177"/>
      <c r="K4" s="177"/>
      <c r="L4" s="177"/>
      <c r="M4" s="177"/>
      <c r="N4" s="177"/>
      <c r="O4" s="177"/>
      <c r="P4" s="177"/>
      <c r="Q4" s="177"/>
      <c r="R4" s="177"/>
      <c r="S4" s="177"/>
      <c r="T4" s="177"/>
      <c r="U4" s="177"/>
      <c r="V4" s="177"/>
      <c r="W4" s="177"/>
      <c r="X4" s="177"/>
      <c r="Y4" s="177"/>
      <c r="Z4" s="177"/>
    </row>
    <row r="5">
      <c r="A5" s="49" t="s">
        <v>5083</v>
      </c>
      <c r="B5" s="44"/>
      <c r="C5" s="44"/>
      <c r="D5" s="44"/>
      <c r="E5" s="44"/>
      <c r="F5" s="44"/>
      <c r="G5" s="44"/>
      <c r="H5" s="45"/>
      <c r="I5" s="177"/>
      <c r="J5" s="177"/>
      <c r="K5" s="177"/>
      <c r="L5" s="177"/>
      <c r="M5" s="177"/>
      <c r="N5" s="177"/>
      <c r="O5" s="177"/>
      <c r="P5" s="177"/>
      <c r="Q5" s="177"/>
      <c r="R5" s="177"/>
      <c r="S5" s="177"/>
      <c r="T5" s="177"/>
      <c r="U5" s="177"/>
      <c r="V5" s="177"/>
      <c r="W5" s="177"/>
      <c r="X5" s="177"/>
      <c r="Y5" s="177"/>
      <c r="Z5" s="177"/>
    </row>
    <row r="6" ht="15.75" customHeight="1">
      <c r="A6" s="49" t="s">
        <v>5084</v>
      </c>
      <c r="B6" s="44"/>
      <c r="C6" s="44"/>
      <c r="D6" s="44"/>
      <c r="E6" s="44"/>
      <c r="F6" s="44"/>
      <c r="G6" s="44"/>
      <c r="H6" s="45"/>
      <c r="I6" s="177"/>
      <c r="J6" s="177"/>
      <c r="K6" s="177"/>
      <c r="L6" s="177"/>
      <c r="M6" s="177"/>
      <c r="N6" s="177"/>
      <c r="O6" s="177"/>
      <c r="P6" s="177"/>
      <c r="Q6" s="177"/>
      <c r="R6" s="177"/>
      <c r="S6" s="177"/>
      <c r="T6" s="177"/>
      <c r="U6" s="177"/>
      <c r="V6" s="177"/>
      <c r="W6" s="177"/>
      <c r="X6" s="177"/>
      <c r="Y6" s="177"/>
      <c r="Z6" s="177"/>
    </row>
    <row r="7" ht="15.75" customHeight="1">
      <c r="A7" s="49" t="s">
        <v>5085</v>
      </c>
      <c r="B7" s="44"/>
      <c r="C7" s="44"/>
      <c r="D7" s="44"/>
      <c r="E7" s="44"/>
      <c r="F7" s="44"/>
      <c r="G7" s="44"/>
      <c r="H7" s="45"/>
      <c r="I7" s="177"/>
      <c r="J7" s="177"/>
      <c r="K7" s="177"/>
      <c r="L7" s="177"/>
      <c r="M7" s="177"/>
      <c r="N7" s="177"/>
      <c r="O7" s="177"/>
      <c r="P7" s="177"/>
      <c r="Q7" s="177"/>
      <c r="R7" s="177"/>
      <c r="S7" s="177"/>
      <c r="T7" s="177"/>
      <c r="U7" s="177"/>
      <c r="V7" s="177"/>
      <c r="W7" s="177"/>
      <c r="X7" s="177"/>
      <c r="Y7" s="177"/>
      <c r="Z7" s="177"/>
    </row>
    <row r="8" ht="13.5" customHeight="1">
      <c r="A8" s="49" t="s">
        <v>5086</v>
      </c>
      <c r="B8" s="44"/>
      <c r="C8" s="44"/>
      <c r="D8" s="44"/>
      <c r="E8" s="44"/>
      <c r="F8" s="44"/>
      <c r="G8" s="44"/>
      <c r="H8" s="45"/>
      <c r="I8" s="177"/>
      <c r="J8" s="177"/>
      <c r="K8" s="177"/>
      <c r="L8" s="177"/>
      <c r="M8" s="177"/>
      <c r="N8" s="177"/>
      <c r="O8" s="177"/>
      <c r="P8" s="177"/>
      <c r="Q8" s="177"/>
      <c r="R8" s="177"/>
      <c r="S8" s="177"/>
      <c r="T8" s="177"/>
      <c r="U8" s="177"/>
      <c r="V8" s="177"/>
      <c r="W8" s="177"/>
      <c r="X8" s="177"/>
      <c r="Y8" s="177"/>
      <c r="Z8" s="177"/>
    </row>
    <row r="9" ht="13.5" customHeight="1">
      <c r="A9" s="49" t="s">
        <v>5087</v>
      </c>
      <c r="B9" s="44"/>
      <c r="C9" s="44"/>
      <c r="D9" s="44"/>
      <c r="E9" s="44"/>
      <c r="F9" s="44"/>
      <c r="G9" s="44"/>
      <c r="H9" s="45"/>
      <c r="I9" s="177"/>
      <c r="J9" s="177"/>
      <c r="K9" s="177"/>
      <c r="L9" s="177"/>
      <c r="M9" s="177"/>
      <c r="N9" s="177"/>
      <c r="O9" s="177"/>
      <c r="P9" s="177"/>
      <c r="Q9" s="177"/>
      <c r="R9" s="177"/>
      <c r="S9" s="177"/>
      <c r="T9" s="177"/>
      <c r="U9" s="177"/>
      <c r="V9" s="177"/>
      <c r="W9" s="177"/>
      <c r="X9" s="177"/>
      <c r="Y9" s="177"/>
      <c r="Z9" s="177"/>
    </row>
    <row r="10" ht="14.25" customHeight="1">
      <c r="A10" s="49" t="s">
        <v>5088</v>
      </c>
      <c r="B10" s="44"/>
      <c r="C10" s="44"/>
      <c r="D10" s="44"/>
      <c r="E10" s="44"/>
      <c r="F10" s="44"/>
      <c r="G10" s="44"/>
      <c r="H10" s="45"/>
      <c r="I10" s="177"/>
      <c r="J10" s="177"/>
      <c r="K10" s="177"/>
      <c r="L10" s="177"/>
      <c r="M10" s="177"/>
      <c r="N10" s="177"/>
      <c r="O10" s="177"/>
      <c r="P10" s="177"/>
      <c r="Q10" s="177"/>
      <c r="R10" s="177"/>
      <c r="S10" s="177"/>
      <c r="T10" s="177"/>
      <c r="U10" s="177"/>
      <c r="V10" s="177"/>
      <c r="W10" s="177"/>
      <c r="X10" s="177"/>
      <c r="Y10" s="177"/>
      <c r="Z10" s="177"/>
    </row>
    <row r="11" ht="33.75" customHeight="1">
      <c r="A11" s="645" t="s">
        <v>5089</v>
      </c>
      <c r="B11" s="44"/>
      <c r="C11" s="44"/>
      <c r="D11" s="44"/>
      <c r="E11" s="44"/>
      <c r="F11" s="44"/>
      <c r="G11" s="44"/>
      <c r="H11" s="45"/>
      <c r="I11" s="177"/>
      <c r="J11" s="177"/>
      <c r="K11" s="177"/>
      <c r="L11" s="177"/>
      <c r="M11" s="177"/>
      <c r="N11" s="177"/>
      <c r="O11" s="177"/>
      <c r="P11" s="177"/>
      <c r="Q11" s="177"/>
      <c r="R11" s="177"/>
      <c r="S11" s="177"/>
      <c r="T11" s="177"/>
      <c r="U11" s="177"/>
      <c r="V11" s="177"/>
      <c r="W11" s="177"/>
      <c r="X11" s="177"/>
      <c r="Y11" s="177"/>
      <c r="Z11" s="177"/>
    </row>
    <row r="12">
      <c r="A12" s="53"/>
      <c r="B12" s="54"/>
      <c r="C12" s="54"/>
      <c r="D12" s="54"/>
      <c r="E12" s="54"/>
      <c r="F12" s="53"/>
      <c r="G12" s="176"/>
      <c r="H12" s="177"/>
      <c r="I12" s="177"/>
      <c r="J12" s="177"/>
      <c r="K12" s="177"/>
      <c r="L12" s="177"/>
      <c r="M12" s="177"/>
      <c r="N12" s="177"/>
      <c r="O12" s="177"/>
      <c r="P12" s="177"/>
      <c r="Q12" s="177"/>
      <c r="R12" s="177"/>
      <c r="S12" s="177"/>
      <c r="T12" s="177"/>
      <c r="U12" s="177"/>
      <c r="V12" s="177"/>
      <c r="W12" s="177"/>
      <c r="X12" s="177"/>
      <c r="Y12" s="177"/>
      <c r="Z12" s="177"/>
    </row>
    <row r="13" ht="45.0" customHeight="1">
      <c r="A13" s="197" t="s">
        <v>6</v>
      </c>
      <c r="B13" s="198" t="s">
        <v>7</v>
      </c>
      <c r="C13" s="197" t="s">
        <v>5090</v>
      </c>
      <c r="D13" s="525" t="s">
        <v>5091</v>
      </c>
      <c r="E13" s="59" t="s">
        <v>5092</v>
      </c>
      <c r="F13" s="197" t="s">
        <v>5093</v>
      </c>
      <c r="G13" s="197" t="s">
        <v>4204</v>
      </c>
      <c r="H13" s="197" t="s">
        <v>139</v>
      </c>
      <c r="I13" s="180" t="s">
        <v>140</v>
      </c>
    </row>
    <row r="14">
      <c r="A14" s="67"/>
      <c r="B14" s="65"/>
      <c r="C14" s="65"/>
      <c r="D14" s="87"/>
      <c r="E14" s="87"/>
      <c r="F14" s="87"/>
      <c r="G14" s="634"/>
      <c r="H14" s="186"/>
    </row>
    <row r="15">
      <c r="A15" s="66"/>
      <c r="B15" s="82"/>
      <c r="C15" s="405"/>
      <c r="D15" s="142"/>
      <c r="E15" s="142"/>
      <c r="F15" s="142"/>
      <c r="G15" s="637"/>
      <c r="H15" s="186"/>
    </row>
    <row r="16">
      <c r="A16" s="66"/>
      <c r="B16" s="82"/>
      <c r="C16" s="405"/>
      <c r="D16" s="87"/>
      <c r="E16" s="87"/>
      <c r="F16" s="87"/>
      <c r="G16" s="184"/>
      <c r="H16" s="186"/>
    </row>
    <row r="17">
      <c r="A17" s="66"/>
      <c r="B17" s="82"/>
      <c r="C17" s="405"/>
      <c r="D17" s="87"/>
      <c r="E17" s="87"/>
      <c r="F17" s="87"/>
      <c r="G17" s="184"/>
      <c r="H17" s="186"/>
    </row>
    <row r="18">
      <c r="A18" s="66"/>
      <c r="B18" s="82"/>
      <c r="C18" s="405"/>
      <c r="D18" s="405"/>
      <c r="E18" s="405"/>
      <c r="F18" s="405"/>
      <c r="G18" s="644"/>
      <c r="H18" s="186"/>
    </row>
    <row r="19">
      <c r="A19" s="66"/>
      <c r="B19" s="82"/>
      <c r="C19" s="405"/>
      <c r="D19" s="405"/>
      <c r="E19" s="405"/>
      <c r="F19" s="405"/>
      <c r="G19" s="644"/>
      <c r="H19" s="186"/>
    </row>
    <row r="20">
      <c r="A20" s="46" t="s">
        <v>98</v>
      </c>
      <c r="B20" s="41"/>
      <c r="C20" s="41"/>
      <c r="D20" s="41"/>
      <c r="E20" s="41"/>
      <c r="F20" s="41"/>
      <c r="H20" s="427">
        <f>SUM(H14:H19)</f>
        <v>0</v>
      </c>
    </row>
    <row r="21" ht="15.75" customHeight="1">
      <c r="A21" s="40"/>
      <c r="B21" s="41"/>
      <c r="C21" s="41"/>
      <c r="D21" s="41"/>
      <c r="E21" s="41"/>
      <c r="F21" s="41"/>
      <c r="G21" s="41"/>
      <c r="H21" s="1"/>
    </row>
    <row r="22" ht="15.75" customHeight="1">
      <c r="A22" s="428" t="s">
        <v>819</v>
      </c>
      <c r="B22" s="173"/>
      <c r="C22" s="173"/>
      <c r="D22" s="173"/>
      <c r="E22" s="173"/>
      <c r="F22" s="173"/>
      <c r="G22" s="173"/>
      <c r="H22" s="173"/>
    </row>
    <row r="23" ht="15.75" customHeight="1">
      <c r="A23" s="40"/>
      <c r="B23" s="41"/>
      <c r="C23" s="41"/>
      <c r="D23" s="41"/>
      <c r="E23" s="41"/>
      <c r="F23" s="41"/>
      <c r="G23" s="41"/>
      <c r="H23" s="1"/>
    </row>
    <row r="24" ht="15.75" customHeight="1">
      <c r="A24" s="40"/>
      <c r="B24" s="41"/>
      <c r="C24" s="41"/>
      <c r="D24" s="41"/>
      <c r="E24" s="41"/>
      <c r="F24" s="1"/>
      <c r="G24" s="1"/>
    </row>
    <row r="25" ht="15.75" customHeight="1">
      <c r="A25" s="40"/>
      <c r="B25" s="41"/>
      <c r="C25" s="41"/>
      <c r="D25" s="41"/>
      <c r="E25" s="41"/>
      <c r="F25" s="1"/>
      <c r="G25" s="1"/>
    </row>
    <row r="26" ht="15.75" customHeight="1">
      <c r="A26" s="40"/>
      <c r="B26" s="41"/>
      <c r="C26" s="41"/>
      <c r="D26" s="41"/>
      <c r="E26" s="41"/>
      <c r="F26" s="1"/>
      <c r="G26" s="1"/>
    </row>
    <row r="27" ht="15.75" customHeight="1">
      <c r="A27" s="40"/>
      <c r="B27" s="41"/>
      <c r="C27" s="41"/>
      <c r="D27" s="41"/>
      <c r="E27" s="41"/>
      <c r="F27" s="1"/>
      <c r="G27" s="1"/>
    </row>
    <row r="28" ht="15.75" customHeight="1">
      <c r="A28" s="40"/>
      <c r="B28" s="41"/>
      <c r="C28" s="41"/>
      <c r="D28" s="41"/>
      <c r="E28" s="41"/>
      <c r="F28" s="1"/>
      <c r="G28" s="1"/>
    </row>
    <row r="29" ht="15.75" customHeight="1">
      <c r="A29" s="40"/>
      <c r="B29" s="41"/>
      <c r="C29" s="41"/>
      <c r="D29" s="41"/>
      <c r="E29" s="41"/>
      <c r="F29" s="1"/>
      <c r="G29" s="1"/>
    </row>
    <row r="30" ht="15.75" customHeight="1">
      <c r="A30" s="40"/>
      <c r="B30" s="41"/>
      <c r="C30" s="41"/>
      <c r="D30" s="41"/>
      <c r="E30" s="41"/>
      <c r="F30" s="1"/>
      <c r="G30" s="1"/>
    </row>
    <row r="31" ht="15.75" customHeight="1">
      <c r="A31" s="40"/>
      <c r="B31" s="41"/>
      <c r="C31" s="41"/>
      <c r="D31" s="41"/>
      <c r="E31" s="41"/>
      <c r="F31" s="1"/>
      <c r="G31" s="1"/>
    </row>
    <row r="32" ht="15.75" customHeight="1">
      <c r="A32" s="40"/>
      <c r="B32" s="41"/>
      <c r="C32" s="41"/>
      <c r="D32" s="41"/>
      <c r="E32" s="41"/>
      <c r="F32" s="1"/>
      <c r="G32" s="1"/>
    </row>
    <row r="33" ht="15.75" customHeight="1">
      <c r="A33" s="40"/>
      <c r="B33" s="41"/>
      <c r="C33" s="41"/>
      <c r="D33" s="41"/>
      <c r="E33" s="41"/>
      <c r="F33" s="1"/>
      <c r="G33" s="1"/>
    </row>
    <row r="34" ht="15.75" customHeight="1">
      <c r="A34" s="40"/>
      <c r="B34" s="41"/>
      <c r="C34" s="41"/>
      <c r="D34" s="41"/>
      <c r="E34" s="41"/>
      <c r="F34" s="1"/>
      <c r="G34" s="1"/>
    </row>
    <row r="35" ht="15.75" customHeight="1">
      <c r="A35" s="40"/>
      <c r="B35" s="41"/>
      <c r="C35" s="41"/>
      <c r="D35" s="41"/>
      <c r="E35" s="41"/>
      <c r="F35" s="1"/>
      <c r="G35" s="1"/>
    </row>
    <row r="36" ht="15.75" customHeight="1">
      <c r="A36" s="40"/>
      <c r="B36" s="41"/>
      <c r="C36" s="41"/>
      <c r="D36" s="41"/>
      <c r="E36" s="41"/>
      <c r="F36" s="1"/>
      <c r="G36" s="1"/>
    </row>
    <row r="37" ht="15.75" customHeight="1">
      <c r="A37" s="40"/>
      <c r="B37" s="41"/>
      <c r="C37" s="41"/>
      <c r="D37" s="41"/>
      <c r="E37" s="41"/>
      <c r="F37" s="1"/>
      <c r="G37" s="1"/>
    </row>
    <row r="38" ht="15.75" customHeight="1">
      <c r="A38" s="40"/>
      <c r="B38" s="41"/>
      <c r="C38" s="41"/>
      <c r="D38" s="41"/>
      <c r="E38" s="41"/>
      <c r="F38" s="1"/>
      <c r="G38" s="1"/>
    </row>
    <row r="39" ht="15.75" customHeight="1">
      <c r="A39" s="40"/>
      <c r="B39" s="41"/>
      <c r="C39" s="41"/>
      <c r="D39" s="41"/>
      <c r="E39" s="41"/>
      <c r="F39" s="1"/>
      <c r="G39" s="1"/>
    </row>
    <row r="40" ht="15.75" customHeight="1">
      <c r="A40" s="40"/>
      <c r="B40" s="41"/>
      <c r="C40" s="41"/>
      <c r="D40" s="41"/>
      <c r="E40" s="41"/>
      <c r="F40" s="1"/>
      <c r="G40" s="1"/>
    </row>
    <row r="41" ht="15.75" customHeight="1">
      <c r="A41" s="40"/>
      <c r="B41" s="41"/>
      <c r="C41" s="41"/>
      <c r="D41" s="41"/>
      <c r="E41" s="41"/>
      <c r="F41" s="1"/>
      <c r="G41" s="1"/>
    </row>
    <row r="42" ht="15.75" customHeight="1">
      <c r="A42" s="40"/>
      <c r="B42" s="41"/>
      <c r="C42" s="41"/>
      <c r="D42" s="41"/>
      <c r="E42" s="41"/>
      <c r="F42" s="1"/>
      <c r="G42" s="1"/>
    </row>
    <row r="43" ht="15.75" customHeight="1">
      <c r="A43" s="40"/>
      <c r="B43" s="41"/>
      <c r="C43" s="41"/>
      <c r="D43" s="41"/>
      <c r="E43" s="41"/>
      <c r="F43" s="1"/>
      <c r="G43" s="1"/>
    </row>
    <row r="44" ht="15.75" customHeight="1">
      <c r="A44" s="40"/>
      <c r="B44" s="41"/>
      <c r="C44" s="41"/>
      <c r="D44" s="41"/>
      <c r="E44" s="41"/>
      <c r="F44" s="1"/>
      <c r="G44" s="1"/>
    </row>
    <row r="45" ht="15.75" customHeight="1">
      <c r="A45" s="40"/>
      <c r="B45" s="41"/>
      <c r="C45" s="41"/>
      <c r="D45" s="41"/>
      <c r="E45" s="41"/>
      <c r="F45" s="1"/>
      <c r="G45" s="1"/>
    </row>
    <row r="46" ht="15.75" customHeight="1">
      <c r="A46" s="40"/>
      <c r="B46" s="41"/>
      <c r="C46" s="41"/>
      <c r="D46" s="41"/>
      <c r="E46" s="41"/>
      <c r="F46" s="1"/>
      <c r="G46" s="1"/>
    </row>
    <row r="47" ht="15.75" customHeight="1">
      <c r="A47" s="40"/>
      <c r="B47" s="41"/>
      <c r="C47" s="41"/>
      <c r="D47" s="41"/>
      <c r="E47" s="41"/>
      <c r="F47" s="1"/>
      <c r="G47" s="1"/>
    </row>
    <row r="48" ht="15.75" customHeight="1">
      <c r="A48" s="40"/>
      <c r="B48" s="41"/>
      <c r="C48" s="41"/>
      <c r="D48" s="41"/>
      <c r="E48" s="41"/>
      <c r="F48" s="1"/>
      <c r="G48" s="1"/>
    </row>
    <row r="49" ht="15.75" customHeight="1">
      <c r="A49" s="40"/>
      <c r="B49" s="41"/>
      <c r="C49" s="41"/>
      <c r="D49" s="41"/>
      <c r="E49" s="41"/>
      <c r="F49" s="1"/>
      <c r="G49" s="1"/>
    </row>
    <row r="50" ht="15.75" customHeight="1">
      <c r="A50" s="40"/>
      <c r="B50" s="41"/>
      <c r="C50" s="41"/>
      <c r="D50" s="41"/>
      <c r="E50" s="41"/>
      <c r="F50" s="1"/>
      <c r="G50" s="1"/>
    </row>
    <row r="51" ht="15.75" customHeight="1">
      <c r="A51" s="40"/>
      <c r="B51" s="41"/>
      <c r="C51" s="41"/>
      <c r="D51" s="41"/>
      <c r="E51" s="41"/>
      <c r="F51" s="1"/>
      <c r="G51" s="1"/>
    </row>
    <row r="52" ht="15.75" customHeight="1">
      <c r="A52" s="40"/>
      <c r="B52" s="41"/>
      <c r="C52" s="41"/>
      <c r="D52" s="41"/>
      <c r="E52" s="41"/>
      <c r="F52" s="1"/>
      <c r="G52" s="1"/>
    </row>
    <row r="53" ht="15.75" customHeight="1">
      <c r="A53" s="40"/>
      <c r="B53" s="41"/>
      <c r="C53" s="41"/>
      <c r="D53" s="41"/>
      <c r="E53" s="41"/>
      <c r="F53" s="1"/>
      <c r="G53" s="1"/>
    </row>
    <row r="54" ht="15.75" customHeight="1">
      <c r="A54" s="40"/>
      <c r="B54" s="41"/>
      <c r="C54" s="41"/>
      <c r="D54" s="41"/>
      <c r="E54" s="41"/>
      <c r="F54" s="1"/>
      <c r="G54" s="1"/>
    </row>
    <row r="55" ht="15.75" customHeight="1">
      <c r="A55" s="40"/>
      <c r="B55" s="41"/>
      <c r="C55" s="41"/>
      <c r="D55" s="41"/>
      <c r="E55" s="41"/>
      <c r="F55" s="1"/>
      <c r="G55" s="1"/>
    </row>
    <row r="56" ht="15.75" customHeight="1">
      <c r="A56" s="40"/>
      <c r="B56" s="41"/>
      <c r="C56" s="41"/>
      <c r="D56" s="41"/>
      <c r="E56" s="41"/>
      <c r="F56" s="1"/>
      <c r="G56" s="1"/>
    </row>
    <row r="57" ht="15.75" customHeight="1">
      <c r="A57" s="40"/>
      <c r="B57" s="41"/>
      <c r="C57" s="41"/>
      <c r="D57" s="41"/>
      <c r="E57" s="41"/>
      <c r="F57" s="1"/>
      <c r="G57" s="1"/>
    </row>
    <row r="58" ht="15.75" customHeight="1">
      <c r="A58" s="40"/>
      <c r="B58" s="41"/>
      <c r="C58" s="41"/>
      <c r="D58" s="41"/>
      <c r="E58" s="41"/>
      <c r="F58" s="1"/>
      <c r="G58" s="1"/>
    </row>
    <row r="59" ht="15.75" customHeight="1">
      <c r="A59" s="40"/>
      <c r="B59" s="41"/>
      <c r="C59" s="41"/>
      <c r="D59" s="41"/>
      <c r="E59" s="41"/>
      <c r="F59" s="1"/>
      <c r="G59" s="1"/>
    </row>
    <row r="60" ht="15.75" customHeight="1">
      <c r="A60" s="40"/>
      <c r="B60" s="41"/>
      <c r="C60" s="41"/>
      <c r="D60" s="41"/>
      <c r="E60" s="41"/>
      <c r="F60" s="1"/>
      <c r="G60" s="1"/>
    </row>
    <row r="61" ht="15.75" customHeight="1">
      <c r="A61" s="40"/>
      <c r="B61" s="41"/>
      <c r="C61" s="41"/>
      <c r="D61" s="41"/>
      <c r="E61" s="41"/>
      <c r="F61" s="1"/>
      <c r="G61" s="1"/>
    </row>
    <row r="62" ht="15.75" customHeight="1">
      <c r="A62" s="40"/>
      <c r="B62" s="41"/>
      <c r="C62" s="41"/>
      <c r="D62" s="41"/>
      <c r="E62" s="41"/>
      <c r="F62" s="1"/>
      <c r="G62" s="1"/>
    </row>
    <row r="63" ht="15.75" customHeight="1">
      <c r="A63" s="40"/>
      <c r="B63" s="41"/>
      <c r="C63" s="41"/>
      <c r="D63" s="41"/>
      <c r="E63" s="41"/>
      <c r="F63" s="1"/>
      <c r="G63" s="1"/>
    </row>
    <row r="64" ht="15.75" customHeight="1">
      <c r="A64" s="40"/>
      <c r="B64" s="41"/>
      <c r="C64" s="41"/>
      <c r="D64" s="41"/>
      <c r="E64" s="41"/>
      <c r="F64" s="1"/>
      <c r="G64" s="1"/>
    </row>
    <row r="65" ht="15.75" customHeight="1">
      <c r="A65" s="40"/>
      <c r="B65" s="41"/>
      <c r="C65" s="41"/>
      <c r="D65" s="41"/>
      <c r="E65" s="41"/>
      <c r="F65" s="1"/>
      <c r="G65" s="1"/>
    </row>
    <row r="66" ht="15.75" customHeight="1">
      <c r="A66" s="40"/>
      <c r="B66" s="41"/>
      <c r="C66" s="41"/>
      <c r="D66" s="41"/>
      <c r="E66" s="41"/>
      <c r="F66" s="1"/>
      <c r="G66" s="1"/>
    </row>
    <row r="67" ht="15.75" customHeight="1">
      <c r="A67" s="40"/>
      <c r="B67" s="41"/>
      <c r="C67" s="41"/>
      <c r="D67" s="41"/>
      <c r="E67" s="41"/>
      <c r="F67" s="1"/>
      <c r="G67" s="1"/>
    </row>
    <row r="68" ht="15.75" customHeight="1">
      <c r="A68" s="40"/>
      <c r="B68" s="41"/>
      <c r="C68" s="41"/>
      <c r="D68" s="41"/>
      <c r="E68" s="41"/>
      <c r="F68" s="1"/>
      <c r="G68" s="1"/>
    </row>
    <row r="69" ht="15.75" customHeight="1">
      <c r="A69" s="40"/>
      <c r="B69" s="41"/>
      <c r="C69" s="41"/>
      <c r="D69" s="41"/>
      <c r="E69" s="41"/>
      <c r="F69" s="1"/>
      <c r="G69" s="1"/>
    </row>
    <row r="70" ht="15.75" customHeight="1">
      <c r="A70" s="40"/>
      <c r="B70" s="41"/>
      <c r="C70" s="41"/>
      <c r="D70" s="41"/>
      <c r="E70" s="41"/>
      <c r="F70" s="1"/>
      <c r="G70" s="1"/>
    </row>
    <row r="71" ht="15.75" customHeight="1">
      <c r="A71" s="40"/>
      <c r="B71" s="41"/>
      <c r="C71" s="41"/>
      <c r="D71" s="41"/>
      <c r="E71" s="41"/>
      <c r="F71" s="1"/>
      <c r="G71" s="1"/>
    </row>
    <row r="72" ht="15.75" customHeight="1">
      <c r="A72" s="40"/>
      <c r="B72" s="41"/>
      <c r="C72" s="41"/>
      <c r="D72" s="41"/>
      <c r="E72" s="41"/>
      <c r="F72" s="1"/>
      <c r="G72" s="1"/>
    </row>
    <row r="73" ht="15.75" customHeight="1">
      <c r="A73" s="40"/>
      <c r="B73" s="41"/>
      <c r="C73" s="41"/>
      <c r="D73" s="41"/>
      <c r="E73" s="41"/>
      <c r="F73" s="1"/>
      <c r="G73" s="1"/>
    </row>
    <row r="74" ht="15.75" customHeight="1">
      <c r="A74" s="40"/>
      <c r="B74" s="41"/>
      <c r="C74" s="41"/>
      <c r="D74" s="41"/>
      <c r="E74" s="41"/>
      <c r="F74" s="1"/>
      <c r="G74" s="1"/>
    </row>
    <row r="75" ht="15.75" customHeight="1">
      <c r="A75" s="40"/>
      <c r="B75" s="41"/>
      <c r="C75" s="41"/>
      <c r="D75" s="41"/>
      <c r="E75" s="41"/>
      <c r="F75" s="1"/>
      <c r="G75" s="1"/>
    </row>
    <row r="76" ht="15.75" customHeight="1">
      <c r="A76" s="40"/>
      <c r="B76" s="41"/>
      <c r="C76" s="41"/>
      <c r="D76" s="41"/>
      <c r="E76" s="41"/>
      <c r="F76" s="1"/>
      <c r="G76" s="1"/>
    </row>
    <row r="77" ht="15.75" customHeight="1">
      <c r="A77" s="40"/>
      <c r="B77" s="41"/>
      <c r="C77" s="41"/>
      <c r="D77" s="41"/>
      <c r="E77" s="41"/>
      <c r="F77" s="1"/>
      <c r="G77" s="1"/>
    </row>
    <row r="78" ht="15.75" customHeight="1">
      <c r="A78" s="40"/>
      <c r="B78" s="41"/>
      <c r="C78" s="41"/>
      <c r="D78" s="41"/>
      <c r="E78" s="41"/>
      <c r="F78" s="1"/>
      <c r="G78" s="1"/>
    </row>
    <row r="79" ht="15.75" customHeight="1">
      <c r="A79" s="40"/>
      <c r="B79" s="41"/>
      <c r="C79" s="41"/>
      <c r="D79" s="41"/>
      <c r="E79" s="41"/>
      <c r="F79" s="1"/>
      <c r="G79" s="1"/>
    </row>
    <row r="80" ht="15.75" customHeight="1">
      <c r="A80" s="40"/>
      <c r="B80" s="41"/>
      <c r="C80" s="41"/>
      <c r="D80" s="41"/>
      <c r="E80" s="41"/>
      <c r="F80" s="1"/>
      <c r="G80" s="1"/>
    </row>
    <row r="81" ht="15.75" customHeight="1">
      <c r="A81" s="40"/>
      <c r="B81" s="41"/>
      <c r="C81" s="41"/>
      <c r="D81" s="41"/>
      <c r="E81" s="41"/>
      <c r="F81" s="1"/>
      <c r="G81" s="1"/>
    </row>
    <row r="82" ht="15.75" customHeight="1">
      <c r="A82" s="40"/>
      <c r="B82" s="41"/>
      <c r="C82" s="41"/>
      <c r="D82" s="41"/>
      <c r="E82" s="41"/>
      <c r="F82" s="1"/>
      <c r="G82" s="1"/>
    </row>
    <row r="83" ht="15.75" customHeight="1">
      <c r="A83" s="40"/>
      <c r="B83" s="41"/>
      <c r="C83" s="41"/>
      <c r="D83" s="41"/>
      <c r="E83" s="41"/>
      <c r="F83" s="1"/>
      <c r="G83" s="1"/>
    </row>
    <row r="84" ht="15.75" customHeight="1">
      <c r="A84" s="40"/>
      <c r="B84" s="41"/>
      <c r="C84" s="41"/>
      <c r="D84" s="41"/>
      <c r="E84" s="41"/>
      <c r="F84" s="1"/>
      <c r="G84" s="1"/>
    </row>
    <row r="85" ht="15.75" customHeight="1">
      <c r="A85" s="40"/>
      <c r="B85" s="41"/>
      <c r="C85" s="41"/>
      <c r="D85" s="41"/>
      <c r="E85" s="41"/>
      <c r="F85" s="1"/>
      <c r="G85" s="1"/>
    </row>
    <row r="86" ht="15.75" customHeight="1">
      <c r="A86" s="40"/>
      <c r="B86" s="41"/>
      <c r="C86" s="41"/>
      <c r="D86" s="41"/>
      <c r="E86" s="41"/>
      <c r="F86" s="1"/>
      <c r="G86" s="1"/>
    </row>
    <row r="87" ht="15.75" customHeight="1">
      <c r="A87" s="40"/>
      <c r="B87" s="41"/>
      <c r="C87" s="41"/>
      <c r="D87" s="41"/>
      <c r="E87" s="41"/>
      <c r="F87" s="1"/>
      <c r="G87" s="1"/>
    </row>
    <row r="88" ht="15.75" customHeight="1">
      <c r="A88" s="40"/>
      <c r="B88" s="41"/>
      <c r="C88" s="41"/>
      <c r="D88" s="41"/>
      <c r="E88" s="41"/>
      <c r="F88" s="1"/>
      <c r="G88" s="1"/>
    </row>
    <row r="89" ht="15.75" customHeight="1">
      <c r="A89" s="40"/>
      <c r="B89" s="41"/>
      <c r="C89" s="41"/>
      <c r="D89" s="41"/>
      <c r="E89" s="41"/>
      <c r="F89" s="1"/>
      <c r="G89" s="1"/>
    </row>
    <row r="90" ht="15.75" customHeight="1">
      <c r="A90" s="40"/>
      <c r="B90" s="41"/>
      <c r="C90" s="41"/>
      <c r="D90" s="41"/>
      <c r="E90" s="41"/>
      <c r="F90" s="1"/>
      <c r="G90" s="1"/>
    </row>
    <row r="91" ht="15.75" customHeight="1">
      <c r="A91" s="40"/>
      <c r="B91" s="41"/>
      <c r="C91" s="41"/>
      <c r="D91" s="41"/>
      <c r="E91" s="41"/>
      <c r="F91" s="1"/>
      <c r="G91" s="1"/>
    </row>
    <row r="92" ht="15.75" customHeight="1">
      <c r="A92" s="40"/>
      <c r="B92" s="41"/>
      <c r="C92" s="41"/>
      <c r="D92" s="41"/>
      <c r="E92" s="41"/>
      <c r="F92" s="1"/>
      <c r="G92" s="1"/>
    </row>
    <row r="93" ht="15.75" customHeight="1">
      <c r="A93" s="40"/>
      <c r="B93" s="41"/>
      <c r="C93" s="41"/>
      <c r="D93" s="41"/>
      <c r="E93" s="41"/>
      <c r="F93" s="1"/>
      <c r="G93" s="1"/>
    </row>
    <row r="94" ht="15.75" customHeight="1">
      <c r="A94" s="40"/>
      <c r="B94" s="41"/>
      <c r="C94" s="41"/>
      <c r="D94" s="41"/>
      <c r="E94" s="41"/>
      <c r="F94" s="1"/>
      <c r="G94" s="1"/>
    </row>
    <row r="95" ht="15.75" customHeight="1">
      <c r="A95" s="40"/>
      <c r="B95" s="41"/>
      <c r="C95" s="41"/>
      <c r="D95" s="41"/>
      <c r="E95" s="41"/>
      <c r="F95" s="1"/>
      <c r="G95" s="1"/>
    </row>
    <row r="96" ht="15.75" customHeight="1">
      <c r="A96" s="40"/>
      <c r="B96" s="41"/>
      <c r="C96" s="41"/>
      <c r="D96" s="41"/>
      <c r="E96" s="41"/>
      <c r="F96" s="1"/>
      <c r="G96" s="1"/>
    </row>
    <row r="97" ht="15.75" customHeight="1">
      <c r="A97" s="40"/>
      <c r="B97" s="41"/>
      <c r="C97" s="41"/>
      <c r="D97" s="41"/>
      <c r="E97" s="41"/>
      <c r="F97" s="1"/>
      <c r="G97" s="1"/>
    </row>
    <row r="98" ht="15.75" customHeight="1">
      <c r="A98" s="40"/>
      <c r="B98" s="41"/>
      <c r="C98" s="41"/>
      <c r="D98" s="41"/>
      <c r="E98" s="41"/>
      <c r="F98" s="1"/>
      <c r="G98" s="1"/>
    </row>
    <row r="99" ht="15.75" customHeight="1">
      <c r="A99" s="40"/>
      <c r="B99" s="41"/>
      <c r="C99" s="41"/>
      <c r="D99" s="41"/>
      <c r="E99" s="41"/>
      <c r="F99" s="1"/>
      <c r="G99" s="1"/>
    </row>
    <row r="100" ht="15.75" customHeight="1">
      <c r="A100" s="40"/>
      <c r="B100" s="41"/>
      <c r="C100" s="41"/>
      <c r="D100" s="41"/>
      <c r="E100" s="41"/>
      <c r="F100" s="1"/>
      <c r="G100" s="1"/>
    </row>
    <row r="101" ht="15.75" customHeight="1">
      <c r="A101" s="40"/>
      <c r="B101" s="41"/>
      <c r="C101" s="41"/>
      <c r="D101" s="41"/>
      <c r="E101" s="41"/>
      <c r="F101" s="1"/>
      <c r="G101" s="1"/>
    </row>
    <row r="102" ht="15.75" customHeight="1">
      <c r="A102" s="40"/>
      <c r="B102" s="41"/>
      <c r="C102" s="41"/>
      <c r="D102" s="41"/>
      <c r="E102" s="41"/>
      <c r="F102" s="1"/>
      <c r="G102" s="1"/>
    </row>
    <row r="103" ht="15.75" customHeight="1">
      <c r="A103" s="40"/>
      <c r="B103" s="41"/>
      <c r="C103" s="41"/>
      <c r="D103" s="41"/>
      <c r="E103" s="41"/>
      <c r="F103" s="1"/>
      <c r="G103" s="1"/>
    </row>
    <row r="104" ht="15.75" customHeight="1">
      <c r="A104" s="40"/>
      <c r="B104" s="41"/>
      <c r="C104" s="41"/>
      <c r="D104" s="41"/>
      <c r="E104" s="41"/>
      <c r="F104" s="1"/>
      <c r="G104" s="1"/>
    </row>
    <row r="105" ht="15.75" customHeight="1">
      <c r="A105" s="40"/>
      <c r="B105" s="41"/>
      <c r="C105" s="41"/>
      <c r="D105" s="41"/>
      <c r="E105" s="41"/>
      <c r="F105" s="1"/>
      <c r="G105" s="1"/>
    </row>
    <row r="106" ht="15.75" customHeight="1">
      <c r="A106" s="40"/>
      <c r="B106" s="41"/>
      <c r="C106" s="41"/>
      <c r="D106" s="41"/>
      <c r="E106" s="41"/>
      <c r="F106" s="1"/>
      <c r="G106" s="1"/>
    </row>
    <row r="107" ht="15.75" customHeight="1">
      <c r="A107" s="40"/>
      <c r="B107" s="41"/>
      <c r="C107" s="41"/>
      <c r="D107" s="41"/>
      <c r="E107" s="41"/>
      <c r="F107" s="1"/>
      <c r="G107" s="1"/>
    </row>
    <row r="108" ht="15.75" customHeight="1">
      <c r="A108" s="40"/>
      <c r="B108" s="41"/>
      <c r="C108" s="41"/>
      <c r="D108" s="41"/>
      <c r="E108" s="41"/>
      <c r="F108" s="1"/>
      <c r="G108" s="1"/>
    </row>
    <row r="109" ht="15.75" customHeight="1">
      <c r="A109" s="40"/>
      <c r="B109" s="41"/>
      <c r="C109" s="41"/>
      <c r="D109" s="41"/>
      <c r="E109" s="41"/>
      <c r="F109" s="1"/>
      <c r="G109" s="1"/>
    </row>
    <row r="110" ht="15.75" customHeight="1">
      <c r="A110" s="40"/>
      <c r="B110" s="41"/>
      <c r="C110" s="41"/>
      <c r="D110" s="41"/>
      <c r="E110" s="41"/>
      <c r="F110" s="1"/>
      <c r="G110" s="1"/>
    </row>
    <row r="111" ht="15.75" customHeight="1">
      <c r="A111" s="40"/>
      <c r="B111" s="41"/>
      <c r="C111" s="41"/>
      <c r="D111" s="41"/>
      <c r="E111" s="41"/>
      <c r="F111" s="1"/>
      <c r="G111" s="1"/>
    </row>
    <row r="112" ht="15.75" customHeight="1">
      <c r="A112" s="40"/>
      <c r="B112" s="41"/>
      <c r="C112" s="41"/>
      <c r="D112" s="41"/>
      <c r="E112" s="41"/>
      <c r="F112" s="1"/>
      <c r="G112" s="1"/>
    </row>
    <row r="113" ht="15.75" customHeight="1">
      <c r="A113" s="40"/>
      <c r="B113" s="41"/>
      <c r="C113" s="41"/>
      <c r="D113" s="41"/>
      <c r="E113" s="41"/>
      <c r="F113" s="1"/>
      <c r="G113" s="1"/>
    </row>
    <row r="114" ht="15.75" customHeight="1">
      <c r="A114" s="40"/>
      <c r="B114" s="41"/>
      <c r="C114" s="41"/>
      <c r="D114" s="41"/>
      <c r="E114" s="41"/>
      <c r="F114" s="1"/>
      <c r="G114" s="1"/>
    </row>
    <row r="115" ht="15.75" customHeight="1">
      <c r="A115" s="40"/>
      <c r="B115" s="41"/>
      <c r="C115" s="41"/>
      <c r="D115" s="41"/>
      <c r="E115" s="41"/>
      <c r="F115" s="1"/>
      <c r="G115" s="1"/>
    </row>
    <row r="116" ht="15.75" customHeight="1">
      <c r="A116" s="40"/>
      <c r="B116" s="41"/>
      <c r="C116" s="41"/>
      <c r="D116" s="41"/>
      <c r="E116" s="41"/>
      <c r="F116" s="1"/>
      <c r="G116" s="1"/>
    </row>
    <row r="117" ht="15.75" customHeight="1">
      <c r="A117" s="40"/>
      <c r="B117" s="41"/>
      <c r="C117" s="41"/>
      <c r="D117" s="41"/>
      <c r="E117" s="41"/>
      <c r="F117" s="1"/>
      <c r="G117" s="1"/>
    </row>
    <row r="118" ht="15.75" customHeight="1">
      <c r="A118" s="40"/>
      <c r="B118" s="41"/>
      <c r="C118" s="41"/>
      <c r="D118" s="41"/>
      <c r="E118" s="41"/>
      <c r="F118" s="1"/>
      <c r="G118" s="1"/>
    </row>
    <row r="119" ht="15.75" customHeight="1">
      <c r="A119" s="40"/>
      <c r="B119" s="41"/>
      <c r="C119" s="41"/>
      <c r="D119" s="41"/>
      <c r="E119" s="41"/>
      <c r="F119" s="1"/>
      <c r="G119" s="1"/>
    </row>
    <row r="120" ht="15.75" customHeight="1">
      <c r="A120" s="40"/>
      <c r="B120" s="41"/>
      <c r="C120" s="41"/>
      <c r="D120" s="41"/>
      <c r="E120" s="41"/>
      <c r="F120" s="1"/>
      <c r="G120" s="1"/>
    </row>
    <row r="121" ht="15.75" customHeight="1">
      <c r="A121" s="40"/>
      <c r="B121" s="41"/>
      <c r="C121" s="41"/>
      <c r="D121" s="41"/>
      <c r="E121" s="41"/>
      <c r="F121" s="1"/>
      <c r="G121" s="1"/>
    </row>
    <row r="122" ht="15.75" customHeight="1">
      <c r="A122" s="40"/>
      <c r="B122" s="41"/>
      <c r="C122" s="41"/>
      <c r="D122" s="41"/>
      <c r="E122" s="41"/>
      <c r="F122" s="1"/>
      <c r="G122" s="1"/>
    </row>
    <row r="123" ht="15.75" customHeight="1">
      <c r="A123" s="40"/>
      <c r="B123" s="41"/>
      <c r="C123" s="41"/>
      <c r="D123" s="41"/>
      <c r="E123" s="41"/>
      <c r="F123" s="1"/>
      <c r="G123" s="1"/>
    </row>
    <row r="124" ht="15.75" customHeight="1">
      <c r="A124" s="40"/>
      <c r="B124" s="41"/>
      <c r="C124" s="41"/>
      <c r="D124" s="41"/>
      <c r="E124" s="41"/>
      <c r="F124" s="1"/>
      <c r="G124" s="1"/>
    </row>
    <row r="125" ht="15.75" customHeight="1">
      <c r="A125" s="40"/>
      <c r="B125" s="41"/>
      <c r="C125" s="41"/>
      <c r="D125" s="41"/>
      <c r="E125" s="41"/>
      <c r="F125" s="1"/>
      <c r="G125" s="1"/>
    </row>
    <row r="126" ht="15.75" customHeight="1">
      <c r="A126" s="40"/>
      <c r="B126" s="41"/>
      <c r="C126" s="41"/>
      <c r="D126" s="41"/>
      <c r="E126" s="41"/>
      <c r="F126" s="1"/>
      <c r="G126" s="1"/>
    </row>
    <row r="127" ht="15.75" customHeight="1">
      <c r="A127" s="40"/>
      <c r="B127" s="41"/>
      <c r="C127" s="41"/>
      <c r="D127" s="41"/>
      <c r="E127" s="41"/>
      <c r="F127" s="1"/>
      <c r="G127" s="1"/>
    </row>
    <row r="128" ht="15.75" customHeight="1">
      <c r="A128" s="40"/>
      <c r="B128" s="41"/>
      <c r="C128" s="41"/>
      <c r="D128" s="41"/>
      <c r="E128" s="41"/>
      <c r="F128" s="1"/>
      <c r="G128" s="1"/>
    </row>
    <row r="129" ht="15.75" customHeight="1">
      <c r="A129" s="40"/>
      <c r="B129" s="41"/>
      <c r="C129" s="41"/>
      <c r="D129" s="41"/>
      <c r="E129" s="41"/>
      <c r="F129" s="1"/>
      <c r="G129" s="1"/>
    </row>
    <row r="130" ht="15.75" customHeight="1">
      <c r="A130" s="40"/>
      <c r="B130" s="41"/>
      <c r="C130" s="41"/>
      <c r="D130" s="41"/>
      <c r="E130" s="41"/>
      <c r="F130" s="1"/>
      <c r="G130" s="1"/>
    </row>
    <row r="131" ht="15.75" customHeight="1">
      <c r="A131" s="40"/>
      <c r="B131" s="41"/>
      <c r="C131" s="41"/>
      <c r="D131" s="41"/>
      <c r="E131" s="41"/>
      <c r="F131" s="1"/>
      <c r="G131" s="1"/>
    </row>
    <row r="132" ht="15.75" customHeight="1">
      <c r="A132" s="40"/>
      <c r="B132" s="41"/>
      <c r="C132" s="41"/>
      <c r="D132" s="41"/>
      <c r="E132" s="41"/>
      <c r="F132" s="1"/>
      <c r="G132" s="1"/>
    </row>
    <row r="133" ht="15.75" customHeight="1">
      <c r="A133" s="40"/>
      <c r="B133" s="41"/>
      <c r="C133" s="41"/>
      <c r="D133" s="41"/>
      <c r="E133" s="41"/>
      <c r="F133" s="1"/>
      <c r="G133" s="1"/>
    </row>
    <row r="134" ht="15.75" customHeight="1">
      <c r="A134" s="40"/>
      <c r="B134" s="41"/>
      <c r="C134" s="41"/>
      <c r="D134" s="41"/>
      <c r="E134" s="41"/>
      <c r="F134" s="1"/>
      <c r="G134" s="1"/>
    </row>
    <row r="135" ht="15.75" customHeight="1">
      <c r="A135" s="40"/>
      <c r="B135" s="41"/>
      <c r="C135" s="41"/>
      <c r="D135" s="41"/>
      <c r="E135" s="41"/>
      <c r="F135" s="1"/>
      <c r="G135" s="1"/>
    </row>
    <row r="136" ht="15.75" customHeight="1">
      <c r="A136" s="40"/>
      <c r="B136" s="41"/>
      <c r="C136" s="41"/>
      <c r="D136" s="41"/>
      <c r="E136" s="41"/>
      <c r="F136" s="1"/>
      <c r="G136" s="1"/>
    </row>
    <row r="137" ht="15.75" customHeight="1">
      <c r="A137" s="40"/>
      <c r="B137" s="41"/>
      <c r="C137" s="41"/>
      <c r="D137" s="41"/>
      <c r="E137" s="41"/>
      <c r="F137" s="1"/>
      <c r="G137" s="1"/>
    </row>
    <row r="138" ht="15.75" customHeight="1">
      <c r="A138" s="40"/>
      <c r="B138" s="41"/>
      <c r="C138" s="41"/>
      <c r="D138" s="41"/>
      <c r="E138" s="41"/>
      <c r="F138" s="1"/>
      <c r="G138" s="1"/>
    </row>
    <row r="139" ht="15.75" customHeight="1">
      <c r="A139" s="40"/>
      <c r="B139" s="41"/>
      <c r="C139" s="41"/>
      <c r="D139" s="41"/>
      <c r="E139" s="41"/>
      <c r="F139" s="1"/>
      <c r="G139" s="1"/>
    </row>
    <row r="140" ht="15.75" customHeight="1">
      <c r="A140" s="40"/>
      <c r="B140" s="41"/>
      <c r="C140" s="41"/>
      <c r="D140" s="41"/>
      <c r="E140" s="41"/>
      <c r="F140" s="1"/>
      <c r="G140" s="1"/>
    </row>
    <row r="141" ht="15.75" customHeight="1">
      <c r="A141" s="40"/>
      <c r="B141" s="41"/>
      <c r="C141" s="41"/>
      <c r="D141" s="41"/>
      <c r="E141" s="41"/>
      <c r="F141" s="1"/>
      <c r="G141" s="1"/>
    </row>
    <row r="142" ht="15.75" customHeight="1">
      <c r="A142" s="40"/>
      <c r="B142" s="41"/>
      <c r="C142" s="41"/>
      <c r="D142" s="41"/>
      <c r="E142" s="41"/>
      <c r="F142" s="1"/>
      <c r="G142" s="1"/>
    </row>
    <row r="143" ht="15.75" customHeight="1">
      <c r="A143" s="40"/>
      <c r="B143" s="41"/>
      <c r="C143" s="41"/>
      <c r="D143" s="41"/>
      <c r="E143" s="41"/>
      <c r="F143" s="1"/>
      <c r="G143" s="1"/>
    </row>
    <row r="144" ht="15.75" customHeight="1">
      <c r="A144" s="40"/>
      <c r="B144" s="41"/>
      <c r="C144" s="41"/>
      <c r="D144" s="41"/>
      <c r="E144" s="41"/>
      <c r="F144" s="1"/>
      <c r="G144" s="1"/>
    </row>
    <row r="145" ht="15.75" customHeight="1">
      <c r="A145" s="40"/>
      <c r="B145" s="41"/>
      <c r="C145" s="41"/>
      <c r="D145" s="41"/>
      <c r="E145" s="41"/>
      <c r="F145" s="1"/>
      <c r="G145" s="1"/>
    </row>
    <row r="146" ht="15.75" customHeight="1">
      <c r="A146" s="40"/>
      <c r="B146" s="41"/>
      <c r="C146" s="41"/>
      <c r="D146" s="41"/>
      <c r="E146" s="41"/>
      <c r="F146" s="1"/>
      <c r="G146" s="1"/>
    </row>
    <row r="147" ht="15.75" customHeight="1">
      <c r="A147" s="40"/>
      <c r="B147" s="41"/>
      <c r="C147" s="41"/>
      <c r="D147" s="41"/>
      <c r="E147" s="41"/>
      <c r="F147" s="1"/>
      <c r="G147" s="1"/>
    </row>
    <row r="148" ht="15.75" customHeight="1">
      <c r="A148" s="40"/>
      <c r="B148" s="41"/>
      <c r="C148" s="41"/>
      <c r="D148" s="41"/>
      <c r="E148" s="41"/>
      <c r="F148" s="1"/>
      <c r="G148" s="1"/>
    </row>
    <row r="149" ht="15.75" customHeight="1">
      <c r="A149" s="40"/>
      <c r="B149" s="41"/>
      <c r="C149" s="41"/>
      <c r="D149" s="41"/>
      <c r="E149" s="41"/>
      <c r="F149" s="1"/>
      <c r="G149" s="1"/>
    </row>
    <row r="150" ht="15.75" customHeight="1">
      <c r="A150" s="40"/>
      <c r="B150" s="41"/>
      <c r="C150" s="41"/>
      <c r="D150" s="41"/>
      <c r="E150" s="41"/>
      <c r="F150" s="1"/>
      <c r="G150" s="1"/>
    </row>
    <row r="151" ht="15.75" customHeight="1">
      <c r="A151" s="40"/>
      <c r="B151" s="41"/>
      <c r="C151" s="41"/>
      <c r="D151" s="41"/>
      <c r="E151" s="41"/>
      <c r="F151" s="1"/>
      <c r="G151" s="1"/>
    </row>
    <row r="152" ht="15.75" customHeight="1">
      <c r="A152" s="40"/>
      <c r="B152" s="41"/>
      <c r="C152" s="41"/>
      <c r="D152" s="41"/>
      <c r="E152" s="41"/>
      <c r="F152" s="1"/>
      <c r="G152" s="1"/>
    </row>
    <row r="153" ht="15.75" customHeight="1">
      <c r="A153" s="40"/>
      <c r="B153" s="41"/>
      <c r="C153" s="41"/>
      <c r="D153" s="41"/>
      <c r="E153" s="41"/>
      <c r="F153" s="1"/>
      <c r="G153" s="1"/>
    </row>
    <row r="154" ht="15.75" customHeight="1">
      <c r="A154" s="40"/>
      <c r="B154" s="41"/>
      <c r="C154" s="41"/>
      <c r="D154" s="41"/>
      <c r="E154" s="41"/>
      <c r="F154" s="1"/>
      <c r="G154" s="1"/>
    </row>
    <row r="155" ht="15.75" customHeight="1">
      <c r="A155" s="40"/>
      <c r="B155" s="41"/>
      <c r="C155" s="41"/>
      <c r="D155" s="41"/>
      <c r="E155" s="41"/>
      <c r="F155" s="1"/>
      <c r="G155" s="1"/>
    </row>
    <row r="156" ht="15.75" customHeight="1">
      <c r="A156" s="40"/>
      <c r="B156" s="41"/>
      <c r="C156" s="41"/>
      <c r="D156" s="41"/>
      <c r="E156" s="41"/>
      <c r="F156" s="1"/>
      <c r="G156" s="1"/>
    </row>
    <row r="157" ht="15.75" customHeight="1">
      <c r="A157" s="40"/>
      <c r="B157" s="41"/>
      <c r="C157" s="41"/>
      <c r="D157" s="41"/>
      <c r="E157" s="41"/>
      <c r="F157" s="1"/>
      <c r="G157" s="1"/>
    </row>
    <row r="158" ht="15.75" customHeight="1">
      <c r="A158" s="40"/>
      <c r="B158" s="41"/>
      <c r="C158" s="41"/>
      <c r="D158" s="41"/>
      <c r="E158" s="41"/>
      <c r="F158" s="1"/>
      <c r="G158" s="1"/>
    </row>
    <row r="159" ht="15.75" customHeight="1">
      <c r="A159" s="40"/>
      <c r="B159" s="41"/>
      <c r="C159" s="41"/>
      <c r="D159" s="41"/>
      <c r="E159" s="41"/>
      <c r="F159" s="1"/>
      <c r="G159" s="1"/>
    </row>
    <row r="160" ht="15.75" customHeight="1">
      <c r="A160" s="40"/>
      <c r="B160" s="41"/>
      <c r="C160" s="41"/>
      <c r="D160" s="41"/>
      <c r="E160" s="41"/>
      <c r="F160" s="1"/>
      <c r="G160" s="1"/>
    </row>
    <row r="161" ht="15.75" customHeight="1">
      <c r="A161" s="40"/>
      <c r="B161" s="41"/>
      <c r="C161" s="41"/>
      <c r="D161" s="41"/>
      <c r="E161" s="41"/>
      <c r="F161" s="1"/>
      <c r="G161" s="1"/>
    </row>
    <row r="162" ht="15.75" customHeight="1">
      <c r="A162" s="40"/>
      <c r="B162" s="41"/>
      <c r="C162" s="41"/>
      <c r="D162" s="41"/>
      <c r="E162" s="41"/>
      <c r="F162" s="1"/>
      <c r="G162" s="1"/>
    </row>
    <row r="163" ht="15.75" customHeight="1">
      <c r="A163" s="40"/>
      <c r="B163" s="41"/>
      <c r="C163" s="41"/>
      <c r="D163" s="41"/>
      <c r="E163" s="41"/>
      <c r="F163" s="1"/>
      <c r="G163" s="1"/>
    </row>
    <row r="164" ht="15.75" customHeight="1">
      <c r="A164" s="40"/>
      <c r="B164" s="41"/>
      <c r="C164" s="41"/>
      <c r="D164" s="41"/>
      <c r="E164" s="41"/>
      <c r="F164" s="1"/>
      <c r="G164" s="1"/>
    </row>
    <row r="165" ht="15.75" customHeight="1">
      <c r="A165" s="40"/>
      <c r="B165" s="41"/>
      <c r="C165" s="41"/>
      <c r="D165" s="41"/>
      <c r="E165" s="41"/>
      <c r="F165" s="1"/>
      <c r="G165" s="1"/>
    </row>
    <row r="166" ht="15.75" customHeight="1">
      <c r="A166" s="40"/>
      <c r="B166" s="41"/>
      <c r="C166" s="41"/>
      <c r="D166" s="41"/>
      <c r="E166" s="41"/>
      <c r="F166" s="1"/>
      <c r="G166" s="1"/>
    </row>
    <row r="167" ht="15.75" customHeight="1">
      <c r="A167" s="40"/>
      <c r="B167" s="41"/>
      <c r="C167" s="41"/>
      <c r="D167" s="41"/>
      <c r="E167" s="41"/>
      <c r="F167" s="1"/>
      <c r="G167" s="1"/>
    </row>
    <row r="168" ht="15.75" customHeight="1">
      <c r="A168" s="40"/>
      <c r="B168" s="41"/>
      <c r="C168" s="41"/>
      <c r="D168" s="41"/>
      <c r="E168" s="41"/>
      <c r="F168" s="1"/>
      <c r="G168" s="1"/>
    </row>
    <row r="169" ht="15.75" customHeight="1">
      <c r="A169" s="40"/>
      <c r="B169" s="41"/>
      <c r="C169" s="41"/>
      <c r="D169" s="41"/>
      <c r="E169" s="41"/>
      <c r="F169" s="1"/>
      <c r="G169" s="1"/>
    </row>
    <row r="170" ht="15.75" customHeight="1">
      <c r="A170" s="40"/>
      <c r="B170" s="41"/>
      <c r="C170" s="41"/>
      <c r="D170" s="41"/>
      <c r="E170" s="41"/>
      <c r="F170" s="1"/>
      <c r="G170" s="1"/>
    </row>
    <row r="171" ht="15.75" customHeight="1">
      <c r="A171" s="40"/>
      <c r="B171" s="41"/>
      <c r="C171" s="41"/>
      <c r="D171" s="41"/>
      <c r="E171" s="41"/>
      <c r="F171" s="1"/>
      <c r="G171" s="1"/>
    </row>
    <row r="172" ht="15.75" customHeight="1">
      <c r="A172" s="40"/>
      <c r="B172" s="41"/>
      <c r="C172" s="41"/>
      <c r="D172" s="41"/>
      <c r="E172" s="41"/>
      <c r="F172" s="1"/>
      <c r="G172" s="1"/>
    </row>
    <row r="173" ht="15.75" customHeight="1">
      <c r="A173" s="40"/>
      <c r="B173" s="41"/>
      <c r="C173" s="41"/>
      <c r="D173" s="41"/>
      <c r="E173" s="41"/>
      <c r="F173" s="1"/>
      <c r="G173" s="1"/>
    </row>
    <row r="174" ht="15.75" customHeight="1">
      <c r="A174" s="40"/>
      <c r="B174" s="41"/>
      <c r="C174" s="41"/>
      <c r="D174" s="41"/>
      <c r="E174" s="41"/>
      <c r="F174" s="1"/>
      <c r="G174" s="1"/>
    </row>
    <row r="175" ht="15.75" customHeight="1">
      <c r="A175" s="40"/>
      <c r="B175" s="41"/>
      <c r="C175" s="41"/>
      <c r="D175" s="41"/>
      <c r="E175" s="41"/>
      <c r="F175" s="1"/>
      <c r="G175" s="1"/>
    </row>
    <row r="176" ht="15.75" customHeight="1">
      <c r="A176" s="40"/>
      <c r="B176" s="41"/>
      <c r="C176" s="41"/>
      <c r="D176" s="41"/>
      <c r="E176" s="41"/>
      <c r="F176" s="1"/>
      <c r="G176" s="1"/>
    </row>
    <row r="177" ht="15.75" customHeight="1">
      <c r="A177" s="40"/>
      <c r="B177" s="41"/>
      <c r="C177" s="41"/>
      <c r="D177" s="41"/>
      <c r="E177" s="41"/>
      <c r="F177" s="1"/>
      <c r="G177" s="1"/>
    </row>
    <row r="178" ht="15.75" customHeight="1">
      <c r="A178" s="40"/>
      <c r="B178" s="41"/>
      <c r="C178" s="41"/>
      <c r="D178" s="41"/>
      <c r="E178" s="41"/>
      <c r="F178" s="1"/>
      <c r="G178" s="1"/>
    </row>
    <row r="179" ht="15.75" customHeight="1">
      <c r="A179" s="40"/>
      <c r="B179" s="41"/>
      <c r="C179" s="41"/>
      <c r="D179" s="41"/>
      <c r="E179" s="41"/>
      <c r="F179" s="1"/>
      <c r="G179" s="1"/>
    </row>
    <row r="180" ht="15.75" customHeight="1">
      <c r="A180" s="40"/>
      <c r="B180" s="41"/>
      <c r="C180" s="41"/>
      <c r="D180" s="41"/>
      <c r="E180" s="41"/>
      <c r="F180" s="1"/>
      <c r="G180" s="1"/>
    </row>
    <row r="181" ht="15.75" customHeight="1">
      <c r="A181" s="40"/>
      <c r="B181" s="41"/>
      <c r="C181" s="41"/>
      <c r="D181" s="41"/>
      <c r="E181" s="41"/>
      <c r="F181" s="1"/>
      <c r="G181" s="1"/>
    </row>
    <row r="182" ht="15.75" customHeight="1">
      <c r="A182" s="40"/>
      <c r="B182" s="41"/>
      <c r="C182" s="41"/>
      <c r="D182" s="41"/>
      <c r="E182" s="41"/>
      <c r="F182" s="1"/>
      <c r="G182" s="1"/>
    </row>
    <row r="183" ht="15.75" customHeight="1">
      <c r="A183" s="40"/>
      <c r="B183" s="41"/>
      <c r="C183" s="41"/>
      <c r="D183" s="41"/>
      <c r="E183" s="41"/>
      <c r="F183" s="1"/>
      <c r="G183" s="1"/>
    </row>
    <row r="184" ht="15.75" customHeight="1">
      <c r="A184" s="40"/>
      <c r="B184" s="41"/>
      <c r="C184" s="41"/>
      <c r="D184" s="41"/>
      <c r="E184" s="41"/>
      <c r="F184" s="1"/>
      <c r="G184" s="1"/>
    </row>
    <row r="185" ht="15.75" customHeight="1">
      <c r="A185" s="40"/>
      <c r="B185" s="41"/>
      <c r="C185" s="41"/>
      <c r="D185" s="41"/>
      <c r="E185" s="41"/>
      <c r="F185" s="1"/>
      <c r="G185" s="1"/>
    </row>
    <row r="186" ht="15.75" customHeight="1">
      <c r="A186" s="40"/>
      <c r="B186" s="41"/>
      <c r="C186" s="41"/>
      <c r="D186" s="41"/>
      <c r="E186" s="41"/>
      <c r="F186" s="1"/>
      <c r="G186" s="1"/>
    </row>
    <row r="187" ht="15.75" customHeight="1">
      <c r="A187" s="40"/>
      <c r="B187" s="41"/>
      <c r="C187" s="41"/>
      <c r="D187" s="41"/>
      <c r="E187" s="41"/>
      <c r="F187" s="1"/>
      <c r="G187" s="1"/>
    </row>
    <row r="188" ht="15.75" customHeight="1">
      <c r="A188" s="40"/>
      <c r="B188" s="41"/>
      <c r="C188" s="41"/>
      <c r="D188" s="41"/>
      <c r="E188" s="41"/>
      <c r="F188" s="1"/>
      <c r="G188" s="1"/>
    </row>
    <row r="189" ht="15.75" customHeight="1">
      <c r="A189" s="40"/>
      <c r="B189" s="41"/>
      <c r="C189" s="41"/>
      <c r="D189" s="41"/>
      <c r="E189" s="41"/>
      <c r="F189" s="1"/>
      <c r="G189" s="1"/>
    </row>
    <row r="190" ht="15.75" customHeight="1">
      <c r="A190" s="40"/>
      <c r="B190" s="41"/>
      <c r="C190" s="41"/>
      <c r="D190" s="41"/>
      <c r="E190" s="41"/>
      <c r="F190" s="1"/>
      <c r="G190" s="1"/>
    </row>
    <row r="191" ht="15.75" customHeight="1">
      <c r="A191" s="40"/>
      <c r="B191" s="41"/>
      <c r="C191" s="41"/>
      <c r="D191" s="41"/>
      <c r="E191" s="41"/>
      <c r="F191" s="1"/>
      <c r="G191" s="1"/>
    </row>
    <row r="192" ht="15.75" customHeight="1">
      <c r="A192" s="40"/>
      <c r="B192" s="41"/>
      <c r="C192" s="41"/>
      <c r="D192" s="41"/>
      <c r="E192" s="41"/>
      <c r="F192" s="1"/>
      <c r="G192" s="1"/>
    </row>
    <row r="193" ht="15.75" customHeight="1">
      <c r="A193" s="40"/>
      <c r="B193" s="41"/>
      <c r="C193" s="41"/>
      <c r="D193" s="41"/>
      <c r="E193" s="41"/>
      <c r="F193" s="1"/>
      <c r="G193" s="1"/>
    </row>
    <row r="194" ht="15.75" customHeight="1">
      <c r="A194" s="40"/>
      <c r="B194" s="41"/>
      <c r="C194" s="41"/>
      <c r="D194" s="41"/>
      <c r="E194" s="41"/>
      <c r="F194" s="1"/>
      <c r="G194" s="1"/>
    </row>
    <row r="195" ht="15.75" customHeight="1">
      <c r="A195" s="40"/>
      <c r="B195" s="41"/>
      <c r="C195" s="41"/>
      <c r="D195" s="41"/>
      <c r="E195" s="41"/>
      <c r="F195" s="1"/>
      <c r="G195" s="1"/>
    </row>
    <row r="196" ht="15.75" customHeight="1">
      <c r="A196" s="40"/>
      <c r="B196" s="41"/>
      <c r="C196" s="41"/>
      <c r="D196" s="41"/>
      <c r="E196" s="41"/>
      <c r="F196" s="1"/>
      <c r="G196" s="1"/>
    </row>
    <row r="197" ht="15.75" customHeight="1">
      <c r="A197" s="40"/>
      <c r="B197" s="41"/>
      <c r="C197" s="41"/>
      <c r="D197" s="41"/>
      <c r="E197" s="41"/>
      <c r="F197" s="1"/>
      <c r="G197" s="1"/>
    </row>
    <row r="198" ht="15.75" customHeight="1">
      <c r="A198" s="40"/>
      <c r="B198" s="41"/>
      <c r="C198" s="41"/>
      <c r="D198" s="41"/>
      <c r="E198" s="41"/>
      <c r="F198" s="1"/>
      <c r="G198" s="1"/>
    </row>
    <row r="199" ht="15.75" customHeight="1">
      <c r="A199" s="40"/>
      <c r="B199" s="41"/>
      <c r="C199" s="41"/>
      <c r="D199" s="41"/>
      <c r="E199" s="41"/>
      <c r="F199" s="1"/>
      <c r="G199" s="1"/>
    </row>
    <row r="200" ht="15.75" customHeight="1">
      <c r="A200" s="40"/>
      <c r="B200" s="41"/>
      <c r="C200" s="41"/>
      <c r="D200" s="41"/>
      <c r="E200" s="41"/>
      <c r="F200" s="1"/>
      <c r="G200" s="1"/>
    </row>
    <row r="201" ht="15.75" customHeight="1">
      <c r="A201" s="40"/>
      <c r="B201" s="41"/>
      <c r="C201" s="41"/>
      <c r="D201" s="41"/>
      <c r="E201" s="41"/>
      <c r="F201" s="1"/>
      <c r="G201" s="1"/>
    </row>
    <row r="202" ht="15.75" customHeight="1">
      <c r="A202" s="40"/>
      <c r="B202" s="41"/>
      <c r="C202" s="41"/>
      <c r="D202" s="41"/>
      <c r="E202" s="41"/>
      <c r="F202" s="1"/>
      <c r="G202" s="1"/>
    </row>
    <row r="203" ht="15.75" customHeight="1">
      <c r="A203" s="40"/>
      <c r="B203" s="41"/>
      <c r="C203" s="41"/>
      <c r="D203" s="41"/>
      <c r="E203" s="41"/>
      <c r="F203" s="1"/>
      <c r="G203" s="1"/>
    </row>
    <row r="204" ht="15.75" customHeight="1">
      <c r="A204" s="40"/>
      <c r="B204" s="41"/>
      <c r="C204" s="41"/>
      <c r="D204" s="41"/>
      <c r="E204" s="41"/>
      <c r="F204" s="1"/>
      <c r="G204" s="1"/>
    </row>
    <row r="205" ht="15.75" customHeight="1">
      <c r="A205" s="40"/>
      <c r="B205" s="41"/>
      <c r="C205" s="41"/>
      <c r="D205" s="41"/>
      <c r="E205" s="41"/>
      <c r="F205" s="1"/>
      <c r="G205" s="1"/>
    </row>
    <row r="206" ht="15.75" customHeight="1">
      <c r="A206" s="40"/>
      <c r="B206" s="41"/>
      <c r="C206" s="41"/>
      <c r="D206" s="41"/>
      <c r="E206" s="41"/>
      <c r="F206" s="1"/>
      <c r="G206" s="1"/>
    </row>
    <row r="207" ht="15.75" customHeight="1">
      <c r="A207" s="40"/>
      <c r="B207" s="41"/>
      <c r="C207" s="41"/>
      <c r="D207" s="41"/>
      <c r="E207" s="41"/>
      <c r="F207" s="1"/>
      <c r="G207" s="1"/>
    </row>
    <row r="208" ht="15.75" customHeight="1">
      <c r="A208" s="40"/>
      <c r="B208" s="41"/>
      <c r="C208" s="41"/>
      <c r="D208" s="41"/>
      <c r="E208" s="41"/>
      <c r="F208" s="1"/>
      <c r="G208" s="1"/>
    </row>
    <row r="209" ht="15.75" customHeight="1">
      <c r="A209" s="40"/>
      <c r="B209" s="41"/>
      <c r="C209" s="41"/>
      <c r="D209" s="41"/>
      <c r="E209" s="41"/>
      <c r="F209" s="1"/>
      <c r="G209" s="1"/>
    </row>
    <row r="210" ht="15.75" customHeight="1">
      <c r="A210" s="40"/>
      <c r="B210" s="41"/>
      <c r="C210" s="41"/>
      <c r="D210" s="41"/>
      <c r="E210" s="41"/>
      <c r="F210" s="1"/>
      <c r="G210" s="1"/>
    </row>
    <row r="211" ht="15.75" customHeight="1">
      <c r="A211" s="40"/>
      <c r="B211" s="41"/>
      <c r="C211" s="41"/>
      <c r="D211" s="41"/>
      <c r="E211" s="41"/>
      <c r="F211" s="1"/>
      <c r="G211" s="1"/>
    </row>
    <row r="212" ht="15.75" customHeight="1">
      <c r="A212" s="40"/>
      <c r="B212" s="41"/>
      <c r="C212" s="41"/>
      <c r="D212" s="41"/>
      <c r="E212" s="41"/>
      <c r="F212" s="1"/>
      <c r="G212" s="1"/>
    </row>
    <row r="213" ht="15.75" customHeight="1">
      <c r="A213" s="40"/>
      <c r="B213" s="41"/>
      <c r="C213" s="41"/>
      <c r="D213" s="41"/>
      <c r="E213" s="41"/>
      <c r="F213" s="1"/>
      <c r="G213" s="1"/>
    </row>
    <row r="214" ht="15.75" customHeight="1">
      <c r="A214" s="40"/>
      <c r="B214" s="41"/>
      <c r="C214" s="41"/>
      <c r="D214" s="41"/>
      <c r="E214" s="41"/>
      <c r="F214" s="1"/>
      <c r="G214" s="1"/>
    </row>
    <row r="215" ht="15.75" customHeight="1">
      <c r="A215" s="40"/>
      <c r="B215" s="41"/>
      <c r="C215" s="41"/>
      <c r="D215" s="41"/>
      <c r="E215" s="41"/>
      <c r="F215" s="1"/>
      <c r="G215" s="1"/>
    </row>
    <row r="216" ht="15.75" customHeight="1">
      <c r="A216" s="40"/>
      <c r="B216" s="41"/>
      <c r="C216" s="41"/>
      <c r="D216" s="41"/>
      <c r="E216" s="41"/>
      <c r="F216" s="1"/>
      <c r="G216" s="1"/>
    </row>
    <row r="217" ht="15.75" customHeight="1">
      <c r="A217" s="40"/>
      <c r="B217" s="41"/>
      <c r="C217" s="41"/>
      <c r="D217" s="41"/>
      <c r="E217" s="41"/>
      <c r="F217" s="1"/>
      <c r="G217" s="1"/>
    </row>
    <row r="218" ht="15.75" customHeight="1">
      <c r="A218" s="40"/>
      <c r="B218" s="41"/>
      <c r="C218" s="41"/>
      <c r="D218" s="41"/>
      <c r="E218" s="41"/>
      <c r="F218" s="1"/>
      <c r="G218" s="1"/>
    </row>
    <row r="219" ht="15.75" customHeight="1">
      <c r="A219" s="40"/>
      <c r="B219" s="41"/>
      <c r="C219" s="41"/>
      <c r="D219" s="41"/>
      <c r="E219" s="41"/>
      <c r="F219" s="1"/>
      <c r="G219" s="1"/>
    </row>
    <row r="220" ht="15.75" customHeight="1">
      <c r="A220" s="40"/>
      <c r="B220" s="41"/>
      <c r="C220" s="41"/>
      <c r="D220" s="41"/>
      <c r="E220" s="41"/>
      <c r="F220" s="1"/>
      <c r="G220" s="1"/>
    </row>
    <row r="221" ht="15.75" customHeight="1">
      <c r="A221" s="40"/>
      <c r="B221" s="41"/>
      <c r="C221" s="41"/>
      <c r="D221" s="41"/>
      <c r="E221" s="41"/>
      <c r="F221" s="1"/>
      <c r="G221" s="1"/>
    </row>
    <row r="222" ht="15.75" customHeight="1">
      <c r="A222" s="40"/>
      <c r="B222" s="41"/>
      <c r="C222" s="41"/>
      <c r="D222" s="41"/>
      <c r="E222" s="41"/>
      <c r="F222" s="1"/>
      <c r="G222" s="1"/>
    </row>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H10"/>
    <mergeCell ref="A11:H11"/>
    <mergeCell ref="A22:H22"/>
    <mergeCell ref="A2:H2"/>
    <mergeCell ref="A4:H4"/>
    <mergeCell ref="A5:H5"/>
    <mergeCell ref="A6:H6"/>
    <mergeCell ref="A7:H7"/>
    <mergeCell ref="A8:H8"/>
    <mergeCell ref="A9:H9"/>
  </mergeCells>
  <printOptions/>
  <pageMargins bottom="0.75" footer="0.0" header="0.0" left="0.7" right="0.7" top="0.75"/>
  <pageSetup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1.71"/>
    <col customWidth="1" min="3" max="3" width="22.43"/>
    <col customWidth="1" min="4" max="6" width="23.86"/>
  </cols>
  <sheetData>
    <row r="1">
      <c r="A1" s="40"/>
      <c r="B1" s="41"/>
      <c r="C1" s="41"/>
      <c r="D1" s="41"/>
      <c r="E1" s="41"/>
      <c r="F1" s="41"/>
    </row>
    <row r="2" ht="28.5" customHeight="1">
      <c r="A2" s="175" t="s">
        <v>5094</v>
      </c>
      <c r="B2" s="44"/>
      <c r="C2" s="44"/>
      <c r="D2" s="44"/>
      <c r="E2" s="44"/>
      <c r="F2" s="45"/>
    </row>
    <row r="3">
      <c r="A3" s="48"/>
      <c r="B3" s="48"/>
      <c r="C3" s="48"/>
      <c r="D3" s="48"/>
      <c r="E3" s="48"/>
      <c r="F3" s="646"/>
    </row>
    <row r="4" ht="30.75" customHeight="1">
      <c r="A4" s="49" t="s">
        <v>5095</v>
      </c>
      <c r="B4" s="44"/>
      <c r="C4" s="44"/>
      <c r="D4" s="44"/>
      <c r="E4" s="44"/>
      <c r="F4" s="45"/>
    </row>
    <row r="5" ht="18.0" customHeight="1">
      <c r="A5" s="49" t="s">
        <v>5096</v>
      </c>
      <c r="B5" s="44"/>
      <c r="C5" s="44"/>
      <c r="D5" s="44"/>
      <c r="E5" s="44"/>
      <c r="F5" s="45"/>
    </row>
    <row r="6" ht="17.25" customHeight="1">
      <c r="A6" s="194" t="s">
        <v>5097</v>
      </c>
      <c r="B6" s="44"/>
      <c r="C6" s="44"/>
      <c r="D6" s="44"/>
      <c r="E6" s="44"/>
      <c r="F6" s="45"/>
    </row>
    <row r="7" ht="16.5" customHeight="1">
      <c r="A7" s="194" t="s">
        <v>5098</v>
      </c>
      <c r="B7" s="44"/>
      <c r="C7" s="44"/>
      <c r="D7" s="44"/>
      <c r="E7" s="44"/>
      <c r="F7" s="45"/>
    </row>
    <row r="8" ht="26.25" customHeight="1">
      <c r="A8" s="194" t="s">
        <v>5099</v>
      </c>
      <c r="B8" s="44"/>
      <c r="C8" s="44"/>
      <c r="D8" s="44"/>
      <c r="E8" s="44"/>
      <c r="F8" s="45"/>
    </row>
    <row r="9" ht="39.75" customHeight="1">
      <c r="A9" s="358" t="s">
        <v>5100</v>
      </c>
      <c r="B9" s="44"/>
      <c r="C9" s="44"/>
      <c r="D9" s="44"/>
      <c r="E9" s="44"/>
      <c r="F9" s="45"/>
    </row>
    <row r="10">
      <c r="A10" s="53"/>
      <c r="B10" s="54"/>
      <c r="C10" s="54"/>
      <c r="D10" s="54"/>
      <c r="E10" s="54"/>
      <c r="F10" s="54"/>
    </row>
    <row r="11" ht="61.5" customHeight="1">
      <c r="A11" s="224" t="s">
        <v>6</v>
      </c>
      <c r="B11" s="198" t="s">
        <v>7</v>
      </c>
      <c r="C11" s="224" t="s">
        <v>5101</v>
      </c>
      <c r="D11" s="224" t="s">
        <v>5102</v>
      </c>
      <c r="E11" s="224" t="s">
        <v>135</v>
      </c>
      <c r="F11" s="224" t="s">
        <v>139</v>
      </c>
      <c r="G11" s="60" t="s">
        <v>140</v>
      </c>
    </row>
    <row r="12" ht="11.25" customHeight="1">
      <c r="A12" s="67" t="s">
        <v>4272</v>
      </c>
      <c r="B12" s="65" t="s">
        <v>51</v>
      </c>
      <c r="C12" s="67" t="s">
        <v>5103</v>
      </c>
      <c r="D12" s="611"/>
      <c r="E12" s="226"/>
      <c r="F12" s="226">
        <v>400.0</v>
      </c>
      <c r="G12" s="362" t="s">
        <v>380</v>
      </c>
      <c r="H12" s="319"/>
      <c r="I12" s="319"/>
      <c r="J12" s="319"/>
      <c r="K12" s="319"/>
      <c r="L12" s="319"/>
      <c r="M12" s="319"/>
      <c r="N12" s="319"/>
      <c r="O12" s="319"/>
      <c r="P12" s="319"/>
      <c r="Q12" s="319"/>
      <c r="R12" s="319"/>
      <c r="S12" s="319"/>
      <c r="T12" s="319"/>
      <c r="U12" s="319"/>
      <c r="V12" s="319"/>
      <c r="W12" s="319"/>
      <c r="X12" s="319"/>
      <c r="Y12" s="319"/>
      <c r="Z12" s="319"/>
    </row>
    <row r="13" ht="11.25" customHeight="1">
      <c r="A13" s="67" t="s">
        <v>538</v>
      </c>
      <c r="B13" s="65" t="s">
        <v>51</v>
      </c>
      <c r="C13" s="67" t="s">
        <v>5104</v>
      </c>
      <c r="D13" s="647" t="s">
        <v>5105</v>
      </c>
      <c r="E13" s="226">
        <v>100.0</v>
      </c>
      <c r="F13" s="226">
        <v>100.0</v>
      </c>
      <c r="G13" s="362" t="s">
        <v>538</v>
      </c>
      <c r="H13" s="319"/>
      <c r="I13" s="319"/>
      <c r="J13" s="319"/>
      <c r="K13" s="319"/>
      <c r="L13" s="319"/>
      <c r="M13" s="319"/>
      <c r="N13" s="319"/>
      <c r="O13" s="319"/>
      <c r="P13" s="319"/>
      <c r="Q13" s="319"/>
      <c r="R13" s="319"/>
      <c r="S13" s="319"/>
      <c r="T13" s="319"/>
      <c r="U13" s="319"/>
      <c r="V13" s="319"/>
      <c r="W13" s="319"/>
      <c r="X13" s="319"/>
      <c r="Y13" s="319"/>
      <c r="Z13" s="319"/>
    </row>
    <row r="14" ht="11.25" customHeight="1">
      <c r="A14" s="67" t="s">
        <v>538</v>
      </c>
      <c r="B14" s="65" t="s">
        <v>51</v>
      </c>
      <c r="C14" s="67" t="s">
        <v>5106</v>
      </c>
      <c r="D14" s="647" t="s">
        <v>5107</v>
      </c>
      <c r="E14" s="226">
        <v>100.0</v>
      </c>
      <c r="F14" s="226">
        <v>100.0</v>
      </c>
      <c r="G14" s="362" t="s">
        <v>538</v>
      </c>
      <c r="H14" s="319"/>
      <c r="I14" s="319"/>
      <c r="J14" s="319"/>
      <c r="K14" s="319"/>
      <c r="L14" s="319"/>
      <c r="M14" s="319"/>
      <c r="N14" s="319"/>
      <c r="O14" s="319"/>
      <c r="P14" s="319"/>
      <c r="Q14" s="319"/>
      <c r="R14" s="319"/>
      <c r="S14" s="319"/>
      <c r="T14" s="319"/>
      <c r="U14" s="319"/>
      <c r="V14" s="319"/>
      <c r="W14" s="319"/>
      <c r="X14" s="319"/>
      <c r="Y14" s="319"/>
      <c r="Z14" s="319"/>
    </row>
    <row r="15" ht="11.25" customHeight="1">
      <c r="A15" s="67"/>
      <c r="B15" s="67"/>
      <c r="C15" s="67"/>
      <c r="D15" s="611"/>
      <c r="E15" s="226"/>
      <c r="F15" s="226"/>
      <c r="G15" s="624"/>
      <c r="H15" s="319"/>
      <c r="I15" s="319"/>
      <c r="J15" s="319"/>
      <c r="K15" s="319"/>
      <c r="L15" s="319"/>
      <c r="M15" s="319"/>
      <c r="N15" s="319"/>
      <c r="O15" s="319"/>
      <c r="P15" s="319"/>
      <c r="Q15" s="319"/>
      <c r="R15" s="319"/>
      <c r="S15" s="319"/>
      <c r="T15" s="319"/>
      <c r="U15" s="319"/>
      <c r="V15" s="319"/>
      <c r="W15" s="319"/>
      <c r="X15" s="319"/>
      <c r="Y15" s="319"/>
      <c r="Z15" s="319"/>
    </row>
    <row r="16" ht="11.25" customHeight="1">
      <c r="A16" s="67"/>
      <c r="B16" s="65"/>
      <c r="C16" s="67"/>
      <c r="D16" s="68"/>
      <c r="E16" s="362"/>
      <c r="F16" s="362"/>
      <c r="G16" s="624"/>
      <c r="H16" s="319"/>
      <c r="I16" s="319"/>
      <c r="J16" s="319"/>
      <c r="K16" s="319"/>
      <c r="L16" s="319"/>
      <c r="M16" s="319"/>
      <c r="N16" s="319"/>
      <c r="O16" s="319"/>
      <c r="P16" s="319"/>
      <c r="Q16" s="319"/>
      <c r="R16" s="319"/>
      <c r="S16" s="319"/>
      <c r="T16" s="319"/>
      <c r="U16" s="319"/>
      <c r="V16" s="319"/>
      <c r="W16" s="319"/>
      <c r="X16" s="319"/>
      <c r="Y16" s="319"/>
      <c r="Z16" s="319"/>
    </row>
    <row r="17" ht="11.25" customHeight="1">
      <c r="A17" s="67"/>
      <c r="B17" s="65"/>
      <c r="C17" s="67"/>
      <c r="D17" s="68"/>
      <c r="E17" s="362"/>
      <c r="F17" s="362"/>
      <c r="G17" s="624"/>
      <c r="H17" s="319"/>
      <c r="I17" s="319"/>
      <c r="J17" s="319"/>
      <c r="K17" s="319"/>
      <c r="L17" s="319"/>
      <c r="M17" s="319"/>
      <c r="N17" s="319"/>
      <c r="O17" s="319"/>
      <c r="P17" s="319"/>
      <c r="Q17" s="319"/>
      <c r="R17" s="319"/>
      <c r="S17" s="319"/>
      <c r="T17" s="319"/>
      <c r="U17" s="319"/>
      <c r="V17" s="319"/>
      <c r="W17" s="319"/>
      <c r="X17" s="319"/>
      <c r="Y17" s="319"/>
      <c r="Z17" s="319"/>
    </row>
    <row r="18">
      <c r="A18" s="46" t="s">
        <v>98</v>
      </c>
      <c r="B18" s="41"/>
      <c r="C18" s="41"/>
      <c r="D18" s="41"/>
      <c r="F18" s="427">
        <f>SUM(F12:F17)</f>
        <v>600</v>
      </c>
    </row>
    <row r="19">
      <c r="A19" s="40"/>
      <c r="B19" s="41"/>
      <c r="C19" s="41"/>
      <c r="D19" s="41"/>
      <c r="E19" s="41"/>
      <c r="F19" s="41"/>
    </row>
    <row r="20">
      <c r="A20" s="428" t="s">
        <v>819</v>
      </c>
      <c r="B20" s="173"/>
      <c r="C20" s="173"/>
      <c r="D20" s="173"/>
      <c r="E20" s="173"/>
      <c r="F20" s="173"/>
    </row>
    <row r="21" ht="15.75" customHeight="1">
      <c r="A21" s="40"/>
      <c r="B21" s="41"/>
      <c r="C21" s="41"/>
      <c r="D21" s="41"/>
      <c r="E21" s="41"/>
      <c r="F21" s="41"/>
    </row>
    <row r="22" ht="15.75" customHeight="1">
      <c r="A22" s="40"/>
      <c r="B22" s="41"/>
      <c r="C22" s="41"/>
      <c r="D22" s="41"/>
      <c r="E22" s="41"/>
      <c r="F22" s="41"/>
    </row>
    <row r="23" ht="15.75" customHeight="1">
      <c r="A23" s="40"/>
      <c r="B23" s="41"/>
      <c r="C23" s="41"/>
      <c r="D23" s="41"/>
      <c r="E23" s="41"/>
      <c r="F23" s="41"/>
    </row>
    <row r="24" ht="15.75" customHeight="1">
      <c r="A24" s="40"/>
      <c r="B24" s="41"/>
      <c r="C24" s="41"/>
      <c r="D24" s="41"/>
      <c r="E24" s="41"/>
      <c r="F24" s="41"/>
    </row>
    <row r="25" ht="15.75" customHeight="1">
      <c r="A25" s="40"/>
      <c r="B25" s="41"/>
      <c r="C25" s="41"/>
      <c r="D25" s="41"/>
      <c r="E25" s="41"/>
      <c r="F25" s="41"/>
    </row>
    <row r="26" ht="15.75" customHeight="1">
      <c r="A26" s="40"/>
      <c r="B26" s="41"/>
      <c r="C26" s="41"/>
      <c r="D26" s="41"/>
      <c r="E26" s="41"/>
      <c r="F26" s="41"/>
    </row>
    <row r="27" ht="15.75" customHeight="1">
      <c r="A27" s="40"/>
      <c r="B27" s="41"/>
      <c r="C27" s="41"/>
      <c r="D27" s="41"/>
      <c r="E27" s="41"/>
      <c r="F27" s="41"/>
    </row>
    <row r="28" ht="15.75" customHeight="1">
      <c r="A28" s="40"/>
      <c r="B28" s="41"/>
      <c r="C28" s="41"/>
      <c r="D28" s="41"/>
      <c r="E28" s="41"/>
      <c r="F28" s="41"/>
    </row>
    <row r="29" ht="15.75" customHeight="1">
      <c r="A29" s="40"/>
      <c r="B29" s="41"/>
      <c r="C29" s="41"/>
      <c r="D29" s="41"/>
      <c r="E29" s="41"/>
      <c r="F29" s="41"/>
    </row>
    <row r="30" ht="15.75" customHeight="1">
      <c r="A30" s="40"/>
      <c r="B30" s="41"/>
      <c r="C30" s="41"/>
      <c r="D30" s="41"/>
      <c r="E30" s="41"/>
      <c r="F30" s="41"/>
    </row>
    <row r="31" ht="15.75" customHeight="1">
      <c r="A31" s="40"/>
      <c r="B31" s="41"/>
      <c r="C31" s="41"/>
      <c r="D31" s="41"/>
      <c r="E31" s="41"/>
      <c r="F31" s="41"/>
    </row>
    <row r="32" ht="15.75" customHeight="1">
      <c r="A32" s="40"/>
      <c r="B32" s="41"/>
      <c r="C32" s="41"/>
      <c r="D32" s="41"/>
      <c r="E32" s="41"/>
      <c r="F32" s="41"/>
    </row>
    <row r="33" ht="15.75" customHeight="1">
      <c r="A33" s="40"/>
      <c r="B33" s="41"/>
      <c r="C33" s="41"/>
      <c r="D33" s="41"/>
      <c r="E33" s="41"/>
      <c r="F33" s="41"/>
    </row>
    <row r="34" ht="15.75" customHeight="1">
      <c r="A34" s="40"/>
      <c r="B34" s="41"/>
      <c r="C34" s="41"/>
      <c r="D34" s="41"/>
      <c r="E34" s="41"/>
      <c r="F34" s="41"/>
    </row>
    <row r="35" ht="15.75" customHeight="1">
      <c r="A35" s="40"/>
      <c r="B35" s="41"/>
      <c r="C35" s="41"/>
      <c r="D35" s="41"/>
      <c r="E35" s="41"/>
      <c r="F35" s="41"/>
    </row>
    <row r="36" ht="15.75" customHeight="1">
      <c r="A36" s="40"/>
      <c r="B36" s="41"/>
      <c r="C36" s="41"/>
      <c r="D36" s="41"/>
      <c r="E36" s="41"/>
      <c r="F36" s="41"/>
    </row>
    <row r="37" ht="15.75" customHeight="1">
      <c r="A37" s="40"/>
      <c r="B37" s="41"/>
      <c r="C37" s="41"/>
      <c r="D37" s="41"/>
      <c r="E37" s="41"/>
      <c r="F37" s="41"/>
    </row>
    <row r="38" ht="15.75" customHeight="1">
      <c r="A38" s="40"/>
      <c r="B38" s="41"/>
      <c r="C38" s="41"/>
      <c r="D38" s="41"/>
      <c r="E38" s="41"/>
      <c r="F38" s="41"/>
    </row>
    <row r="39" ht="15.75" customHeight="1">
      <c r="A39" s="40"/>
      <c r="B39" s="41"/>
      <c r="C39" s="41"/>
      <c r="D39" s="41"/>
      <c r="E39" s="41"/>
      <c r="F39" s="41"/>
    </row>
    <row r="40" ht="15.75" customHeight="1">
      <c r="A40" s="40"/>
      <c r="B40" s="41"/>
      <c r="C40" s="41"/>
      <c r="D40" s="41"/>
      <c r="E40" s="41"/>
      <c r="F40" s="41"/>
    </row>
    <row r="41" ht="15.75" customHeight="1">
      <c r="A41" s="40"/>
      <c r="B41" s="41"/>
      <c r="C41" s="41"/>
      <c r="D41" s="41"/>
      <c r="E41" s="41"/>
      <c r="F41" s="41"/>
    </row>
    <row r="42" ht="15.75" customHeight="1">
      <c r="A42" s="40"/>
      <c r="B42" s="41"/>
      <c r="C42" s="41"/>
      <c r="D42" s="41"/>
      <c r="E42" s="41"/>
      <c r="F42" s="41"/>
    </row>
    <row r="43" ht="15.75" customHeight="1">
      <c r="A43" s="40"/>
      <c r="B43" s="41"/>
      <c r="C43" s="41"/>
      <c r="D43" s="41"/>
      <c r="E43" s="41"/>
      <c r="F43" s="41"/>
    </row>
    <row r="44" ht="15.75" customHeight="1">
      <c r="A44" s="40"/>
      <c r="B44" s="41"/>
      <c r="C44" s="41"/>
      <c r="D44" s="41"/>
      <c r="E44" s="41"/>
      <c r="F44" s="41"/>
    </row>
    <row r="45" ht="15.75" customHeight="1">
      <c r="A45" s="40"/>
      <c r="B45" s="41"/>
      <c r="C45" s="41"/>
      <c r="D45" s="41"/>
      <c r="E45" s="41"/>
      <c r="F45" s="41"/>
    </row>
    <row r="46" ht="15.75" customHeight="1">
      <c r="A46" s="40"/>
      <c r="B46" s="41"/>
      <c r="C46" s="41"/>
      <c r="D46" s="41"/>
      <c r="E46" s="41"/>
      <c r="F46" s="41"/>
    </row>
    <row r="47" ht="15.75" customHeight="1">
      <c r="A47" s="40"/>
      <c r="B47" s="41"/>
      <c r="C47" s="41"/>
      <c r="D47" s="41"/>
      <c r="E47" s="41"/>
      <c r="F47" s="41"/>
    </row>
    <row r="48" ht="15.75" customHeight="1">
      <c r="A48" s="40"/>
      <c r="B48" s="41"/>
      <c r="C48" s="41"/>
      <c r="D48" s="41"/>
      <c r="E48" s="41"/>
      <c r="F48" s="41"/>
    </row>
    <row r="49" ht="15.75" customHeight="1">
      <c r="A49" s="40"/>
      <c r="B49" s="41"/>
      <c r="C49" s="41"/>
      <c r="D49" s="41"/>
      <c r="E49" s="41"/>
      <c r="F49" s="41"/>
    </row>
    <row r="50" ht="15.75" customHeight="1">
      <c r="A50" s="40"/>
      <c r="B50" s="41"/>
      <c r="C50" s="41"/>
      <c r="D50" s="41"/>
      <c r="E50" s="41"/>
      <c r="F50" s="41"/>
    </row>
    <row r="51" ht="15.75" customHeight="1">
      <c r="A51" s="40"/>
      <c r="B51" s="41"/>
      <c r="C51" s="41"/>
      <c r="D51" s="41"/>
      <c r="E51" s="41"/>
      <c r="F51" s="41"/>
    </row>
    <row r="52" ht="15.75" customHeight="1">
      <c r="A52" s="40"/>
      <c r="B52" s="41"/>
      <c r="C52" s="41"/>
      <c r="D52" s="41"/>
      <c r="E52" s="41"/>
      <c r="F52" s="41"/>
    </row>
    <row r="53" ht="15.75" customHeight="1">
      <c r="A53" s="40"/>
      <c r="B53" s="41"/>
      <c r="C53" s="41"/>
      <c r="D53" s="41"/>
      <c r="E53" s="41"/>
      <c r="F53" s="41"/>
    </row>
    <row r="54" ht="15.75" customHeight="1">
      <c r="A54" s="40"/>
      <c r="B54" s="41"/>
      <c r="C54" s="41"/>
      <c r="D54" s="41"/>
      <c r="E54" s="41"/>
      <c r="F54" s="41"/>
    </row>
    <row r="55" ht="15.75" customHeight="1">
      <c r="A55" s="40"/>
      <c r="B55" s="41"/>
      <c r="C55" s="41"/>
      <c r="D55" s="41"/>
      <c r="E55" s="41"/>
      <c r="F55" s="41"/>
    </row>
    <row r="56" ht="15.75" customHeight="1">
      <c r="A56" s="40"/>
      <c r="B56" s="41"/>
      <c r="C56" s="41"/>
      <c r="D56" s="41"/>
      <c r="E56" s="41"/>
      <c r="F56" s="41"/>
    </row>
    <row r="57" ht="15.75" customHeight="1">
      <c r="A57" s="40"/>
      <c r="B57" s="41"/>
      <c r="C57" s="41"/>
      <c r="D57" s="41"/>
      <c r="E57" s="41"/>
      <c r="F57" s="41"/>
    </row>
    <row r="58" ht="15.75" customHeight="1">
      <c r="A58" s="40"/>
      <c r="B58" s="41"/>
      <c r="C58" s="41"/>
      <c r="D58" s="41"/>
      <c r="E58" s="41"/>
      <c r="F58" s="41"/>
    </row>
    <row r="59" ht="15.75" customHeight="1">
      <c r="A59" s="40"/>
      <c r="B59" s="41"/>
      <c r="C59" s="41"/>
      <c r="D59" s="41"/>
      <c r="E59" s="41"/>
      <c r="F59" s="41"/>
    </row>
    <row r="60" ht="15.75" customHeight="1">
      <c r="A60" s="40"/>
      <c r="B60" s="41"/>
      <c r="C60" s="41"/>
      <c r="D60" s="41"/>
      <c r="E60" s="41"/>
      <c r="F60" s="41"/>
    </row>
    <row r="61" ht="15.75" customHeight="1">
      <c r="A61" s="40"/>
      <c r="B61" s="41"/>
      <c r="C61" s="41"/>
      <c r="D61" s="41"/>
      <c r="E61" s="41"/>
      <c r="F61" s="41"/>
    </row>
    <row r="62" ht="15.75" customHeight="1">
      <c r="A62" s="40"/>
      <c r="B62" s="41"/>
      <c r="C62" s="41"/>
      <c r="D62" s="41"/>
      <c r="E62" s="41"/>
      <c r="F62" s="41"/>
    </row>
    <row r="63" ht="15.75" customHeight="1">
      <c r="A63" s="40"/>
      <c r="B63" s="41"/>
      <c r="C63" s="41"/>
      <c r="D63" s="41"/>
      <c r="E63" s="41"/>
      <c r="F63" s="41"/>
    </row>
    <row r="64" ht="15.75" customHeight="1">
      <c r="A64" s="40"/>
      <c r="B64" s="41"/>
      <c r="C64" s="41"/>
      <c r="D64" s="41"/>
      <c r="E64" s="41"/>
      <c r="F64" s="41"/>
    </row>
    <row r="65" ht="15.75" customHeight="1">
      <c r="A65" s="40"/>
      <c r="B65" s="41"/>
      <c r="C65" s="41"/>
      <c r="D65" s="41"/>
      <c r="E65" s="41"/>
      <c r="F65" s="41"/>
    </row>
    <row r="66" ht="15.75" customHeight="1">
      <c r="A66" s="40"/>
      <c r="B66" s="41"/>
      <c r="C66" s="41"/>
      <c r="D66" s="41"/>
      <c r="E66" s="41"/>
      <c r="F66" s="41"/>
    </row>
    <row r="67" ht="15.75" customHeight="1">
      <c r="A67" s="40"/>
      <c r="B67" s="41"/>
      <c r="C67" s="41"/>
      <c r="D67" s="41"/>
      <c r="E67" s="41"/>
      <c r="F67" s="41"/>
    </row>
    <row r="68" ht="15.75" customHeight="1">
      <c r="A68" s="40"/>
      <c r="B68" s="41"/>
      <c r="C68" s="41"/>
      <c r="D68" s="41"/>
      <c r="E68" s="41"/>
      <c r="F68" s="41"/>
    </row>
    <row r="69" ht="15.75" customHeight="1">
      <c r="A69" s="40"/>
      <c r="B69" s="41"/>
      <c r="C69" s="41"/>
      <c r="D69" s="41"/>
      <c r="E69" s="41"/>
      <c r="F69" s="41"/>
    </row>
    <row r="70" ht="15.75" customHeight="1">
      <c r="A70" s="40"/>
      <c r="B70" s="41"/>
      <c r="C70" s="41"/>
      <c r="D70" s="41"/>
      <c r="E70" s="41"/>
      <c r="F70" s="41"/>
    </row>
    <row r="71" ht="15.75" customHeight="1">
      <c r="A71" s="40"/>
      <c r="B71" s="41"/>
      <c r="C71" s="41"/>
      <c r="D71" s="41"/>
      <c r="E71" s="41"/>
      <c r="F71" s="41"/>
    </row>
    <row r="72" ht="15.75" customHeight="1">
      <c r="A72" s="40"/>
      <c r="B72" s="41"/>
      <c r="C72" s="41"/>
      <c r="D72" s="41"/>
      <c r="E72" s="41"/>
      <c r="F72" s="41"/>
    </row>
    <row r="73" ht="15.75" customHeight="1">
      <c r="A73" s="40"/>
      <c r="B73" s="41"/>
      <c r="C73" s="41"/>
      <c r="D73" s="41"/>
      <c r="E73" s="41"/>
      <c r="F73" s="41"/>
    </row>
    <row r="74" ht="15.75" customHeight="1">
      <c r="A74" s="40"/>
      <c r="B74" s="41"/>
      <c r="C74" s="41"/>
      <c r="D74" s="41"/>
      <c r="E74" s="41"/>
      <c r="F74" s="41"/>
    </row>
    <row r="75" ht="15.75" customHeight="1">
      <c r="A75" s="40"/>
      <c r="B75" s="41"/>
      <c r="C75" s="41"/>
      <c r="D75" s="41"/>
      <c r="E75" s="41"/>
      <c r="F75" s="41"/>
    </row>
    <row r="76" ht="15.75" customHeight="1">
      <c r="A76" s="40"/>
      <c r="B76" s="41"/>
      <c r="C76" s="41"/>
      <c r="D76" s="41"/>
      <c r="E76" s="41"/>
      <c r="F76" s="41"/>
    </row>
    <row r="77" ht="15.75" customHeight="1">
      <c r="A77" s="40"/>
      <c r="B77" s="41"/>
      <c r="C77" s="41"/>
      <c r="D77" s="41"/>
      <c r="E77" s="41"/>
      <c r="F77" s="41"/>
    </row>
    <row r="78" ht="15.75" customHeight="1">
      <c r="A78" s="40"/>
      <c r="B78" s="41"/>
      <c r="C78" s="41"/>
      <c r="D78" s="41"/>
      <c r="E78" s="41"/>
      <c r="F78" s="41"/>
    </row>
    <row r="79" ht="15.75" customHeight="1">
      <c r="A79" s="40"/>
      <c r="B79" s="41"/>
      <c r="C79" s="41"/>
      <c r="D79" s="41"/>
      <c r="E79" s="41"/>
      <c r="F79" s="41"/>
    </row>
    <row r="80" ht="15.75" customHeight="1">
      <c r="A80" s="40"/>
      <c r="B80" s="41"/>
      <c r="C80" s="41"/>
      <c r="D80" s="41"/>
      <c r="E80" s="41"/>
      <c r="F80" s="41"/>
    </row>
    <row r="81" ht="15.75" customHeight="1">
      <c r="A81" s="40"/>
      <c r="B81" s="41"/>
      <c r="C81" s="41"/>
      <c r="D81" s="41"/>
      <c r="E81" s="41"/>
      <c r="F81" s="41"/>
    </row>
    <row r="82" ht="15.75" customHeight="1">
      <c r="A82" s="40"/>
      <c r="B82" s="41"/>
      <c r="C82" s="41"/>
      <c r="D82" s="41"/>
      <c r="E82" s="41"/>
      <c r="F82" s="41"/>
    </row>
    <row r="83" ht="15.75" customHeight="1">
      <c r="A83" s="40"/>
      <c r="B83" s="41"/>
      <c r="C83" s="41"/>
      <c r="D83" s="41"/>
      <c r="E83" s="41"/>
      <c r="F83" s="41"/>
    </row>
    <row r="84" ht="15.75" customHeight="1">
      <c r="A84" s="40"/>
      <c r="B84" s="41"/>
      <c r="C84" s="41"/>
      <c r="D84" s="41"/>
      <c r="E84" s="41"/>
      <c r="F84" s="41"/>
    </row>
    <row r="85" ht="15.75" customHeight="1">
      <c r="A85" s="40"/>
      <c r="B85" s="41"/>
      <c r="C85" s="41"/>
      <c r="D85" s="41"/>
      <c r="E85" s="41"/>
      <c r="F85" s="41"/>
    </row>
    <row r="86" ht="15.75" customHeight="1">
      <c r="A86" s="40"/>
      <c r="B86" s="41"/>
      <c r="C86" s="41"/>
      <c r="D86" s="41"/>
      <c r="E86" s="41"/>
      <c r="F86" s="41"/>
    </row>
    <row r="87" ht="15.75" customHeight="1">
      <c r="A87" s="40"/>
      <c r="B87" s="41"/>
      <c r="C87" s="41"/>
      <c r="D87" s="41"/>
      <c r="E87" s="41"/>
      <c r="F87" s="41"/>
    </row>
    <row r="88" ht="15.75" customHeight="1">
      <c r="A88" s="40"/>
      <c r="B88" s="41"/>
      <c r="C88" s="41"/>
      <c r="D88" s="41"/>
      <c r="E88" s="41"/>
      <c r="F88" s="41"/>
    </row>
    <row r="89" ht="15.75" customHeight="1">
      <c r="A89" s="40"/>
      <c r="B89" s="41"/>
      <c r="C89" s="41"/>
      <c r="D89" s="41"/>
      <c r="E89" s="41"/>
      <c r="F89" s="41"/>
    </row>
    <row r="90" ht="15.75" customHeight="1">
      <c r="A90" s="40"/>
      <c r="B90" s="41"/>
      <c r="C90" s="41"/>
      <c r="D90" s="41"/>
      <c r="E90" s="41"/>
      <c r="F90" s="41"/>
    </row>
    <row r="91" ht="15.75" customHeight="1">
      <c r="A91" s="40"/>
      <c r="B91" s="41"/>
      <c r="C91" s="41"/>
      <c r="D91" s="41"/>
      <c r="E91" s="41"/>
      <c r="F91" s="41"/>
    </row>
    <row r="92" ht="15.75" customHeight="1">
      <c r="A92" s="40"/>
      <c r="B92" s="41"/>
      <c r="C92" s="41"/>
      <c r="D92" s="41"/>
      <c r="E92" s="41"/>
      <c r="F92" s="41"/>
    </row>
    <row r="93" ht="15.75" customHeight="1">
      <c r="A93" s="40"/>
      <c r="B93" s="41"/>
      <c r="C93" s="41"/>
      <c r="D93" s="41"/>
      <c r="E93" s="41"/>
      <c r="F93" s="41"/>
    </row>
    <row r="94" ht="15.75" customHeight="1">
      <c r="A94" s="40"/>
      <c r="B94" s="41"/>
      <c r="C94" s="41"/>
      <c r="D94" s="41"/>
      <c r="E94" s="41"/>
      <c r="F94" s="41"/>
    </row>
    <row r="95" ht="15.75" customHeight="1">
      <c r="A95" s="40"/>
      <c r="B95" s="41"/>
      <c r="C95" s="41"/>
      <c r="D95" s="41"/>
      <c r="E95" s="41"/>
      <c r="F95" s="41"/>
    </row>
    <row r="96" ht="15.75" customHeight="1">
      <c r="A96" s="40"/>
      <c r="B96" s="41"/>
      <c r="C96" s="41"/>
      <c r="D96" s="41"/>
      <c r="E96" s="41"/>
      <c r="F96" s="41"/>
    </row>
    <row r="97" ht="15.75" customHeight="1">
      <c r="A97" s="40"/>
      <c r="B97" s="41"/>
      <c r="C97" s="41"/>
      <c r="D97" s="41"/>
      <c r="E97" s="41"/>
      <c r="F97" s="41"/>
    </row>
    <row r="98" ht="15.75" customHeight="1">
      <c r="A98" s="40"/>
      <c r="B98" s="41"/>
      <c r="C98" s="41"/>
      <c r="D98" s="41"/>
      <c r="E98" s="41"/>
      <c r="F98" s="41"/>
    </row>
    <row r="99" ht="15.75" customHeight="1">
      <c r="A99" s="40"/>
      <c r="B99" s="41"/>
      <c r="C99" s="41"/>
      <c r="D99" s="41"/>
      <c r="E99" s="41"/>
      <c r="F99" s="41"/>
    </row>
    <row r="100" ht="15.75" customHeight="1">
      <c r="A100" s="40"/>
      <c r="B100" s="41"/>
      <c r="C100" s="41"/>
      <c r="D100" s="41"/>
      <c r="E100" s="41"/>
      <c r="F100" s="41"/>
    </row>
    <row r="101" ht="15.75" customHeight="1">
      <c r="A101" s="40"/>
      <c r="B101" s="41"/>
      <c r="C101" s="41"/>
      <c r="D101" s="41"/>
      <c r="E101" s="41"/>
      <c r="F101" s="41"/>
    </row>
    <row r="102" ht="15.75" customHeight="1">
      <c r="A102" s="40"/>
      <c r="B102" s="41"/>
      <c r="C102" s="41"/>
      <c r="D102" s="41"/>
      <c r="E102" s="41"/>
      <c r="F102" s="41"/>
    </row>
    <row r="103" ht="15.75" customHeight="1">
      <c r="A103" s="40"/>
      <c r="B103" s="41"/>
      <c r="C103" s="41"/>
      <c r="D103" s="41"/>
      <c r="E103" s="41"/>
      <c r="F103" s="41"/>
    </row>
    <row r="104" ht="15.75" customHeight="1">
      <c r="A104" s="40"/>
      <c r="B104" s="41"/>
      <c r="C104" s="41"/>
      <c r="D104" s="41"/>
      <c r="E104" s="41"/>
      <c r="F104" s="41"/>
    </row>
    <row r="105" ht="15.75" customHeight="1">
      <c r="A105" s="40"/>
      <c r="B105" s="41"/>
      <c r="C105" s="41"/>
      <c r="D105" s="41"/>
      <c r="E105" s="41"/>
      <c r="F105" s="41"/>
    </row>
    <row r="106" ht="15.75" customHeight="1">
      <c r="A106" s="40"/>
      <c r="B106" s="41"/>
      <c r="C106" s="41"/>
      <c r="D106" s="41"/>
      <c r="E106" s="41"/>
      <c r="F106" s="41"/>
    </row>
    <row r="107" ht="15.75" customHeight="1">
      <c r="A107" s="40"/>
      <c r="B107" s="41"/>
      <c r="C107" s="41"/>
      <c r="D107" s="41"/>
      <c r="E107" s="41"/>
      <c r="F107" s="41"/>
    </row>
    <row r="108" ht="15.75" customHeight="1">
      <c r="A108" s="40"/>
      <c r="B108" s="41"/>
      <c r="C108" s="41"/>
      <c r="D108" s="41"/>
      <c r="E108" s="41"/>
      <c r="F108" s="41"/>
    </row>
    <row r="109" ht="15.75" customHeight="1">
      <c r="A109" s="40"/>
      <c r="B109" s="41"/>
      <c r="C109" s="41"/>
      <c r="D109" s="41"/>
      <c r="E109" s="41"/>
      <c r="F109" s="41"/>
    </row>
    <row r="110" ht="15.75" customHeight="1">
      <c r="A110" s="40"/>
      <c r="B110" s="41"/>
      <c r="C110" s="41"/>
      <c r="D110" s="41"/>
      <c r="E110" s="41"/>
      <c r="F110" s="41"/>
    </row>
    <row r="111" ht="15.75" customHeight="1">
      <c r="A111" s="40"/>
      <c r="B111" s="41"/>
      <c r="C111" s="41"/>
      <c r="D111" s="41"/>
      <c r="E111" s="41"/>
      <c r="F111" s="41"/>
    </row>
    <row r="112" ht="15.75" customHeight="1">
      <c r="A112" s="40"/>
      <c r="B112" s="41"/>
      <c r="C112" s="41"/>
      <c r="D112" s="41"/>
      <c r="E112" s="41"/>
      <c r="F112" s="41"/>
    </row>
    <row r="113" ht="15.75" customHeight="1">
      <c r="A113" s="40"/>
      <c r="B113" s="41"/>
      <c r="C113" s="41"/>
      <c r="D113" s="41"/>
      <c r="E113" s="41"/>
      <c r="F113" s="41"/>
    </row>
    <row r="114" ht="15.75" customHeight="1">
      <c r="A114" s="40"/>
      <c r="B114" s="41"/>
      <c r="C114" s="41"/>
      <c r="D114" s="41"/>
      <c r="E114" s="41"/>
      <c r="F114" s="41"/>
    </row>
    <row r="115" ht="15.75" customHeight="1">
      <c r="A115" s="40"/>
      <c r="B115" s="41"/>
      <c r="C115" s="41"/>
      <c r="D115" s="41"/>
      <c r="E115" s="41"/>
      <c r="F115" s="41"/>
    </row>
    <row r="116" ht="15.75" customHeight="1">
      <c r="A116" s="40"/>
      <c r="B116" s="41"/>
      <c r="C116" s="41"/>
      <c r="D116" s="41"/>
      <c r="E116" s="41"/>
      <c r="F116" s="41"/>
    </row>
    <row r="117" ht="15.75" customHeight="1">
      <c r="A117" s="40"/>
      <c r="B117" s="41"/>
      <c r="C117" s="41"/>
      <c r="D117" s="41"/>
      <c r="E117" s="41"/>
      <c r="F117" s="41"/>
    </row>
    <row r="118" ht="15.75" customHeight="1">
      <c r="A118" s="40"/>
      <c r="B118" s="41"/>
      <c r="C118" s="41"/>
      <c r="D118" s="41"/>
      <c r="E118" s="41"/>
      <c r="F118" s="41"/>
    </row>
    <row r="119" ht="15.75" customHeight="1">
      <c r="A119" s="40"/>
      <c r="B119" s="41"/>
      <c r="C119" s="41"/>
      <c r="D119" s="41"/>
      <c r="E119" s="41"/>
      <c r="F119" s="41"/>
    </row>
    <row r="120" ht="15.75" customHeight="1">
      <c r="A120" s="40"/>
      <c r="B120" s="41"/>
      <c r="C120" s="41"/>
      <c r="D120" s="41"/>
      <c r="E120" s="41"/>
      <c r="F120" s="41"/>
    </row>
    <row r="121" ht="15.75" customHeight="1">
      <c r="A121" s="40"/>
      <c r="B121" s="41"/>
      <c r="C121" s="41"/>
      <c r="D121" s="41"/>
      <c r="E121" s="41"/>
      <c r="F121" s="41"/>
    </row>
    <row r="122" ht="15.75" customHeight="1">
      <c r="A122" s="40"/>
      <c r="B122" s="41"/>
      <c r="C122" s="41"/>
      <c r="D122" s="41"/>
      <c r="E122" s="41"/>
      <c r="F122" s="41"/>
    </row>
    <row r="123" ht="15.75" customHeight="1">
      <c r="A123" s="40"/>
      <c r="B123" s="41"/>
      <c r="C123" s="41"/>
      <c r="D123" s="41"/>
      <c r="E123" s="41"/>
      <c r="F123" s="41"/>
    </row>
    <row r="124" ht="15.75" customHeight="1">
      <c r="A124" s="40"/>
      <c r="B124" s="41"/>
      <c r="C124" s="41"/>
      <c r="D124" s="41"/>
      <c r="E124" s="41"/>
      <c r="F124" s="41"/>
    </row>
    <row r="125" ht="15.75" customHeight="1">
      <c r="A125" s="40"/>
      <c r="B125" s="41"/>
      <c r="C125" s="41"/>
      <c r="D125" s="41"/>
      <c r="E125" s="41"/>
      <c r="F125" s="41"/>
    </row>
    <row r="126" ht="15.75" customHeight="1">
      <c r="A126" s="40"/>
      <c r="B126" s="41"/>
      <c r="C126" s="41"/>
      <c r="D126" s="41"/>
      <c r="E126" s="41"/>
      <c r="F126" s="41"/>
    </row>
    <row r="127" ht="15.75" customHeight="1">
      <c r="A127" s="40"/>
      <c r="B127" s="41"/>
      <c r="C127" s="41"/>
      <c r="D127" s="41"/>
      <c r="E127" s="41"/>
      <c r="F127" s="41"/>
    </row>
    <row r="128" ht="15.75" customHeight="1">
      <c r="A128" s="40"/>
      <c r="B128" s="41"/>
      <c r="C128" s="41"/>
      <c r="D128" s="41"/>
      <c r="E128" s="41"/>
      <c r="F128" s="41"/>
    </row>
    <row r="129" ht="15.75" customHeight="1">
      <c r="A129" s="40"/>
      <c r="B129" s="41"/>
      <c r="C129" s="41"/>
      <c r="D129" s="41"/>
      <c r="E129" s="41"/>
      <c r="F129" s="41"/>
    </row>
    <row r="130" ht="15.75" customHeight="1">
      <c r="A130" s="40"/>
      <c r="B130" s="41"/>
      <c r="C130" s="41"/>
      <c r="D130" s="41"/>
      <c r="E130" s="41"/>
      <c r="F130" s="41"/>
    </row>
    <row r="131" ht="15.75" customHeight="1">
      <c r="A131" s="40"/>
      <c r="B131" s="41"/>
      <c r="C131" s="41"/>
      <c r="D131" s="41"/>
      <c r="E131" s="41"/>
      <c r="F131" s="41"/>
    </row>
    <row r="132" ht="15.75" customHeight="1">
      <c r="A132" s="40"/>
      <c r="B132" s="41"/>
      <c r="C132" s="41"/>
      <c r="D132" s="41"/>
      <c r="E132" s="41"/>
      <c r="F132" s="41"/>
    </row>
    <row r="133" ht="15.75" customHeight="1">
      <c r="A133" s="40"/>
      <c r="B133" s="41"/>
      <c r="C133" s="41"/>
      <c r="D133" s="41"/>
      <c r="E133" s="41"/>
      <c r="F133" s="41"/>
    </row>
    <row r="134" ht="15.75" customHeight="1">
      <c r="A134" s="40"/>
      <c r="B134" s="41"/>
      <c r="C134" s="41"/>
      <c r="D134" s="41"/>
      <c r="E134" s="41"/>
      <c r="F134" s="41"/>
    </row>
    <row r="135" ht="15.75" customHeight="1">
      <c r="A135" s="40"/>
      <c r="B135" s="41"/>
      <c r="C135" s="41"/>
      <c r="D135" s="41"/>
      <c r="E135" s="41"/>
      <c r="F135" s="41"/>
    </row>
    <row r="136" ht="15.75" customHeight="1">
      <c r="A136" s="40"/>
      <c r="B136" s="41"/>
      <c r="C136" s="41"/>
      <c r="D136" s="41"/>
      <c r="E136" s="41"/>
      <c r="F136" s="41"/>
    </row>
    <row r="137" ht="15.75" customHeight="1">
      <c r="A137" s="40"/>
      <c r="B137" s="41"/>
      <c r="C137" s="41"/>
      <c r="D137" s="41"/>
      <c r="E137" s="41"/>
      <c r="F137" s="41"/>
    </row>
    <row r="138" ht="15.75" customHeight="1">
      <c r="A138" s="40"/>
      <c r="B138" s="41"/>
      <c r="C138" s="41"/>
      <c r="D138" s="41"/>
      <c r="E138" s="41"/>
      <c r="F138" s="41"/>
    </row>
    <row r="139" ht="15.75" customHeight="1">
      <c r="A139" s="40"/>
      <c r="B139" s="41"/>
      <c r="C139" s="41"/>
      <c r="D139" s="41"/>
      <c r="E139" s="41"/>
      <c r="F139" s="41"/>
    </row>
    <row r="140" ht="15.75" customHeight="1">
      <c r="A140" s="40"/>
      <c r="B140" s="41"/>
      <c r="C140" s="41"/>
      <c r="D140" s="41"/>
      <c r="E140" s="41"/>
      <c r="F140" s="41"/>
    </row>
    <row r="141" ht="15.75" customHeight="1">
      <c r="A141" s="40"/>
      <c r="B141" s="41"/>
      <c r="C141" s="41"/>
      <c r="D141" s="41"/>
      <c r="E141" s="41"/>
      <c r="F141" s="41"/>
    </row>
    <row r="142" ht="15.75" customHeight="1">
      <c r="A142" s="40"/>
      <c r="B142" s="41"/>
      <c r="C142" s="41"/>
      <c r="D142" s="41"/>
      <c r="E142" s="41"/>
      <c r="F142" s="41"/>
    </row>
    <row r="143" ht="15.75" customHeight="1">
      <c r="A143" s="40"/>
      <c r="B143" s="41"/>
      <c r="C143" s="41"/>
      <c r="D143" s="41"/>
      <c r="E143" s="41"/>
      <c r="F143" s="41"/>
    </row>
    <row r="144" ht="15.75" customHeight="1">
      <c r="A144" s="40"/>
      <c r="B144" s="41"/>
      <c r="C144" s="41"/>
      <c r="D144" s="41"/>
      <c r="E144" s="41"/>
      <c r="F144" s="41"/>
    </row>
    <row r="145" ht="15.75" customHeight="1">
      <c r="A145" s="40"/>
      <c r="B145" s="41"/>
      <c r="C145" s="41"/>
      <c r="D145" s="41"/>
      <c r="E145" s="41"/>
      <c r="F145" s="41"/>
    </row>
    <row r="146" ht="15.75" customHeight="1">
      <c r="A146" s="40"/>
      <c r="B146" s="41"/>
      <c r="C146" s="41"/>
      <c r="D146" s="41"/>
      <c r="E146" s="41"/>
      <c r="F146" s="41"/>
    </row>
    <row r="147" ht="15.75" customHeight="1">
      <c r="A147" s="40"/>
      <c r="B147" s="41"/>
      <c r="C147" s="41"/>
      <c r="D147" s="41"/>
      <c r="E147" s="41"/>
      <c r="F147" s="41"/>
    </row>
    <row r="148" ht="15.75" customHeight="1">
      <c r="A148" s="40"/>
      <c r="B148" s="41"/>
      <c r="C148" s="41"/>
      <c r="D148" s="41"/>
      <c r="E148" s="41"/>
      <c r="F148" s="41"/>
    </row>
    <row r="149" ht="15.75" customHeight="1">
      <c r="A149" s="40"/>
      <c r="B149" s="41"/>
      <c r="C149" s="41"/>
      <c r="D149" s="41"/>
      <c r="E149" s="41"/>
      <c r="F149" s="41"/>
    </row>
    <row r="150" ht="15.75" customHeight="1">
      <c r="A150" s="40"/>
      <c r="B150" s="41"/>
      <c r="C150" s="41"/>
      <c r="D150" s="41"/>
      <c r="E150" s="41"/>
      <c r="F150" s="41"/>
    </row>
    <row r="151" ht="15.75" customHeight="1">
      <c r="A151" s="40"/>
      <c r="B151" s="41"/>
      <c r="C151" s="41"/>
      <c r="D151" s="41"/>
      <c r="E151" s="41"/>
      <c r="F151" s="41"/>
    </row>
    <row r="152" ht="15.75" customHeight="1">
      <c r="A152" s="40"/>
      <c r="B152" s="41"/>
      <c r="C152" s="41"/>
      <c r="D152" s="41"/>
      <c r="E152" s="41"/>
      <c r="F152" s="41"/>
    </row>
    <row r="153" ht="15.75" customHeight="1">
      <c r="A153" s="40"/>
      <c r="B153" s="41"/>
      <c r="C153" s="41"/>
      <c r="D153" s="41"/>
      <c r="E153" s="41"/>
      <c r="F153" s="41"/>
    </row>
    <row r="154" ht="15.75" customHeight="1">
      <c r="A154" s="40"/>
      <c r="B154" s="41"/>
      <c r="C154" s="41"/>
      <c r="D154" s="41"/>
      <c r="E154" s="41"/>
      <c r="F154" s="41"/>
    </row>
    <row r="155" ht="15.75" customHeight="1">
      <c r="A155" s="40"/>
      <c r="B155" s="41"/>
      <c r="C155" s="41"/>
      <c r="D155" s="41"/>
      <c r="E155" s="41"/>
      <c r="F155" s="41"/>
    </row>
    <row r="156" ht="15.75" customHeight="1">
      <c r="A156" s="40"/>
      <c r="B156" s="41"/>
      <c r="C156" s="41"/>
      <c r="D156" s="41"/>
      <c r="E156" s="41"/>
      <c r="F156" s="41"/>
    </row>
    <row r="157" ht="15.75" customHeight="1">
      <c r="A157" s="40"/>
      <c r="B157" s="41"/>
      <c r="C157" s="41"/>
      <c r="D157" s="41"/>
      <c r="E157" s="41"/>
      <c r="F157" s="41"/>
    </row>
    <row r="158" ht="15.75" customHeight="1">
      <c r="A158" s="40"/>
      <c r="B158" s="41"/>
      <c r="C158" s="41"/>
      <c r="D158" s="41"/>
      <c r="E158" s="41"/>
      <c r="F158" s="41"/>
    </row>
    <row r="159" ht="15.75" customHeight="1">
      <c r="A159" s="40"/>
      <c r="B159" s="41"/>
      <c r="C159" s="41"/>
      <c r="D159" s="41"/>
      <c r="E159" s="41"/>
      <c r="F159" s="41"/>
    </row>
    <row r="160" ht="15.75" customHeight="1">
      <c r="A160" s="40"/>
      <c r="B160" s="41"/>
      <c r="C160" s="41"/>
      <c r="D160" s="41"/>
      <c r="E160" s="41"/>
      <c r="F160" s="41"/>
    </row>
    <row r="161" ht="15.75" customHeight="1">
      <c r="A161" s="40"/>
      <c r="B161" s="41"/>
      <c r="C161" s="41"/>
      <c r="D161" s="41"/>
      <c r="E161" s="41"/>
      <c r="F161" s="41"/>
    </row>
    <row r="162" ht="15.75" customHeight="1">
      <c r="A162" s="40"/>
      <c r="B162" s="41"/>
      <c r="C162" s="41"/>
      <c r="D162" s="41"/>
      <c r="E162" s="41"/>
      <c r="F162" s="41"/>
    </row>
    <row r="163" ht="15.75" customHeight="1">
      <c r="A163" s="40"/>
      <c r="B163" s="41"/>
      <c r="C163" s="41"/>
      <c r="D163" s="41"/>
      <c r="E163" s="41"/>
      <c r="F163" s="41"/>
    </row>
    <row r="164" ht="15.75" customHeight="1">
      <c r="A164" s="40"/>
      <c r="B164" s="41"/>
      <c r="C164" s="41"/>
      <c r="D164" s="41"/>
      <c r="E164" s="41"/>
      <c r="F164" s="41"/>
    </row>
    <row r="165" ht="15.75" customHeight="1">
      <c r="A165" s="40"/>
      <c r="B165" s="41"/>
      <c r="C165" s="41"/>
      <c r="D165" s="41"/>
      <c r="E165" s="41"/>
      <c r="F165" s="41"/>
    </row>
    <row r="166" ht="15.75" customHeight="1">
      <c r="A166" s="40"/>
      <c r="B166" s="41"/>
      <c r="C166" s="41"/>
      <c r="D166" s="41"/>
      <c r="E166" s="41"/>
      <c r="F166" s="41"/>
    </row>
    <row r="167" ht="15.75" customHeight="1">
      <c r="A167" s="40"/>
      <c r="B167" s="41"/>
      <c r="C167" s="41"/>
      <c r="D167" s="41"/>
      <c r="E167" s="41"/>
      <c r="F167" s="41"/>
    </row>
    <row r="168" ht="15.75" customHeight="1">
      <c r="A168" s="40"/>
      <c r="B168" s="41"/>
      <c r="C168" s="41"/>
      <c r="D168" s="41"/>
      <c r="E168" s="41"/>
      <c r="F168" s="41"/>
    </row>
    <row r="169" ht="15.75" customHeight="1">
      <c r="A169" s="40"/>
      <c r="B169" s="41"/>
      <c r="C169" s="41"/>
      <c r="D169" s="41"/>
      <c r="E169" s="41"/>
      <c r="F169" s="41"/>
    </row>
    <row r="170" ht="15.75" customHeight="1">
      <c r="A170" s="40"/>
      <c r="B170" s="41"/>
      <c r="C170" s="41"/>
      <c r="D170" s="41"/>
      <c r="E170" s="41"/>
      <c r="F170" s="41"/>
    </row>
    <row r="171" ht="15.75" customHeight="1">
      <c r="A171" s="40"/>
      <c r="B171" s="41"/>
      <c r="C171" s="41"/>
      <c r="D171" s="41"/>
      <c r="E171" s="41"/>
      <c r="F171" s="41"/>
    </row>
    <row r="172" ht="15.75" customHeight="1">
      <c r="A172" s="40"/>
      <c r="B172" s="41"/>
      <c r="C172" s="41"/>
      <c r="D172" s="41"/>
      <c r="E172" s="41"/>
      <c r="F172" s="41"/>
    </row>
    <row r="173" ht="15.75" customHeight="1">
      <c r="A173" s="40"/>
      <c r="B173" s="41"/>
      <c r="C173" s="41"/>
      <c r="D173" s="41"/>
      <c r="E173" s="41"/>
      <c r="F173" s="41"/>
    </row>
    <row r="174" ht="15.75" customHeight="1">
      <c r="A174" s="40"/>
      <c r="B174" s="41"/>
      <c r="C174" s="41"/>
      <c r="D174" s="41"/>
      <c r="E174" s="41"/>
      <c r="F174" s="41"/>
    </row>
    <row r="175" ht="15.75" customHeight="1">
      <c r="A175" s="40"/>
      <c r="B175" s="41"/>
      <c r="C175" s="41"/>
      <c r="D175" s="41"/>
      <c r="E175" s="41"/>
      <c r="F175" s="41"/>
    </row>
    <row r="176" ht="15.75" customHeight="1">
      <c r="A176" s="40"/>
      <c r="B176" s="41"/>
      <c r="C176" s="41"/>
      <c r="D176" s="41"/>
      <c r="E176" s="41"/>
      <c r="F176" s="41"/>
    </row>
    <row r="177" ht="15.75" customHeight="1">
      <c r="A177" s="40"/>
      <c r="B177" s="41"/>
      <c r="C177" s="41"/>
      <c r="D177" s="41"/>
      <c r="E177" s="41"/>
      <c r="F177" s="41"/>
    </row>
    <row r="178" ht="15.75" customHeight="1">
      <c r="A178" s="40"/>
      <c r="B178" s="41"/>
      <c r="C178" s="41"/>
      <c r="D178" s="41"/>
      <c r="E178" s="41"/>
      <c r="F178" s="41"/>
    </row>
    <row r="179" ht="15.75" customHeight="1">
      <c r="A179" s="40"/>
      <c r="B179" s="41"/>
      <c r="C179" s="41"/>
      <c r="D179" s="41"/>
      <c r="E179" s="41"/>
      <c r="F179" s="41"/>
    </row>
    <row r="180" ht="15.75" customHeight="1">
      <c r="A180" s="40"/>
      <c r="B180" s="41"/>
      <c r="C180" s="41"/>
      <c r="D180" s="41"/>
      <c r="E180" s="41"/>
      <c r="F180" s="41"/>
    </row>
    <row r="181" ht="15.75" customHeight="1">
      <c r="A181" s="40"/>
      <c r="B181" s="41"/>
      <c r="C181" s="41"/>
      <c r="D181" s="41"/>
      <c r="E181" s="41"/>
      <c r="F181" s="41"/>
    </row>
    <row r="182" ht="15.75" customHeight="1">
      <c r="A182" s="40"/>
      <c r="B182" s="41"/>
      <c r="C182" s="41"/>
      <c r="D182" s="41"/>
      <c r="E182" s="41"/>
      <c r="F182" s="41"/>
    </row>
    <row r="183" ht="15.75" customHeight="1">
      <c r="A183" s="40"/>
      <c r="B183" s="41"/>
      <c r="C183" s="41"/>
      <c r="D183" s="41"/>
      <c r="E183" s="41"/>
      <c r="F183" s="41"/>
    </row>
    <row r="184" ht="15.75" customHeight="1">
      <c r="A184" s="40"/>
      <c r="B184" s="41"/>
      <c r="C184" s="41"/>
      <c r="D184" s="41"/>
      <c r="E184" s="41"/>
      <c r="F184" s="41"/>
    </row>
    <row r="185" ht="15.75" customHeight="1">
      <c r="A185" s="40"/>
      <c r="B185" s="41"/>
      <c r="C185" s="41"/>
      <c r="D185" s="41"/>
      <c r="E185" s="41"/>
      <c r="F185" s="41"/>
    </row>
    <row r="186" ht="15.75" customHeight="1">
      <c r="A186" s="40"/>
      <c r="B186" s="41"/>
      <c r="C186" s="41"/>
      <c r="D186" s="41"/>
      <c r="E186" s="41"/>
      <c r="F186" s="41"/>
    </row>
    <row r="187" ht="15.75" customHeight="1">
      <c r="A187" s="40"/>
      <c r="B187" s="41"/>
      <c r="C187" s="41"/>
      <c r="D187" s="41"/>
      <c r="E187" s="41"/>
      <c r="F187" s="41"/>
    </row>
    <row r="188" ht="15.75" customHeight="1">
      <c r="A188" s="40"/>
      <c r="B188" s="41"/>
      <c r="C188" s="41"/>
      <c r="D188" s="41"/>
      <c r="E188" s="41"/>
      <c r="F188" s="41"/>
    </row>
    <row r="189" ht="15.75" customHeight="1">
      <c r="A189" s="40"/>
      <c r="B189" s="41"/>
      <c r="C189" s="41"/>
      <c r="D189" s="41"/>
      <c r="E189" s="41"/>
      <c r="F189" s="41"/>
    </row>
    <row r="190" ht="15.75" customHeight="1">
      <c r="A190" s="40"/>
      <c r="B190" s="41"/>
      <c r="C190" s="41"/>
      <c r="D190" s="41"/>
      <c r="E190" s="41"/>
      <c r="F190" s="41"/>
    </row>
    <row r="191" ht="15.75" customHeight="1">
      <c r="A191" s="40"/>
      <c r="B191" s="41"/>
      <c r="C191" s="41"/>
      <c r="D191" s="41"/>
      <c r="E191" s="41"/>
      <c r="F191" s="41"/>
    </row>
    <row r="192" ht="15.75" customHeight="1">
      <c r="A192" s="40"/>
      <c r="B192" s="41"/>
      <c r="C192" s="41"/>
      <c r="D192" s="41"/>
      <c r="E192" s="41"/>
      <c r="F192" s="41"/>
    </row>
    <row r="193" ht="15.75" customHeight="1">
      <c r="A193" s="40"/>
      <c r="B193" s="41"/>
      <c r="C193" s="41"/>
      <c r="D193" s="41"/>
      <c r="E193" s="41"/>
      <c r="F193" s="41"/>
    </row>
    <row r="194" ht="15.75" customHeight="1">
      <c r="A194" s="40"/>
      <c r="B194" s="41"/>
      <c r="C194" s="41"/>
      <c r="D194" s="41"/>
      <c r="E194" s="41"/>
      <c r="F194" s="41"/>
    </row>
    <row r="195" ht="15.75" customHeight="1">
      <c r="A195" s="40"/>
      <c r="B195" s="41"/>
      <c r="C195" s="41"/>
      <c r="D195" s="41"/>
      <c r="E195" s="41"/>
      <c r="F195" s="41"/>
    </row>
    <row r="196" ht="15.75" customHeight="1">
      <c r="A196" s="40"/>
      <c r="B196" s="41"/>
      <c r="C196" s="41"/>
      <c r="D196" s="41"/>
      <c r="E196" s="41"/>
      <c r="F196" s="41"/>
    </row>
    <row r="197" ht="15.75" customHeight="1">
      <c r="A197" s="40"/>
      <c r="B197" s="41"/>
      <c r="C197" s="41"/>
      <c r="D197" s="41"/>
      <c r="E197" s="41"/>
      <c r="F197" s="41"/>
    </row>
    <row r="198" ht="15.75" customHeight="1">
      <c r="A198" s="40"/>
      <c r="B198" s="41"/>
      <c r="C198" s="41"/>
      <c r="D198" s="41"/>
      <c r="E198" s="41"/>
      <c r="F198" s="41"/>
    </row>
    <row r="199" ht="15.75" customHeight="1">
      <c r="A199" s="40"/>
      <c r="B199" s="41"/>
      <c r="C199" s="41"/>
      <c r="D199" s="41"/>
      <c r="E199" s="41"/>
      <c r="F199" s="41"/>
    </row>
    <row r="200" ht="15.75" customHeight="1">
      <c r="A200" s="40"/>
      <c r="B200" s="41"/>
      <c r="C200" s="41"/>
      <c r="D200" s="41"/>
      <c r="E200" s="41"/>
      <c r="F200" s="41"/>
    </row>
    <row r="201" ht="15.75" customHeight="1">
      <c r="A201" s="40"/>
      <c r="B201" s="41"/>
      <c r="C201" s="41"/>
      <c r="D201" s="41"/>
      <c r="E201" s="41"/>
      <c r="F201" s="41"/>
    </row>
    <row r="202" ht="15.75" customHeight="1">
      <c r="A202" s="40"/>
      <c r="B202" s="41"/>
      <c r="C202" s="41"/>
      <c r="D202" s="41"/>
      <c r="E202" s="41"/>
      <c r="F202" s="41"/>
    </row>
    <row r="203" ht="15.75" customHeight="1">
      <c r="A203" s="40"/>
      <c r="B203" s="41"/>
      <c r="C203" s="41"/>
      <c r="D203" s="41"/>
      <c r="E203" s="41"/>
      <c r="F203" s="41"/>
    </row>
    <row r="204" ht="15.75" customHeight="1">
      <c r="A204" s="40"/>
      <c r="B204" s="41"/>
      <c r="C204" s="41"/>
      <c r="D204" s="41"/>
      <c r="E204" s="41"/>
      <c r="F204" s="41"/>
    </row>
    <row r="205" ht="15.75" customHeight="1">
      <c r="A205" s="40"/>
      <c r="B205" s="41"/>
      <c r="C205" s="41"/>
      <c r="D205" s="41"/>
      <c r="E205" s="41"/>
      <c r="F205" s="41"/>
    </row>
    <row r="206" ht="15.75" customHeight="1">
      <c r="A206" s="40"/>
      <c r="B206" s="41"/>
      <c r="C206" s="41"/>
      <c r="D206" s="41"/>
      <c r="E206" s="41"/>
      <c r="F206" s="41"/>
    </row>
    <row r="207" ht="15.75" customHeight="1">
      <c r="A207" s="40"/>
      <c r="B207" s="41"/>
      <c r="C207" s="41"/>
      <c r="D207" s="41"/>
      <c r="E207" s="41"/>
      <c r="F207" s="41"/>
    </row>
    <row r="208" ht="15.75" customHeight="1">
      <c r="A208" s="40"/>
      <c r="B208" s="41"/>
      <c r="C208" s="41"/>
      <c r="D208" s="41"/>
      <c r="E208" s="41"/>
      <c r="F208" s="41"/>
    </row>
    <row r="209" ht="15.75" customHeight="1">
      <c r="A209" s="40"/>
      <c r="B209" s="41"/>
      <c r="C209" s="41"/>
      <c r="D209" s="41"/>
      <c r="E209" s="41"/>
      <c r="F209" s="41"/>
    </row>
    <row r="210" ht="15.75" customHeight="1">
      <c r="A210" s="40"/>
      <c r="B210" s="41"/>
      <c r="C210" s="41"/>
      <c r="D210" s="41"/>
      <c r="E210" s="41"/>
      <c r="F210" s="41"/>
    </row>
    <row r="211" ht="15.75" customHeight="1">
      <c r="A211" s="40"/>
      <c r="B211" s="41"/>
      <c r="C211" s="41"/>
      <c r="D211" s="41"/>
      <c r="E211" s="41"/>
      <c r="F211" s="41"/>
    </row>
    <row r="212" ht="15.75" customHeight="1">
      <c r="A212" s="40"/>
      <c r="B212" s="41"/>
      <c r="C212" s="41"/>
      <c r="D212" s="41"/>
      <c r="E212" s="41"/>
      <c r="F212" s="41"/>
    </row>
    <row r="213" ht="15.75" customHeight="1">
      <c r="A213" s="40"/>
      <c r="B213" s="41"/>
      <c r="C213" s="41"/>
      <c r="D213" s="41"/>
      <c r="E213" s="41"/>
      <c r="F213" s="41"/>
    </row>
    <row r="214" ht="15.75" customHeight="1">
      <c r="A214" s="40"/>
      <c r="B214" s="41"/>
      <c r="C214" s="41"/>
      <c r="D214" s="41"/>
      <c r="E214" s="41"/>
      <c r="F214" s="41"/>
    </row>
    <row r="215" ht="15.75" customHeight="1">
      <c r="A215" s="40"/>
      <c r="B215" s="41"/>
      <c r="C215" s="41"/>
      <c r="D215" s="41"/>
      <c r="E215" s="41"/>
      <c r="F215" s="41"/>
    </row>
    <row r="216" ht="15.75" customHeight="1">
      <c r="A216" s="40"/>
      <c r="B216" s="41"/>
      <c r="C216" s="41"/>
      <c r="D216" s="41"/>
      <c r="E216" s="41"/>
      <c r="F216" s="41"/>
    </row>
    <row r="217" ht="15.75" customHeight="1">
      <c r="A217" s="40"/>
      <c r="B217" s="41"/>
      <c r="C217" s="41"/>
      <c r="D217" s="41"/>
      <c r="E217" s="41"/>
      <c r="F217" s="41"/>
    </row>
    <row r="218" ht="15.75" customHeight="1">
      <c r="A218" s="40"/>
      <c r="B218" s="41"/>
      <c r="C218" s="41"/>
      <c r="D218" s="41"/>
      <c r="E218" s="41"/>
      <c r="F218" s="41"/>
    </row>
    <row r="219" ht="15.75" customHeight="1">
      <c r="A219" s="40"/>
      <c r="B219" s="41"/>
      <c r="C219" s="41"/>
      <c r="D219" s="41"/>
      <c r="E219" s="41"/>
      <c r="F219" s="41"/>
    </row>
    <row r="220" ht="15.75" customHeight="1">
      <c r="A220" s="40"/>
      <c r="B220" s="41"/>
      <c r="C220" s="41"/>
      <c r="D220" s="41"/>
      <c r="E220" s="41"/>
      <c r="F220" s="4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F2"/>
    <mergeCell ref="A4:F4"/>
    <mergeCell ref="A5:F5"/>
    <mergeCell ref="A6:F6"/>
    <mergeCell ref="A7:F7"/>
    <mergeCell ref="A8:F8"/>
    <mergeCell ref="A9:F9"/>
    <mergeCell ref="A20:F20"/>
  </mergeCells>
  <hyperlinks>
    <hyperlink r:id="rId1" ref="D13"/>
    <hyperlink r:id="rId2" ref="D14"/>
  </hyperlinks>
  <printOptions/>
  <pageMargins bottom="0.75" footer="0.0" header="0.0" left="0.7" right="0.7" top="0.75"/>
  <pageSetup orientation="landscape"/>
  <drawing r:id="rId3"/>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14"/>
    <col customWidth="1" min="3" max="3" width="30.0"/>
    <col customWidth="1" min="4" max="4" width="22.71"/>
    <col customWidth="1" min="5" max="5" width="17.71"/>
    <col customWidth="1" min="6" max="6" width="26.43"/>
    <col customWidth="1" min="7" max="7" width="19.57"/>
    <col customWidth="1" min="8" max="9" width="13.71"/>
    <col customWidth="1" min="10" max="26" width="8.0"/>
  </cols>
  <sheetData>
    <row r="1">
      <c r="A1" s="40"/>
      <c r="B1" s="40"/>
      <c r="C1" s="41"/>
      <c r="D1" s="41"/>
      <c r="E1" s="41"/>
      <c r="F1" s="41"/>
      <c r="G1" s="1"/>
      <c r="H1" s="1"/>
      <c r="I1" s="1"/>
    </row>
    <row r="2" ht="15.75" customHeight="1">
      <c r="A2" s="175" t="s">
        <v>5108</v>
      </c>
      <c r="B2" s="44"/>
      <c r="C2" s="44"/>
      <c r="D2" s="44"/>
      <c r="E2" s="44"/>
      <c r="F2" s="45"/>
      <c r="G2" s="648"/>
      <c r="H2" s="648"/>
      <c r="I2" s="648"/>
      <c r="J2" s="177"/>
      <c r="K2" s="177"/>
      <c r="L2" s="177"/>
      <c r="M2" s="177"/>
      <c r="N2" s="177"/>
      <c r="O2" s="177"/>
      <c r="P2" s="177"/>
      <c r="Q2" s="177"/>
      <c r="R2" s="177"/>
      <c r="S2" s="177"/>
      <c r="T2" s="177"/>
      <c r="U2" s="177"/>
      <c r="V2" s="177"/>
      <c r="W2" s="177"/>
      <c r="X2" s="177"/>
      <c r="Y2" s="177"/>
      <c r="Z2" s="177"/>
    </row>
    <row r="3" ht="15.75" customHeight="1">
      <c r="A3" s="220"/>
      <c r="B3" s="220"/>
      <c r="C3" s="220"/>
      <c r="D3" s="220"/>
      <c r="E3" s="220"/>
      <c r="F3" s="649"/>
      <c r="G3" s="648"/>
      <c r="H3" s="648"/>
      <c r="I3" s="648"/>
      <c r="J3" s="177"/>
      <c r="K3" s="177"/>
      <c r="L3" s="177"/>
      <c r="M3" s="177"/>
      <c r="N3" s="177"/>
      <c r="O3" s="177"/>
      <c r="P3" s="177"/>
      <c r="Q3" s="177"/>
      <c r="R3" s="177"/>
      <c r="S3" s="177"/>
      <c r="T3" s="177"/>
      <c r="U3" s="177"/>
      <c r="V3" s="177"/>
      <c r="W3" s="177"/>
      <c r="X3" s="177"/>
      <c r="Y3" s="177"/>
      <c r="Z3" s="177"/>
    </row>
    <row r="4" ht="14.25" customHeight="1">
      <c r="A4" s="194" t="s">
        <v>5109</v>
      </c>
      <c r="B4" s="44"/>
      <c r="C4" s="44"/>
      <c r="D4" s="44"/>
      <c r="E4" s="44"/>
      <c r="F4" s="45"/>
      <c r="G4" s="648"/>
      <c r="H4" s="648"/>
      <c r="I4" s="648"/>
      <c r="J4" s="177"/>
      <c r="K4" s="177"/>
      <c r="L4" s="177"/>
      <c r="M4" s="177"/>
      <c r="N4" s="177"/>
      <c r="O4" s="177"/>
      <c r="P4" s="177"/>
      <c r="Q4" s="177"/>
      <c r="R4" s="177"/>
      <c r="S4" s="177"/>
      <c r="T4" s="177"/>
      <c r="U4" s="177"/>
      <c r="V4" s="177"/>
      <c r="W4" s="177"/>
      <c r="X4" s="177"/>
      <c r="Y4" s="177"/>
      <c r="Z4" s="177"/>
    </row>
    <row r="5" ht="16.5" customHeight="1">
      <c r="A5" s="358" t="s">
        <v>5110</v>
      </c>
      <c r="B5" s="44"/>
      <c r="C5" s="44"/>
      <c r="D5" s="44"/>
      <c r="E5" s="44"/>
      <c r="F5" s="45"/>
      <c r="G5" s="648"/>
      <c r="H5" s="648"/>
      <c r="I5" s="648"/>
      <c r="J5" s="177"/>
      <c r="K5" s="177"/>
      <c r="L5" s="177"/>
      <c r="M5" s="177"/>
      <c r="N5" s="177"/>
      <c r="O5" s="177"/>
      <c r="P5" s="177"/>
      <c r="Q5" s="177"/>
      <c r="R5" s="177"/>
      <c r="S5" s="177"/>
      <c r="T5" s="177"/>
      <c r="U5" s="177"/>
      <c r="V5" s="177"/>
      <c r="W5" s="177"/>
      <c r="X5" s="177"/>
      <c r="Y5" s="177"/>
      <c r="Z5" s="177"/>
    </row>
    <row r="6" ht="16.5" customHeight="1">
      <c r="A6" s="358" t="s">
        <v>5111</v>
      </c>
      <c r="B6" s="44"/>
      <c r="C6" s="44"/>
      <c r="D6" s="44"/>
      <c r="E6" s="44"/>
      <c r="F6" s="45"/>
      <c r="G6" s="648"/>
      <c r="H6" s="648"/>
      <c r="I6" s="648"/>
      <c r="J6" s="177"/>
      <c r="K6" s="177"/>
      <c r="L6" s="177"/>
      <c r="M6" s="177"/>
      <c r="N6" s="177"/>
      <c r="O6" s="177"/>
      <c r="P6" s="177"/>
      <c r="Q6" s="177"/>
      <c r="R6" s="177"/>
      <c r="S6" s="177"/>
      <c r="T6" s="177"/>
      <c r="U6" s="177"/>
      <c r="V6" s="177"/>
      <c r="W6" s="177"/>
      <c r="X6" s="177"/>
      <c r="Y6" s="177"/>
      <c r="Z6" s="177"/>
    </row>
    <row r="7" ht="17.25" customHeight="1">
      <c r="A7" s="358" t="s">
        <v>5112</v>
      </c>
      <c r="B7" s="44"/>
      <c r="C7" s="44"/>
      <c r="D7" s="44"/>
      <c r="E7" s="44"/>
      <c r="F7" s="45"/>
      <c r="G7" s="648"/>
      <c r="H7" s="648"/>
      <c r="I7" s="648"/>
      <c r="J7" s="177"/>
      <c r="K7" s="177"/>
      <c r="L7" s="177"/>
      <c r="M7" s="177"/>
      <c r="N7" s="177"/>
      <c r="O7" s="177"/>
      <c r="P7" s="177"/>
      <c r="Q7" s="177"/>
      <c r="R7" s="177"/>
      <c r="S7" s="177"/>
      <c r="T7" s="177"/>
      <c r="U7" s="177"/>
      <c r="V7" s="177"/>
      <c r="W7" s="177"/>
      <c r="X7" s="177"/>
      <c r="Y7" s="177"/>
      <c r="Z7" s="177"/>
    </row>
    <row r="8" ht="30.0" customHeight="1">
      <c r="A8" s="358" t="s">
        <v>5113</v>
      </c>
      <c r="B8" s="44"/>
      <c r="C8" s="44"/>
      <c r="D8" s="44"/>
      <c r="E8" s="44"/>
      <c r="F8" s="45"/>
      <c r="G8" s="648"/>
      <c r="H8" s="648"/>
      <c r="I8" s="648"/>
      <c r="J8" s="177"/>
      <c r="K8" s="177"/>
      <c r="L8" s="177"/>
      <c r="M8" s="177"/>
      <c r="N8" s="177"/>
      <c r="O8" s="177"/>
      <c r="P8" s="177"/>
      <c r="Q8" s="177"/>
      <c r="R8" s="177"/>
      <c r="S8" s="177"/>
      <c r="T8" s="177"/>
      <c r="U8" s="177"/>
      <c r="V8" s="177"/>
      <c r="W8" s="177"/>
      <c r="X8" s="177"/>
      <c r="Y8" s="177"/>
      <c r="Z8" s="177"/>
    </row>
    <row r="9" ht="57.0" customHeight="1">
      <c r="A9" s="358" t="s">
        <v>5114</v>
      </c>
      <c r="B9" s="44"/>
      <c r="C9" s="44"/>
      <c r="D9" s="44"/>
      <c r="E9" s="44"/>
      <c r="F9" s="45"/>
      <c r="G9" s="648"/>
      <c r="H9" s="648"/>
      <c r="I9" s="648"/>
      <c r="J9" s="177"/>
      <c r="K9" s="177"/>
      <c r="L9" s="177"/>
      <c r="M9" s="177"/>
      <c r="N9" s="177"/>
      <c r="O9" s="177"/>
      <c r="P9" s="177"/>
      <c r="Q9" s="177"/>
      <c r="R9" s="177"/>
      <c r="S9" s="177"/>
      <c r="T9" s="177"/>
      <c r="U9" s="177"/>
      <c r="V9" s="177"/>
      <c r="W9" s="177"/>
      <c r="X9" s="177"/>
      <c r="Y9" s="177"/>
      <c r="Z9" s="177"/>
    </row>
    <row r="10">
      <c r="A10" s="53"/>
      <c r="B10" s="53"/>
      <c r="C10" s="54"/>
      <c r="D10" s="54"/>
      <c r="E10" s="54"/>
      <c r="F10" s="54"/>
      <c r="G10" s="53"/>
      <c r="H10" s="53"/>
      <c r="I10" s="53"/>
      <c r="J10" s="177"/>
      <c r="K10" s="177"/>
      <c r="L10" s="177"/>
      <c r="M10" s="177"/>
      <c r="N10" s="177"/>
      <c r="O10" s="177"/>
      <c r="P10" s="177"/>
      <c r="Q10" s="177"/>
      <c r="R10" s="177"/>
      <c r="S10" s="177"/>
      <c r="T10" s="177"/>
      <c r="U10" s="177"/>
      <c r="V10" s="177"/>
      <c r="W10" s="177"/>
      <c r="X10" s="177"/>
      <c r="Y10" s="177"/>
      <c r="Z10" s="177"/>
    </row>
    <row r="11" ht="61.5" customHeight="1">
      <c r="A11" s="224" t="s">
        <v>3326</v>
      </c>
      <c r="B11" s="57" t="s">
        <v>7</v>
      </c>
      <c r="C11" s="224" t="s">
        <v>5115</v>
      </c>
      <c r="D11" s="56" t="s">
        <v>5116</v>
      </c>
      <c r="E11" s="222" t="s">
        <v>135</v>
      </c>
      <c r="F11" s="222" t="s">
        <v>139</v>
      </c>
      <c r="G11" s="60" t="s">
        <v>140</v>
      </c>
      <c r="J11" s="177"/>
      <c r="K11" s="177"/>
      <c r="L11" s="177"/>
      <c r="M11" s="177"/>
      <c r="N11" s="177"/>
      <c r="O11" s="177"/>
      <c r="P11" s="177"/>
      <c r="Q11" s="177"/>
      <c r="R11" s="177"/>
      <c r="S11" s="177"/>
      <c r="T11" s="177"/>
      <c r="U11" s="177"/>
      <c r="V11" s="177"/>
      <c r="W11" s="177"/>
      <c r="X11" s="177"/>
      <c r="Y11" s="177"/>
      <c r="Z11" s="177"/>
    </row>
    <row r="12" ht="11.25" customHeight="1">
      <c r="A12" s="67" t="s">
        <v>4272</v>
      </c>
      <c r="B12" s="87" t="s">
        <v>51</v>
      </c>
      <c r="C12" s="87" t="s">
        <v>5117</v>
      </c>
      <c r="D12" s="65" t="s">
        <v>5118</v>
      </c>
      <c r="E12" s="183">
        <v>20.0</v>
      </c>
      <c r="F12" s="254">
        <v>20.0</v>
      </c>
      <c r="G12" s="417" t="s">
        <v>380</v>
      </c>
      <c r="H12" s="650"/>
      <c r="I12" s="650"/>
      <c r="J12" s="650"/>
      <c r="K12" s="650"/>
      <c r="L12" s="650"/>
      <c r="M12" s="650"/>
      <c r="N12" s="650"/>
      <c r="O12" s="650"/>
      <c r="P12" s="650"/>
      <c r="Q12" s="650"/>
      <c r="R12" s="650"/>
      <c r="S12" s="650"/>
      <c r="T12" s="650"/>
      <c r="U12" s="650"/>
      <c r="V12" s="650"/>
      <c r="W12" s="650"/>
      <c r="X12" s="650"/>
      <c r="Y12" s="650"/>
      <c r="Z12" s="650"/>
    </row>
    <row r="13" ht="11.25" customHeight="1">
      <c r="A13" s="67" t="s">
        <v>4272</v>
      </c>
      <c r="B13" s="87" t="s">
        <v>51</v>
      </c>
      <c r="C13" s="87" t="s">
        <v>5119</v>
      </c>
      <c r="D13" s="65" t="s">
        <v>5118</v>
      </c>
      <c r="E13" s="183">
        <v>20.0</v>
      </c>
      <c r="F13" s="254">
        <v>20.0</v>
      </c>
      <c r="G13" s="417" t="s">
        <v>380</v>
      </c>
      <c r="H13" s="650"/>
      <c r="I13" s="650"/>
      <c r="J13" s="650"/>
      <c r="K13" s="650"/>
      <c r="L13" s="650"/>
      <c r="M13" s="650"/>
      <c r="N13" s="650"/>
      <c r="O13" s="650"/>
      <c r="P13" s="650"/>
      <c r="Q13" s="650"/>
      <c r="R13" s="650"/>
      <c r="S13" s="650"/>
      <c r="T13" s="650"/>
      <c r="U13" s="650"/>
      <c r="V13" s="650"/>
      <c r="W13" s="650"/>
      <c r="X13" s="650"/>
      <c r="Y13" s="650"/>
      <c r="Z13" s="650"/>
    </row>
    <row r="14" ht="11.25" customHeight="1">
      <c r="A14" s="67" t="s">
        <v>4344</v>
      </c>
      <c r="B14" s="87" t="s">
        <v>51</v>
      </c>
      <c r="C14" s="87" t="s">
        <v>5120</v>
      </c>
      <c r="D14" s="235" t="s">
        <v>4915</v>
      </c>
      <c r="E14" s="183">
        <v>30.0</v>
      </c>
      <c r="F14" s="254">
        <f t="shared" ref="F14:F16" si="1">E14</f>
        <v>30</v>
      </c>
      <c r="G14" s="417" t="s">
        <v>464</v>
      </c>
      <c r="H14" s="650"/>
      <c r="I14" s="650"/>
      <c r="J14" s="650"/>
      <c r="K14" s="650"/>
      <c r="L14" s="650"/>
      <c r="M14" s="650"/>
      <c r="N14" s="650"/>
      <c r="O14" s="650"/>
      <c r="P14" s="650"/>
      <c r="Q14" s="650"/>
      <c r="R14" s="650"/>
      <c r="S14" s="650"/>
      <c r="T14" s="650"/>
      <c r="U14" s="650"/>
      <c r="V14" s="650"/>
      <c r="W14" s="650"/>
      <c r="X14" s="650"/>
      <c r="Y14" s="650"/>
      <c r="Z14" s="650"/>
    </row>
    <row r="15" ht="11.25" customHeight="1">
      <c r="A15" s="67" t="s">
        <v>474</v>
      </c>
      <c r="B15" s="87" t="s">
        <v>51</v>
      </c>
      <c r="C15" s="87" t="s">
        <v>5120</v>
      </c>
      <c r="D15" s="235" t="s">
        <v>5121</v>
      </c>
      <c r="E15" s="183">
        <v>30.0</v>
      </c>
      <c r="F15" s="254">
        <f t="shared" si="1"/>
        <v>30</v>
      </c>
      <c r="G15" s="417" t="s">
        <v>474</v>
      </c>
      <c r="H15" s="650"/>
      <c r="I15" s="650"/>
      <c r="J15" s="650"/>
      <c r="K15" s="650"/>
      <c r="L15" s="650"/>
      <c r="M15" s="650"/>
      <c r="N15" s="650"/>
      <c r="O15" s="650"/>
      <c r="P15" s="650"/>
      <c r="Q15" s="650"/>
      <c r="R15" s="650"/>
      <c r="S15" s="650"/>
      <c r="T15" s="650"/>
      <c r="U15" s="650"/>
      <c r="V15" s="650"/>
      <c r="W15" s="650"/>
      <c r="X15" s="650"/>
      <c r="Y15" s="650"/>
      <c r="Z15" s="650"/>
    </row>
    <row r="16" ht="11.25" customHeight="1">
      <c r="A16" s="66" t="s">
        <v>5122</v>
      </c>
      <c r="B16" s="651" t="s">
        <v>51</v>
      </c>
      <c r="C16" s="67" t="s">
        <v>5123</v>
      </c>
      <c r="D16" s="235" t="s">
        <v>5124</v>
      </c>
      <c r="E16" s="544">
        <v>20.0</v>
      </c>
      <c r="F16" s="145">
        <f t="shared" si="1"/>
        <v>20</v>
      </c>
      <c r="G16" s="417" t="s">
        <v>2927</v>
      </c>
      <c r="H16" s="650"/>
      <c r="I16" s="650"/>
      <c r="J16" s="650"/>
      <c r="K16" s="650"/>
      <c r="L16" s="650"/>
      <c r="M16" s="650"/>
      <c r="N16" s="650"/>
      <c r="O16" s="650"/>
      <c r="P16" s="650"/>
      <c r="Q16" s="650"/>
      <c r="R16" s="650"/>
      <c r="S16" s="650"/>
      <c r="T16" s="650"/>
      <c r="U16" s="650"/>
      <c r="V16" s="650"/>
      <c r="W16" s="650"/>
      <c r="X16" s="650"/>
      <c r="Y16" s="650"/>
      <c r="Z16" s="650"/>
    </row>
    <row r="17" ht="11.25" customHeight="1">
      <c r="A17" s="67"/>
      <c r="B17" s="87"/>
      <c r="C17" s="87"/>
      <c r="D17" s="65"/>
      <c r="E17" s="69"/>
      <c r="F17" s="254"/>
      <c r="G17" s="652"/>
      <c r="H17" s="650"/>
      <c r="I17" s="650"/>
      <c r="J17" s="650"/>
      <c r="K17" s="650"/>
      <c r="L17" s="650"/>
      <c r="M17" s="650"/>
      <c r="N17" s="650"/>
      <c r="O17" s="650"/>
      <c r="P17" s="650"/>
      <c r="Q17" s="650"/>
      <c r="R17" s="650"/>
      <c r="S17" s="650"/>
      <c r="T17" s="650"/>
      <c r="U17" s="650"/>
      <c r="V17" s="650"/>
      <c r="W17" s="650"/>
      <c r="X17" s="650"/>
      <c r="Y17" s="650"/>
      <c r="Z17" s="650"/>
    </row>
    <row r="18">
      <c r="A18" s="54"/>
      <c r="B18" s="618"/>
      <c r="C18" s="618"/>
      <c r="D18" s="618"/>
      <c r="E18" s="619"/>
      <c r="F18" s="619">
        <f>SUM(F12:F17)</f>
        <v>120</v>
      </c>
    </row>
    <row r="19">
      <c r="A19" s="40"/>
      <c r="B19" s="40"/>
      <c r="C19" s="41"/>
      <c r="D19" s="41"/>
      <c r="E19" s="41"/>
      <c r="F19" s="41"/>
      <c r="G19" s="1"/>
      <c r="H19" s="1"/>
      <c r="I19" s="1"/>
    </row>
    <row r="20">
      <c r="A20" s="172" t="s">
        <v>819</v>
      </c>
      <c r="B20" s="173"/>
      <c r="C20" s="173"/>
      <c r="D20" s="173"/>
      <c r="E20" s="173"/>
      <c r="F20" s="173"/>
      <c r="G20" s="173"/>
      <c r="H20" s="173"/>
      <c r="I20" s="173"/>
      <c r="J20" s="40"/>
      <c r="K20" s="40"/>
      <c r="L20" s="40"/>
      <c r="M20" s="40"/>
      <c r="N20" s="40"/>
      <c r="O20" s="40"/>
      <c r="P20" s="40"/>
      <c r="Q20" s="40"/>
      <c r="R20" s="40"/>
      <c r="S20" s="40"/>
      <c r="T20" s="40"/>
      <c r="U20" s="40"/>
      <c r="V20" s="40"/>
      <c r="W20" s="40"/>
      <c r="X20" s="40"/>
      <c r="Y20" s="40"/>
      <c r="Z20" s="40"/>
    </row>
    <row r="21" ht="15.75" customHeight="1">
      <c r="A21" s="40"/>
      <c r="B21" s="40"/>
      <c r="C21" s="41"/>
      <c r="D21" s="41"/>
      <c r="E21" s="41"/>
      <c r="F21" s="1"/>
      <c r="G21" s="1"/>
      <c r="H21" s="1"/>
      <c r="I21" s="1"/>
    </row>
    <row r="22" ht="15.75" customHeight="1">
      <c r="A22" s="40"/>
      <c r="B22" s="40"/>
      <c r="C22" s="41"/>
      <c r="D22" s="41"/>
      <c r="E22" s="41"/>
      <c r="F22" s="41"/>
      <c r="G22" s="1"/>
      <c r="H22" s="1"/>
      <c r="I22" s="1"/>
    </row>
    <row r="23" ht="15.75" customHeight="1">
      <c r="A23" s="40"/>
      <c r="B23" s="40"/>
      <c r="C23" s="41"/>
      <c r="D23" s="41"/>
      <c r="E23" s="41"/>
      <c r="F23" s="1"/>
      <c r="G23" s="1"/>
      <c r="H23" s="1"/>
      <c r="I23" s="1"/>
    </row>
    <row r="24" ht="15.75" customHeight="1">
      <c r="A24" s="40"/>
      <c r="B24" s="40"/>
      <c r="C24" s="41"/>
      <c r="D24" s="41"/>
      <c r="E24" s="41"/>
      <c r="F24" s="41"/>
      <c r="G24" s="1"/>
      <c r="H24" s="1"/>
      <c r="I24" s="1"/>
    </row>
    <row r="25" ht="15.75" customHeight="1">
      <c r="A25" s="40"/>
      <c r="B25" s="40"/>
      <c r="C25" s="41"/>
      <c r="D25" s="41"/>
      <c r="E25" s="41"/>
      <c r="F25" s="41"/>
      <c r="G25" s="1"/>
      <c r="H25" s="1"/>
      <c r="I25" s="1"/>
    </row>
    <row r="26" ht="15.75" customHeight="1">
      <c r="A26" s="40"/>
      <c r="B26" s="40"/>
      <c r="C26" s="41"/>
      <c r="D26" s="41"/>
      <c r="E26" s="41"/>
      <c r="F26" s="41"/>
      <c r="G26" s="1"/>
      <c r="H26" s="1"/>
      <c r="I26" s="1"/>
    </row>
    <row r="27" ht="15.75" customHeight="1">
      <c r="A27" s="40"/>
      <c r="B27" s="40"/>
      <c r="C27" s="41"/>
      <c r="D27" s="41"/>
      <c r="E27" s="41"/>
      <c r="F27" s="41"/>
      <c r="G27" s="1"/>
      <c r="H27" s="1"/>
      <c r="I27" s="1"/>
    </row>
    <row r="28" ht="15.75" customHeight="1">
      <c r="A28" s="40"/>
      <c r="B28" s="40"/>
      <c r="C28" s="41"/>
      <c r="D28" s="41"/>
      <c r="E28" s="41"/>
      <c r="F28" s="41"/>
      <c r="G28" s="1"/>
      <c r="H28" s="1"/>
      <c r="I28" s="1"/>
    </row>
    <row r="29" ht="15.75" customHeight="1">
      <c r="A29" s="40"/>
      <c r="B29" s="40"/>
      <c r="C29" s="41"/>
      <c r="D29" s="41"/>
      <c r="E29" s="41"/>
      <c r="F29" s="41"/>
      <c r="G29" s="1"/>
      <c r="H29" s="1"/>
      <c r="I29" s="1"/>
    </row>
    <row r="30" ht="15.75" customHeight="1">
      <c r="A30" s="40"/>
      <c r="B30" s="40"/>
      <c r="C30" s="41"/>
      <c r="D30" s="41"/>
      <c r="E30" s="41"/>
      <c r="F30" s="41"/>
      <c r="G30" s="1"/>
      <c r="H30" s="1"/>
      <c r="I30" s="1"/>
    </row>
    <row r="31" ht="15.75" customHeight="1">
      <c r="A31" s="40"/>
      <c r="B31" s="40"/>
      <c r="C31" s="41"/>
      <c r="D31" s="41"/>
      <c r="E31" s="41"/>
      <c r="F31" s="41"/>
      <c r="G31" s="1"/>
      <c r="H31" s="1"/>
      <c r="I31" s="1"/>
    </row>
    <row r="32" ht="15.75" customHeight="1">
      <c r="A32" s="40"/>
      <c r="B32" s="40"/>
      <c r="C32" s="41"/>
      <c r="D32" s="41"/>
      <c r="E32" s="41"/>
      <c r="F32" s="41"/>
      <c r="G32" s="1"/>
      <c r="H32" s="1"/>
      <c r="I32" s="1"/>
    </row>
    <row r="33" ht="15.75" customHeight="1">
      <c r="A33" s="40"/>
      <c r="B33" s="40"/>
      <c r="C33" s="41"/>
      <c r="D33" s="41"/>
      <c r="E33" s="41"/>
      <c r="F33" s="41"/>
      <c r="G33" s="1"/>
      <c r="H33" s="1"/>
      <c r="I33" s="1"/>
    </row>
    <row r="34" ht="15.75" customHeight="1">
      <c r="A34" s="40"/>
      <c r="B34" s="40"/>
      <c r="C34" s="41"/>
      <c r="D34" s="41"/>
      <c r="E34" s="41"/>
      <c r="F34" s="41"/>
      <c r="G34" s="1"/>
      <c r="H34" s="1"/>
      <c r="I34" s="1"/>
    </row>
    <row r="35" ht="15.75" customHeight="1">
      <c r="A35" s="40"/>
      <c r="B35" s="40"/>
      <c r="C35" s="41"/>
      <c r="D35" s="41"/>
      <c r="E35" s="41"/>
      <c r="F35" s="41"/>
      <c r="G35" s="1"/>
      <c r="H35" s="1"/>
      <c r="I35" s="1"/>
    </row>
    <row r="36" ht="15.75" customHeight="1">
      <c r="A36" s="40"/>
      <c r="B36" s="40"/>
      <c r="C36" s="41"/>
      <c r="D36" s="41"/>
      <c r="E36" s="41"/>
      <c r="F36" s="41"/>
      <c r="G36" s="1"/>
      <c r="H36" s="1"/>
      <c r="I36" s="1"/>
    </row>
    <row r="37" ht="15.75" customHeight="1">
      <c r="A37" s="40"/>
      <c r="B37" s="40"/>
      <c r="C37" s="41"/>
      <c r="D37" s="41"/>
      <c r="E37" s="41"/>
      <c r="F37" s="41"/>
      <c r="G37" s="1"/>
      <c r="H37" s="1"/>
      <c r="I37" s="1"/>
    </row>
    <row r="38" ht="15.75" customHeight="1">
      <c r="A38" s="40"/>
      <c r="B38" s="40"/>
      <c r="C38" s="41"/>
      <c r="D38" s="41"/>
      <c r="E38" s="41"/>
      <c r="F38" s="41"/>
      <c r="G38" s="1"/>
      <c r="H38" s="1"/>
      <c r="I38" s="1"/>
    </row>
    <row r="39" ht="15.75" customHeight="1">
      <c r="A39" s="40"/>
      <c r="B39" s="40"/>
      <c r="C39" s="41"/>
      <c r="D39" s="41"/>
      <c r="E39" s="41"/>
      <c r="F39" s="41"/>
      <c r="G39" s="1"/>
      <c r="H39" s="1"/>
      <c r="I39" s="1"/>
    </row>
    <row r="40" ht="15.75" customHeight="1">
      <c r="A40" s="40"/>
      <c r="B40" s="40"/>
      <c r="C40" s="41"/>
      <c r="D40" s="41"/>
      <c r="E40" s="41"/>
      <c r="F40" s="41"/>
      <c r="G40" s="1"/>
      <c r="H40" s="1"/>
      <c r="I40" s="1"/>
    </row>
    <row r="41" ht="15.75" customHeight="1">
      <c r="A41" s="40"/>
      <c r="B41" s="40"/>
      <c r="C41" s="41"/>
      <c r="D41" s="41"/>
      <c r="E41" s="41"/>
      <c r="F41" s="41"/>
      <c r="G41" s="1"/>
      <c r="H41" s="1"/>
      <c r="I41" s="1"/>
    </row>
    <row r="42" ht="15.75" customHeight="1">
      <c r="A42" s="40"/>
      <c r="B42" s="40"/>
      <c r="C42" s="41"/>
      <c r="D42" s="41"/>
      <c r="E42" s="41"/>
      <c r="F42" s="41"/>
      <c r="G42" s="1"/>
      <c r="H42" s="1"/>
      <c r="I42" s="1"/>
    </row>
    <row r="43" ht="15.75" customHeight="1">
      <c r="A43" s="40"/>
      <c r="B43" s="40"/>
      <c r="C43" s="41"/>
      <c r="D43" s="41"/>
      <c r="E43" s="41"/>
      <c r="F43" s="41"/>
      <c r="G43" s="1"/>
      <c r="H43" s="1"/>
      <c r="I43" s="1"/>
    </row>
    <row r="44" ht="15.75" customHeight="1">
      <c r="A44" s="40"/>
      <c r="B44" s="40"/>
      <c r="C44" s="41"/>
      <c r="D44" s="41"/>
      <c r="E44" s="41"/>
      <c r="F44" s="41"/>
      <c r="G44" s="1"/>
      <c r="H44" s="1"/>
      <c r="I44" s="1"/>
    </row>
    <row r="45" ht="15.75" customHeight="1">
      <c r="A45" s="40"/>
      <c r="B45" s="40"/>
      <c r="C45" s="41"/>
      <c r="D45" s="41"/>
      <c r="E45" s="41"/>
      <c r="F45" s="41"/>
      <c r="G45" s="1"/>
      <c r="H45" s="1"/>
      <c r="I45" s="1"/>
    </row>
    <row r="46" ht="15.75" customHeight="1">
      <c r="A46" s="40"/>
      <c r="B46" s="40"/>
      <c r="C46" s="41"/>
      <c r="D46" s="41"/>
      <c r="E46" s="41"/>
      <c r="F46" s="41"/>
      <c r="G46" s="1"/>
      <c r="H46" s="1"/>
      <c r="I46" s="1"/>
    </row>
    <row r="47" ht="15.75" customHeight="1">
      <c r="A47" s="40"/>
      <c r="B47" s="40"/>
      <c r="C47" s="41"/>
      <c r="D47" s="41"/>
      <c r="E47" s="41"/>
      <c r="F47" s="41"/>
      <c r="G47" s="1"/>
      <c r="H47" s="1"/>
      <c r="I47" s="1"/>
    </row>
    <row r="48" ht="15.75" customHeight="1">
      <c r="A48" s="40"/>
      <c r="B48" s="40"/>
      <c r="C48" s="41"/>
      <c r="D48" s="41"/>
      <c r="E48" s="41"/>
      <c r="F48" s="41"/>
      <c r="G48" s="1"/>
      <c r="H48" s="1"/>
      <c r="I48" s="1"/>
    </row>
    <row r="49" ht="15.75" customHeight="1">
      <c r="A49" s="40"/>
      <c r="B49" s="40"/>
      <c r="C49" s="41"/>
      <c r="D49" s="41"/>
      <c r="E49" s="41"/>
      <c r="F49" s="41"/>
      <c r="G49" s="1"/>
      <c r="H49" s="1"/>
      <c r="I49" s="1"/>
    </row>
    <row r="50" ht="15.75" customHeight="1">
      <c r="A50" s="40"/>
      <c r="B50" s="40"/>
      <c r="C50" s="41"/>
      <c r="D50" s="41"/>
      <c r="E50" s="41"/>
      <c r="F50" s="41"/>
      <c r="G50" s="1"/>
      <c r="H50" s="1"/>
      <c r="I50" s="1"/>
    </row>
    <row r="51" ht="15.75" customHeight="1">
      <c r="A51" s="40"/>
      <c r="B51" s="40"/>
      <c r="C51" s="41"/>
      <c r="D51" s="41"/>
      <c r="E51" s="41"/>
      <c r="F51" s="41"/>
      <c r="G51" s="1"/>
      <c r="H51" s="1"/>
      <c r="I51" s="1"/>
    </row>
    <row r="52" ht="15.75" customHeight="1">
      <c r="A52" s="40"/>
      <c r="B52" s="40"/>
      <c r="C52" s="41"/>
      <c r="D52" s="41"/>
      <c r="E52" s="41"/>
      <c r="F52" s="41"/>
      <c r="G52" s="1"/>
      <c r="H52" s="1"/>
      <c r="I52" s="1"/>
    </row>
    <row r="53" ht="15.75" customHeight="1">
      <c r="A53" s="40"/>
      <c r="B53" s="40"/>
      <c r="C53" s="41"/>
      <c r="D53" s="41"/>
      <c r="E53" s="41"/>
      <c r="F53" s="41"/>
      <c r="G53" s="1"/>
      <c r="H53" s="1"/>
      <c r="I53" s="1"/>
    </row>
    <row r="54" ht="15.75" customHeight="1">
      <c r="A54" s="40"/>
      <c r="B54" s="40"/>
      <c r="C54" s="41"/>
      <c r="D54" s="41"/>
      <c r="E54" s="41"/>
      <c r="F54" s="41"/>
      <c r="G54" s="1"/>
      <c r="H54" s="1"/>
      <c r="I54" s="1"/>
    </row>
    <row r="55" ht="15.75" customHeight="1">
      <c r="A55" s="40"/>
      <c r="B55" s="40"/>
      <c r="C55" s="41"/>
      <c r="D55" s="41"/>
      <c r="E55" s="41"/>
      <c r="F55" s="41"/>
      <c r="G55" s="1"/>
      <c r="H55" s="1"/>
      <c r="I55" s="1"/>
    </row>
    <row r="56" ht="15.75" customHeight="1">
      <c r="A56" s="40"/>
      <c r="B56" s="40"/>
      <c r="C56" s="41"/>
      <c r="D56" s="41"/>
      <c r="E56" s="41"/>
      <c r="F56" s="41"/>
      <c r="G56" s="1"/>
      <c r="H56" s="1"/>
      <c r="I56" s="1"/>
    </row>
    <row r="57" ht="15.75" customHeight="1">
      <c r="A57" s="40"/>
      <c r="B57" s="40"/>
      <c r="C57" s="41"/>
      <c r="D57" s="41"/>
      <c r="E57" s="41"/>
      <c r="F57" s="41"/>
      <c r="G57" s="1"/>
      <c r="H57" s="1"/>
      <c r="I57" s="1"/>
    </row>
    <row r="58" ht="15.75" customHeight="1">
      <c r="A58" s="40"/>
      <c r="B58" s="40"/>
      <c r="C58" s="41"/>
      <c r="D58" s="41"/>
      <c r="E58" s="41"/>
      <c r="F58" s="41"/>
      <c r="G58" s="1"/>
      <c r="H58" s="1"/>
      <c r="I58" s="1"/>
    </row>
    <row r="59" ht="15.75" customHeight="1">
      <c r="A59" s="40"/>
      <c r="B59" s="40"/>
      <c r="C59" s="41"/>
      <c r="D59" s="41"/>
      <c r="E59" s="41"/>
      <c r="F59" s="41"/>
      <c r="G59" s="1"/>
      <c r="H59" s="1"/>
      <c r="I59" s="1"/>
    </row>
    <row r="60" ht="15.75" customHeight="1">
      <c r="A60" s="40"/>
      <c r="B60" s="40"/>
      <c r="C60" s="41"/>
      <c r="D60" s="41"/>
      <c r="E60" s="41"/>
      <c r="F60" s="41"/>
      <c r="G60" s="1"/>
      <c r="H60" s="1"/>
      <c r="I60" s="1"/>
    </row>
    <row r="61" ht="15.75" customHeight="1">
      <c r="A61" s="40"/>
      <c r="B61" s="40"/>
      <c r="C61" s="41"/>
      <c r="D61" s="41"/>
      <c r="E61" s="41"/>
      <c r="F61" s="41"/>
      <c r="G61" s="1"/>
      <c r="H61" s="1"/>
      <c r="I61" s="1"/>
    </row>
    <row r="62" ht="15.75" customHeight="1">
      <c r="A62" s="40"/>
      <c r="B62" s="40"/>
      <c r="C62" s="41"/>
      <c r="D62" s="41"/>
      <c r="E62" s="41"/>
      <c r="F62" s="41"/>
      <c r="G62" s="1"/>
      <c r="H62" s="1"/>
      <c r="I62" s="1"/>
    </row>
    <row r="63" ht="15.75" customHeight="1">
      <c r="A63" s="40"/>
      <c r="B63" s="40"/>
      <c r="C63" s="41"/>
      <c r="D63" s="41"/>
      <c r="E63" s="41"/>
      <c r="F63" s="41"/>
      <c r="G63" s="1"/>
      <c r="H63" s="1"/>
      <c r="I63" s="1"/>
    </row>
    <row r="64" ht="15.75" customHeight="1">
      <c r="A64" s="40"/>
      <c r="B64" s="40"/>
      <c r="C64" s="41"/>
      <c r="D64" s="41"/>
      <c r="E64" s="41"/>
      <c r="F64" s="41"/>
      <c r="G64" s="1"/>
      <c r="H64" s="1"/>
      <c r="I64" s="1"/>
    </row>
    <row r="65" ht="15.75" customHeight="1">
      <c r="A65" s="40"/>
      <c r="B65" s="40"/>
      <c r="C65" s="41"/>
      <c r="D65" s="41"/>
      <c r="E65" s="41"/>
      <c r="F65" s="41"/>
      <c r="G65" s="1"/>
      <c r="H65" s="1"/>
      <c r="I65" s="1"/>
    </row>
    <row r="66" ht="15.75" customHeight="1">
      <c r="A66" s="40"/>
      <c r="B66" s="40"/>
      <c r="C66" s="41"/>
      <c r="D66" s="41"/>
      <c r="E66" s="41"/>
      <c r="F66" s="41"/>
      <c r="G66" s="1"/>
      <c r="H66" s="1"/>
      <c r="I66" s="1"/>
    </row>
    <row r="67" ht="15.75" customHeight="1">
      <c r="A67" s="40"/>
      <c r="B67" s="40"/>
      <c r="C67" s="41"/>
      <c r="D67" s="41"/>
      <c r="E67" s="41"/>
      <c r="F67" s="41"/>
      <c r="G67" s="1"/>
      <c r="H67" s="1"/>
      <c r="I67" s="1"/>
    </row>
    <row r="68" ht="15.75" customHeight="1">
      <c r="A68" s="40"/>
      <c r="B68" s="40"/>
      <c r="C68" s="41"/>
      <c r="D68" s="41"/>
      <c r="E68" s="41"/>
      <c r="F68" s="41"/>
      <c r="G68" s="1"/>
      <c r="H68" s="1"/>
      <c r="I68" s="1"/>
    </row>
    <row r="69" ht="15.75" customHeight="1">
      <c r="A69" s="40"/>
      <c r="B69" s="40"/>
      <c r="C69" s="41"/>
      <c r="D69" s="41"/>
      <c r="E69" s="41"/>
      <c r="F69" s="41"/>
      <c r="G69" s="1"/>
      <c r="H69" s="1"/>
      <c r="I69" s="1"/>
    </row>
    <row r="70" ht="15.75" customHeight="1">
      <c r="A70" s="40"/>
      <c r="B70" s="40"/>
      <c r="C70" s="41"/>
      <c r="D70" s="41"/>
      <c r="E70" s="41"/>
      <c r="F70" s="41"/>
      <c r="G70" s="1"/>
      <c r="H70" s="1"/>
      <c r="I70" s="1"/>
    </row>
    <row r="71" ht="15.75" customHeight="1">
      <c r="A71" s="40"/>
      <c r="B71" s="40"/>
      <c r="C71" s="41"/>
      <c r="D71" s="41"/>
      <c r="E71" s="41"/>
      <c r="F71" s="41"/>
      <c r="G71" s="1"/>
      <c r="H71" s="1"/>
      <c r="I71" s="1"/>
    </row>
    <row r="72" ht="15.75" customHeight="1">
      <c r="A72" s="40"/>
      <c r="B72" s="40"/>
      <c r="C72" s="41"/>
      <c r="D72" s="41"/>
      <c r="E72" s="41"/>
      <c r="F72" s="41"/>
      <c r="G72" s="1"/>
      <c r="H72" s="1"/>
      <c r="I72" s="1"/>
    </row>
    <row r="73" ht="15.75" customHeight="1">
      <c r="A73" s="40"/>
      <c r="B73" s="40"/>
      <c r="C73" s="41"/>
      <c r="D73" s="41"/>
      <c r="E73" s="41"/>
      <c r="F73" s="41"/>
      <c r="G73" s="1"/>
      <c r="H73" s="1"/>
      <c r="I73" s="1"/>
    </row>
    <row r="74" ht="15.75" customHeight="1">
      <c r="A74" s="40"/>
      <c r="B74" s="40"/>
      <c r="C74" s="41"/>
      <c r="D74" s="41"/>
      <c r="E74" s="41"/>
      <c r="F74" s="41"/>
      <c r="G74" s="1"/>
      <c r="H74" s="1"/>
      <c r="I74" s="1"/>
    </row>
    <row r="75" ht="15.75" customHeight="1">
      <c r="A75" s="40"/>
      <c r="B75" s="40"/>
      <c r="C75" s="41"/>
      <c r="D75" s="41"/>
      <c r="E75" s="41"/>
      <c r="F75" s="41"/>
      <c r="G75" s="1"/>
      <c r="H75" s="1"/>
      <c r="I75" s="1"/>
    </row>
    <row r="76" ht="15.75" customHeight="1">
      <c r="A76" s="40"/>
      <c r="B76" s="40"/>
      <c r="C76" s="41"/>
      <c r="D76" s="41"/>
      <c r="E76" s="41"/>
      <c r="F76" s="41"/>
      <c r="G76" s="1"/>
      <c r="H76" s="1"/>
      <c r="I76" s="1"/>
    </row>
    <row r="77" ht="15.75" customHeight="1">
      <c r="A77" s="40"/>
      <c r="B77" s="40"/>
      <c r="C77" s="41"/>
      <c r="D77" s="41"/>
      <c r="E77" s="41"/>
      <c r="F77" s="41"/>
      <c r="G77" s="1"/>
      <c r="H77" s="1"/>
      <c r="I77" s="1"/>
    </row>
    <row r="78" ht="15.75" customHeight="1">
      <c r="A78" s="40"/>
      <c r="B78" s="40"/>
      <c r="C78" s="41"/>
      <c r="D78" s="41"/>
      <c r="E78" s="41"/>
      <c r="F78" s="41"/>
      <c r="G78" s="1"/>
      <c r="H78" s="1"/>
      <c r="I78" s="1"/>
    </row>
    <row r="79" ht="15.75" customHeight="1">
      <c r="A79" s="40"/>
      <c r="B79" s="40"/>
      <c r="C79" s="41"/>
      <c r="D79" s="41"/>
      <c r="E79" s="41"/>
      <c r="F79" s="41"/>
      <c r="G79" s="1"/>
      <c r="H79" s="1"/>
      <c r="I79" s="1"/>
    </row>
    <row r="80" ht="15.75" customHeight="1">
      <c r="A80" s="40"/>
      <c r="B80" s="40"/>
      <c r="C80" s="41"/>
      <c r="D80" s="41"/>
      <c r="E80" s="41"/>
      <c r="F80" s="41"/>
      <c r="G80" s="1"/>
      <c r="H80" s="1"/>
      <c r="I80" s="1"/>
    </row>
    <row r="81" ht="15.75" customHeight="1">
      <c r="A81" s="40"/>
      <c r="B81" s="40"/>
      <c r="C81" s="41"/>
      <c r="D81" s="41"/>
      <c r="E81" s="41"/>
      <c r="F81" s="41"/>
      <c r="G81" s="1"/>
      <c r="H81" s="1"/>
      <c r="I81" s="1"/>
    </row>
    <row r="82" ht="15.75" customHeight="1">
      <c r="A82" s="40"/>
      <c r="B82" s="40"/>
      <c r="C82" s="41"/>
      <c r="D82" s="41"/>
      <c r="E82" s="41"/>
      <c r="F82" s="41"/>
      <c r="G82" s="1"/>
      <c r="H82" s="1"/>
      <c r="I82" s="1"/>
    </row>
    <row r="83" ht="15.75" customHeight="1">
      <c r="A83" s="40"/>
      <c r="B83" s="40"/>
      <c r="C83" s="41"/>
      <c r="D83" s="41"/>
      <c r="E83" s="41"/>
      <c r="F83" s="41"/>
      <c r="G83" s="1"/>
      <c r="H83" s="1"/>
      <c r="I83" s="1"/>
    </row>
    <row r="84" ht="15.75" customHeight="1">
      <c r="A84" s="40"/>
      <c r="B84" s="40"/>
      <c r="C84" s="41"/>
      <c r="D84" s="41"/>
      <c r="E84" s="41"/>
      <c r="F84" s="41"/>
      <c r="G84" s="1"/>
      <c r="H84" s="1"/>
      <c r="I84" s="1"/>
    </row>
    <row r="85" ht="15.75" customHeight="1">
      <c r="A85" s="40"/>
      <c r="B85" s="40"/>
      <c r="C85" s="41"/>
      <c r="D85" s="41"/>
      <c r="E85" s="41"/>
      <c r="F85" s="41"/>
      <c r="G85" s="1"/>
      <c r="H85" s="1"/>
      <c r="I85" s="1"/>
    </row>
    <row r="86" ht="15.75" customHeight="1">
      <c r="A86" s="40"/>
      <c r="B86" s="40"/>
      <c r="C86" s="41"/>
      <c r="D86" s="41"/>
      <c r="E86" s="41"/>
      <c r="F86" s="41"/>
      <c r="G86" s="1"/>
      <c r="H86" s="1"/>
      <c r="I86" s="1"/>
    </row>
    <row r="87" ht="15.75" customHeight="1">
      <c r="A87" s="40"/>
      <c r="B87" s="40"/>
      <c r="C87" s="41"/>
      <c r="D87" s="41"/>
      <c r="E87" s="41"/>
      <c r="F87" s="41"/>
      <c r="G87" s="1"/>
      <c r="H87" s="1"/>
      <c r="I87" s="1"/>
    </row>
    <row r="88" ht="15.75" customHeight="1">
      <c r="A88" s="40"/>
      <c r="B88" s="40"/>
      <c r="C88" s="41"/>
      <c r="D88" s="41"/>
      <c r="E88" s="41"/>
      <c r="F88" s="41"/>
      <c r="G88" s="1"/>
      <c r="H88" s="1"/>
      <c r="I88" s="1"/>
    </row>
    <row r="89" ht="15.75" customHeight="1">
      <c r="A89" s="40"/>
      <c r="B89" s="40"/>
      <c r="C89" s="41"/>
      <c r="D89" s="41"/>
      <c r="E89" s="41"/>
      <c r="F89" s="41"/>
      <c r="G89" s="1"/>
      <c r="H89" s="1"/>
      <c r="I89" s="1"/>
    </row>
    <row r="90" ht="15.75" customHeight="1">
      <c r="A90" s="40"/>
      <c r="B90" s="40"/>
      <c r="C90" s="41"/>
      <c r="D90" s="41"/>
      <c r="E90" s="41"/>
      <c r="F90" s="41"/>
      <c r="G90" s="1"/>
      <c r="H90" s="1"/>
      <c r="I90" s="1"/>
    </row>
    <row r="91" ht="15.75" customHeight="1">
      <c r="A91" s="40"/>
      <c r="B91" s="40"/>
      <c r="C91" s="41"/>
      <c r="D91" s="41"/>
      <c r="E91" s="41"/>
      <c r="F91" s="41"/>
      <c r="G91" s="1"/>
      <c r="H91" s="1"/>
      <c r="I91" s="1"/>
    </row>
    <row r="92" ht="15.75" customHeight="1">
      <c r="A92" s="40"/>
      <c r="B92" s="40"/>
      <c r="C92" s="41"/>
      <c r="D92" s="41"/>
      <c r="E92" s="41"/>
      <c r="F92" s="41"/>
      <c r="G92" s="1"/>
      <c r="H92" s="1"/>
      <c r="I92" s="1"/>
    </row>
    <row r="93" ht="15.75" customHeight="1">
      <c r="A93" s="40"/>
      <c r="B93" s="40"/>
      <c r="C93" s="41"/>
      <c r="D93" s="41"/>
      <c r="E93" s="41"/>
      <c r="F93" s="41"/>
      <c r="G93" s="1"/>
      <c r="H93" s="1"/>
      <c r="I93" s="1"/>
    </row>
    <row r="94" ht="15.75" customHeight="1">
      <c r="A94" s="40"/>
      <c r="B94" s="40"/>
      <c r="C94" s="41"/>
      <c r="D94" s="41"/>
      <c r="E94" s="41"/>
      <c r="F94" s="41"/>
      <c r="G94" s="1"/>
      <c r="H94" s="1"/>
      <c r="I94" s="1"/>
    </row>
    <row r="95" ht="15.75" customHeight="1">
      <c r="A95" s="40"/>
      <c r="B95" s="40"/>
      <c r="C95" s="41"/>
      <c r="D95" s="41"/>
      <c r="E95" s="41"/>
      <c r="F95" s="41"/>
      <c r="G95" s="1"/>
      <c r="H95" s="1"/>
      <c r="I95" s="1"/>
    </row>
    <row r="96" ht="15.75" customHeight="1">
      <c r="A96" s="40"/>
      <c r="B96" s="40"/>
      <c r="C96" s="41"/>
      <c r="D96" s="41"/>
      <c r="E96" s="41"/>
      <c r="F96" s="41"/>
      <c r="G96" s="1"/>
      <c r="H96" s="1"/>
      <c r="I96" s="1"/>
    </row>
    <row r="97" ht="15.75" customHeight="1">
      <c r="A97" s="40"/>
      <c r="B97" s="40"/>
      <c r="C97" s="41"/>
      <c r="D97" s="41"/>
      <c r="E97" s="41"/>
      <c r="F97" s="41"/>
      <c r="G97" s="1"/>
      <c r="H97" s="1"/>
      <c r="I97" s="1"/>
    </row>
    <row r="98" ht="15.75" customHeight="1">
      <c r="A98" s="40"/>
      <c r="B98" s="40"/>
      <c r="C98" s="41"/>
      <c r="D98" s="41"/>
      <c r="E98" s="41"/>
      <c r="F98" s="41"/>
      <c r="G98" s="1"/>
      <c r="H98" s="1"/>
      <c r="I98" s="1"/>
    </row>
    <row r="99" ht="15.75" customHeight="1">
      <c r="A99" s="40"/>
      <c r="B99" s="40"/>
      <c r="C99" s="41"/>
      <c r="D99" s="41"/>
      <c r="E99" s="41"/>
      <c r="F99" s="41"/>
      <c r="G99" s="1"/>
      <c r="H99" s="1"/>
      <c r="I99" s="1"/>
    </row>
    <row r="100" ht="15.75" customHeight="1">
      <c r="A100" s="40"/>
      <c r="B100" s="40"/>
      <c r="C100" s="41"/>
      <c r="D100" s="41"/>
      <c r="E100" s="41"/>
      <c r="F100" s="41"/>
      <c r="G100" s="1"/>
      <c r="H100" s="1"/>
      <c r="I100" s="1"/>
    </row>
    <row r="101" ht="15.75" customHeight="1">
      <c r="A101" s="40"/>
      <c r="B101" s="40"/>
      <c r="C101" s="41"/>
      <c r="D101" s="41"/>
      <c r="E101" s="41"/>
      <c r="F101" s="41"/>
      <c r="G101" s="1"/>
      <c r="H101" s="1"/>
      <c r="I101" s="1"/>
    </row>
    <row r="102" ht="15.75" customHeight="1">
      <c r="A102" s="40"/>
      <c r="B102" s="40"/>
      <c r="C102" s="41"/>
      <c r="D102" s="41"/>
      <c r="E102" s="41"/>
      <c r="F102" s="41"/>
      <c r="G102" s="1"/>
      <c r="H102" s="1"/>
      <c r="I102" s="1"/>
    </row>
    <row r="103" ht="15.75" customHeight="1">
      <c r="A103" s="40"/>
      <c r="B103" s="40"/>
      <c r="C103" s="41"/>
      <c r="D103" s="41"/>
      <c r="E103" s="41"/>
      <c r="F103" s="41"/>
      <c r="G103" s="1"/>
      <c r="H103" s="1"/>
      <c r="I103" s="1"/>
    </row>
    <row r="104" ht="15.75" customHeight="1">
      <c r="A104" s="40"/>
      <c r="B104" s="40"/>
      <c r="C104" s="41"/>
      <c r="D104" s="41"/>
      <c r="E104" s="41"/>
      <c r="F104" s="41"/>
      <c r="G104" s="1"/>
      <c r="H104" s="1"/>
      <c r="I104" s="1"/>
    </row>
    <row r="105" ht="15.75" customHeight="1">
      <c r="A105" s="40"/>
      <c r="B105" s="40"/>
      <c r="C105" s="41"/>
      <c r="D105" s="41"/>
      <c r="E105" s="41"/>
      <c r="F105" s="41"/>
      <c r="G105" s="1"/>
      <c r="H105" s="1"/>
      <c r="I105" s="1"/>
    </row>
    <row r="106" ht="15.75" customHeight="1">
      <c r="A106" s="40"/>
      <c r="B106" s="40"/>
      <c r="C106" s="41"/>
      <c r="D106" s="41"/>
      <c r="E106" s="41"/>
      <c r="F106" s="41"/>
      <c r="G106" s="1"/>
      <c r="H106" s="1"/>
      <c r="I106" s="1"/>
    </row>
    <row r="107" ht="15.75" customHeight="1">
      <c r="A107" s="40"/>
      <c r="B107" s="40"/>
      <c r="C107" s="41"/>
      <c r="D107" s="41"/>
      <c r="E107" s="41"/>
      <c r="F107" s="41"/>
      <c r="G107" s="1"/>
      <c r="H107" s="1"/>
      <c r="I107" s="1"/>
    </row>
    <row r="108" ht="15.75" customHeight="1">
      <c r="A108" s="40"/>
      <c r="B108" s="40"/>
      <c r="C108" s="41"/>
      <c r="D108" s="41"/>
      <c r="E108" s="41"/>
      <c r="F108" s="41"/>
      <c r="G108" s="1"/>
      <c r="H108" s="1"/>
      <c r="I108" s="1"/>
    </row>
    <row r="109" ht="15.75" customHeight="1">
      <c r="A109" s="40"/>
      <c r="B109" s="40"/>
      <c r="C109" s="41"/>
      <c r="D109" s="41"/>
      <c r="E109" s="41"/>
      <c r="F109" s="41"/>
      <c r="G109" s="1"/>
      <c r="H109" s="1"/>
      <c r="I109" s="1"/>
    </row>
    <row r="110" ht="15.75" customHeight="1">
      <c r="A110" s="40"/>
      <c r="B110" s="40"/>
      <c r="C110" s="41"/>
      <c r="D110" s="41"/>
      <c r="E110" s="41"/>
      <c r="F110" s="41"/>
      <c r="G110" s="1"/>
      <c r="H110" s="1"/>
      <c r="I110" s="1"/>
    </row>
    <row r="111" ht="15.75" customHeight="1">
      <c r="A111" s="40"/>
      <c r="B111" s="40"/>
      <c r="C111" s="41"/>
      <c r="D111" s="41"/>
      <c r="E111" s="41"/>
      <c r="F111" s="41"/>
      <c r="G111" s="1"/>
      <c r="H111" s="1"/>
      <c r="I111" s="1"/>
    </row>
    <row r="112" ht="15.75" customHeight="1">
      <c r="A112" s="40"/>
      <c r="B112" s="40"/>
      <c r="C112" s="41"/>
      <c r="D112" s="41"/>
      <c r="E112" s="41"/>
      <c r="F112" s="41"/>
      <c r="G112" s="1"/>
      <c r="H112" s="1"/>
      <c r="I112" s="1"/>
    </row>
    <row r="113" ht="15.75" customHeight="1">
      <c r="A113" s="40"/>
      <c r="B113" s="40"/>
      <c r="C113" s="41"/>
      <c r="D113" s="41"/>
      <c r="E113" s="41"/>
      <c r="F113" s="41"/>
      <c r="G113" s="1"/>
      <c r="H113" s="1"/>
      <c r="I113" s="1"/>
    </row>
    <row r="114" ht="15.75" customHeight="1">
      <c r="A114" s="40"/>
      <c r="B114" s="40"/>
      <c r="C114" s="41"/>
      <c r="D114" s="41"/>
      <c r="E114" s="41"/>
      <c r="F114" s="41"/>
      <c r="G114" s="1"/>
      <c r="H114" s="1"/>
      <c r="I114" s="1"/>
    </row>
    <row r="115" ht="15.75" customHeight="1">
      <c r="A115" s="40"/>
      <c r="B115" s="40"/>
      <c r="C115" s="41"/>
      <c r="D115" s="41"/>
      <c r="E115" s="41"/>
      <c r="F115" s="41"/>
      <c r="G115" s="1"/>
      <c r="H115" s="1"/>
      <c r="I115" s="1"/>
    </row>
    <row r="116" ht="15.75" customHeight="1">
      <c r="A116" s="40"/>
      <c r="B116" s="40"/>
      <c r="C116" s="41"/>
      <c r="D116" s="41"/>
      <c r="E116" s="41"/>
      <c r="F116" s="41"/>
      <c r="G116" s="1"/>
      <c r="H116" s="1"/>
      <c r="I116" s="1"/>
    </row>
    <row r="117" ht="15.75" customHeight="1">
      <c r="A117" s="40"/>
      <c r="B117" s="40"/>
      <c r="C117" s="41"/>
      <c r="D117" s="41"/>
      <c r="E117" s="41"/>
      <c r="F117" s="41"/>
      <c r="G117" s="1"/>
      <c r="H117" s="1"/>
      <c r="I117" s="1"/>
    </row>
    <row r="118" ht="15.75" customHeight="1">
      <c r="A118" s="40"/>
      <c r="B118" s="40"/>
      <c r="C118" s="41"/>
      <c r="D118" s="41"/>
      <c r="E118" s="41"/>
      <c r="F118" s="41"/>
      <c r="G118" s="1"/>
      <c r="H118" s="1"/>
      <c r="I118" s="1"/>
    </row>
    <row r="119" ht="15.75" customHeight="1">
      <c r="A119" s="40"/>
      <c r="B119" s="40"/>
      <c r="C119" s="41"/>
      <c r="D119" s="41"/>
      <c r="E119" s="41"/>
      <c r="F119" s="41"/>
      <c r="G119" s="1"/>
      <c r="H119" s="1"/>
      <c r="I119" s="1"/>
    </row>
    <row r="120" ht="15.75" customHeight="1">
      <c r="A120" s="40"/>
      <c r="B120" s="40"/>
      <c r="C120" s="41"/>
      <c r="D120" s="41"/>
      <c r="E120" s="41"/>
      <c r="F120" s="41"/>
      <c r="G120" s="1"/>
      <c r="H120" s="1"/>
      <c r="I120" s="1"/>
    </row>
    <row r="121" ht="15.75" customHeight="1">
      <c r="A121" s="40"/>
      <c r="B121" s="40"/>
      <c r="C121" s="41"/>
      <c r="D121" s="41"/>
      <c r="E121" s="41"/>
      <c r="F121" s="41"/>
      <c r="G121" s="1"/>
      <c r="H121" s="1"/>
      <c r="I121" s="1"/>
    </row>
    <row r="122" ht="15.75" customHeight="1">
      <c r="A122" s="40"/>
      <c r="B122" s="40"/>
      <c r="C122" s="41"/>
      <c r="D122" s="41"/>
      <c r="E122" s="41"/>
      <c r="F122" s="41"/>
      <c r="G122" s="1"/>
      <c r="H122" s="1"/>
      <c r="I122" s="1"/>
    </row>
    <row r="123" ht="15.75" customHeight="1">
      <c r="A123" s="40"/>
      <c r="B123" s="40"/>
      <c r="C123" s="41"/>
      <c r="D123" s="41"/>
      <c r="E123" s="41"/>
      <c r="F123" s="41"/>
      <c r="G123" s="1"/>
      <c r="H123" s="1"/>
      <c r="I123" s="1"/>
    </row>
    <row r="124" ht="15.75" customHeight="1">
      <c r="A124" s="40"/>
      <c r="B124" s="40"/>
      <c r="C124" s="41"/>
      <c r="D124" s="41"/>
      <c r="E124" s="41"/>
      <c r="F124" s="41"/>
      <c r="G124" s="1"/>
      <c r="H124" s="1"/>
      <c r="I124" s="1"/>
    </row>
    <row r="125" ht="15.75" customHeight="1">
      <c r="A125" s="40"/>
      <c r="B125" s="40"/>
      <c r="C125" s="41"/>
      <c r="D125" s="41"/>
      <c r="E125" s="41"/>
      <c r="F125" s="41"/>
      <c r="G125" s="1"/>
      <c r="H125" s="1"/>
      <c r="I125" s="1"/>
    </row>
    <row r="126" ht="15.75" customHeight="1">
      <c r="A126" s="40"/>
      <c r="B126" s="40"/>
      <c r="C126" s="41"/>
      <c r="D126" s="41"/>
      <c r="E126" s="41"/>
      <c r="F126" s="41"/>
      <c r="G126" s="1"/>
      <c r="H126" s="1"/>
      <c r="I126" s="1"/>
    </row>
    <row r="127" ht="15.75" customHeight="1">
      <c r="A127" s="40"/>
      <c r="B127" s="40"/>
      <c r="C127" s="41"/>
      <c r="D127" s="41"/>
      <c r="E127" s="41"/>
      <c r="F127" s="41"/>
      <c r="G127" s="1"/>
      <c r="H127" s="1"/>
      <c r="I127" s="1"/>
    </row>
    <row r="128" ht="15.75" customHeight="1">
      <c r="A128" s="40"/>
      <c r="B128" s="40"/>
      <c r="C128" s="41"/>
      <c r="D128" s="41"/>
      <c r="E128" s="41"/>
      <c r="F128" s="41"/>
      <c r="G128" s="1"/>
      <c r="H128" s="1"/>
      <c r="I128" s="1"/>
    </row>
    <row r="129" ht="15.75" customHeight="1">
      <c r="A129" s="40"/>
      <c r="B129" s="40"/>
      <c r="C129" s="41"/>
      <c r="D129" s="41"/>
      <c r="E129" s="41"/>
      <c r="F129" s="41"/>
      <c r="G129" s="1"/>
      <c r="H129" s="1"/>
      <c r="I129" s="1"/>
    </row>
    <row r="130" ht="15.75" customHeight="1">
      <c r="A130" s="40"/>
      <c r="B130" s="40"/>
      <c r="C130" s="41"/>
      <c r="D130" s="41"/>
      <c r="E130" s="41"/>
      <c r="F130" s="41"/>
      <c r="G130" s="1"/>
      <c r="H130" s="1"/>
      <c r="I130" s="1"/>
    </row>
    <row r="131" ht="15.75" customHeight="1">
      <c r="A131" s="40"/>
      <c r="B131" s="40"/>
      <c r="C131" s="41"/>
      <c r="D131" s="41"/>
      <c r="E131" s="41"/>
      <c r="F131" s="41"/>
      <c r="G131" s="1"/>
      <c r="H131" s="1"/>
      <c r="I131" s="1"/>
    </row>
    <row r="132" ht="15.75" customHeight="1">
      <c r="A132" s="40"/>
      <c r="B132" s="40"/>
      <c r="C132" s="41"/>
      <c r="D132" s="41"/>
      <c r="E132" s="41"/>
      <c r="F132" s="41"/>
      <c r="G132" s="1"/>
      <c r="H132" s="1"/>
      <c r="I132" s="1"/>
    </row>
    <row r="133" ht="15.75" customHeight="1">
      <c r="A133" s="40"/>
      <c r="B133" s="40"/>
      <c r="C133" s="41"/>
      <c r="D133" s="41"/>
      <c r="E133" s="41"/>
      <c r="F133" s="41"/>
      <c r="G133" s="1"/>
      <c r="H133" s="1"/>
      <c r="I133" s="1"/>
    </row>
    <row r="134" ht="15.75" customHeight="1">
      <c r="A134" s="40"/>
      <c r="B134" s="40"/>
      <c r="C134" s="41"/>
      <c r="D134" s="41"/>
      <c r="E134" s="41"/>
      <c r="F134" s="41"/>
      <c r="G134" s="1"/>
      <c r="H134" s="1"/>
      <c r="I134" s="1"/>
    </row>
    <row r="135" ht="15.75" customHeight="1">
      <c r="A135" s="40"/>
      <c r="B135" s="40"/>
      <c r="C135" s="41"/>
      <c r="D135" s="41"/>
      <c r="E135" s="41"/>
      <c r="F135" s="41"/>
      <c r="G135" s="1"/>
      <c r="H135" s="1"/>
      <c r="I135" s="1"/>
    </row>
    <row r="136" ht="15.75" customHeight="1">
      <c r="A136" s="40"/>
      <c r="B136" s="40"/>
      <c r="C136" s="41"/>
      <c r="D136" s="41"/>
      <c r="E136" s="41"/>
      <c r="F136" s="41"/>
      <c r="G136" s="1"/>
      <c r="H136" s="1"/>
      <c r="I136" s="1"/>
    </row>
    <row r="137" ht="15.75" customHeight="1">
      <c r="A137" s="40"/>
      <c r="B137" s="40"/>
      <c r="C137" s="41"/>
      <c r="D137" s="41"/>
      <c r="E137" s="41"/>
      <c r="F137" s="41"/>
      <c r="G137" s="1"/>
      <c r="H137" s="1"/>
      <c r="I137" s="1"/>
    </row>
    <row r="138" ht="15.75" customHeight="1">
      <c r="A138" s="40"/>
      <c r="B138" s="40"/>
      <c r="C138" s="41"/>
      <c r="D138" s="41"/>
      <c r="E138" s="41"/>
      <c r="F138" s="41"/>
      <c r="G138" s="1"/>
      <c r="H138" s="1"/>
      <c r="I138" s="1"/>
    </row>
    <row r="139" ht="15.75" customHeight="1">
      <c r="A139" s="40"/>
      <c r="B139" s="40"/>
      <c r="C139" s="41"/>
      <c r="D139" s="41"/>
      <c r="E139" s="41"/>
      <c r="F139" s="41"/>
      <c r="G139" s="1"/>
      <c r="H139" s="1"/>
      <c r="I139" s="1"/>
    </row>
    <row r="140" ht="15.75" customHeight="1">
      <c r="A140" s="40"/>
      <c r="B140" s="40"/>
      <c r="C140" s="41"/>
      <c r="D140" s="41"/>
      <c r="E140" s="41"/>
      <c r="F140" s="41"/>
      <c r="G140" s="1"/>
      <c r="H140" s="1"/>
      <c r="I140" s="1"/>
    </row>
    <row r="141" ht="15.75" customHeight="1">
      <c r="A141" s="40"/>
      <c r="B141" s="40"/>
      <c r="C141" s="41"/>
      <c r="D141" s="41"/>
      <c r="E141" s="41"/>
      <c r="F141" s="41"/>
      <c r="G141" s="1"/>
      <c r="H141" s="1"/>
      <c r="I141" s="1"/>
    </row>
    <row r="142" ht="15.75" customHeight="1">
      <c r="A142" s="40"/>
      <c r="B142" s="40"/>
      <c r="C142" s="41"/>
      <c r="D142" s="41"/>
      <c r="E142" s="41"/>
      <c r="F142" s="41"/>
      <c r="G142" s="1"/>
      <c r="H142" s="1"/>
      <c r="I142" s="1"/>
    </row>
    <row r="143" ht="15.75" customHeight="1">
      <c r="A143" s="40"/>
      <c r="B143" s="40"/>
      <c r="C143" s="41"/>
      <c r="D143" s="41"/>
      <c r="E143" s="41"/>
      <c r="F143" s="41"/>
      <c r="G143" s="1"/>
      <c r="H143" s="1"/>
      <c r="I143" s="1"/>
    </row>
    <row r="144" ht="15.75" customHeight="1">
      <c r="A144" s="40"/>
      <c r="B144" s="40"/>
      <c r="C144" s="41"/>
      <c r="D144" s="41"/>
      <c r="E144" s="41"/>
      <c r="F144" s="41"/>
      <c r="G144" s="1"/>
      <c r="H144" s="1"/>
      <c r="I144" s="1"/>
    </row>
    <row r="145" ht="15.75" customHeight="1">
      <c r="A145" s="40"/>
      <c r="B145" s="40"/>
      <c r="C145" s="41"/>
      <c r="D145" s="41"/>
      <c r="E145" s="41"/>
      <c r="F145" s="41"/>
      <c r="G145" s="1"/>
      <c r="H145" s="1"/>
      <c r="I145" s="1"/>
    </row>
    <row r="146" ht="15.75" customHeight="1">
      <c r="A146" s="40"/>
      <c r="B146" s="40"/>
      <c r="C146" s="41"/>
      <c r="D146" s="41"/>
      <c r="E146" s="41"/>
      <c r="F146" s="41"/>
      <c r="G146" s="1"/>
      <c r="H146" s="1"/>
      <c r="I146" s="1"/>
    </row>
    <row r="147" ht="15.75" customHeight="1">
      <c r="A147" s="40"/>
      <c r="B147" s="40"/>
      <c r="C147" s="41"/>
      <c r="D147" s="41"/>
      <c r="E147" s="41"/>
      <c r="F147" s="41"/>
      <c r="G147" s="1"/>
      <c r="H147" s="1"/>
      <c r="I147" s="1"/>
    </row>
    <row r="148" ht="15.75" customHeight="1">
      <c r="A148" s="40"/>
      <c r="B148" s="40"/>
      <c r="C148" s="41"/>
      <c r="D148" s="41"/>
      <c r="E148" s="41"/>
      <c r="F148" s="41"/>
      <c r="G148" s="1"/>
      <c r="H148" s="1"/>
      <c r="I148" s="1"/>
    </row>
    <row r="149" ht="15.75" customHeight="1">
      <c r="A149" s="40"/>
      <c r="B149" s="40"/>
      <c r="C149" s="41"/>
      <c r="D149" s="41"/>
      <c r="E149" s="41"/>
      <c r="F149" s="41"/>
      <c r="G149" s="1"/>
      <c r="H149" s="1"/>
      <c r="I149" s="1"/>
    </row>
    <row r="150" ht="15.75" customHeight="1">
      <c r="A150" s="40"/>
      <c r="B150" s="40"/>
      <c r="C150" s="41"/>
      <c r="D150" s="41"/>
      <c r="E150" s="41"/>
      <c r="F150" s="41"/>
      <c r="G150" s="1"/>
      <c r="H150" s="1"/>
      <c r="I150" s="1"/>
    </row>
    <row r="151" ht="15.75" customHeight="1">
      <c r="A151" s="40"/>
      <c r="B151" s="40"/>
      <c r="C151" s="41"/>
      <c r="D151" s="41"/>
      <c r="E151" s="41"/>
      <c r="F151" s="41"/>
      <c r="G151" s="1"/>
      <c r="H151" s="1"/>
      <c r="I151" s="1"/>
    </row>
    <row r="152" ht="15.75" customHeight="1">
      <c r="A152" s="40"/>
      <c r="B152" s="40"/>
      <c r="C152" s="41"/>
      <c r="D152" s="41"/>
      <c r="E152" s="41"/>
      <c r="F152" s="41"/>
      <c r="G152" s="1"/>
      <c r="H152" s="1"/>
      <c r="I152" s="1"/>
    </row>
    <row r="153" ht="15.75" customHeight="1">
      <c r="A153" s="40"/>
      <c r="B153" s="40"/>
      <c r="C153" s="41"/>
      <c r="D153" s="41"/>
      <c r="E153" s="41"/>
      <c r="F153" s="41"/>
      <c r="G153" s="1"/>
      <c r="H153" s="1"/>
      <c r="I153" s="1"/>
    </row>
    <row r="154" ht="15.75" customHeight="1">
      <c r="A154" s="40"/>
      <c r="B154" s="40"/>
      <c r="C154" s="41"/>
      <c r="D154" s="41"/>
      <c r="E154" s="41"/>
      <c r="F154" s="41"/>
      <c r="G154" s="1"/>
      <c r="H154" s="1"/>
      <c r="I154" s="1"/>
    </row>
    <row r="155" ht="15.75" customHeight="1">
      <c r="A155" s="40"/>
      <c r="B155" s="40"/>
      <c r="C155" s="41"/>
      <c r="D155" s="41"/>
      <c r="E155" s="41"/>
      <c r="F155" s="41"/>
      <c r="G155" s="1"/>
      <c r="H155" s="1"/>
      <c r="I155" s="1"/>
    </row>
    <row r="156" ht="15.75" customHeight="1">
      <c r="A156" s="40"/>
      <c r="B156" s="40"/>
      <c r="C156" s="41"/>
      <c r="D156" s="41"/>
      <c r="E156" s="41"/>
      <c r="F156" s="41"/>
      <c r="G156" s="1"/>
      <c r="H156" s="1"/>
      <c r="I156" s="1"/>
    </row>
    <row r="157" ht="15.75" customHeight="1">
      <c r="A157" s="40"/>
      <c r="B157" s="40"/>
      <c r="C157" s="41"/>
      <c r="D157" s="41"/>
      <c r="E157" s="41"/>
      <c r="F157" s="41"/>
      <c r="G157" s="1"/>
      <c r="H157" s="1"/>
      <c r="I157" s="1"/>
    </row>
    <row r="158" ht="15.75" customHeight="1">
      <c r="A158" s="40"/>
      <c r="B158" s="40"/>
      <c r="C158" s="41"/>
      <c r="D158" s="41"/>
      <c r="E158" s="41"/>
      <c r="F158" s="41"/>
      <c r="G158" s="1"/>
      <c r="H158" s="1"/>
      <c r="I158" s="1"/>
    </row>
    <row r="159" ht="15.75" customHeight="1">
      <c r="A159" s="40"/>
      <c r="B159" s="40"/>
      <c r="C159" s="41"/>
      <c r="D159" s="41"/>
      <c r="E159" s="41"/>
      <c r="F159" s="41"/>
      <c r="G159" s="1"/>
      <c r="H159" s="1"/>
      <c r="I159" s="1"/>
    </row>
    <row r="160" ht="15.75" customHeight="1">
      <c r="A160" s="40"/>
      <c r="B160" s="40"/>
      <c r="C160" s="41"/>
      <c r="D160" s="41"/>
      <c r="E160" s="41"/>
      <c r="F160" s="41"/>
      <c r="G160" s="1"/>
      <c r="H160" s="1"/>
      <c r="I160" s="1"/>
    </row>
    <row r="161" ht="15.75" customHeight="1">
      <c r="A161" s="40"/>
      <c r="B161" s="40"/>
      <c r="C161" s="41"/>
      <c r="D161" s="41"/>
      <c r="E161" s="41"/>
      <c r="F161" s="41"/>
      <c r="G161" s="1"/>
      <c r="H161" s="1"/>
      <c r="I161" s="1"/>
    </row>
    <row r="162" ht="15.75" customHeight="1">
      <c r="A162" s="40"/>
      <c r="B162" s="40"/>
      <c r="C162" s="41"/>
      <c r="D162" s="41"/>
      <c r="E162" s="41"/>
      <c r="F162" s="41"/>
      <c r="G162" s="1"/>
      <c r="H162" s="1"/>
      <c r="I162" s="1"/>
    </row>
    <row r="163" ht="15.75" customHeight="1">
      <c r="A163" s="40"/>
      <c r="B163" s="40"/>
      <c r="C163" s="41"/>
      <c r="D163" s="41"/>
      <c r="E163" s="41"/>
      <c r="F163" s="41"/>
      <c r="G163" s="1"/>
      <c r="H163" s="1"/>
      <c r="I163" s="1"/>
    </row>
    <row r="164" ht="15.75" customHeight="1">
      <c r="A164" s="40"/>
      <c r="B164" s="40"/>
      <c r="C164" s="41"/>
      <c r="D164" s="41"/>
      <c r="E164" s="41"/>
      <c r="F164" s="41"/>
      <c r="G164" s="1"/>
      <c r="H164" s="1"/>
      <c r="I164" s="1"/>
    </row>
    <row r="165" ht="15.75" customHeight="1">
      <c r="A165" s="40"/>
      <c r="B165" s="40"/>
      <c r="C165" s="41"/>
      <c r="D165" s="41"/>
      <c r="E165" s="41"/>
      <c r="F165" s="41"/>
      <c r="G165" s="1"/>
      <c r="H165" s="1"/>
      <c r="I165" s="1"/>
    </row>
    <row r="166" ht="15.75" customHeight="1">
      <c r="A166" s="40"/>
      <c r="B166" s="40"/>
      <c r="C166" s="41"/>
      <c r="D166" s="41"/>
      <c r="E166" s="41"/>
      <c r="F166" s="41"/>
      <c r="G166" s="1"/>
      <c r="H166" s="1"/>
      <c r="I166" s="1"/>
    </row>
    <row r="167" ht="15.75" customHeight="1">
      <c r="A167" s="40"/>
      <c r="B167" s="40"/>
      <c r="C167" s="41"/>
      <c r="D167" s="41"/>
      <c r="E167" s="41"/>
      <c r="F167" s="41"/>
      <c r="G167" s="1"/>
      <c r="H167" s="1"/>
      <c r="I167" s="1"/>
    </row>
    <row r="168" ht="15.75" customHeight="1">
      <c r="A168" s="40"/>
      <c r="B168" s="40"/>
      <c r="C168" s="41"/>
      <c r="D168" s="41"/>
      <c r="E168" s="41"/>
      <c r="F168" s="41"/>
      <c r="G168" s="1"/>
      <c r="H168" s="1"/>
      <c r="I168" s="1"/>
    </row>
    <row r="169" ht="15.75" customHeight="1">
      <c r="A169" s="40"/>
      <c r="B169" s="40"/>
      <c r="C169" s="41"/>
      <c r="D169" s="41"/>
      <c r="E169" s="41"/>
      <c r="F169" s="41"/>
      <c r="G169" s="1"/>
      <c r="H169" s="1"/>
      <c r="I169" s="1"/>
    </row>
    <row r="170" ht="15.75" customHeight="1">
      <c r="A170" s="40"/>
      <c r="B170" s="40"/>
      <c r="C170" s="41"/>
      <c r="D170" s="41"/>
      <c r="E170" s="41"/>
      <c r="F170" s="41"/>
      <c r="G170" s="1"/>
      <c r="H170" s="1"/>
      <c r="I170" s="1"/>
    </row>
    <row r="171" ht="15.75" customHeight="1">
      <c r="A171" s="40"/>
      <c r="B171" s="40"/>
      <c r="C171" s="41"/>
      <c r="D171" s="41"/>
      <c r="E171" s="41"/>
      <c r="F171" s="41"/>
      <c r="G171" s="1"/>
      <c r="H171" s="1"/>
      <c r="I171" s="1"/>
    </row>
    <row r="172" ht="15.75" customHeight="1">
      <c r="A172" s="40"/>
      <c r="B172" s="40"/>
      <c r="C172" s="41"/>
      <c r="D172" s="41"/>
      <c r="E172" s="41"/>
      <c r="F172" s="41"/>
      <c r="G172" s="1"/>
      <c r="H172" s="1"/>
      <c r="I172" s="1"/>
    </row>
    <row r="173" ht="15.75" customHeight="1">
      <c r="A173" s="40"/>
      <c r="B173" s="40"/>
      <c r="C173" s="41"/>
      <c r="D173" s="41"/>
      <c r="E173" s="41"/>
      <c r="F173" s="41"/>
      <c r="G173" s="1"/>
      <c r="H173" s="1"/>
      <c r="I173" s="1"/>
    </row>
    <row r="174" ht="15.75" customHeight="1">
      <c r="A174" s="40"/>
      <c r="B174" s="40"/>
      <c r="C174" s="41"/>
      <c r="D174" s="41"/>
      <c r="E174" s="41"/>
      <c r="F174" s="41"/>
      <c r="G174" s="1"/>
      <c r="H174" s="1"/>
      <c r="I174" s="1"/>
    </row>
    <row r="175" ht="15.75" customHeight="1">
      <c r="A175" s="40"/>
      <c r="B175" s="40"/>
      <c r="C175" s="41"/>
      <c r="D175" s="41"/>
      <c r="E175" s="41"/>
      <c r="F175" s="41"/>
      <c r="G175" s="1"/>
      <c r="H175" s="1"/>
      <c r="I175" s="1"/>
    </row>
    <row r="176" ht="15.75" customHeight="1">
      <c r="A176" s="40"/>
      <c r="B176" s="40"/>
      <c r="C176" s="41"/>
      <c r="D176" s="41"/>
      <c r="E176" s="41"/>
      <c r="F176" s="41"/>
      <c r="G176" s="1"/>
      <c r="H176" s="1"/>
      <c r="I176" s="1"/>
    </row>
    <row r="177" ht="15.75" customHeight="1">
      <c r="A177" s="40"/>
      <c r="B177" s="40"/>
      <c r="C177" s="41"/>
      <c r="D177" s="41"/>
      <c r="E177" s="41"/>
      <c r="F177" s="41"/>
      <c r="G177" s="1"/>
      <c r="H177" s="1"/>
      <c r="I177" s="1"/>
    </row>
    <row r="178" ht="15.75" customHeight="1">
      <c r="A178" s="40"/>
      <c r="B178" s="40"/>
      <c r="C178" s="41"/>
      <c r="D178" s="41"/>
      <c r="E178" s="41"/>
      <c r="F178" s="41"/>
      <c r="G178" s="1"/>
      <c r="H178" s="1"/>
      <c r="I178" s="1"/>
    </row>
    <row r="179" ht="15.75" customHeight="1">
      <c r="A179" s="40"/>
      <c r="B179" s="40"/>
      <c r="C179" s="41"/>
      <c r="D179" s="41"/>
      <c r="E179" s="41"/>
      <c r="F179" s="41"/>
      <c r="G179" s="1"/>
      <c r="H179" s="1"/>
      <c r="I179" s="1"/>
    </row>
    <row r="180" ht="15.75" customHeight="1">
      <c r="A180" s="40"/>
      <c r="B180" s="40"/>
      <c r="C180" s="41"/>
      <c r="D180" s="41"/>
      <c r="E180" s="41"/>
      <c r="F180" s="41"/>
      <c r="G180" s="1"/>
      <c r="H180" s="1"/>
      <c r="I180" s="1"/>
    </row>
    <row r="181" ht="15.75" customHeight="1">
      <c r="A181" s="40"/>
      <c r="B181" s="40"/>
      <c r="C181" s="41"/>
      <c r="D181" s="41"/>
      <c r="E181" s="41"/>
      <c r="F181" s="41"/>
      <c r="G181" s="1"/>
      <c r="H181" s="1"/>
      <c r="I181" s="1"/>
    </row>
    <row r="182" ht="15.75" customHeight="1">
      <c r="A182" s="40"/>
      <c r="B182" s="40"/>
      <c r="C182" s="41"/>
      <c r="D182" s="41"/>
      <c r="E182" s="41"/>
      <c r="F182" s="41"/>
      <c r="G182" s="1"/>
      <c r="H182" s="1"/>
      <c r="I182" s="1"/>
    </row>
    <row r="183" ht="15.75" customHeight="1">
      <c r="A183" s="40"/>
      <c r="B183" s="40"/>
      <c r="C183" s="41"/>
      <c r="D183" s="41"/>
      <c r="E183" s="41"/>
      <c r="F183" s="41"/>
      <c r="G183" s="1"/>
      <c r="H183" s="1"/>
      <c r="I183" s="1"/>
    </row>
    <row r="184" ht="15.75" customHeight="1">
      <c r="A184" s="40"/>
      <c r="B184" s="40"/>
      <c r="C184" s="41"/>
      <c r="D184" s="41"/>
      <c r="E184" s="41"/>
      <c r="F184" s="41"/>
      <c r="G184" s="1"/>
      <c r="H184" s="1"/>
      <c r="I184" s="1"/>
    </row>
    <row r="185" ht="15.75" customHeight="1">
      <c r="A185" s="40"/>
      <c r="B185" s="40"/>
      <c r="C185" s="41"/>
      <c r="D185" s="41"/>
      <c r="E185" s="41"/>
      <c r="F185" s="41"/>
      <c r="G185" s="1"/>
      <c r="H185" s="1"/>
      <c r="I185" s="1"/>
    </row>
    <row r="186" ht="15.75" customHeight="1">
      <c r="A186" s="40"/>
      <c r="B186" s="40"/>
      <c r="C186" s="41"/>
      <c r="D186" s="41"/>
      <c r="E186" s="41"/>
      <c r="F186" s="41"/>
      <c r="G186" s="1"/>
      <c r="H186" s="1"/>
      <c r="I186" s="1"/>
    </row>
    <row r="187" ht="15.75" customHeight="1">
      <c r="A187" s="40"/>
      <c r="B187" s="40"/>
      <c r="C187" s="41"/>
      <c r="D187" s="41"/>
      <c r="E187" s="41"/>
      <c r="F187" s="41"/>
      <c r="G187" s="1"/>
      <c r="H187" s="1"/>
      <c r="I187" s="1"/>
    </row>
    <row r="188" ht="15.75" customHeight="1">
      <c r="A188" s="40"/>
      <c r="B188" s="40"/>
      <c r="C188" s="41"/>
      <c r="D188" s="41"/>
      <c r="E188" s="41"/>
      <c r="F188" s="41"/>
      <c r="G188" s="1"/>
      <c r="H188" s="1"/>
      <c r="I188" s="1"/>
    </row>
    <row r="189" ht="15.75" customHeight="1">
      <c r="A189" s="40"/>
      <c r="B189" s="40"/>
      <c r="C189" s="41"/>
      <c r="D189" s="41"/>
      <c r="E189" s="41"/>
      <c r="F189" s="41"/>
      <c r="G189" s="1"/>
      <c r="H189" s="1"/>
      <c r="I189" s="1"/>
    </row>
    <row r="190" ht="15.75" customHeight="1">
      <c r="A190" s="40"/>
      <c r="B190" s="40"/>
      <c r="C190" s="41"/>
      <c r="D190" s="41"/>
      <c r="E190" s="41"/>
      <c r="F190" s="41"/>
      <c r="G190" s="1"/>
      <c r="H190" s="1"/>
      <c r="I190" s="1"/>
    </row>
    <row r="191" ht="15.75" customHeight="1">
      <c r="A191" s="40"/>
      <c r="B191" s="40"/>
      <c r="C191" s="41"/>
      <c r="D191" s="41"/>
      <c r="E191" s="41"/>
      <c r="F191" s="41"/>
      <c r="G191" s="1"/>
      <c r="H191" s="1"/>
      <c r="I191" s="1"/>
    </row>
    <row r="192" ht="15.75" customHeight="1">
      <c r="A192" s="40"/>
      <c r="B192" s="40"/>
      <c r="C192" s="41"/>
      <c r="D192" s="41"/>
      <c r="E192" s="41"/>
      <c r="F192" s="41"/>
      <c r="G192" s="1"/>
      <c r="H192" s="1"/>
      <c r="I192" s="1"/>
    </row>
    <row r="193" ht="15.75" customHeight="1">
      <c r="A193" s="40"/>
      <c r="B193" s="40"/>
      <c r="C193" s="41"/>
      <c r="D193" s="41"/>
      <c r="E193" s="41"/>
      <c r="F193" s="41"/>
      <c r="G193" s="1"/>
      <c r="H193" s="1"/>
      <c r="I193" s="1"/>
    </row>
    <row r="194" ht="15.75" customHeight="1">
      <c r="A194" s="40"/>
      <c r="B194" s="40"/>
      <c r="C194" s="41"/>
      <c r="D194" s="41"/>
      <c r="E194" s="41"/>
      <c r="F194" s="41"/>
      <c r="G194" s="1"/>
      <c r="H194" s="1"/>
      <c r="I194" s="1"/>
    </row>
    <row r="195" ht="15.75" customHeight="1">
      <c r="A195" s="40"/>
      <c r="B195" s="40"/>
      <c r="C195" s="41"/>
      <c r="D195" s="41"/>
      <c r="E195" s="41"/>
      <c r="F195" s="41"/>
      <c r="G195" s="1"/>
      <c r="H195" s="1"/>
      <c r="I195" s="1"/>
    </row>
    <row r="196" ht="15.75" customHeight="1">
      <c r="A196" s="40"/>
      <c r="B196" s="40"/>
      <c r="C196" s="41"/>
      <c r="D196" s="41"/>
      <c r="E196" s="41"/>
      <c r="F196" s="41"/>
      <c r="G196" s="1"/>
      <c r="H196" s="1"/>
      <c r="I196" s="1"/>
    </row>
    <row r="197" ht="15.75" customHeight="1">
      <c r="A197" s="40"/>
      <c r="B197" s="40"/>
      <c r="C197" s="41"/>
      <c r="D197" s="41"/>
      <c r="E197" s="41"/>
      <c r="F197" s="41"/>
      <c r="G197" s="1"/>
      <c r="H197" s="1"/>
      <c r="I197" s="1"/>
    </row>
    <row r="198" ht="15.75" customHeight="1">
      <c r="A198" s="40"/>
      <c r="B198" s="40"/>
      <c r="C198" s="41"/>
      <c r="D198" s="41"/>
      <c r="E198" s="41"/>
      <c r="F198" s="41"/>
      <c r="G198" s="1"/>
      <c r="H198" s="1"/>
      <c r="I198" s="1"/>
    </row>
    <row r="199" ht="15.75" customHeight="1">
      <c r="A199" s="40"/>
      <c r="B199" s="40"/>
      <c r="C199" s="41"/>
      <c r="D199" s="41"/>
      <c r="E199" s="41"/>
      <c r="F199" s="41"/>
      <c r="G199" s="1"/>
      <c r="H199" s="1"/>
      <c r="I199" s="1"/>
    </row>
    <row r="200" ht="15.75" customHeight="1">
      <c r="A200" s="40"/>
      <c r="B200" s="40"/>
      <c r="C200" s="41"/>
      <c r="D200" s="41"/>
      <c r="E200" s="41"/>
      <c r="F200" s="41"/>
      <c r="G200" s="1"/>
      <c r="H200" s="1"/>
      <c r="I200" s="1"/>
    </row>
    <row r="201" ht="15.75" customHeight="1">
      <c r="A201" s="40"/>
      <c r="B201" s="40"/>
      <c r="C201" s="41"/>
      <c r="D201" s="41"/>
      <c r="E201" s="41"/>
      <c r="F201" s="41"/>
      <c r="G201" s="1"/>
      <c r="H201" s="1"/>
      <c r="I201" s="1"/>
    </row>
    <row r="202" ht="15.75" customHeight="1">
      <c r="A202" s="40"/>
      <c r="B202" s="40"/>
      <c r="C202" s="41"/>
      <c r="D202" s="41"/>
      <c r="E202" s="41"/>
      <c r="F202" s="41"/>
      <c r="G202" s="1"/>
      <c r="H202" s="1"/>
      <c r="I202" s="1"/>
    </row>
    <row r="203" ht="15.75" customHeight="1">
      <c r="A203" s="40"/>
      <c r="B203" s="40"/>
      <c r="C203" s="41"/>
      <c r="D203" s="41"/>
      <c r="E203" s="41"/>
      <c r="F203" s="41"/>
      <c r="G203" s="1"/>
      <c r="H203" s="1"/>
      <c r="I203" s="1"/>
    </row>
    <row r="204" ht="15.75" customHeight="1">
      <c r="A204" s="40"/>
      <c r="B204" s="40"/>
      <c r="C204" s="41"/>
      <c r="D204" s="41"/>
      <c r="E204" s="41"/>
      <c r="F204" s="41"/>
      <c r="G204" s="1"/>
      <c r="H204" s="1"/>
      <c r="I204" s="1"/>
    </row>
    <row r="205" ht="15.75" customHeight="1">
      <c r="A205" s="40"/>
      <c r="B205" s="40"/>
      <c r="C205" s="41"/>
      <c r="D205" s="41"/>
      <c r="E205" s="41"/>
      <c r="F205" s="41"/>
      <c r="G205" s="1"/>
      <c r="H205" s="1"/>
      <c r="I205" s="1"/>
    </row>
    <row r="206" ht="15.75" customHeight="1">
      <c r="A206" s="40"/>
      <c r="B206" s="40"/>
      <c r="C206" s="41"/>
      <c r="D206" s="41"/>
      <c r="E206" s="41"/>
      <c r="F206" s="41"/>
      <c r="G206" s="1"/>
      <c r="H206" s="1"/>
      <c r="I206" s="1"/>
    </row>
    <row r="207" ht="15.75" customHeight="1">
      <c r="A207" s="40"/>
      <c r="B207" s="40"/>
      <c r="C207" s="41"/>
      <c r="D207" s="41"/>
      <c r="E207" s="41"/>
      <c r="F207" s="41"/>
      <c r="G207" s="1"/>
      <c r="H207" s="1"/>
      <c r="I207" s="1"/>
    </row>
    <row r="208" ht="15.75" customHeight="1">
      <c r="A208" s="40"/>
      <c r="B208" s="40"/>
      <c r="C208" s="41"/>
      <c r="D208" s="41"/>
      <c r="E208" s="41"/>
      <c r="F208" s="41"/>
      <c r="G208" s="1"/>
      <c r="H208" s="1"/>
      <c r="I208" s="1"/>
    </row>
    <row r="209" ht="15.75" customHeight="1">
      <c r="A209" s="40"/>
      <c r="B209" s="40"/>
      <c r="C209" s="41"/>
      <c r="D209" s="41"/>
      <c r="E209" s="41"/>
      <c r="F209" s="41"/>
      <c r="G209" s="1"/>
      <c r="H209" s="1"/>
      <c r="I209" s="1"/>
    </row>
    <row r="210" ht="15.75" customHeight="1">
      <c r="A210" s="40"/>
      <c r="B210" s="40"/>
      <c r="C210" s="41"/>
      <c r="D210" s="41"/>
      <c r="E210" s="41"/>
      <c r="F210" s="41"/>
      <c r="G210" s="1"/>
      <c r="H210" s="1"/>
      <c r="I210" s="1"/>
    </row>
    <row r="211" ht="15.75" customHeight="1">
      <c r="A211" s="40"/>
      <c r="B211" s="40"/>
      <c r="C211" s="41"/>
      <c r="D211" s="41"/>
      <c r="E211" s="41"/>
      <c r="F211" s="41"/>
      <c r="G211" s="1"/>
      <c r="H211" s="1"/>
      <c r="I211" s="1"/>
    </row>
    <row r="212" ht="15.75" customHeight="1">
      <c r="A212" s="40"/>
      <c r="B212" s="40"/>
      <c r="C212" s="41"/>
      <c r="D212" s="41"/>
      <c r="E212" s="41"/>
      <c r="F212" s="41"/>
      <c r="G212" s="1"/>
      <c r="H212" s="1"/>
      <c r="I212" s="1"/>
    </row>
    <row r="213" ht="15.75" customHeight="1">
      <c r="A213" s="40"/>
      <c r="B213" s="40"/>
      <c r="C213" s="41"/>
      <c r="D213" s="41"/>
      <c r="E213" s="41"/>
      <c r="F213" s="41"/>
      <c r="G213" s="1"/>
      <c r="H213" s="1"/>
      <c r="I213" s="1"/>
    </row>
    <row r="214" ht="15.75" customHeight="1">
      <c r="A214" s="40"/>
      <c r="B214" s="40"/>
      <c r="C214" s="41"/>
      <c r="D214" s="41"/>
      <c r="E214" s="41"/>
      <c r="F214" s="41"/>
      <c r="G214" s="1"/>
      <c r="H214" s="1"/>
      <c r="I214" s="1"/>
    </row>
    <row r="215" ht="15.75" customHeight="1">
      <c r="A215" s="40"/>
      <c r="B215" s="40"/>
      <c r="C215" s="41"/>
      <c r="D215" s="41"/>
      <c r="E215" s="41"/>
      <c r="F215" s="41"/>
      <c r="G215" s="1"/>
      <c r="H215" s="1"/>
      <c r="I215" s="1"/>
    </row>
    <row r="216" ht="15.75" customHeight="1">
      <c r="A216" s="40"/>
      <c r="B216" s="40"/>
      <c r="C216" s="41"/>
      <c r="D216" s="41"/>
      <c r="E216" s="41"/>
      <c r="F216" s="41"/>
      <c r="G216" s="1"/>
      <c r="H216" s="1"/>
      <c r="I216" s="1"/>
    </row>
    <row r="217" ht="15.75" customHeight="1">
      <c r="A217" s="40"/>
      <c r="B217" s="40"/>
      <c r="C217" s="41"/>
      <c r="D217" s="41"/>
      <c r="E217" s="41"/>
      <c r="F217" s="41"/>
      <c r="G217" s="1"/>
      <c r="H217" s="1"/>
      <c r="I217" s="1"/>
    </row>
    <row r="218" ht="15.75" customHeight="1">
      <c r="A218" s="40"/>
      <c r="B218" s="40"/>
      <c r="C218" s="41"/>
      <c r="D218" s="41"/>
      <c r="E218" s="41"/>
      <c r="F218" s="41"/>
      <c r="G218" s="1"/>
      <c r="H218" s="1"/>
      <c r="I218" s="1"/>
    </row>
    <row r="219" ht="15.75" customHeight="1">
      <c r="A219" s="40"/>
      <c r="B219" s="40"/>
      <c r="C219" s="41"/>
      <c r="D219" s="41"/>
      <c r="E219" s="41"/>
      <c r="F219" s="41"/>
      <c r="G219" s="1"/>
      <c r="H219" s="1"/>
      <c r="I219" s="1"/>
    </row>
    <row r="220" ht="15.75" customHeight="1">
      <c r="A220" s="40"/>
      <c r="B220" s="40"/>
      <c r="C220" s="41"/>
      <c r="D220" s="41"/>
      <c r="E220" s="41"/>
      <c r="F220" s="41"/>
      <c r="G220" s="1"/>
      <c r="H220" s="1"/>
      <c r="I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F2"/>
    <mergeCell ref="A4:F4"/>
    <mergeCell ref="A5:F5"/>
    <mergeCell ref="A6:F6"/>
    <mergeCell ref="A7:F7"/>
    <mergeCell ref="A8:F8"/>
    <mergeCell ref="A9:F9"/>
    <mergeCell ref="A20:I20"/>
  </mergeCells>
  <printOptions/>
  <pageMargins bottom="0.75" footer="0.0" header="0.0" left="0.7" right="0.7" top="0.75"/>
  <pageSetup orientation="landscape"/>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2.57"/>
    <col customWidth="1" min="7" max="8" width="13.71"/>
    <col customWidth="1" min="9" max="25" width="8.0"/>
  </cols>
  <sheetData>
    <row r="1">
      <c r="A1" s="40"/>
      <c r="B1" s="40"/>
      <c r="C1" s="41"/>
      <c r="D1" s="41"/>
      <c r="E1" s="41"/>
      <c r="F1" s="1"/>
      <c r="G1" s="1"/>
      <c r="H1" s="1"/>
    </row>
    <row r="2" ht="15.75" customHeight="1">
      <c r="A2" s="175" t="s">
        <v>5125</v>
      </c>
      <c r="B2" s="44"/>
      <c r="C2" s="44"/>
      <c r="D2" s="44"/>
      <c r="E2" s="45"/>
      <c r="F2" s="648"/>
      <c r="G2" s="648"/>
      <c r="H2" s="648"/>
      <c r="I2" s="177"/>
      <c r="J2" s="177"/>
      <c r="K2" s="177"/>
      <c r="L2" s="177"/>
      <c r="M2" s="177"/>
      <c r="N2" s="177"/>
      <c r="O2" s="177"/>
      <c r="P2" s="177"/>
      <c r="Q2" s="177"/>
      <c r="R2" s="177"/>
      <c r="S2" s="177"/>
      <c r="T2" s="177"/>
      <c r="U2" s="177"/>
      <c r="V2" s="177"/>
      <c r="W2" s="177"/>
      <c r="X2" s="177"/>
      <c r="Y2" s="177"/>
    </row>
    <row r="3" ht="15.75" customHeight="1">
      <c r="A3" s="220"/>
      <c r="B3" s="220"/>
      <c r="C3" s="220"/>
      <c r="D3" s="220"/>
      <c r="E3" s="649"/>
      <c r="F3" s="648"/>
      <c r="G3" s="648"/>
      <c r="H3" s="648"/>
      <c r="I3" s="177"/>
      <c r="J3" s="177"/>
      <c r="K3" s="177"/>
      <c r="L3" s="177"/>
      <c r="M3" s="177"/>
      <c r="N3" s="177"/>
      <c r="O3" s="177"/>
      <c r="P3" s="177"/>
      <c r="Q3" s="177"/>
      <c r="R3" s="177"/>
      <c r="S3" s="177"/>
      <c r="T3" s="177"/>
      <c r="U3" s="177"/>
      <c r="V3" s="177"/>
      <c r="W3" s="177"/>
      <c r="X3" s="177"/>
      <c r="Y3" s="177"/>
    </row>
    <row r="4" ht="14.25" customHeight="1">
      <c r="A4" s="194" t="s">
        <v>5126</v>
      </c>
      <c r="B4" s="44"/>
      <c r="C4" s="44"/>
      <c r="D4" s="44"/>
      <c r="E4" s="45"/>
      <c r="F4" s="648"/>
      <c r="G4" s="648"/>
      <c r="H4" s="648"/>
      <c r="I4" s="177"/>
      <c r="J4" s="177"/>
      <c r="K4" s="177"/>
      <c r="L4" s="177"/>
      <c r="M4" s="177"/>
      <c r="N4" s="177"/>
      <c r="O4" s="177"/>
      <c r="P4" s="177"/>
      <c r="Q4" s="177"/>
      <c r="R4" s="177"/>
      <c r="S4" s="177"/>
      <c r="T4" s="177"/>
      <c r="U4" s="177"/>
      <c r="V4" s="177"/>
      <c r="W4" s="177"/>
      <c r="X4" s="177"/>
      <c r="Y4" s="177"/>
    </row>
    <row r="5" ht="16.5" customHeight="1">
      <c r="A5" s="358" t="s">
        <v>5127</v>
      </c>
      <c r="B5" s="44"/>
      <c r="C5" s="44"/>
      <c r="D5" s="44"/>
      <c r="E5" s="45"/>
      <c r="F5" s="648"/>
      <c r="G5" s="648"/>
      <c r="H5" s="648"/>
      <c r="I5" s="177"/>
      <c r="J5" s="177"/>
      <c r="K5" s="177"/>
      <c r="L5" s="177"/>
      <c r="M5" s="177"/>
      <c r="N5" s="177"/>
      <c r="O5" s="177"/>
      <c r="P5" s="177"/>
      <c r="Q5" s="177"/>
      <c r="R5" s="177"/>
      <c r="S5" s="177"/>
      <c r="T5" s="177"/>
      <c r="U5" s="177"/>
      <c r="V5" s="177"/>
      <c r="W5" s="177"/>
      <c r="X5" s="177"/>
      <c r="Y5" s="177"/>
    </row>
    <row r="6" ht="27.0" customHeight="1">
      <c r="A6" s="653" t="s">
        <v>5128</v>
      </c>
      <c r="B6" s="44"/>
      <c r="C6" s="44"/>
      <c r="D6" s="44"/>
      <c r="E6" s="45"/>
      <c r="F6" s="648"/>
      <c r="G6" s="648"/>
      <c r="H6" s="648"/>
      <c r="I6" s="177"/>
      <c r="J6" s="177"/>
      <c r="K6" s="177"/>
      <c r="L6" s="177"/>
      <c r="M6" s="177"/>
      <c r="N6" s="177"/>
      <c r="O6" s="177"/>
      <c r="P6" s="177"/>
      <c r="Q6" s="177"/>
      <c r="R6" s="177"/>
      <c r="S6" s="177"/>
      <c r="T6" s="177"/>
      <c r="U6" s="177"/>
      <c r="V6" s="177"/>
      <c r="W6" s="177"/>
      <c r="X6" s="177"/>
      <c r="Y6" s="177"/>
    </row>
    <row r="7">
      <c r="A7" s="53"/>
      <c r="B7" s="53"/>
      <c r="C7" s="54"/>
      <c r="D7" s="54"/>
      <c r="E7" s="54"/>
      <c r="F7" s="53"/>
      <c r="G7" s="53"/>
      <c r="H7" s="53"/>
      <c r="I7" s="177"/>
      <c r="J7" s="177"/>
      <c r="K7" s="177"/>
      <c r="L7" s="177"/>
      <c r="M7" s="177"/>
      <c r="N7" s="177"/>
      <c r="O7" s="177"/>
      <c r="P7" s="177"/>
      <c r="Q7" s="177"/>
      <c r="R7" s="177"/>
      <c r="S7" s="177"/>
      <c r="T7" s="177"/>
      <c r="U7" s="177"/>
      <c r="V7" s="177"/>
      <c r="W7" s="177"/>
      <c r="X7" s="177"/>
      <c r="Y7" s="177"/>
    </row>
    <row r="8" ht="61.5" customHeight="1">
      <c r="A8" s="224" t="s">
        <v>3326</v>
      </c>
      <c r="B8" s="57" t="s">
        <v>7</v>
      </c>
      <c r="C8" s="224" t="s">
        <v>5129</v>
      </c>
      <c r="D8" s="222" t="s">
        <v>135</v>
      </c>
      <c r="E8" s="222" t="s">
        <v>139</v>
      </c>
      <c r="F8" s="60" t="s">
        <v>140</v>
      </c>
      <c r="I8" s="177"/>
      <c r="J8" s="177"/>
      <c r="K8" s="177"/>
      <c r="L8" s="177"/>
      <c r="M8" s="177"/>
      <c r="N8" s="177"/>
      <c r="O8" s="177"/>
      <c r="P8" s="177"/>
      <c r="Q8" s="177"/>
      <c r="R8" s="177"/>
      <c r="S8" s="177"/>
      <c r="T8" s="177"/>
      <c r="U8" s="177"/>
      <c r="V8" s="177"/>
      <c r="W8" s="177"/>
      <c r="X8" s="177"/>
      <c r="Y8" s="177"/>
    </row>
    <row r="9">
      <c r="A9" s="87" t="s">
        <v>4206</v>
      </c>
      <c r="B9" s="65" t="s">
        <v>51</v>
      </c>
      <c r="C9" s="65">
        <v>9.0</v>
      </c>
      <c r="D9" s="183">
        <v>252.0</v>
      </c>
      <c r="E9" s="185">
        <v>252.0</v>
      </c>
      <c r="F9" s="417" t="s">
        <v>150</v>
      </c>
    </row>
    <row r="10">
      <c r="A10" s="87" t="s">
        <v>173</v>
      </c>
      <c r="B10" s="65" t="s">
        <v>51</v>
      </c>
      <c r="C10" s="65" t="s">
        <v>5130</v>
      </c>
      <c r="D10" s="183">
        <v>336.0</v>
      </c>
      <c r="E10" s="185">
        <v>336.0</v>
      </c>
      <c r="F10" s="417" t="s">
        <v>173</v>
      </c>
    </row>
    <row r="11">
      <c r="A11" s="87" t="s">
        <v>4828</v>
      </c>
      <c r="B11" s="65" t="s">
        <v>51</v>
      </c>
      <c r="C11" s="65" t="s">
        <v>5130</v>
      </c>
      <c r="D11" s="183">
        <v>336.0</v>
      </c>
      <c r="E11" s="185">
        <v>336.0</v>
      </c>
      <c r="F11" s="417" t="s">
        <v>4828</v>
      </c>
    </row>
    <row r="12">
      <c r="A12" s="87" t="s">
        <v>4233</v>
      </c>
      <c r="B12" s="65" t="s">
        <v>51</v>
      </c>
      <c r="C12" s="65">
        <v>10.5</v>
      </c>
      <c r="D12" s="183">
        <f>C12*28</f>
        <v>294</v>
      </c>
      <c r="E12" s="185">
        <f>D12</f>
        <v>294</v>
      </c>
      <c r="F12" s="417" t="s">
        <v>206</v>
      </c>
    </row>
    <row r="13">
      <c r="A13" s="87" t="s">
        <v>213</v>
      </c>
      <c r="B13" s="65" t="s">
        <v>51</v>
      </c>
      <c r="C13" s="65">
        <v>12.0</v>
      </c>
      <c r="D13" s="183">
        <v>336.0</v>
      </c>
      <c r="E13" s="185">
        <v>336.0</v>
      </c>
      <c r="F13" s="417" t="s">
        <v>213</v>
      </c>
    </row>
    <row r="14">
      <c r="A14" s="87" t="s">
        <v>4235</v>
      </c>
      <c r="B14" s="65" t="s">
        <v>51</v>
      </c>
      <c r="C14" s="65">
        <v>13.0</v>
      </c>
      <c r="D14" s="183" t="s">
        <v>5131</v>
      </c>
      <c r="E14" s="185">
        <v>364.0</v>
      </c>
      <c r="F14" s="417" t="s">
        <v>232</v>
      </c>
    </row>
    <row r="15">
      <c r="A15" s="87" t="s">
        <v>4246</v>
      </c>
      <c r="B15" s="65" t="s">
        <v>51</v>
      </c>
      <c r="C15" s="65">
        <v>12.0</v>
      </c>
      <c r="D15" s="183">
        <f>C15*28</f>
        <v>336</v>
      </c>
      <c r="E15" s="185">
        <f>12*28</f>
        <v>336</v>
      </c>
      <c r="F15" s="417" t="s">
        <v>1180</v>
      </c>
    </row>
    <row r="16">
      <c r="A16" s="87" t="s">
        <v>3475</v>
      </c>
      <c r="B16" s="65" t="s">
        <v>51</v>
      </c>
      <c r="C16" s="65">
        <v>12.0</v>
      </c>
      <c r="D16" s="183">
        <v>28.0</v>
      </c>
      <c r="E16" s="185">
        <v>336.0</v>
      </c>
      <c r="F16" s="417" t="s">
        <v>321</v>
      </c>
    </row>
    <row r="17">
      <c r="A17" s="87" t="s">
        <v>332</v>
      </c>
      <c r="B17" s="65" t="s">
        <v>51</v>
      </c>
      <c r="C17" s="65">
        <v>12.0</v>
      </c>
      <c r="D17" s="183">
        <f t="shared" ref="D17:D18" si="1">C17*28</f>
        <v>336</v>
      </c>
      <c r="E17" s="185">
        <f t="shared" ref="E17:E18" si="2">D17</f>
        <v>336</v>
      </c>
      <c r="F17" s="417" t="s">
        <v>332</v>
      </c>
    </row>
    <row r="18">
      <c r="A18" s="87" t="s">
        <v>5132</v>
      </c>
      <c r="B18" s="65" t="s">
        <v>51</v>
      </c>
      <c r="C18" s="65">
        <v>12.0</v>
      </c>
      <c r="D18" s="183">
        <f t="shared" si="1"/>
        <v>336</v>
      </c>
      <c r="E18" s="185">
        <f t="shared" si="2"/>
        <v>336</v>
      </c>
      <c r="F18" s="67" t="s">
        <v>1333</v>
      </c>
    </row>
    <row r="19">
      <c r="A19" s="87" t="s">
        <v>5133</v>
      </c>
      <c r="B19" s="65" t="s">
        <v>51</v>
      </c>
      <c r="C19" s="65">
        <v>14.0</v>
      </c>
      <c r="D19" s="183">
        <v>392.0</v>
      </c>
      <c r="E19" s="185">
        <v>392.0</v>
      </c>
      <c r="F19" s="417" t="s">
        <v>340</v>
      </c>
    </row>
    <row r="20">
      <c r="A20" s="87" t="s">
        <v>5134</v>
      </c>
      <c r="B20" s="65" t="s">
        <v>889</v>
      </c>
      <c r="C20" s="65">
        <v>12.0</v>
      </c>
      <c r="D20" s="183">
        <v>336.0</v>
      </c>
      <c r="E20" s="185">
        <v>336.0</v>
      </c>
      <c r="F20" s="417" t="s">
        <v>5134</v>
      </c>
    </row>
    <row r="21" ht="15.75" customHeight="1">
      <c r="A21" s="87" t="s">
        <v>352</v>
      </c>
      <c r="B21" s="65" t="s">
        <v>51</v>
      </c>
      <c r="C21" s="65">
        <v>12.75</v>
      </c>
      <c r="D21" s="183">
        <v>336.0</v>
      </c>
      <c r="E21" s="185">
        <v>357.0</v>
      </c>
      <c r="F21" s="417" t="s">
        <v>352</v>
      </c>
    </row>
    <row r="22" ht="15.75" customHeight="1">
      <c r="A22" s="87" t="s">
        <v>1365</v>
      </c>
      <c r="B22" s="65" t="s">
        <v>51</v>
      </c>
      <c r="C22" s="65">
        <v>12.0</v>
      </c>
      <c r="D22" s="183">
        <f t="shared" ref="D22:D23" si="3">C22*28</f>
        <v>336</v>
      </c>
      <c r="E22" s="185">
        <f t="shared" ref="E22:E23" si="4">D22</f>
        <v>336</v>
      </c>
      <c r="F22" s="417" t="s">
        <v>1365</v>
      </c>
    </row>
    <row r="23" ht="15.75" customHeight="1">
      <c r="A23" s="87" t="s">
        <v>4272</v>
      </c>
      <c r="B23" s="65" t="s">
        <v>51</v>
      </c>
      <c r="C23" s="65">
        <v>7.0</v>
      </c>
      <c r="D23" s="183">
        <f t="shared" si="3"/>
        <v>196</v>
      </c>
      <c r="E23" s="185">
        <f t="shared" si="4"/>
        <v>196</v>
      </c>
      <c r="F23" s="417" t="s">
        <v>380</v>
      </c>
    </row>
    <row r="24" ht="15.75" customHeight="1">
      <c r="A24" s="87" t="s">
        <v>83</v>
      </c>
      <c r="B24" s="65" t="s">
        <v>51</v>
      </c>
      <c r="C24" s="65">
        <v>12.0</v>
      </c>
      <c r="D24" s="183" t="s">
        <v>5135</v>
      </c>
      <c r="E24" s="185">
        <v>336.0</v>
      </c>
      <c r="F24" s="417" t="s">
        <v>397</v>
      </c>
    </row>
    <row r="25" ht="15.75" customHeight="1">
      <c r="A25" s="87" t="s">
        <v>3480</v>
      </c>
      <c r="B25" s="65" t="s">
        <v>51</v>
      </c>
      <c r="C25" s="65">
        <v>10.0</v>
      </c>
      <c r="D25" s="183">
        <v>280.0</v>
      </c>
      <c r="E25" s="185">
        <v>280.0</v>
      </c>
      <c r="F25" s="417" t="s">
        <v>1419</v>
      </c>
    </row>
    <row r="26" ht="15.75" customHeight="1">
      <c r="A26" s="87" t="s">
        <v>4303</v>
      </c>
      <c r="B26" s="65" t="s">
        <v>51</v>
      </c>
      <c r="C26" s="65">
        <v>12.0</v>
      </c>
      <c r="D26" s="183">
        <v>336.0</v>
      </c>
      <c r="E26" s="185">
        <f>C26*28</f>
        <v>336</v>
      </c>
      <c r="F26" s="417" t="s">
        <v>409</v>
      </c>
    </row>
    <row r="27" ht="15.75" customHeight="1">
      <c r="A27" s="87" t="s">
        <v>5136</v>
      </c>
      <c r="B27" s="65" t="s">
        <v>1127</v>
      </c>
      <c r="C27" s="65" t="s">
        <v>5137</v>
      </c>
      <c r="D27" s="183">
        <v>350.0</v>
      </c>
      <c r="E27" s="185">
        <v>350.0</v>
      </c>
      <c r="F27" s="417" t="s">
        <v>429</v>
      </c>
    </row>
    <row r="28" ht="15.75" customHeight="1">
      <c r="A28" s="87" t="s">
        <v>3696</v>
      </c>
      <c r="B28" s="65"/>
      <c r="C28" s="65">
        <v>15.37</v>
      </c>
      <c r="D28" s="183">
        <v>430.36</v>
      </c>
      <c r="E28" s="185">
        <v>430.0</v>
      </c>
      <c r="F28" s="417" t="s">
        <v>3696</v>
      </c>
    </row>
    <row r="29" ht="15.75" customHeight="1">
      <c r="A29" s="87" t="s">
        <v>1474</v>
      </c>
      <c r="B29" s="247" t="s">
        <v>51</v>
      </c>
      <c r="C29" s="65" t="s">
        <v>5138</v>
      </c>
      <c r="D29" s="183">
        <v>280.0</v>
      </c>
      <c r="E29" s="185">
        <v>280.0</v>
      </c>
      <c r="F29" s="417" t="s">
        <v>1474</v>
      </c>
    </row>
    <row r="30" ht="15.75" customHeight="1">
      <c r="A30" s="87" t="s">
        <v>448</v>
      </c>
      <c r="B30" s="65" t="s">
        <v>51</v>
      </c>
      <c r="C30" s="65">
        <v>9.75</v>
      </c>
      <c r="D30" s="183">
        <v>273.0</v>
      </c>
      <c r="E30" s="185">
        <v>273.0</v>
      </c>
      <c r="F30" s="417" t="s">
        <v>448</v>
      </c>
    </row>
    <row r="31" ht="15.75" customHeight="1">
      <c r="A31" s="87" t="s">
        <v>4344</v>
      </c>
      <c r="B31" s="65" t="s">
        <v>51</v>
      </c>
      <c r="C31" s="65">
        <v>10.0</v>
      </c>
      <c r="D31" s="183">
        <f t="shared" ref="D31:D32" si="5">C31*28</f>
        <v>280</v>
      </c>
      <c r="E31" s="185">
        <v>280.0</v>
      </c>
      <c r="F31" s="417" t="s">
        <v>464</v>
      </c>
    </row>
    <row r="32" ht="15.75" customHeight="1">
      <c r="A32" s="87" t="s">
        <v>474</v>
      </c>
      <c r="B32" s="65" t="s">
        <v>51</v>
      </c>
      <c r="C32" s="65">
        <v>10.0</v>
      </c>
      <c r="D32" s="183">
        <f t="shared" si="5"/>
        <v>280</v>
      </c>
      <c r="E32" s="185">
        <v>280.0</v>
      </c>
      <c r="F32" s="417" t="s">
        <v>474</v>
      </c>
    </row>
    <row r="33" ht="15.75" customHeight="1">
      <c r="A33" s="87" t="s">
        <v>526</v>
      </c>
      <c r="B33" s="65" t="s">
        <v>51</v>
      </c>
      <c r="C33" s="65">
        <v>11.5</v>
      </c>
      <c r="D33" s="183">
        <v>322.0</v>
      </c>
      <c r="E33" s="185">
        <v>322.0</v>
      </c>
      <c r="F33" s="417" t="s">
        <v>526</v>
      </c>
    </row>
    <row r="34" ht="15.75" customHeight="1">
      <c r="A34" s="87" t="s">
        <v>5139</v>
      </c>
      <c r="B34" s="65" t="s">
        <v>51</v>
      </c>
      <c r="C34" s="110">
        <v>10.0</v>
      </c>
      <c r="D34" s="183" t="s">
        <v>5140</v>
      </c>
      <c r="E34" s="185">
        <v>280.0</v>
      </c>
      <c r="F34" s="417" t="s">
        <v>534</v>
      </c>
    </row>
    <row r="35" ht="15.75" customHeight="1">
      <c r="A35" s="87" t="s">
        <v>5141</v>
      </c>
      <c r="B35" s="65" t="s">
        <v>51</v>
      </c>
      <c r="C35" s="65">
        <v>13.25</v>
      </c>
      <c r="D35" s="183" t="s">
        <v>5142</v>
      </c>
      <c r="E35" s="185">
        <v>371.0</v>
      </c>
      <c r="F35" s="417" t="s">
        <v>5143</v>
      </c>
    </row>
    <row r="36" ht="15.75" customHeight="1">
      <c r="A36" s="87" t="s">
        <v>5144</v>
      </c>
      <c r="B36" s="65" t="s">
        <v>51</v>
      </c>
      <c r="C36" s="65">
        <v>12.0</v>
      </c>
      <c r="D36" s="183">
        <v>336.0</v>
      </c>
      <c r="E36" s="185">
        <v>336.0</v>
      </c>
      <c r="F36" s="417" t="s">
        <v>2146</v>
      </c>
    </row>
    <row r="37" ht="15.75" customHeight="1">
      <c r="A37" s="87" t="s">
        <v>538</v>
      </c>
      <c r="B37" s="65" t="s">
        <v>51</v>
      </c>
      <c r="C37" s="65">
        <v>8.0</v>
      </c>
      <c r="D37" s="183">
        <v>224.0</v>
      </c>
      <c r="E37" s="185">
        <v>224.0</v>
      </c>
      <c r="F37" s="417" t="s">
        <v>538</v>
      </c>
    </row>
    <row r="38" ht="15.75" customHeight="1">
      <c r="A38" s="87" t="s">
        <v>565</v>
      </c>
      <c r="B38" s="65" t="s">
        <v>51</v>
      </c>
      <c r="C38" s="65">
        <v>7.0</v>
      </c>
      <c r="D38" s="183">
        <v>196.0</v>
      </c>
      <c r="E38" s="185">
        <v>196.0</v>
      </c>
      <c r="F38" s="417" t="s">
        <v>565</v>
      </c>
    </row>
    <row r="39" ht="15.75" customHeight="1">
      <c r="A39" s="87" t="s">
        <v>614</v>
      </c>
      <c r="B39" s="65" t="s">
        <v>51</v>
      </c>
      <c r="C39" s="65">
        <v>7.0</v>
      </c>
      <c r="D39" s="183">
        <f>28*C39</f>
        <v>196</v>
      </c>
      <c r="E39" s="185">
        <f>28*C39</f>
        <v>196</v>
      </c>
      <c r="F39" s="417" t="s">
        <v>614</v>
      </c>
    </row>
    <row r="40" ht="15.75" customHeight="1">
      <c r="A40" s="87" t="s">
        <v>878</v>
      </c>
      <c r="B40" s="65" t="s">
        <v>559</v>
      </c>
      <c r="C40" s="65">
        <v>7.0</v>
      </c>
      <c r="D40" s="183">
        <v>196.0</v>
      </c>
      <c r="E40" s="185">
        <v>196.0</v>
      </c>
      <c r="F40" s="417" t="s">
        <v>701</v>
      </c>
    </row>
    <row r="41" ht="15.75" customHeight="1">
      <c r="A41" s="87" t="s">
        <v>731</v>
      </c>
      <c r="B41" s="247" t="s">
        <v>51</v>
      </c>
      <c r="C41" s="65" t="s">
        <v>5130</v>
      </c>
      <c r="D41" s="183">
        <v>336.0</v>
      </c>
      <c r="E41" s="185">
        <v>336.0</v>
      </c>
      <c r="F41" s="417" t="s">
        <v>731</v>
      </c>
    </row>
    <row r="42" ht="15.75" customHeight="1">
      <c r="A42" s="405" t="s">
        <v>5145</v>
      </c>
      <c r="B42" s="82" t="s">
        <v>51</v>
      </c>
      <c r="C42" s="654">
        <v>12.0</v>
      </c>
      <c r="D42" s="544">
        <v>336.0</v>
      </c>
      <c r="E42" s="517">
        <f>D42</f>
        <v>336</v>
      </c>
      <c r="F42" s="417" t="s">
        <v>2927</v>
      </c>
    </row>
    <row r="43" ht="15.75" customHeight="1">
      <c r="A43" s="87" t="s">
        <v>4619</v>
      </c>
      <c r="B43" s="65" t="s">
        <v>2980</v>
      </c>
      <c r="C43" s="65">
        <v>12.0</v>
      </c>
      <c r="D43" s="183">
        <v>336.0</v>
      </c>
      <c r="E43" s="185">
        <v>336.0</v>
      </c>
      <c r="F43" s="417" t="s">
        <v>2984</v>
      </c>
    </row>
    <row r="44" ht="15.75" customHeight="1">
      <c r="A44" s="398" t="s">
        <v>885</v>
      </c>
      <c r="B44" s="110" t="s">
        <v>51</v>
      </c>
      <c r="C44" s="110">
        <v>10.0</v>
      </c>
      <c r="D44" s="400">
        <v>280.0</v>
      </c>
      <c r="E44" s="423">
        <v>280.0</v>
      </c>
      <c r="F44" s="417" t="s">
        <v>747</v>
      </c>
    </row>
    <row r="45" ht="15.75" customHeight="1">
      <c r="A45" s="398" t="s">
        <v>893</v>
      </c>
      <c r="B45" s="110" t="s">
        <v>51</v>
      </c>
      <c r="C45" s="110">
        <v>9.0</v>
      </c>
      <c r="D45" s="400">
        <v>252.0</v>
      </c>
      <c r="E45" s="423">
        <v>252.0</v>
      </c>
      <c r="F45" s="417" t="s">
        <v>756</v>
      </c>
    </row>
    <row r="46" ht="15.75" customHeight="1">
      <c r="A46" s="87" t="s">
        <v>764</v>
      </c>
      <c r="B46" s="65" t="s">
        <v>51</v>
      </c>
      <c r="C46" s="65">
        <v>9.0</v>
      </c>
      <c r="D46" s="183">
        <v>252.0</v>
      </c>
      <c r="E46" s="185">
        <v>252.0</v>
      </c>
      <c r="F46" s="417" t="s">
        <v>764</v>
      </c>
    </row>
    <row r="47" ht="15.75" customHeight="1">
      <c r="A47" s="87"/>
      <c r="B47" s="65"/>
      <c r="C47" s="65"/>
      <c r="D47" s="183"/>
      <c r="E47" s="185"/>
      <c r="F47" s="417"/>
    </row>
    <row r="48" ht="15.75" customHeight="1">
      <c r="A48" s="87"/>
      <c r="B48" s="110"/>
      <c r="C48" s="110"/>
      <c r="D48" s="183"/>
      <c r="E48" s="185"/>
      <c r="F48" s="417"/>
    </row>
    <row r="49" ht="15.75" customHeight="1">
      <c r="A49" s="87"/>
      <c r="B49" s="87"/>
      <c r="C49" s="65"/>
      <c r="D49" s="183"/>
      <c r="E49" s="185"/>
      <c r="F49" s="652"/>
    </row>
    <row r="50" ht="15.75" customHeight="1">
      <c r="A50" s="87"/>
      <c r="B50" s="87"/>
      <c r="C50" s="65"/>
      <c r="D50" s="69"/>
      <c r="E50" s="185"/>
      <c r="F50" s="652"/>
    </row>
    <row r="51" ht="15.75" customHeight="1">
      <c r="A51" s="87"/>
      <c r="B51" s="87"/>
      <c r="C51" s="65"/>
      <c r="D51" s="69"/>
      <c r="E51" s="185"/>
      <c r="F51" s="652"/>
    </row>
    <row r="52" ht="15.75" customHeight="1">
      <c r="A52" s="54"/>
      <c r="B52" s="618"/>
      <c r="C52" s="618"/>
      <c r="D52" s="619"/>
      <c r="E52" s="619">
        <f>SUM(E9:E51)</f>
        <v>11637</v>
      </c>
    </row>
    <row r="53" ht="15.75" customHeight="1">
      <c r="A53" s="40"/>
      <c r="B53" s="40"/>
      <c r="C53" s="41"/>
      <c r="D53" s="41"/>
      <c r="E53" s="41"/>
      <c r="F53" s="1"/>
      <c r="G53" s="1"/>
      <c r="H53" s="1"/>
    </row>
    <row r="54" ht="14.25" customHeight="1">
      <c r="A54" s="172" t="s">
        <v>819</v>
      </c>
      <c r="B54" s="173"/>
      <c r="C54" s="173"/>
      <c r="D54" s="173"/>
      <c r="E54" s="173"/>
      <c r="F54" s="3"/>
      <c r="G54" s="3"/>
      <c r="H54" s="3"/>
      <c r="I54" s="40"/>
      <c r="J54" s="40"/>
      <c r="K54" s="40"/>
      <c r="L54" s="40"/>
      <c r="M54" s="40"/>
      <c r="N54" s="40"/>
      <c r="O54" s="40"/>
      <c r="P54" s="40"/>
      <c r="Q54" s="40"/>
      <c r="R54" s="40"/>
      <c r="S54" s="40"/>
      <c r="T54" s="40"/>
      <c r="U54" s="40"/>
      <c r="V54" s="40"/>
      <c r="W54" s="40"/>
      <c r="X54" s="40"/>
      <c r="Y54" s="40"/>
    </row>
    <row r="55" ht="15.75" customHeight="1">
      <c r="A55" s="40"/>
      <c r="B55" s="40"/>
      <c r="C55" s="41"/>
      <c r="D55" s="41"/>
      <c r="E55" s="1"/>
      <c r="F55" s="1"/>
      <c r="G55" s="1"/>
      <c r="H55" s="1"/>
    </row>
    <row r="56" ht="15.75" customHeight="1">
      <c r="A56" s="40"/>
      <c r="B56" s="40"/>
      <c r="C56" s="41"/>
      <c r="D56" s="41"/>
      <c r="E56" s="41"/>
      <c r="F56" s="1"/>
      <c r="G56" s="1"/>
      <c r="H56" s="1"/>
    </row>
    <row r="57" ht="15.75" customHeight="1">
      <c r="A57" s="40"/>
      <c r="B57" s="40"/>
      <c r="C57" s="41"/>
      <c r="D57" s="41"/>
      <c r="E57" s="1"/>
      <c r="F57" s="1"/>
      <c r="G57" s="1"/>
      <c r="H57" s="1"/>
    </row>
    <row r="58" ht="15.75" customHeight="1">
      <c r="A58" s="40"/>
      <c r="B58" s="40"/>
      <c r="C58" s="41"/>
      <c r="D58" s="41"/>
      <c r="E58" s="41"/>
      <c r="F58" s="1"/>
      <c r="G58" s="1"/>
      <c r="H58" s="1"/>
    </row>
    <row r="59" ht="15.75" customHeight="1">
      <c r="A59" s="40"/>
      <c r="B59" s="40"/>
      <c r="C59" s="41"/>
      <c r="D59" s="41"/>
      <c r="E59" s="41"/>
      <c r="F59" s="1"/>
      <c r="G59" s="1"/>
      <c r="H59" s="1"/>
    </row>
    <row r="60" ht="15.75" customHeight="1">
      <c r="A60" s="40"/>
      <c r="B60" s="40"/>
      <c r="C60" s="41"/>
      <c r="D60" s="41"/>
      <c r="E60" s="41"/>
      <c r="F60" s="1"/>
      <c r="G60" s="1"/>
      <c r="H60" s="1"/>
    </row>
    <row r="61" ht="15.75" customHeight="1">
      <c r="A61" s="40"/>
      <c r="B61" s="40"/>
      <c r="C61" s="41"/>
      <c r="D61" s="41"/>
      <c r="E61" s="41"/>
      <c r="F61" s="1"/>
      <c r="G61" s="1"/>
      <c r="H61" s="1"/>
    </row>
    <row r="62" ht="15.75" customHeight="1">
      <c r="A62" s="40"/>
      <c r="B62" s="40"/>
      <c r="C62" s="41"/>
      <c r="D62" s="41"/>
      <c r="E62" s="41"/>
      <c r="F62" s="1"/>
      <c r="G62" s="1"/>
      <c r="H62" s="1"/>
    </row>
    <row r="63" ht="15.75" customHeight="1">
      <c r="A63" s="40"/>
      <c r="B63" s="40"/>
      <c r="C63" s="41"/>
      <c r="D63" s="41"/>
      <c r="E63" s="41"/>
      <c r="F63" s="1"/>
      <c r="G63" s="1"/>
      <c r="H63" s="1"/>
    </row>
    <row r="64" ht="15.75" customHeight="1">
      <c r="A64" s="40"/>
      <c r="B64" s="40"/>
      <c r="C64" s="41"/>
      <c r="D64" s="41"/>
      <c r="E64" s="41"/>
      <c r="F64" s="1"/>
      <c r="G64" s="1"/>
      <c r="H64" s="1"/>
    </row>
    <row r="65" ht="15.75" customHeight="1">
      <c r="A65" s="40"/>
      <c r="B65" s="40"/>
      <c r="C65" s="41"/>
      <c r="D65" s="41"/>
      <c r="E65" s="41"/>
      <c r="F65" s="1"/>
      <c r="G65" s="1"/>
      <c r="H65" s="1"/>
    </row>
    <row r="66" ht="15.75" customHeight="1">
      <c r="A66" s="40"/>
      <c r="B66" s="40"/>
      <c r="C66" s="41"/>
      <c r="D66" s="41"/>
      <c r="E66" s="41"/>
      <c r="F66" s="1"/>
      <c r="G66" s="1"/>
      <c r="H66" s="1"/>
    </row>
    <row r="67" ht="15.75" customHeight="1">
      <c r="A67" s="40"/>
      <c r="B67" s="40"/>
      <c r="C67" s="41"/>
      <c r="D67" s="41"/>
      <c r="E67" s="41"/>
      <c r="F67" s="1"/>
      <c r="G67" s="1"/>
      <c r="H67" s="1"/>
    </row>
    <row r="68" ht="15.75" customHeight="1">
      <c r="A68" s="40"/>
      <c r="B68" s="40"/>
      <c r="C68" s="41"/>
      <c r="D68" s="41"/>
      <c r="E68" s="41"/>
      <c r="F68" s="1"/>
      <c r="G68" s="1"/>
      <c r="H68" s="1"/>
    </row>
    <row r="69" ht="15.75" customHeight="1">
      <c r="A69" s="40"/>
      <c r="B69" s="40"/>
      <c r="C69" s="41"/>
      <c r="D69" s="41"/>
      <c r="E69" s="41"/>
      <c r="F69" s="1"/>
      <c r="G69" s="1"/>
      <c r="H69" s="1"/>
    </row>
    <row r="70" ht="15.75" customHeight="1">
      <c r="A70" s="40"/>
      <c r="B70" s="40"/>
      <c r="C70" s="41"/>
      <c r="D70" s="41"/>
      <c r="E70" s="41"/>
      <c r="F70" s="1"/>
      <c r="G70" s="1"/>
      <c r="H70" s="1"/>
    </row>
    <row r="71" ht="15.75" customHeight="1">
      <c r="A71" s="40"/>
      <c r="B71" s="40"/>
      <c r="C71" s="41"/>
      <c r="D71" s="41"/>
      <c r="E71" s="41"/>
      <c r="F71" s="1"/>
      <c r="G71" s="1"/>
      <c r="H71" s="1"/>
    </row>
    <row r="72" ht="15.75" customHeight="1">
      <c r="A72" s="40"/>
      <c r="B72" s="40"/>
      <c r="C72" s="41"/>
      <c r="D72" s="41"/>
      <c r="E72" s="41"/>
      <c r="F72" s="1"/>
      <c r="G72" s="1"/>
      <c r="H72" s="1"/>
    </row>
    <row r="73" ht="15.75" customHeight="1">
      <c r="A73" s="40"/>
      <c r="B73" s="40"/>
      <c r="C73" s="41"/>
      <c r="D73" s="41"/>
      <c r="E73" s="41"/>
      <c r="F73" s="1"/>
      <c r="G73" s="1"/>
      <c r="H73" s="1"/>
    </row>
    <row r="74" ht="15.75" customHeight="1">
      <c r="A74" s="40"/>
      <c r="B74" s="40"/>
      <c r="C74" s="41"/>
      <c r="D74" s="41"/>
      <c r="E74" s="41"/>
      <c r="F74" s="1"/>
      <c r="G74" s="1"/>
      <c r="H74" s="1"/>
    </row>
    <row r="75" ht="15.75" customHeight="1">
      <c r="A75" s="40"/>
      <c r="B75" s="40"/>
      <c r="C75" s="41"/>
      <c r="D75" s="41"/>
      <c r="E75" s="41"/>
      <c r="F75" s="1"/>
      <c r="G75" s="1"/>
      <c r="H75" s="1"/>
    </row>
    <row r="76" ht="15.75" customHeight="1">
      <c r="A76" s="40"/>
      <c r="B76" s="40"/>
      <c r="C76" s="41"/>
      <c r="D76" s="41"/>
      <c r="E76" s="41"/>
      <c r="F76" s="1"/>
      <c r="G76" s="1"/>
      <c r="H76" s="1"/>
    </row>
    <row r="77" ht="15.75" customHeight="1">
      <c r="A77" s="40"/>
      <c r="B77" s="40"/>
      <c r="C77" s="41"/>
      <c r="D77" s="41"/>
      <c r="E77" s="41"/>
      <c r="F77" s="1"/>
      <c r="G77" s="1"/>
      <c r="H77" s="1"/>
    </row>
    <row r="78" ht="15.75" customHeight="1">
      <c r="A78" s="40"/>
      <c r="B78" s="40"/>
      <c r="C78" s="41"/>
      <c r="D78" s="41"/>
      <c r="E78" s="41"/>
      <c r="F78" s="1"/>
      <c r="G78" s="1"/>
      <c r="H78" s="1"/>
    </row>
    <row r="79" ht="15.75" customHeight="1">
      <c r="A79" s="40"/>
      <c r="B79" s="40"/>
      <c r="C79" s="41"/>
      <c r="D79" s="41"/>
      <c r="E79" s="41"/>
      <c r="F79" s="1"/>
      <c r="G79" s="1"/>
      <c r="H79" s="1"/>
    </row>
    <row r="80" ht="15.75" customHeight="1">
      <c r="A80" s="40"/>
      <c r="B80" s="40"/>
      <c r="C80" s="41"/>
      <c r="D80" s="41"/>
      <c r="E80" s="41"/>
      <c r="F80" s="1"/>
      <c r="G80" s="1"/>
      <c r="H80" s="1"/>
    </row>
    <row r="81" ht="15.75" customHeight="1">
      <c r="A81" s="40"/>
      <c r="B81" s="40"/>
      <c r="C81" s="41"/>
      <c r="D81" s="41"/>
      <c r="E81" s="41"/>
      <c r="F81" s="1"/>
      <c r="G81" s="1"/>
      <c r="H81" s="1"/>
    </row>
    <row r="82" ht="15.75" customHeight="1">
      <c r="A82" s="40"/>
      <c r="B82" s="40"/>
      <c r="C82" s="41"/>
      <c r="D82" s="41"/>
      <c r="E82" s="41"/>
      <c r="F82" s="1"/>
      <c r="G82" s="1"/>
      <c r="H82" s="1"/>
    </row>
    <row r="83" ht="15.75" customHeight="1">
      <c r="A83" s="40"/>
      <c r="B83" s="40"/>
      <c r="C83" s="41"/>
      <c r="D83" s="41"/>
      <c r="E83" s="41"/>
      <c r="F83" s="1"/>
      <c r="G83" s="1"/>
      <c r="H83" s="1"/>
    </row>
    <row r="84" ht="15.75" customHeight="1">
      <c r="A84" s="40"/>
      <c r="B84" s="40"/>
      <c r="C84" s="41"/>
      <c r="D84" s="41"/>
      <c r="E84" s="41"/>
      <c r="F84" s="1"/>
      <c r="G84" s="1"/>
      <c r="H84" s="1"/>
    </row>
    <row r="85" ht="15.75" customHeight="1">
      <c r="A85" s="40"/>
      <c r="B85" s="40"/>
      <c r="C85" s="41"/>
      <c r="D85" s="41"/>
      <c r="E85" s="41"/>
      <c r="F85" s="1"/>
      <c r="G85" s="1"/>
      <c r="H85" s="1"/>
    </row>
    <row r="86" ht="15.75" customHeight="1">
      <c r="A86" s="40"/>
      <c r="B86" s="40"/>
      <c r="C86" s="41"/>
      <c r="D86" s="41"/>
      <c r="E86" s="41"/>
      <c r="F86" s="1"/>
      <c r="G86" s="1"/>
      <c r="H86" s="1"/>
    </row>
    <row r="87" ht="15.75" customHeight="1">
      <c r="A87" s="40"/>
      <c r="B87" s="40"/>
      <c r="C87" s="41"/>
      <c r="D87" s="41"/>
      <c r="E87" s="41"/>
      <c r="F87" s="1"/>
      <c r="G87" s="1"/>
      <c r="H87" s="1"/>
    </row>
    <row r="88" ht="15.75" customHeight="1">
      <c r="A88" s="40"/>
      <c r="B88" s="40"/>
      <c r="C88" s="41"/>
      <c r="D88" s="41"/>
      <c r="E88" s="41"/>
      <c r="F88" s="1"/>
      <c r="G88" s="1"/>
      <c r="H88" s="1"/>
    </row>
    <row r="89" ht="15.75" customHeight="1">
      <c r="A89" s="40"/>
      <c r="B89" s="40"/>
      <c r="C89" s="41"/>
      <c r="D89" s="41"/>
      <c r="E89" s="41"/>
      <c r="F89" s="1"/>
      <c r="G89" s="1"/>
      <c r="H89" s="1"/>
    </row>
    <row r="90" ht="15.75" customHeight="1">
      <c r="A90" s="40"/>
      <c r="B90" s="40"/>
      <c r="C90" s="41"/>
      <c r="D90" s="41"/>
      <c r="E90" s="41"/>
      <c r="F90" s="1"/>
      <c r="G90" s="1"/>
      <c r="H90" s="1"/>
    </row>
    <row r="91" ht="15.75" customHeight="1">
      <c r="A91" s="40"/>
      <c r="B91" s="40"/>
      <c r="C91" s="41"/>
      <c r="D91" s="41"/>
      <c r="E91" s="41"/>
      <c r="F91" s="1"/>
      <c r="G91" s="1"/>
      <c r="H91" s="1"/>
    </row>
    <row r="92" ht="15.75" customHeight="1">
      <c r="A92" s="40"/>
      <c r="B92" s="40"/>
      <c r="C92" s="41"/>
      <c r="D92" s="41"/>
      <c r="E92" s="41"/>
      <c r="F92" s="1"/>
      <c r="G92" s="1"/>
      <c r="H92" s="1"/>
    </row>
    <row r="93" ht="15.75" customHeight="1">
      <c r="A93" s="40"/>
      <c r="B93" s="40"/>
      <c r="C93" s="41"/>
      <c r="D93" s="41"/>
      <c r="E93" s="41"/>
      <c r="F93" s="1"/>
      <c r="G93" s="1"/>
      <c r="H93" s="1"/>
    </row>
    <row r="94" ht="15.75" customHeight="1">
      <c r="A94" s="40"/>
      <c r="B94" s="40"/>
      <c r="C94" s="41"/>
      <c r="D94" s="41"/>
      <c r="E94" s="41"/>
      <c r="F94" s="1"/>
      <c r="G94" s="1"/>
      <c r="H94" s="1"/>
    </row>
    <row r="95" ht="15.75" customHeight="1">
      <c r="A95" s="40"/>
      <c r="B95" s="40"/>
      <c r="C95" s="41"/>
      <c r="D95" s="41"/>
      <c r="E95" s="41"/>
      <c r="F95" s="1"/>
      <c r="G95" s="1"/>
      <c r="H95" s="1"/>
    </row>
    <row r="96" ht="15.75" customHeight="1">
      <c r="A96" s="40"/>
      <c r="B96" s="40"/>
      <c r="C96" s="41"/>
      <c r="D96" s="41"/>
      <c r="E96" s="41"/>
      <c r="F96" s="1"/>
      <c r="G96" s="1"/>
      <c r="H96" s="1"/>
    </row>
    <row r="97" ht="15.75" customHeight="1">
      <c r="A97" s="40"/>
      <c r="B97" s="40"/>
      <c r="C97" s="41"/>
      <c r="D97" s="41"/>
      <c r="E97" s="41"/>
      <c r="F97" s="1"/>
      <c r="G97" s="1"/>
      <c r="H97" s="1"/>
    </row>
    <row r="98" ht="15.75" customHeight="1">
      <c r="A98" s="40"/>
      <c r="B98" s="40"/>
      <c r="C98" s="41"/>
      <c r="D98" s="41"/>
      <c r="E98" s="41"/>
      <c r="F98" s="1"/>
      <c r="G98" s="1"/>
      <c r="H98" s="1"/>
    </row>
    <row r="99" ht="15.75" customHeight="1">
      <c r="A99" s="40"/>
      <c r="B99" s="40"/>
      <c r="C99" s="41"/>
      <c r="D99" s="41"/>
      <c r="E99" s="41"/>
      <c r="F99" s="1"/>
      <c r="G99" s="1"/>
      <c r="H99" s="1"/>
    </row>
    <row r="100" ht="15.75" customHeight="1">
      <c r="A100" s="40"/>
      <c r="B100" s="40"/>
      <c r="C100" s="41"/>
      <c r="D100" s="41"/>
      <c r="E100" s="41"/>
      <c r="F100" s="1"/>
      <c r="G100" s="1"/>
      <c r="H100" s="1"/>
    </row>
    <row r="101" ht="15.75" customHeight="1">
      <c r="A101" s="40"/>
      <c r="B101" s="40"/>
      <c r="C101" s="41"/>
      <c r="D101" s="41"/>
      <c r="E101" s="41"/>
      <c r="F101" s="1"/>
      <c r="G101" s="1"/>
      <c r="H101" s="1"/>
    </row>
    <row r="102" ht="15.75" customHeight="1">
      <c r="A102" s="40"/>
      <c r="B102" s="40"/>
      <c r="C102" s="41"/>
      <c r="D102" s="41"/>
      <c r="E102" s="41"/>
      <c r="F102" s="1"/>
      <c r="G102" s="1"/>
      <c r="H102" s="1"/>
    </row>
    <row r="103" ht="15.75" customHeight="1">
      <c r="A103" s="40"/>
      <c r="B103" s="40"/>
      <c r="C103" s="41"/>
      <c r="D103" s="41"/>
      <c r="E103" s="41"/>
      <c r="F103" s="1"/>
      <c r="G103" s="1"/>
      <c r="H103" s="1"/>
    </row>
    <row r="104" ht="15.75" customHeight="1">
      <c r="A104" s="40"/>
      <c r="B104" s="40"/>
      <c r="C104" s="41"/>
      <c r="D104" s="41"/>
      <c r="E104" s="41"/>
      <c r="F104" s="1"/>
      <c r="G104" s="1"/>
      <c r="H104" s="1"/>
    </row>
    <row r="105" ht="15.75" customHeight="1">
      <c r="A105" s="40"/>
      <c r="B105" s="40"/>
      <c r="C105" s="41"/>
      <c r="D105" s="41"/>
      <c r="E105" s="41"/>
      <c r="F105" s="1"/>
      <c r="G105" s="1"/>
      <c r="H105" s="1"/>
    </row>
    <row r="106" ht="15.75" customHeight="1">
      <c r="A106" s="40"/>
      <c r="B106" s="40"/>
      <c r="C106" s="41"/>
      <c r="D106" s="41"/>
      <c r="E106" s="41"/>
      <c r="F106" s="1"/>
      <c r="G106" s="1"/>
      <c r="H106" s="1"/>
    </row>
    <row r="107" ht="15.75" customHeight="1">
      <c r="A107" s="40"/>
      <c r="B107" s="40"/>
      <c r="C107" s="41"/>
      <c r="D107" s="41"/>
      <c r="E107" s="41"/>
      <c r="F107" s="1"/>
      <c r="G107" s="1"/>
      <c r="H107" s="1"/>
    </row>
    <row r="108" ht="15.75" customHeight="1">
      <c r="A108" s="40"/>
      <c r="B108" s="40"/>
      <c r="C108" s="41"/>
      <c r="D108" s="41"/>
      <c r="E108" s="41"/>
      <c r="F108" s="1"/>
      <c r="G108" s="1"/>
      <c r="H108" s="1"/>
    </row>
    <row r="109" ht="15.75" customHeight="1">
      <c r="A109" s="40"/>
      <c r="B109" s="40"/>
      <c r="C109" s="41"/>
      <c r="D109" s="41"/>
      <c r="E109" s="41"/>
      <c r="F109" s="1"/>
      <c r="G109" s="1"/>
      <c r="H109" s="1"/>
    </row>
    <row r="110" ht="15.75" customHeight="1">
      <c r="A110" s="40"/>
      <c r="B110" s="40"/>
      <c r="C110" s="41"/>
      <c r="D110" s="41"/>
      <c r="E110" s="41"/>
      <c r="F110" s="1"/>
      <c r="G110" s="1"/>
      <c r="H110" s="1"/>
    </row>
    <row r="111" ht="15.75" customHeight="1">
      <c r="A111" s="40"/>
      <c r="B111" s="40"/>
      <c r="C111" s="41"/>
      <c r="D111" s="41"/>
      <c r="E111" s="41"/>
      <c r="F111" s="1"/>
      <c r="G111" s="1"/>
      <c r="H111" s="1"/>
    </row>
    <row r="112" ht="15.75" customHeight="1">
      <c r="A112" s="40"/>
      <c r="B112" s="40"/>
      <c r="C112" s="41"/>
      <c r="D112" s="41"/>
      <c r="E112" s="41"/>
      <c r="F112" s="1"/>
      <c r="G112" s="1"/>
      <c r="H112" s="1"/>
    </row>
    <row r="113" ht="15.75" customHeight="1">
      <c r="A113" s="40"/>
      <c r="B113" s="40"/>
      <c r="C113" s="41"/>
      <c r="D113" s="41"/>
      <c r="E113" s="41"/>
      <c r="F113" s="1"/>
      <c r="G113" s="1"/>
      <c r="H113" s="1"/>
    </row>
    <row r="114" ht="15.75" customHeight="1">
      <c r="A114" s="40"/>
      <c r="B114" s="40"/>
      <c r="C114" s="41"/>
      <c r="D114" s="41"/>
      <c r="E114" s="41"/>
      <c r="F114" s="1"/>
      <c r="G114" s="1"/>
      <c r="H114" s="1"/>
    </row>
    <row r="115" ht="15.75" customHeight="1">
      <c r="A115" s="40"/>
      <c r="B115" s="40"/>
      <c r="C115" s="41"/>
      <c r="D115" s="41"/>
      <c r="E115" s="41"/>
      <c r="F115" s="1"/>
      <c r="G115" s="1"/>
      <c r="H115" s="1"/>
    </row>
    <row r="116" ht="15.75" customHeight="1">
      <c r="A116" s="40"/>
      <c r="B116" s="40"/>
      <c r="C116" s="41"/>
      <c r="D116" s="41"/>
      <c r="E116" s="41"/>
      <c r="F116" s="1"/>
      <c r="G116" s="1"/>
      <c r="H116" s="1"/>
    </row>
    <row r="117" ht="15.75" customHeight="1">
      <c r="A117" s="40"/>
      <c r="B117" s="40"/>
      <c r="C117" s="41"/>
      <c r="D117" s="41"/>
      <c r="E117" s="41"/>
      <c r="F117" s="1"/>
      <c r="G117" s="1"/>
      <c r="H117" s="1"/>
    </row>
    <row r="118" ht="15.75" customHeight="1">
      <c r="A118" s="40"/>
      <c r="B118" s="40"/>
      <c r="C118" s="41"/>
      <c r="D118" s="41"/>
      <c r="E118" s="41"/>
      <c r="F118" s="1"/>
      <c r="G118" s="1"/>
      <c r="H118" s="1"/>
    </row>
    <row r="119" ht="15.75" customHeight="1">
      <c r="A119" s="40"/>
      <c r="B119" s="40"/>
      <c r="C119" s="41"/>
      <c r="D119" s="41"/>
      <c r="E119" s="41"/>
      <c r="F119" s="1"/>
      <c r="G119" s="1"/>
      <c r="H119" s="1"/>
    </row>
    <row r="120" ht="15.75" customHeight="1">
      <c r="A120" s="40"/>
      <c r="B120" s="40"/>
      <c r="C120" s="41"/>
      <c r="D120" s="41"/>
      <c r="E120" s="41"/>
      <c r="F120" s="1"/>
      <c r="G120" s="1"/>
      <c r="H120" s="1"/>
    </row>
    <row r="121" ht="15.75" customHeight="1">
      <c r="A121" s="40"/>
      <c r="B121" s="40"/>
      <c r="C121" s="41"/>
      <c r="D121" s="41"/>
      <c r="E121" s="41"/>
      <c r="F121" s="1"/>
      <c r="G121" s="1"/>
      <c r="H121" s="1"/>
    </row>
    <row r="122" ht="15.75" customHeight="1">
      <c r="A122" s="40"/>
      <c r="B122" s="40"/>
      <c r="C122" s="41"/>
      <c r="D122" s="41"/>
      <c r="E122" s="41"/>
      <c r="F122" s="1"/>
      <c r="G122" s="1"/>
      <c r="H122" s="1"/>
    </row>
    <row r="123" ht="15.75" customHeight="1">
      <c r="A123" s="40"/>
      <c r="B123" s="40"/>
      <c r="C123" s="41"/>
      <c r="D123" s="41"/>
      <c r="E123" s="41"/>
      <c r="F123" s="1"/>
      <c r="G123" s="1"/>
      <c r="H123" s="1"/>
    </row>
    <row r="124" ht="15.75" customHeight="1">
      <c r="A124" s="40"/>
      <c r="B124" s="40"/>
      <c r="C124" s="41"/>
      <c r="D124" s="41"/>
      <c r="E124" s="41"/>
      <c r="F124" s="1"/>
      <c r="G124" s="1"/>
      <c r="H124" s="1"/>
    </row>
    <row r="125" ht="15.75" customHeight="1">
      <c r="A125" s="40"/>
      <c r="B125" s="40"/>
      <c r="C125" s="41"/>
      <c r="D125" s="41"/>
      <c r="E125" s="41"/>
      <c r="F125" s="1"/>
      <c r="G125" s="1"/>
      <c r="H125" s="1"/>
    </row>
    <row r="126" ht="15.75" customHeight="1">
      <c r="A126" s="40"/>
      <c r="B126" s="40"/>
      <c r="C126" s="41"/>
      <c r="D126" s="41"/>
      <c r="E126" s="41"/>
      <c r="F126" s="1"/>
      <c r="G126" s="1"/>
      <c r="H126" s="1"/>
    </row>
    <row r="127" ht="15.75" customHeight="1">
      <c r="A127" s="40"/>
      <c r="B127" s="40"/>
      <c r="C127" s="41"/>
      <c r="D127" s="41"/>
      <c r="E127" s="41"/>
      <c r="F127" s="1"/>
      <c r="G127" s="1"/>
      <c r="H127" s="1"/>
    </row>
    <row r="128" ht="15.75" customHeight="1">
      <c r="A128" s="40"/>
      <c r="B128" s="40"/>
      <c r="C128" s="41"/>
      <c r="D128" s="41"/>
      <c r="E128" s="41"/>
      <c r="F128" s="1"/>
      <c r="G128" s="1"/>
      <c r="H128" s="1"/>
    </row>
    <row r="129" ht="15.75" customHeight="1">
      <c r="A129" s="40"/>
      <c r="B129" s="40"/>
      <c r="C129" s="41"/>
      <c r="D129" s="41"/>
      <c r="E129" s="41"/>
      <c r="F129" s="1"/>
      <c r="G129" s="1"/>
      <c r="H129" s="1"/>
    </row>
    <row r="130" ht="15.75" customHeight="1">
      <c r="A130" s="40"/>
      <c r="B130" s="40"/>
      <c r="C130" s="41"/>
      <c r="D130" s="41"/>
      <c r="E130" s="41"/>
      <c r="F130" s="1"/>
      <c r="G130" s="1"/>
      <c r="H130" s="1"/>
    </row>
    <row r="131" ht="15.75" customHeight="1">
      <c r="A131" s="40"/>
      <c r="B131" s="40"/>
      <c r="C131" s="41"/>
      <c r="D131" s="41"/>
      <c r="E131" s="41"/>
      <c r="F131" s="1"/>
      <c r="G131" s="1"/>
      <c r="H131" s="1"/>
    </row>
    <row r="132" ht="15.75" customHeight="1">
      <c r="A132" s="40"/>
      <c r="B132" s="40"/>
      <c r="C132" s="41"/>
      <c r="D132" s="41"/>
      <c r="E132" s="41"/>
      <c r="F132" s="1"/>
      <c r="G132" s="1"/>
      <c r="H132" s="1"/>
    </row>
    <row r="133" ht="15.75" customHeight="1">
      <c r="A133" s="40"/>
      <c r="B133" s="40"/>
      <c r="C133" s="41"/>
      <c r="D133" s="41"/>
      <c r="E133" s="41"/>
      <c r="F133" s="1"/>
      <c r="G133" s="1"/>
      <c r="H133" s="1"/>
    </row>
    <row r="134" ht="15.75" customHeight="1">
      <c r="A134" s="40"/>
      <c r="B134" s="40"/>
      <c r="C134" s="41"/>
      <c r="D134" s="41"/>
      <c r="E134" s="41"/>
      <c r="F134" s="1"/>
      <c r="G134" s="1"/>
      <c r="H134" s="1"/>
    </row>
    <row r="135" ht="15.75" customHeight="1">
      <c r="A135" s="40"/>
      <c r="B135" s="40"/>
      <c r="C135" s="41"/>
      <c r="D135" s="41"/>
      <c r="E135" s="41"/>
      <c r="F135" s="1"/>
      <c r="G135" s="1"/>
      <c r="H135" s="1"/>
    </row>
    <row r="136" ht="15.75" customHeight="1">
      <c r="A136" s="40"/>
      <c r="B136" s="40"/>
      <c r="C136" s="41"/>
      <c r="D136" s="41"/>
      <c r="E136" s="41"/>
      <c r="F136" s="1"/>
      <c r="G136" s="1"/>
      <c r="H136" s="1"/>
    </row>
    <row r="137" ht="15.75" customHeight="1">
      <c r="A137" s="40"/>
      <c r="B137" s="40"/>
      <c r="C137" s="41"/>
      <c r="D137" s="41"/>
      <c r="E137" s="41"/>
      <c r="F137" s="1"/>
      <c r="G137" s="1"/>
      <c r="H137" s="1"/>
    </row>
    <row r="138" ht="15.75" customHeight="1">
      <c r="A138" s="40"/>
      <c r="B138" s="40"/>
      <c r="C138" s="41"/>
      <c r="D138" s="41"/>
      <c r="E138" s="41"/>
      <c r="F138" s="1"/>
      <c r="G138" s="1"/>
      <c r="H138" s="1"/>
    </row>
    <row r="139" ht="15.75" customHeight="1">
      <c r="A139" s="40"/>
      <c r="B139" s="40"/>
      <c r="C139" s="41"/>
      <c r="D139" s="41"/>
      <c r="E139" s="41"/>
      <c r="F139" s="1"/>
      <c r="G139" s="1"/>
      <c r="H139" s="1"/>
    </row>
    <row r="140" ht="15.75" customHeight="1">
      <c r="A140" s="40"/>
      <c r="B140" s="40"/>
      <c r="C140" s="41"/>
      <c r="D140" s="41"/>
      <c r="E140" s="41"/>
      <c r="F140" s="1"/>
      <c r="G140" s="1"/>
      <c r="H140" s="1"/>
    </row>
    <row r="141" ht="15.75" customHeight="1">
      <c r="A141" s="40"/>
      <c r="B141" s="40"/>
      <c r="C141" s="41"/>
      <c r="D141" s="41"/>
      <c r="E141" s="41"/>
      <c r="F141" s="1"/>
      <c r="G141" s="1"/>
      <c r="H141" s="1"/>
    </row>
    <row r="142" ht="15.75" customHeight="1">
      <c r="A142" s="40"/>
      <c r="B142" s="40"/>
      <c r="C142" s="41"/>
      <c r="D142" s="41"/>
      <c r="E142" s="41"/>
      <c r="F142" s="1"/>
      <c r="G142" s="1"/>
      <c r="H142" s="1"/>
    </row>
    <row r="143" ht="15.75" customHeight="1">
      <c r="A143" s="40"/>
      <c r="B143" s="40"/>
      <c r="C143" s="41"/>
      <c r="D143" s="41"/>
      <c r="E143" s="41"/>
      <c r="F143" s="1"/>
      <c r="G143" s="1"/>
      <c r="H143" s="1"/>
    </row>
    <row r="144" ht="15.75" customHeight="1">
      <c r="A144" s="40"/>
      <c r="B144" s="40"/>
      <c r="C144" s="41"/>
      <c r="D144" s="41"/>
      <c r="E144" s="41"/>
      <c r="F144" s="1"/>
      <c r="G144" s="1"/>
      <c r="H144" s="1"/>
    </row>
    <row r="145" ht="15.75" customHeight="1">
      <c r="A145" s="40"/>
      <c r="B145" s="40"/>
      <c r="C145" s="41"/>
      <c r="D145" s="41"/>
      <c r="E145" s="41"/>
      <c r="F145" s="1"/>
      <c r="G145" s="1"/>
      <c r="H145" s="1"/>
    </row>
    <row r="146" ht="15.75" customHeight="1">
      <c r="A146" s="40"/>
      <c r="B146" s="40"/>
      <c r="C146" s="41"/>
      <c r="D146" s="41"/>
      <c r="E146" s="41"/>
      <c r="F146" s="1"/>
      <c r="G146" s="1"/>
      <c r="H146" s="1"/>
    </row>
    <row r="147" ht="15.75" customHeight="1">
      <c r="A147" s="40"/>
      <c r="B147" s="40"/>
      <c r="C147" s="41"/>
      <c r="D147" s="41"/>
      <c r="E147" s="41"/>
      <c r="F147" s="1"/>
      <c r="G147" s="1"/>
      <c r="H147" s="1"/>
    </row>
    <row r="148" ht="15.75" customHeight="1">
      <c r="A148" s="40"/>
      <c r="B148" s="40"/>
      <c r="C148" s="41"/>
      <c r="D148" s="41"/>
      <c r="E148" s="41"/>
      <c r="F148" s="1"/>
      <c r="G148" s="1"/>
      <c r="H148" s="1"/>
    </row>
    <row r="149" ht="15.75" customHeight="1">
      <c r="A149" s="40"/>
      <c r="B149" s="40"/>
      <c r="C149" s="41"/>
      <c r="D149" s="41"/>
      <c r="E149" s="41"/>
      <c r="F149" s="1"/>
      <c r="G149" s="1"/>
      <c r="H149" s="1"/>
    </row>
    <row r="150" ht="15.75" customHeight="1">
      <c r="A150" s="40"/>
      <c r="B150" s="40"/>
      <c r="C150" s="41"/>
      <c r="D150" s="41"/>
      <c r="E150" s="41"/>
      <c r="F150" s="1"/>
      <c r="G150" s="1"/>
      <c r="H150" s="1"/>
    </row>
    <row r="151" ht="15.75" customHeight="1">
      <c r="A151" s="40"/>
      <c r="B151" s="40"/>
      <c r="C151" s="41"/>
      <c r="D151" s="41"/>
      <c r="E151" s="41"/>
      <c r="F151" s="1"/>
      <c r="G151" s="1"/>
      <c r="H151" s="1"/>
    </row>
    <row r="152" ht="15.75" customHeight="1">
      <c r="A152" s="40"/>
      <c r="B152" s="40"/>
      <c r="C152" s="41"/>
      <c r="D152" s="41"/>
      <c r="E152" s="41"/>
      <c r="F152" s="1"/>
      <c r="G152" s="1"/>
      <c r="H152" s="1"/>
    </row>
    <row r="153" ht="15.75" customHeight="1">
      <c r="A153" s="40"/>
      <c r="B153" s="40"/>
      <c r="C153" s="41"/>
      <c r="D153" s="41"/>
      <c r="E153" s="41"/>
      <c r="F153" s="1"/>
      <c r="G153" s="1"/>
      <c r="H153" s="1"/>
    </row>
    <row r="154" ht="15.75" customHeight="1">
      <c r="A154" s="40"/>
      <c r="B154" s="40"/>
      <c r="C154" s="41"/>
      <c r="D154" s="41"/>
      <c r="E154" s="41"/>
      <c r="F154" s="1"/>
      <c r="G154" s="1"/>
      <c r="H154" s="1"/>
    </row>
    <row r="155" ht="15.75" customHeight="1">
      <c r="A155" s="40"/>
      <c r="B155" s="40"/>
      <c r="C155" s="41"/>
      <c r="D155" s="41"/>
      <c r="E155" s="41"/>
      <c r="F155" s="1"/>
      <c r="G155" s="1"/>
      <c r="H155" s="1"/>
    </row>
    <row r="156" ht="15.75" customHeight="1">
      <c r="A156" s="40"/>
      <c r="B156" s="40"/>
      <c r="C156" s="41"/>
      <c r="D156" s="41"/>
      <c r="E156" s="41"/>
      <c r="F156" s="1"/>
      <c r="G156" s="1"/>
      <c r="H156" s="1"/>
    </row>
    <row r="157" ht="15.75" customHeight="1">
      <c r="A157" s="40"/>
      <c r="B157" s="40"/>
      <c r="C157" s="41"/>
      <c r="D157" s="41"/>
      <c r="E157" s="41"/>
      <c r="F157" s="1"/>
      <c r="G157" s="1"/>
      <c r="H157" s="1"/>
    </row>
    <row r="158" ht="15.75" customHeight="1">
      <c r="A158" s="40"/>
      <c r="B158" s="40"/>
      <c r="C158" s="41"/>
      <c r="D158" s="41"/>
      <c r="E158" s="41"/>
      <c r="F158" s="1"/>
      <c r="G158" s="1"/>
      <c r="H158" s="1"/>
    </row>
    <row r="159" ht="15.75" customHeight="1">
      <c r="A159" s="40"/>
      <c r="B159" s="40"/>
      <c r="C159" s="41"/>
      <c r="D159" s="41"/>
      <c r="E159" s="41"/>
      <c r="F159" s="1"/>
      <c r="G159" s="1"/>
      <c r="H159" s="1"/>
    </row>
    <row r="160" ht="15.75" customHeight="1">
      <c r="A160" s="40"/>
      <c r="B160" s="40"/>
      <c r="C160" s="41"/>
      <c r="D160" s="41"/>
      <c r="E160" s="41"/>
      <c r="F160" s="1"/>
      <c r="G160" s="1"/>
      <c r="H160" s="1"/>
    </row>
    <row r="161" ht="15.75" customHeight="1">
      <c r="A161" s="40"/>
      <c r="B161" s="40"/>
      <c r="C161" s="41"/>
      <c r="D161" s="41"/>
      <c r="E161" s="41"/>
      <c r="F161" s="1"/>
      <c r="G161" s="1"/>
      <c r="H161" s="1"/>
    </row>
    <row r="162" ht="15.75" customHeight="1">
      <c r="A162" s="40"/>
      <c r="B162" s="40"/>
      <c r="C162" s="41"/>
      <c r="D162" s="41"/>
      <c r="E162" s="41"/>
      <c r="F162" s="1"/>
      <c r="G162" s="1"/>
      <c r="H162" s="1"/>
    </row>
    <row r="163" ht="15.75" customHeight="1">
      <c r="A163" s="40"/>
      <c r="B163" s="40"/>
      <c r="C163" s="41"/>
      <c r="D163" s="41"/>
      <c r="E163" s="41"/>
      <c r="F163" s="1"/>
      <c r="G163" s="1"/>
      <c r="H163" s="1"/>
    </row>
    <row r="164" ht="15.75" customHeight="1">
      <c r="A164" s="40"/>
      <c r="B164" s="40"/>
      <c r="C164" s="41"/>
      <c r="D164" s="41"/>
      <c r="E164" s="41"/>
      <c r="F164" s="1"/>
      <c r="G164" s="1"/>
      <c r="H164" s="1"/>
    </row>
    <row r="165" ht="15.75" customHeight="1">
      <c r="A165" s="40"/>
      <c r="B165" s="40"/>
      <c r="C165" s="41"/>
      <c r="D165" s="41"/>
      <c r="E165" s="41"/>
      <c r="F165" s="1"/>
      <c r="G165" s="1"/>
      <c r="H165" s="1"/>
    </row>
    <row r="166" ht="15.75" customHeight="1">
      <c r="A166" s="40"/>
      <c r="B166" s="40"/>
      <c r="C166" s="41"/>
      <c r="D166" s="41"/>
      <c r="E166" s="41"/>
      <c r="F166" s="1"/>
      <c r="G166" s="1"/>
      <c r="H166" s="1"/>
    </row>
    <row r="167" ht="15.75" customHeight="1">
      <c r="A167" s="40"/>
      <c r="B167" s="40"/>
      <c r="C167" s="41"/>
      <c r="D167" s="41"/>
      <c r="E167" s="41"/>
      <c r="F167" s="1"/>
      <c r="G167" s="1"/>
      <c r="H167" s="1"/>
    </row>
    <row r="168" ht="15.75" customHeight="1">
      <c r="A168" s="40"/>
      <c r="B168" s="40"/>
      <c r="C168" s="41"/>
      <c r="D168" s="41"/>
      <c r="E168" s="41"/>
      <c r="F168" s="1"/>
      <c r="G168" s="1"/>
      <c r="H168" s="1"/>
    </row>
    <row r="169" ht="15.75" customHeight="1">
      <c r="A169" s="40"/>
      <c r="B169" s="40"/>
      <c r="C169" s="41"/>
      <c r="D169" s="41"/>
      <c r="E169" s="41"/>
      <c r="F169" s="1"/>
      <c r="G169" s="1"/>
      <c r="H169" s="1"/>
    </row>
    <row r="170" ht="15.75" customHeight="1">
      <c r="A170" s="40"/>
      <c r="B170" s="40"/>
      <c r="C170" s="41"/>
      <c r="D170" s="41"/>
      <c r="E170" s="41"/>
      <c r="F170" s="1"/>
      <c r="G170" s="1"/>
      <c r="H170" s="1"/>
    </row>
    <row r="171" ht="15.75" customHeight="1">
      <c r="A171" s="40"/>
      <c r="B171" s="40"/>
      <c r="C171" s="41"/>
      <c r="D171" s="41"/>
      <c r="E171" s="41"/>
      <c r="F171" s="1"/>
      <c r="G171" s="1"/>
      <c r="H171" s="1"/>
    </row>
    <row r="172" ht="15.75" customHeight="1">
      <c r="A172" s="40"/>
      <c r="B172" s="40"/>
      <c r="C172" s="41"/>
      <c r="D172" s="41"/>
      <c r="E172" s="41"/>
      <c r="F172" s="1"/>
      <c r="G172" s="1"/>
      <c r="H172" s="1"/>
    </row>
    <row r="173" ht="15.75" customHeight="1">
      <c r="A173" s="40"/>
      <c r="B173" s="40"/>
      <c r="C173" s="41"/>
      <c r="D173" s="41"/>
      <c r="E173" s="41"/>
      <c r="F173" s="1"/>
      <c r="G173" s="1"/>
      <c r="H173" s="1"/>
    </row>
    <row r="174" ht="15.75" customHeight="1">
      <c r="A174" s="40"/>
      <c r="B174" s="40"/>
      <c r="C174" s="41"/>
      <c r="D174" s="41"/>
      <c r="E174" s="41"/>
      <c r="F174" s="1"/>
      <c r="G174" s="1"/>
      <c r="H174" s="1"/>
    </row>
    <row r="175" ht="15.75" customHeight="1">
      <c r="A175" s="40"/>
      <c r="B175" s="40"/>
      <c r="C175" s="41"/>
      <c r="D175" s="41"/>
      <c r="E175" s="41"/>
      <c r="F175" s="1"/>
      <c r="G175" s="1"/>
      <c r="H175" s="1"/>
    </row>
    <row r="176" ht="15.75" customHeight="1">
      <c r="A176" s="40"/>
      <c r="B176" s="40"/>
      <c r="C176" s="41"/>
      <c r="D176" s="41"/>
      <c r="E176" s="41"/>
      <c r="F176" s="1"/>
      <c r="G176" s="1"/>
      <c r="H176" s="1"/>
    </row>
    <row r="177" ht="15.75" customHeight="1">
      <c r="A177" s="40"/>
      <c r="B177" s="40"/>
      <c r="C177" s="41"/>
      <c r="D177" s="41"/>
      <c r="E177" s="41"/>
      <c r="F177" s="1"/>
      <c r="G177" s="1"/>
      <c r="H177" s="1"/>
    </row>
    <row r="178" ht="15.75" customHeight="1">
      <c r="A178" s="40"/>
      <c r="B178" s="40"/>
      <c r="C178" s="41"/>
      <c r="D178" s="41"/>
      <c r="E178" s="41"/>
      <c r="F178" s="1"/>
      <c r="G178" s="1"/>
      <c r="H178" s="1"/>
    </row>
    <row r="179" ht="15.75" customHeight="1">
      <c r="A179" s="40"/>
      <c r="B179" s="40"/>
      <c r="C179" s="41"/>
      <c r="D179" s="41"/>
      <c r="E179" s="41"/>
      <c r="F179" s="1"/>
      <c r="G179" s="1"/>
      <c r="H179" s="1"/>
    </row>
    <row r="180" ht="15.75" customHeight="1">
      <c r="A180" s="40"/>
      <c r="B180" s="40"/>
      <c r="C180" s="41"/>
      <c r="D180" s="41"/>
      <c r="E180" s="41"/>
      <c r="F180" s="1"/>
      <c r="G180" s="1"/>
      <c r="H180" s="1"/>
    </row>
    <row r="181" ht="15.75" customHeight="1">
      <c r="A181" s="40"/>
      <c r="B181" s="40"/>
      <c r="C181" s="41"/>
      <c r="D181" s="41"/>
      <c r="E181" s="41"/>
      <c r="F181" s="1"/>
      <c r="G181" s="1"/>
      <c r="H181" s="1"/>
    </row>
    <row r="182" ht="15.75" customHeight="1">
      <c r="A182" s="40"/>
      <c r="B182" s="40"/>
      <c r="C182" s="41"/>
      <c r="D182" s="41"/>
      <c r="E182" s="41"/>
      <c r="F182" s="1"/>
      <c r="G182" s="1"/>
      <c r="H182" s="1"/>
    </row>
    <row r="183" ht="15.75" customHeight="1">
      <c r="A183" s="40"/>
      <c r="B183" s="40"/>
      <c r="C183" s="41"/>
      <c r="D183" s="41"/>
      <c r="E183" s="41"/>
      <c r="F183" s="1"/>
      <c r="G183" s="1"/>
      <c r="H183" s="1"/>
    </row>
    <row r="184" ht="15.75" customHeight="1">
      <c r="A184" s="40"/>
      <c r="B184" s="40"/>
      <c r="C184" s="41"/>
      <c r="D184" s="41"/>
      <c r="E184" s="41"/>
      <c r="F184" s="1"/>
      <c r="G184" s="1"/>
      <c r="H184" s="1"/>
    </row>
    <row r="185" ht="15.75" customHeight="1">
      <c r="A185" s="40"/>
      <c r="B185" s="40"/>
      <c r="C185" s="41"/>
      <c r="D185" s="41"/>
      <c r="E185" s="41"/>
      <c r="F185" s="1"/>
      <c r="G185" s="1"/>
      <c r="H185" s="1"/>
    </row>
    <row r="186" ht="15.75" customHeight="1">
      <c r="A186" s="40"/>
      <c r="B186" s="40"/>
      <c r="C186" s="41"/>
      <c r="D186" s="41"/>
      <c r="E186" s="41"/>
      <c r="F186" s="1"/>
      <c r="G186" s="1"/>
      <c r="H186" s="1"/>
    </row>
    <row r="187" ht="15.75" customHeight="1">
      <c r="A187" s="40"/>
      <c r="B187" s="40"/>
      <c r="C187" s="41"/>
      <c r="D187" s="41"/>
      <c r="E187" s="41"/>
      <c r="F187" s="1"/>
      <c r="G187" s="1"/>
      <c r="H187" s="1"/>
    </row>
    <row r="188" ht="15.75" customHeight="1">
      <c r="A188" s="40"/>
      <c r="B188" s="40"/>
      <c r="C188" s="41"/>
      <c r="D188" s="41"/>
      <c r="E188" s="41"/>
      <c r="F188" s="1"/>
      <c r="G188" s="1"/>
      <c r="H188" s="1"/>
    </row>
    <row r="189" ht="15.75" customHeight="1">
      <c r="A189" s="40"/>
      <c r="B189" s="40"/>
      <c r="C189" s="41"/>
      <c r="D189" s="41"/>
      <c r="E189" s="41"/>
      <c r="F189" s="1"/>
      <c r="G189" s="1"/>
      <c r="H189" s="1"/>
    </row>
    <row r="190" ht="15.75" customHeight="1">
      <c r="A190" s="40"/>
      <c r="B190" s="40"/>
      <c r="C190" s="41"/>
      <c r="D190" s="41"/>
      <c r="E190" s="41"/>
      <c r="F190" s="1"/>
      <c r="G190" s="1"/>
      <c r="H190" s="1"/>
    </row>
    <row r="191" ht="15.75" customHeight="1">
      <c r="A191" s="40"/>
      <c r="B191" s="40"/>
      <c r="C191" s="41"/>
      <c r="D191" s="41"/>
      <c r="E191" s="41"/>
      <c r="F191" s="1"/>
      <c r="G191" s="1"/>
      <c r="H191" s="1"/>
    </row>
    <row r="192" ht="15.75" customHeight="1">
      <c r="A192" s="40"/>
      <c r="B192" s="40"/>
      <c r="C192" s="41"/>
      <c r="D192" s="41"/>
      <c r="E192" s="41"/>
      <c r="F192" s="1"/>
      <c r="G192" s="1"/>
      <c r="H192" s="1"/>
    </row>
    <row r="193" ht="15.75" customHeight="1">
      <c r="A193" s="40"/>
      <c r="B193" s="40"/>
      <c r="C193" s="41"/>
      <c r="D193" s="41"/>
      <c r="E193" s="41"/>
      <c r="F193" s="1"/>
      <c r="G193" s="1"/>
      <c r="H193" s="1"/>
    </row>
    <row r="194" ht="15.75" customHeight="1">
      <c r="A194" s="40"/>
      <c r="B194" s="40"/>
      <c r="C194" s="41"/>
      <c r="D194" s="41"/>
      <c r="E194" s="41"/>
      <c r="F194" s="1"/>
      <c r="G194" s="1"/>
      <c r="H194" s="1"/>
    </row>
    <row r="195" ht="15.75" customHeight="1">
      <c r="A195" s="40"/>
      <c r="B195" s="40"/>
      <c r="C195" s="41"/>
      <c r="D195" s="41"/>
      <c r="E195" s="41"/>
      <c r="F195" s="1"/>
      <c r="G195" s="1"/>
      <c r="H195" s="1"/>
    </row>
    <row r="196" ht="15.75" customHeight="1">
      <c r="A196" s="40"/>
      <c r="B196" s="40"/>
      <c r="C196" s="41"/>
      <c r="D196" s="41"/>
      <c r="E196" s="41"/>
      <c r="F196" s="1"/>
      <c r="G196" s="1"/>
      <c r="H196" s="1"/>
    </row>
    <row r="197" ht="15.75" customHeight="1">
      <c r="A197" s="40"/>
      <c r="B197" s="40"/>
      <c r="C197" s="41"/>
      <c r="D197" s="41"/>
      <c r="E197" s="41"/>
      <c r="F197" s="1"/>
      <c r="G197" s="1"/>
      <c r="H197" s="1"/>
    </row>
    <row r="198" ht="15.75" customHeight="1">
      <c r="A198" s="40"/>
      <c r="B198" s="40"/>
      <c r="C198" s="41"/>
      <c r="D198" s="41"/>
      <c r="E198" s="41"/>
      <c r="F198" s="1"/>
      <c r="G198" s="1"/>
      <c r="H198" s="1"/>
    </row>
    <row r="199" ht="15.75" customHeight="1">
      <c r="A199" s="40"/>
      <c r="B199" s="40"/>
      <c r="C199" s="41"/>
      <c r="D199" s="41"/>
      <c r="E199" s="41"/>
      <c r="F199" s="1"/>
      <c r="G199" s="1"/>
      <c r="H199" s="1"/>
    </row>
    <row r="200" ht="15.75" customHeight="1">
      <c r="A200" s="40"/>
      <c r="B200" s="40"/>
      <c r="C200" s="41"/>
      <c r="D200" s="41"/>
      <c r="E200" s="41"/>
      <c r="F200" s="1"/>
      <c r="G200" s="1"/>
      <c r="H200" s="1"/>
    </row>
    <row r="201" ht="15.75" customHeight="1">
      <c r="A201" s="40"/>
      <c r="B201" s="40"/>
      <c r="C201" s="41"/>
      <c r="D201" s="41"/>
      <c r="E201" s="41"/>
      <c r="F201" s="1"/>
      <c r="G201" s="1"/>
      <c r="H201" s="1"/>
    </row>
    <row r="202" ht="15.75" customHeight="1">
      <c r="A202" s="40"/>
      <c r="B202" s="40"/>
      <c r="C202" s="41"/>
      <c r="D202" s="41"/>
      <c r="E202" s="41"/>
      <c r="F202" s="1"/>
      <c r="G202" s="1"/>
      <c r="H202" s="1"/>
    </row>
    <row r="203" ht="15.75" customHeight="1">
      <c r="A203" s="40"/>
      <c r="B203" s="40"/>
      <c r="C203" s="41"/>
      <c r="D203" s="41"/>
      <c r="E203" s="41"/>
      <c r="F203" s="1"/>
      <c r="G203" s="1"/>
      <c r="H203" s="1"/>
    </row>
    <row r="204" ht="15.75" customHeight="1">
      <c r="A204" s="40"/>
      <c r="B204" s="40"/>
      <c r="C204" s="41"/>
      <c r="D204" s="41"/>
      <c r="E204" s="41"/>
      <c r="F204" s="1"/>
      <c r="G204" s="1"/>
      <c r="H204" s="1"/>
    </row>
    <row r="205" ht="15.75" customHeight="1">
      <c r="A205" s="40"/>
      <c r="B205" s="40"/>
      <c r="C205" s="41"/>
      <c r="D205" s="41"/>
      <c r="E205" s="41"/>
      <c r="F205" s="1"/>
      <c r="G205" s="1"/>
      <c r="H205" s="1"/>
    </row>
    <row r="206" ht="15.75" customHeight="1">
      <c r="A206" s="40"/>
      <c r="B206" s="40"/>
      <c r="C206" s="41"/>
      <c r="D206" s="41"/>
      <c r="E206" s="41"/>
      <c r="F206" s="1"/>
      <c r="G206" s="1"/>
      <c r="H206" s="1"/>
    </row>
    <row r="207" ht="15.75" customHeight="1">
      <c r="A207" s="40"/>
      <c r="B207" s="40"/>
      <c r="C207" s="41"/>
      <c r="D207" s="41"/>
      <c r="E207" s="41"/>
      <c r="F207" s="1"/>
      <c r="G207" s="1"/>
      <c r="H207" s="1"/>
    </row>
    <row r="208" ht="15.75" customHeight="1">
      <c r="A208" s="40"/>
      <c r="B208" s="40"/>
      <c r="C208" s="41"/>
      <c r="D208" s="41"/>
      <c r="E208" s="41"/>
      <c r="F208" s="1"/>
      <c r="G208" s="1"/>
      <c r="H208" s="1"/>
    </row>
    <row r="209" ht="15.75" customHeight="1">
      <c r="A209" s="40"/>
      <c r="B209" s="40"/>
      <c r="C209" s="41"/>
      <c r="D209" s="41"/>
      <c r="E209" s="41"/>
      <c r="F209" s="1"/>
      <c r="G209" s="1"/>
      <c r="H209" s="1"/>
    </row>
    <row r="210" ht="15.75" customHeight="1">
      <c r="A210" s="40"/>
      <c r="B210" s="40"/>
      <c r="C210" s="41"/>
      <c r="D210" s="41"/>
      <c r="E210" s="41"/>
      <c r="F210" s="1"/>
      <c r="G210" s="1"/>
      <c r="H210" s="1"/>
    </row>
    <row r="211" ht="15.75" customHeight="1">
      <c r="A211" s="40"/>
      <c r="B211" s="40"/>
      <c r="C211" s="41"/>
      <c r="D211" s="41"/>
      <c r="E211" s="41"/>
      <c r="F211" s="1"/>
      <c r="G211" s="1"/>
      <c r="H211" s="1"/>
    </row>
    <row r="212" ht="15.75" customHeight="1">
      <c r="A212" s="40"/>
      <c r="B212" s="40"/>
      <c r="C212" s="41"/>
      <c r="D212" s="41"/>
      <c r="E212" s="41"/>
      <c r="F212" s="1"/>
      <c r="G212" s="1"/>
      <c r="H212" s="1"/>
    </row>
    <row r="213" ht="15.75" customHeight="1">
      <c r="A213" s="40"/>
      <c r="B213" s="40"/>
      <c r="C213" s="41"/>
      <c r="D213" s="41"/>
      <c r="E213" s="41"/>
      <c r="F213" s="1"/>
      <c r="G213" s="1"/>
      <c r="H213" s="1"/>
    </row>
    <row r="214" ht="15.75" customHeight="1">
      <c r="A214" s="40"/>
      <c r="B214" s="40"/>
      <c r="C214" s="41"/>
      <c r="D214" s="41"/>
      <c r="E214" s="41"/>
      <c r="F214" s="1"/>
      <c r="G214" s="1"/>
      <c r="H214" s="1"/>
    </row>
    <row r="215" ht="15.75" customHeight="1">
      <c r="A215" s="40"/>
      <c r="B215" s="40"/>
      <c r="C215" s="41"/>
      <c r="D215" s="41"/>
      <c r="E215" s="41"/>
      <c r="F215" s="1"/>
      <c r="G215" s="1"/>
      <c r="H215" s="1"/>
    </row>
    <row r="216" ht="15.75" customHeight="1">
      <c r="A216" s="40"/>
      <c r="B216" s="40"/>
      <c r="C216" s="41"/>
      <c r="D216" s="41"/>
      <c r="E216" s="41"/>
      <c r="F216" s="1"/>
      <c r="G216" s="1"/>
      <c r="H216" s="1"/>
    </row>
    <row r="217" ht="15.75" customHeight="1">
      <c r="A217" s="40"/>
      <c r="B217" s="40"/>
      <c r="C217" s="41"/>
      <c r="D217" s="41"/>
      <c r="E217" s="41"/>
      <c r="F217" s="1"/>
      <c r="G217" s="1"/>
      <c r="H217" s="1"/>
    </row>
    <row r="218" ht="15.75" customHeight="1">
      <c r="A218" s="40"/>
      <c r="B218" s="40"/>
      <c r="C218" s="41"/>
      <c r="D218" s="41"/>
      <c r="E218" s="41"/>
      <c r="F218" s="1"/>
      <c r="G218" s="1"/>
      <c r="H218" s="1"/>
    </row>
    <row r="219" ht="15.75" customHeight="1">
      <c r="A219" s="40"/>
      <c r="B219" s="40"/>
      <c r="C219" s="41"/>
      <c r="D219" s="41"/>
      <c r="E219" s="41"/>
      <c r="F219" s="1"/>
      <c r="G219" s="1"/>
      <c r="H219" s="1"/>
    </row>
    <row r="220" ht="15.75" customHeight="1">
      <c r="A220" s="40"/>
      <c r="B220" s="40"/>
      <c r="C220" s="41"/>
      <c r="D220" s="41"/>
      <c r="E220" s="41"/>
      <c r="F220" s="1"/>
      <c r="G220" s="1"/>
      <c r="H220" s="1"/>
    </row>
    <row r="221" ht="15.75" customHeight="1">
      <c r="A221" s="40"/>
      <c r="B221" s="40"/>
      <c r="C221" s="41"/>
      <c r="D221" s="41"/>
      <c r="E221" s="41"/>
      <c r="F221" s="1"/>
      <c r="G221" s="1"/>
      <c r="H221" s="1"/>
    </row>
    <row r="222" ht="15.75" customHeight="1">
      <c r="A222" s="40"/>
      <c r="B222" s="40"/>
      <c r="C222" s="41"/>
      <c r="D222" s="41"/>
      <c r="E222" s="41"/>
      <c r="F222" s="1"/>
      <c r="G222" s="1"/>
      <c r="H222" s="1"/>
    </row>
    <row r="223" ht="15.75" customHeight="1">
      <c r="A223" s="40"/>
      <c r="B223" s="40"/>
      <c r="C223" s="41"/>
      <c r="D223" s="41"/>
      <c r="E223" s="41"/>
      <c r="F223" s="1"/>
      <c r="G223" s="1"/>
      <c r="H223" s="1"/>
    </row>
    <row r="224" ht="15.75" customHeight="1">
      <c r="A224" s="40"/>
      <c r="B224" s="40"/>
      <c r="C224" s="41"/>
      <c r="D224" s="41"/>
      <c r="E224" s="41"/>
      <c r="F224" s="1"/>
      <c r="G224" s="1"/>
      <c r="H224" s="1"/>
    </row>
    <row r="225" ht="15.75" customHeight="1">
      <c r="A225" s="40"/>
      <c r="B225" s="40"/>
      <c r="C225" s="41"/>
      <c r="D225" s="41"/>
      <c r="E225" s="41"/>
      <c r="F225" s="1"/>
      <c r="G225" s="1"/>
      <c r="H225" s="1"/>
    </row>
    <row r="226" ht="15.75" customHeight="1">
      <c r="A226" s="40"/>
      <c r="B226" s="40"/>
      <c r="C226" s="41"/>
      <c r="D226" s="41"/>
      <c r="E226" s="41"/>
      <c r="F226" s="1"/>
      <c r="G226" s="1"/>
      <c r="H226" s="1"/>
    </row>
    <row r="227" ht="15.75" customHeight="1">
      <c r="A227" s="40"/>
      <c r="B227" s="40"/>
      <c r="C227" s="41"/>
      <c r="D227" s="41"/>
      <c r="E227" s="41"/>
      <c r="F227" s="1"/>
      <c r="G227" s="1"/>
      <c r="H227" s="1"/>
    </row>
    <row r="228" ht="15.75" customHeight="1">
      <c r="A228" s="40"/>
      <c r="B228" s="40"/>
      <c r="C228" s="41"/>
      <c r="D228" s="41"/>
      <c r="E228" s="41"/>
      <c r="F228" s="1"/>
      <c r="G228" s="1"/>
      <c r="H228" s="1"/>
    </row>
    <row r="229" ht="15.75" customHeight="1">
      <c r="A229" s="40"/>
      <c r="B229" s="40"/>
      <c r="C229" s="41"/>
      <c r="D229" s="41"/>
      <c r="E229" s="41"/>
      <c r="F229" s="1"/>
      <c r="G229" s="1"/>
      <c r="H229" s="1"/>
    </row>
    <row r="230" ht="15.75" customHeight="1">
      <c r="A230" s="40"/>
      <c r="B230" s="40"/>
      <c r="C230" s="41"/>
      <c r="D230" s="41"/>
      <c r="E230" s="41"/>
      <c r="F230" s="1"/>
      <c r="G230" s="1"/>
      <c r="H230" s="1"/>
    </row>
    <row r="231" ht="15.75" customHeight="1">
      <c r="A231" s="40"/>
      <c r="B231" s="40"/>
      <c r="C231" s="41"/>
      <c r="D231" s="41"/>
      <c r="E231" s="41"/>
      <c r="F231" s="1"/>
      <c r="G231" s="1"/>
      <c r="H231" s="1"/>
    </row>
    <row r="232" ht="15.75" customHeight="1">
      <c r="A232" s="40"/>
      <c r="B232" s="40"/>
      <c r="C232" s="41"/>
      <c r="D232" s="41"/>
      <c r="E232" s="41"/>
      <c r="F232" s="1"/>
      <c r="G232" s="1"/>
      <c r="H232" s="1"/>
    </row>
    <row r="233" ht="15.75" customHeight="1">
      <c r="A233" s="40"/>
      <c r="B233" s="40"/>
      <c r="C233" s="41"/>
      <c r="D233" s="41"/>
      <c r="E233" s="41"/>
      <c r="F233" s="1"/>
      <c r="G233" s="1"/>
      <c r="H233" s="1"/>
    </row>
    <row r="234" ht="15.75" customHeight="1">
      <c r="A234" s="40"/>
      <c r="B234" s="40"/>
      <c r="C234" s="41"/>
      <c r="D234" s="41"/>
      <c r="E234" s="41"/>
      <c r="F234" s="1"/>
      <c r="G234" s="1"/>
      <c r="H234" s="1"/>
    </row>
    <row r="235" ht="15.75" customHeight="1">
      <c r="A235" s="40"/>
      <c r="B235" s="40"/>
      <c r="C235" s="41"/>
      <c r="D235" s="41"/>
      <c r="E235" s="41"/>
      <c r="F235" s="1"/>
      <c r="G235" s="1"/>
      <c r="H235" s="1"/>
    </row>
    <row r="236" ht="15.75" customHeight="1">
      <c r="A236" s="40"/>
      <c r="B236" s="40"/>
      <c r="C236" s="41"/>
      <c r="D236" s="41"/>
      <c r="E236" s="41"/>
      <c r="F236" s="1"/>
      <c r="G236" s="1"/>
      <c r="H236" s="1"/>
    </row>
    <row r="237" ht="15.75" customHeight="1">
      <c r="A237" s="40"/>
      <c r="B237" s="40"/>
      <c r="C237" s="41"/>
      <c r="D237" s="41"/>
      <c r="E237" s="41"/>
      <c r="F237" s="1"/>
      <c r="G237" s="1"/>
      <c r="H237" s="1"/>
    </row>
    <row r="238" ht="15.75" customHeight="1">
      <c r="A238" s="40"/>
      <c r="B238" s="40"/>
      <c r="C238" s="41"/>
      <c r="D238" s="41"/>
      <c r="E238" s="41"/>
      <c r="F238" s="1"/>
      <c r="G238" s="1"/>
      <c r="H238" s="1"/>
    </row>
    <row r="239" ht="15.75" customHeight="1">
      <c r="A239" s="40"/>
      <c r="B239" s="40"/>
      <c r="C239" s="41"/>
      <c r="D239" s="41"/>
      <c r="E239" s="41"/>
      <c r="F239" s="1"/>
      <c r="G239" s="1"/>
      <c r="H239" s="1"/>
    </row>
    <row r="240" ht="15.75" customHeight="1">
      <c r="A240" s="40"/>
      <c r="B240" s="40"/>
      <c r="C240" s="41"/>
      <c r="D240" s="41"/>
      <c r="E240" s="41"/>
      <c r="F240" s="1"/>
      <c r="G240" s="1"/>
      <c r="H240" s="1"/>
    </row>
    <row r="241" ht="15.75" customHeight="1">
      <c r="A241" s="40"/>
      <c r="B241" s="40"/>
      <c r="C241" s="41"/>
      <c r="D241" s="41"/>
      <c r="E241" s="41"/>
      <c r="F241" s="1"/>
      <c r="G241" s="1"/>
      <c r="H241" s="1"/>
    </row>
    <row r="242" ht="15.75" customHeight="1">
      <c r="A242" s="40"/>
      <c r="B242" s="40"/>
      <c r="C242" s="41"/>
      <c r="D242" s="41"/>
      <c r="E242" s="41"/>
      <c r="F242" s="1"/>
      <c r="G242" s="1"/>
      <c r="H242" s="1"/>
    </row>
    <row r="243" ht="15.75" customHeight="1">
      <c r="A243" s="40"/>
      <c r="B243" s="40"/>
      <c r="C243" s="41"/>
      <c r="D243" s="41"/>
      <c r="E243" s="41"/>
      <c r="F243" s="1"/>
      <c r="G243" s="1"/>
      <c r="H243" s="1"/>
    </row>
    <row r="244" ht="15.75" customHeight="1">
      <c r="A244" s="40"/>
      <c r="B244" s="40"/>
      <c r="C244" s="41"/>
      <c r="D244" s="41"/>
      <c r="E244" s="41"/>
      <c r="F244" s="1"/>
      <c r="G244" s="1"/>
      <c r="H244" s="1"/>
    </row>
    <row r="245" ht="15.75" customHeight="1">
      <c r="A245" s="40"/>
      <c r="B245" s="40"/>
      <c r="C245" s="41"/>
      <c r="D245" s="41"/>
      <c r="E245" s="41"/>
      <c r="F245" s="1"/>
      <c r="G245" s="1"/>
      <c r="H245" s="1"/>
    </row>
    <row r="246" ht="15.75" customHeight="1">
      <c r="A246" s="40"/>
      <c r="B246" s="40"/>
      <c r="C246" s="41"/>
      <c r="D246" s="41"/>
      <c r="E246" s="41"/>
      <c r="F246" s="1"/>
      <c r="G246" s="1"/>
      <c r="H246" s="1"/>
    </row>
    <row r="247" ht="15.75" customHeight="1">
      <c r="A247" s="40"/>
      <c r="B247" s="40"/>
      <c r="C247" s="41"/>
      <c r="D247" s="41"/>
      <c r="E247" s="41"/>
      <c r="F247" s="1"/>
      <c r="G247" s="1"/>
      <c r="H247" s="1"/>
    </row>
    <row r="248" ht="15.75" customHeight="1">
      <c r="A248" s="40"/>
      <c r="B248" s="40"/>
      <c r="C248" s="41"/>
      <c r="D248" s="41"/>
      <c r="E248" s="41"/>
      <c r="F248" s="1"/>
      <c r="G248" s="1"/>
      <c r="H248" s="1"/>
    </row>
    <row r="249" ht="15.75" customHeight="1">
      <c r="A249" s="40"/>
      <c r="B249" s="40"/>
      <c r="C249" s="41"/>
      <c r="D249" s="41"/>
      <c r="E249" s="41"/>
      <c r="F249" s="1"/>
      <c r="G249" s="1"/>
      <c r="H249" s="1"/>
    </row>
    <row r="250" ht="15.75" customHeight="1">
      <c r="A250" s="40"/>
      <c r="B250" s="40"/>
      <c r="C250" s="41"/>
      <c r="D250" s="41"/>
      <c r="E250" s="41"/>
      <c r="F250" s="1"/>
      <c r="G250" s="1"/>
      <c r="H250" s="1"/>
    </row>
    <row r="251" ht="15.75" customHeight="1">
      <c r="A251" s="40"/>
      <c r="B251" s="40"/>
      <c r="C251" s="41"/>
      <c r="D251" s="41"/>
      <c r="E251" s="41"/>
      <c r="F251" s="1"/>
      <c r="G251" s="1"/>
      <c r="H251" s="1"/>
    </row>
    <row r="252" ht="15.75" customHeight="1">
      <c r="A252" s="40"/>
      <c r="B252" s="40"/>
      <c r="C252" s="41"/>
      <c r="D252" s="41"/>
      <c r="E252" s="41"/>
      <c r="F252" s="1"/>
      <c r="G252" s="1"/>
      <c r="H252" s="1"/>
    </row>
    <row r="253" ht="15.75" customHeight="1">
      <c r="A253" s="40"/>
      <c r="B253" s="40"/>
      <c r="C253" s="41"/>
      <c r="D253" s="41"/>
      <c r="E253" s="41"/>
      <c r="F253" s="1"/>
      <c r="G253" s="1"/>
      <c r="H253" s="1"/>
    </row>
    <row r="254" ht="15.75" customHeight="1">
      <c r="A254" s="40"/>
      <c r="B254" s="40"/>
      <c r="C254" s="41"/>
      <c r="D254" s="41"/>
      <c r="E254" s="41"/>
      <c r="F254" s="1"/>
      <c r="G254" s="1"/>
      <c r="H254" s="1"/>
    </row>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54:E54"/>
  </mergeCells>
  <printOptions/>
  <pageMargins bottom="0.75" footer="0.0" header="0.0" left="0.7" right="0.7" top="0.75"/>
  <pageSetup orientation="landscape"/>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3.29"/>
    <col customWidth="1" min="7" max="8" width="13.71"/>
    <col customWidth="1" min="9" max="25" width="8.0"/>
  </cols>
  <sheetData>
    <row r="1">
      <c r="A1" s="40"/>
      <c r="B1" s="40"/>
      <c r="C1" s="41"/>
      <c r="D1" s="41"/>
      <c r="E1" s="41"/>
      <c r="F1" s="1"/>
      <c r="G1" s="1"/>
      <c r="H1" s="1"/>
    </row>
    <row r="2" ht="15.75" customHeight="1">
      <c r="A2" s="175" t="s">
        <v>5146</v>
      </c>
      <c r="B2" s="44"/>
      <c r="C2" s="44"/>
      <c r="D2" s="44"/>
      <c r="E2" s="45"/>
      <c r="F2" s="648"/>
      <c r="G2" s="648"/>
      <c r="H2" s="648"/>
      <c r="I2" s="177"/>
      <c r="J2" s="177"/>
      <c r="K2" s="177"/>
      <c r="L2" s="177"/>
      <c r="M2" s="177"/>
      <c r="N2" s="177"/>
      <c r="O2" s="177"/>
      <c r="P2" s="177"/>
      <c r="Q2" s="177"/>
      <c r="R2" s="177"/>
      <c r="S2" s="177"/>
      <c r="T2" s="177"/>
      <c r="U2" s="177"/>
      <c r="V2" s="177"/>
      <c r="W2" s="177"/>
      <c r="X2" s="177"/>
      <c r="Y2" s="177"/>
    </row>
    <row r="3" ht="15.75" customHeight="1">
      <c r="A3" s="220"/>
      <c r="B3" s="220"/>
      <c r="C3" s="220"/>
      <c r="D3" s="220"/>
      <c r="E3" s="649"/>
      <c r="F3" s="648"/>
      <c r="G3" s="648"/>
      <c r="H3" s="648"/>
      <c r="I3" s="177"/>
      <c r="J3" s="177"/>
      <c r="K3" s="177"/>
      <c r="L3" s="177"/>
      <c r="M3" s="177"/>
      <c r="N3" s="177"/>
      <c r="O3" s="177"/>
      <c r="P3" s="177"/>
      <c r="Q3" s="177"/>
      <c r="R3" s="177"/>
      <c r="S3" s="177"/>
      <c r="T3" s="177"/>
      <c r="U3" s="177"/>
      <c r="V3" s="177"/>
      <c r="W3" s="177"/>
      <c r="X3" s="177"/>
      <c r="Y3" s="177"/>
    </row>
    <row r="4" ht="14.25" customHeight="1">
      <c r="A4" s="194" t="s">
        <v>5147</v>
      </c>
      <c r="B4" s="44"/>
      <c r="C4" s="44"/>
      <c r="D4" s="44"/>
      <c r="E4" s="45"/>
      <c r="F4" s="648"/>
      <c r="G4" s="648"/>
      <c r="H4" s="648"/>
      <c r="I4" s="177"/>
      <c r="J4" s="177"/>
      <c r="K4" s="177"/>
      <c r="L4" s="177"/>
      <c r="M4" s="177"/>
      <c r="N4" s="177"/>
      <c r="O4" s="177"/>
      <c r="P4" s="177"/>
      <c r="Q4" s="177"/>
      <c r="R4" s="177"/>
      <c r="S4" s="177"/>
      <c r="T4" s="177"/>
      <c r="U4" s="177"/>
      <c r="V4" s="177"/>
      <c r="W4" s="177"/>
      <c r="X4" s="177"/>
      <c r="Y4" s="177"/>
    </row>
    <row r="5" ht="16.5" customHeight="1">
      <c r="A5" s="358" t="s">
        <v>5127</v>
      </c>
      <c r="B5" s="44"/>
      <c r="C5" s="44"/>
      <c r="D5" s="44"/>
      <c r="E5" s="45"/>
      <c r="F5" s="648"/>
      <c r="G5" s="648"/>
      <c r="H5" s="648"/>
      <c r="I5" s="177"/>
      <c r="J5" s="177"/>
      <c r="K5" s="177"/>
      <c r="L5" s="177"/>
      <c r="M5" s="177"/>
      <c r="N5" s="177"/>
      <c r="O5" s="177"/>
      <c r="P5" s="177"/>
      <c r="Q5" s="177"/>
      <c r="R5" s="177"/>
      <c r="S5" s="177"/>
      <c r="T5" s="177"/>
      <c r="U5" s="177"/>
      <c r="V5" s="177"/>
      <c r="W5" s="177"/>
      <c r="X5" s="177"/>
      <c r="Y5" s="177"/>
    </row>
    <row r="6" ht="27.0" customHeight="1">
      <c r="A6" s="653" t="s">
        <v>5148</v>
      </c>
      <c r="B6" s="44"/>
      <c r="C6" s="44"/>
      <c r="D6" s="44"/>
      <c r="E6" s="45"/>
      <c r="F6" s="648"/>
      <c r="G6" s="648"/>
      <c r="H6" s="648"/>
      <c r="I6" s="177"/>
      <c r="J6" s="177"/>
      <c r="K6" s="177"/>
      <c r="L6" s="177"/>
      <c r="M6" s="177"/>
      <c r="N6" s="177"/>
      <c r="O6" s="177"/>
      <c r="P6" s="177"/>
      <c r="Q6" s="177"/>
      <c r="R6" s="177"/>
      <c r="S6" s="177"/>
      <c r="T6" s="177"/>
      <c r="U6" s="177"/>
      <c r="V6" s="177"/>
      <c r="W6" s="177"/>
      <c r="X6" s="177"/>
      <c r="Y6" s="177"/>
    </row>
    <row r="7">
      <c r="A7" s="53"/>
      <c r="B7" s="53"/>
      <c r="C7" s="54"/>
      <c r="D7" s="54"/>
      <c r="E7" s="54"/>
      <c r="F7" s="53"/>
      <c r="G7" s="53"/>
      <c r="H7" s="53"/>
      <c r="I7" s="177"/>
      <c r="J7" s="177"/>
      <c r="K7" s="177"/>
      <c r="L7" s="177"/>
      <c r="M7" s="177"/>
      <c r="N7" s="177"/>
      <c r="O7" s="177"/>
      <c r="P7" s="177"/>
      <c r="Q7" s="177"/>
      <c r="R7" s="177"/>
      <c r="S7" s="177"/>
      <c r="T7" s="177"/>
      <c r="U7" s="177"/>
      <c r="V7" s="177"/>
      <c r="W7" s="177"/>
      <c r="X7" s="177"/>
      <c r="Y7" s="177"/>
    </row>
    <row r="8" ht="61.5" customHeight="1">
      <c r="A8" s="224" t="s">
        <v>3326</v>
      </c>
      <c r="B8" s="198" t="s">
        <v>7</v>
      </c>
      <c r="C8" s="224" t="s">
        <v>5129</v>
      </c>
      <c r="D8" s="197" t="s">
        <v>135</v>
      </c>
      <c r="E8" s="197" t="s">
        <v>139</v>
      </c>
      <c r="F8" s="60" t="s">
        <v>140</v>
      </c>
      <c r="I8" s="177"/>
      <c r="J8" s="177"/>
      <c r="K8" s="177"/>
      <c r="L8" s="177"/>
      <c r="M8" s="177"/>
      <c r="N8" s="177"/>
      <c r="O8" s="177"/>
      <c r="P8" s="177"/>
      <c r="Q8" s="177"/>
      <c r="R8" s="177"/>
      <c r="S8" s="177"/>
      <c r="T8" s="177"/>
      <c r="U8" s="177"/>
      <c r="V8" s="177"/>
      <c r="W8" s="177"/>
      <c r="X8" s="177"/>
      <c r="Y8" s="177"/>
    </row>
    <row r="9" ht="11.25" customHeight="1">
      <c r="A9" s="87" t="s">
        <v>4206</v>
      </c>
      <c r="B9" s="65" t="s">
        <v>51</v>
      </c>
      <c r="C9" s="65">
        <v>9.0</v>
      </c>
      <c r="D9" s="183">
        <v>504.0</v>
      </c>
      <c r="E9" s="185">
        <v>504.0</v>
      </c>
      <c r="F9" s="362" t="s">
        <v>150</v>
      </c>
    </row>
    <row r="10" ht="11.25" customHeight="1">
      <c r="A10" s="87" t="s">
        <v>173</v>
      </c>
      <c r="B10" s="65" t="s">
        <v>51</v>
      </c>
      <c r="C10" s="65" t="s">
        <v>5149</v>
      </c>
      <c r="D10" s="183">
        <v>672.0</v>
      </c>
      <c r="E10" s="185">
        <v>672.0</v>
      </c>
      <c r="F10" s="362" t="s">
        <v>173</v>
      </c>
    </row>
    <row r="11" ht="11.25" customHeight="1">
      <c r="A11" s="87" t="s">
        <v>4828</v>
      </c>
      <c r="B11" s="65" t="s">
        <v>51</v>
      </c>
      <c r="C11" s="65" t="s">
        <v>5149</v>
      </c>
      <c r="D11" s="183">
        <v>672.0</v>
      </c>
      <c r="E11" s="185">
        <v>672.0</v>
      </c>
      <c r="F11" s="362" t="s">
        <v>4828</v>
      </c>
    </row>
    <row r="12" ht="11.25" customHeight="1">
      <c r="A12" s="87" t="s">
        <v>4233</v>
      </c>
      <c r="B12" s="65" t="s">
        <v>51</v>
      </c>
      <c r="C12" s="65">
        <v>10.5</v>
      </c>
      <c r="D12" s="183">
        <f>2*C12*28</f>
        <v>588</v>
      </c>
      <c r="E12" s="185">
        <f>D12</f>
        <v>588</v>
      </c>
      <c r="F12" s="362" t="s">
        <v>206</v>
      </c>
    </row>
    <row r="13" ht="11.25" customHeight="1">
      <c r="A13" s="87" t="s">
        <v>213</v>
      </c>
      <c r="B13" s="65" t="s">
        <v>51</v>
      </c>
      <c r="C13" s="65">
        <v>12.0</v>
      </c>
      <c r="D13" s="183">
        <v>672.0</v>
      </c>
      <c r="E13" s="185">
        <v>672.0</v>
      </c>
      <c r="F13" s="362" t="s">
        <v>213</v>
      </c>
    </row>
    <row r="14" ht="11.25" customHeight="1">
      <c r="A14" s="87" t="s">
        <v>4235</v>
      </c>
      <c r="B14" s="65" t="s">
        <v>51</v>
      </c>
      <c r="C14" s="65">
        <v>13.0</v>
      </c>
      <c r="D14" s="183" t="s">
        <v>5150</v>
      </c>
      <c r="E14" s="185">
        <v>728.0</v>
      </c>
      <c r="F14" s="362" t="s">
        <v>232</v>
      </c>
    </row>
    <row r="15" ht="11.25" customHeight="1">
      <c r="A15" s="87" t="s">
        <v>4246</v>
      </c>
      <c r="B15" s="65" t="s">
        <v>51</v>
      </c>
      <c r="C15" s="65">
        <v>12.0</v>
      </c>
      <c r="D15" s="183">
        <f>C15*2*28</f>
        <v>672</v>
      </c>
      <c r="E15" s="185">
        <f>12*2*28</f>
        <v>672</v>
      </c>
      <c r="F15" s="362" t="s">
        <v>1180</v>
      </c>
    </row>
    <row r="16" ht="11.25" customHeight="1">
      <c r="A16" s="87" t="s">
        <v>3475</v>
      </c>
      <c r="B16" s="65" t="s">
        <v>51</v>
      </c>
      <c r="C16" s="65">
        <v>12.0</v>
      </c>
      <c r="D16" s="183">
        <v>56.0</v>
      </c>
      <c r="E16" s="185">
        <v>672.0</v>
      </c>
      <c r="F16" s="362" t="s">
        <v>321</v>
      </c>
    </row>
    <row r="17" ht="11.25" customHeight="1">
      <c r="A17" s="87" t="s">
        <v>332</v>
      </c>
      <c r="B17" s="65" t="s">
        <v>51</v>
      </c>
      <c r="C17" s="65">
        <v>12.0</v>
      </c>
      <c r="D17" s="183">
        <f t="shared" ref="D17:D18" si="1">C17*2*28</f>
        <v>672</v>
      </c>
      <c r="E17" s="185">
        <f t="shared" ref="E17:E18" si="2">D17</f>
        <v>672</v>
      </c>
      <c r="F17" s="362" t="s">
        <v>332</v>
      </c>
    </row>
    <row r="18" ht="11.25" customHeight="1">
      <c r="A18" s="87" t="s">
        <v>5132</v>
      </c>
      <c r="B18" s="65" t="s">
        <v>51</v>
      </c>
      <c r="C18" s="65">
        <v>12.0</v>
      </c>
      <c r="D18" s="183">
        <f t="shared" si="1"/>
        <v>672</v>
      </c>
      <c r="E18" s="185">
        <f t="shared" si="2"/>
        <v>672</v>
      </c>
      <c r="F18" s="362" t="s">
        <v>1333</v>
      </c>
    </row>
    <row r="19" ht="11.25" customHeight="1">
      <c r="A19" s="87" t="s">
        <v>5133</v>
      </c>
      <c r="B19" s="65" t="s">
        <v>51</v>
      </c>
      <c r="C19" s="65">
        <v>14.0</v>
      </c>
      <c r="D19" s="183">
        <v>784.0</v>
      </c>
      <c r="E19" s="185">
        <v>784.0</v>
      </c>
      <c r="F19" s="362" t="s">
        <v>340</v>
      </c>
    </row>
    <row r="20" ht="11.25" customHeight="1">
      <c r="A20" s="87" t="s">
        <v>5134</v>
      </c>
      <c r="B20" s="65" t="s">
        <v>889</v>
      </c>
      <c r="C20" s="65">
        <v>12.0</v>
      </c>
      <c r="D20" s="183">
        <v>672.0</v>
      </c>
      <c r="E20" s="185">
        <v>672.0</v>
      </c>
      <c r="F20" s="362" t="s">
        <v>5134</v>
      </c>
    </row>
    <row r="21" ht="11.25" customHeight="1">
      <c r="A21" s="87" t="s">
        <v>352</v>
      </c>
      <c r="B21" s="65" t="s">
        <v>51</v>
      </c>
      <c r="C21" s="65">
        <v>12.0</v>
      </c>
      <c r="D21" s="183">
        <v>714.0</v>
      </c>
      <c r="E21" s="185">
        <v>714.0</v>
      </c>
      <c r="F21" s="362" t="s">
        <v>352</v>
      </c>
    </row>
    <row r="22" ht="11.25" customHeight="1">
      <c r="A22" s="87" t="s">
        <v>1365</v>
      </c>
      <c r="B22" s="65" t="s">
        <v>51</v>
      </c>
      <c r="C22" s="65">
        <v>12.0</v>
      </c>
      <c r="D22" s="183">
        <f t="shared" ref="D22:D23" si="3">C22*2*28</f>
        <v>672</v>
      </c>
      <c r="E22" s="185">
        <f t="shared" ref="E22:E23" si="4">D22</f>
        <v>672</v>
      </c>
      <c r="F22" s="362" t="s">
        <v>1365</v>
      </c>
    </row>
    <row r="23" ht="11.25" customHeight="1">
      <c r="A23" s="87" t="s">
        <v>4272</v>
      </c>
      <c r="B23" s="65" t="s">
        <v>51</v>
      </c>
      <c r="C23" s="65">
        <v>7.0</v>
      </c>
      <c r="D23" s="183">
        <f t="shared" si="3"/>
        <v>392</v>
      </c>
      <c r="E23" s="185">
        <f t="shared" si="4"/>
        <v>392</v>
      </c>
      <c r="F23" s="362" t="s">
        <v>380</v>
      </c>
    </row>
    <row r="24" ht="11.25" customHeight="1">
      <c r="A24" s="87" t="s">
        <v>83</v>
      </c>
      <c r="B24" s="65" t="s">
        <v>51</v>
      </c>
      <c r="C24" s="65">
        <v>12.0</v>
      </c>
      <c r="D24" s="183" t="s">
        <v>5151</v>
      </c>
      <c r="E24" s="185">
        <v>672.0</v>
      </c>
      <c r="F24" s="362" t="s">
        <v>397</v>
      </c>
    </row>
    <row r="25" ht="11.25" customHeight="1">
      <c r="A25" s="87" t="s">
        <v>3480</v>
      </c>
      <c r="B25" s="65" t="s">
        <v>51</v>
      </c>
      <c r="C25" s="65">
        <v>10.0</v>
      </c>
      <c r="D25" s="183">
        <v>560.0</v>
      </c>
      <c r="E25" s="185">
        <v>560.0</v>
      </c>
      <c r="F25" s="362" t="s">
        <v>1419</v>
      </c>
    </row>
    <row r="26" ht="11.25" customHeight="1">
      <c r="A26" s="87" t="s">
        <v>4303</v>
      </c>
      <c r="B26" s="65" t="s">
        <v>51</v>
      </c>
      <c r="C26" s="65">
        <v>12.0</v>
      </c>
      <c r="D26" s="183">
        <v>672.0</v>
      </c>
      <c r="E26" s="185">
        <f>C26*2*28</f>
        <v>672</v>
      </c>
      <c r="F26" s="362" t="s">
        <v>409</v>
      </c>
    </row>
    <row r="27" ht="11.25" customHeight="1">
      <c r="A27" s="87" t="s">
        <v>5136</v>
      </c>
      <c r="B27" s="65" t="s">
        <v>1127</v>
      </c>
      <c r="C27" s="65" t="s">
        <v>5152</v>
      </c>
      <c r="D27" s="183">
        <v>700.0</v>
      </c>
      <c r="E27" s="185">
        <v>700.0</v>
      </c>
      <c r="F27" s="362" t="s">
        <v>429</v>
      </c>
    </row>
    <row r="28" ht="11.25" customHeight="1">
      <c r="A28" s="87" t="s">
        <v>3696</v>
      </c>
      <c r="B28" s="65" t="s">
        <v>51</v>
      </c>
      <c r="C28" s="65">
        <v>15.37</v>
      </c>
      <c r="D28" s="183">
        <v>860.0</v>
      </c>
      <c r="E28" s="185">
        <v>860.0</v>
      </c>
      <c r="F28" s="362" t="s">
        <v>3696</v>
      </c>
    </row>
    <row r="29" ht="11.25" customHeight="1">
      <c r="A29" s="87" t="s">
        <v>1474</v>
      </c>
      <c r="B29" s="247" t="s">
        <v>51</v>
      </c>
      <c r="C29" s="65" t="s">
        <v>5153</v>
      </c>
      <c r="D29" s="183">
        <v>560.0</v>
      </c>
      <c r="E29" s="185">
        <v>560.0</v>
      </c>
      <c r="F29" s="362" t="s">
        <v>1474</v>
      </c>
    </row>
    <row r="30" ht="11.25" customHeight="1">
      <c r="A30" s="87" t="s">
        <v>448</v>
      </c>
      <c r="B30" s="65" t="s">
        <v>51</v>
      </c>
      <c r="C30" s="65">
        <v>9.75</v>
      </c>
      <c r="D30" s="183">
        <v>546.0</v>
      </c>
      <c r="E30" s="185">
        <v>546.0</v>
      </c>
      <c r="F30" s="362" t="s">
        <v>448</v>
      </c>
    </row>
    <row r="31" ht="11.25" customHeight="1">
      <c r="A31" s="87" t="s">
        <v>4344</v>
      </c>
      <c r="B31" s="65" t="s">
        <v>51</v>
      </c>
      <c r="C31" s="65">
        <v>10.0</v>
      </c>
      <c r="D31" s="183">
        <f t="shared" ref="D31:D33" si="5">C31*2*28</f>
        <v>560</v>
      </c>
      <c r="E31" s="185">
        <f t="shared" ref="E31:E32" si="6">D31</f>
        <v>560</v>
      </c>
      <c r="F31" s="362" t="s">
        <v>464</v>
      </c>
    </row>
    <row r="32" ht="11.25" customHeight="1">
      <c r="A32" s="87" t="s">
        <v>474</v>
      </c>
      <c r="B32" s="65" t="s">
        <v>51</v>
      </c>
      <c r="C32" s="65">
        <v>10.0</v>
      </c>
      <c r="D32" s="183">
        <f t="shared" si="5"/>
        <v>560</v>
      </c>
      <c r="E32" s="185">
        <f t="shared" si="6"/>
        <v>560</v>
      </c>
      <c r="F32" s="362" t="s">
        <v>474</v>
      </c>
    </row>
    <row r="33" ht="11.25" customHeight="1">
      <c r="A33" s="87" t="s">
        <v>4942</v>
      </c>
      <c r="B33" s="65" t="s">
        <v>51</v>
      </c>
      <c r="C33" s="65">
        <v>11.5</v>
      </c>
      <c r="D33" s="183">
        <f t="shared" si="5"/>
        <v>644</v>
      </c>
      <c r="E33" s="185">
        <v>644.0</v>
      </c>
      <c r="F33" s="362" t="s">
        <v>526</v>
      </c>
    </row>
    <row r="34" ht="11.25" customHeight="1">
      <c r="A34" s="87" t="s">
        <v>5139</v>
      </c>
      <c r="B34" s="65" t="s">
        <v>51</v>
      </c>
      <c r="C34" s="110">
        <v>10.0</v>
      </c>
      <c r="D34" s="400" t="s">
        <v>5154</v>
      </c>
      <c r="E34" s="185">
        <v>560.0</v>
      </c>
      <c r="F34" s="362" t="s">
        <v>534</v>
      </c>
    </row>
    <row r="35" ht="11.25" customHeight="1">
      <c r="A35" s="87" t="s">
        <v>5141</v>
      </c>
      <c r="B35" s="65" t="s">
        <v>51</v>
      </c>
      <c r="C35" s="65">
        <v>13.25</v>
      </c>
      <c r="D35" s="183">
        <v>742.0</v>
      </c>
      <c r="E35" s="185">
        <v>742.0</v>
      </c>
      <c r="F35" s="362" t="s">
        <v>5143</v>
      </c>
    </row>
    <row r="36" ht="11.25" customHeight="1">
      <c r="A36" s="87" t="s">
        <v>5144</v>
      </c>
      <c r="B36" s="65" t="s">
        <v>51</v>
      </c>
      <c r="C36" s="65">
        <v>12.0</v>
      </c>
      <c r="D36" s="183">
        <v>672.0</v>
      </c>
      <c r="E36" s="185">
        <v>672.0</v>
      </c>
      <c r="F36" s="362" t="s">
        <v>2146</v>
      </c>
    </row>
    <row r="37" ht="11.25" customHeight="1">
      <c r="A37" s="87" t="s">
        <v>538</v>
      </c>
      <c r="B37" s="65" t="s">
        <v>51</v>
      </c>
      <c r="C37" s="65">
        <v>8.0</v>
      </c>
      <c r="D37" s="183" t="s">
        <v>5155</v>
      </c>
      <c r="E37" s="185">
        <v>448.0</v>
      </c>
      <c r="F37" s="362" t="s">
        <v>538</v>
      </c>
    </row>
    <row r="38" ht="11.25" customHeight="1">
      <c r="A38" s="87" t="s">
        <v>565</v>
      </c>
      <c r="B38" s="65" t="s">
        <v>51</v>
      </c>
      <c r="C38" s="65">
        <v>7.0</v>
      </c>
      <c r="D38" s="183">
        <v>392.0</v>
      </c>
      <c r="E38" s="185">
        <v>392.0</v>
      </c>
      <c r="F38" s="362" t="s">
        <v>565</v>
      </c>
    </row>
    <row r="39" ht="11.25" customHeight="1">
      <c r="A39" s="87" t="s">
        <v>614</v>
      </c>
      <c r="B39" s="65" t="s">
        <v>51</v>
      </c>
      <c r="C39" s="65">
        <v>7.0</v>
      </c>
      <c r="D39" s="183">
        <f>C39*2*28</f>
        <v>392</v>
      </c>
      <c r="E39" s="185">
        <f>C39*2*28</f>
        <v>392</v>
      </c>
      <c r="F39" s="362" t="s">
        <v>614</v>
      </c>
    </row>
    <row r="40" ht="11.25" customHeight="1">
      <c r="A40" s="87" t="s">
        <v>878</v>
      </c>
      <c r="B40" s="65" t="s">
        <v>559</v>
      </c>
      <c r="C40" s="65">
        <v>7.0</v>
      </c>
      <c r="D40" s="183">
        <v>392.0</v>
      </c>
      <c r="E40" s="185">
        <v>392.0</v>
      </c>
      <c r="F40" s="362" t="s">
        <v>701</v>
      </c>
    </row>
    <row r="41" ht="11.25" customHeight="1">
      <c r="A41" s="87" t="s">
        <v>731</v>
      </c>
      <c r="B41" s="247" t="s">
        <v>51</v>
      </c>
      <c r="C41" s="65" t="s">
        <v>5149</v>
      </c>
      <c r="D41" s="183">
        <v>672.0</v>
      </c>
      <c r="E41" s="185">
        <v>672.0</v>
      </c>
      <c r="F41" s="362" t="s">
        <v>731</v>
      </c>
    </row>
    <row r="42" ht="11.25" customHeight="1">
      <c r="A42" s="405" t="s">
        <v>5145</v>
      </c>
      <c r="B42" s="655" t="s">
        <v>51</v>
      </c>
      <c r="C42" s="656" t="s">
        <v>5156</v>
      </c>
      <c r="D42" s="657">
        <v>672.0</v>
      </c>
      <c r="E42" s="517">
        <f>D42</f>
        <v>672</v>
      </c>
      <c r="F42" s="362" t="s">
        <v>2927</v>
      </c>
    </row>
    <row r="43" ht="11.25" customHeight="1">
      <c r="A43" s="87" t="s">
        <v>4619</v>
      </c>
      <c r="B43" s="65" t="s">
        <v>2980</v>
      </c>
      <c r="C43" s="65">
        <v>12.0</v>
      </c>
      <c r="D43" s="183">
        <v>672.0</v>
      </c>
      <c r="E43" s="185">
        <v>672.0</v>
      </c>
      <c r="F43" s="362" t="s">
        <v>2984</v>
      </c>
    </row>
    <row r="44" ht="11.25" customHeight="1">
      <c r="A44" s="398" t="s">
        <v>885</v>
      </c>
      <c r="B44" s="110" t="s">
        <v>51</v>
      </c>
      <c r="C44" s="110">
        <v>10.0</v>
      </c>
      <c r="D44" s="400">
        <v>560.0</v>
      </c>
      <c r="E44" s="423">
        <f>D44</f>
        <v>560</v>
      </c>
      <c r="F44" s="362" t="s">
        <v>747</v>
      </c>
    </row>
    <row r="45" ht="11.25" customHeight="1">
      <c r="A45" s="398" t="s">
        <v>893</v>
      </c>
      <c r="B45" s="110" t="s">
        <v>51</v>
      </c>
      <c r="C45" s="110">
        <v>9.0</v>
      </c>
      <c r="D45" s="400">
        <v>504.0</v>
      </c>
      <c r="E45" s="423">
        <v>504.0</v>
      </c>
      <c r="F45" s="362" t="s">
        <v>756</v>
      </c>
    </row>
    <row r="46" ht="11.25" customHeight="1">
      <c r="A46" s="87" t="s">
        <v>764</v>
      </c>
      <c r="B46" s="65" t="s">
        <v>51</v>
      </c>
      <c r="C46" s="65" t="s">
        <v>5157</v>
      </c>
      <c r="D46" s="183">
        <v>504.0</v>
      </c>
      <c r="E46" s="185">
        <v>504.0</v>
      </c>
      <c r="F46" s="362" t="s">
        <v>764</v>
      </c>
    </row>
    <row r="47" ht="11.25" customHeight="1">
      <c r="A47" s="87"/>
      <c r="B47" s="65"/>
      <c r="C47" s="65"/>
      <c r="D47" s="183"/>
      <c r="E47" s="254"/>
      <c r="F47" s="362"/>
    </row>
    <row r="48" ht="11.25" customHeight="1">
      <c r="A48" s="87"/>
      <c r="B48" s="65"/>
      <c r="C48" s="65"/>
      <c r="D48" s="69"/>
      <c r="E48" s="254"/>
      <c r="F48" s="362"/>
    </row>
    <row r="49" ht="11.25" customHeight="1">
      <c r="A49" s="87"/>
      <c r="B49" s="65"/>
      <c r="C49" s="65"/>
      <c r="D49" s="183"/>
      <c r="E49" s="254"/>
      <c r="F49" s="362"/>
    </row>
    <row r="50" ht="11.25" customHeight="1">
      <c r="A50" s="87"/>
      <c r="B50" s="65"/>
      <c r="C50" s="65"/>
      <c r="D50" s="183"/>
      <c r="E50" s="254"/>
      <c r="F50" s="362"/>
    </row>
    <row r="51" ht="11.25" customHeight="1">
      <c r="A51" s="87"/>
      <c r="B51" s="65"/>
      <c r="C51" s="65"/>
      <c r="D51" s="183"/>
      <c r="E51" s="254"/>
      <c r="F51" s="362"/>
    </row>
    <row r="52" ht="11.25" customHeight="1">
      <c r="A52" s="87"/>
      <c r="B52" s="65"/>
      <c r="C52" s="65"/>
      <c r="D52" s="183"/>
      <c r="E52" s="254"/>
      <c r="F52" s="362"/>
    </row>
    <row r="53" ht="11.25" customHeight="1">
      <c r="A53" s="87"/>
      <c r="B53" s="65"/>
      <c r="C53" s="65"/>
      <c r="D53" s="183"/>
      <c r="E53" s="254"/>
      <c r="F53" s="362"/>
    </row>
    <row r="54" ht="11.25" customHeight="1">
      <c r="A54" s="87"/>
      <c r="B54" s="65"/>
      <c r="C54" s="65"/>
      <c r="D54" s="183"/>
      <c r="E54" s="254"/>
      <c r="F54" s="362"/>
    </row>
    <row r="55" ht="11.25" customHeight="1">
      <c r="A55" s="87"/>
      <c r="B55" s="87"/>
      <c r="C55" s="65"/>
      <c r="D55" s="69"/>
      <c r="E55" s="254"/>
      <c r="F55" s="362"/>
    </row>
    <row r="56" ht="11.25" customHeight="1">
      <c r="A56" s="87"/>
      <c r="B56" s="87"/>
      <c r="C56" s="65"/>
      <c r="D56" s="69"/>
      <c r="E56" s="254"/>
      <c r="F56" s="362"/>
    </row>
    <row r="57" ht="11.25" customHeight="1">
      <c r="A57" s="87"/>
      <c r="B57" s="110"/>
      <c r="C57" s="110"/>
      <c r="D57" s="183"/>
      <c r="E57" s="254"/>
      <c r="F57" s="362"/>
    </row>
    <row r="58" ht="11.25" customHeight="1">
      <c r="A58" s="87"/>
      <c r="B58" s="87"/>
      <c r="C58" s="65"/>
      <c r="D58" s="69"/>
      <c r="E58" s="254"/>
      <c r="F58" s="624"/>
    </row>
    <row r="59" ht="11.25" customHeight="1">
      <c r="A59" s="67"/>
      <c r="B59" s="87"/>
      <c r="C59" s="65"/>
      <c r="D59" s="69"/>
      <c r="E59" s="254"/>
      <c r="F59" s="624"/>
    </row>
    <row r="60" ht="15.75" customHeight="1">
      <c r="A60" s="54"/>
      <c r="B60" s="618"/>
      <c r="C60" s="618"/>
      <c r="D60" s="619"/>
      <c r="E60" s="619">
        <f>SUM(E9:E59)</f>
        <v>23274</v>
      </c>
    </row>
    <row r="61" ht="15.75" customHeight="1">
      <c r="A61" s="40"/>
      <c r="B61" s="40"/>
      <c r="C61" s="41"/>
      <c r="D61" s="41"/>
      <c r="E61" s="41"/>
      <c r="F61" s="1"/>
      <c r="G61" s="1"/>
      <c r="H61" s="1"/>
    </row>
    <row r="62" ht="14.25" customHeight="1">
      <c r="A62" s="172" t="s">
        <v>819</v>
      </c>
      <c r="B62" s="173"/>
      <c r="C62" s="173"/>
      <c r="D62" s="173"/>
      <c r="E62" s="173"/>
      <c r="F62" s="3"/>
      <c r="G62" s="3"/>
      <c r="H62" s="3"/>
      <c r="I62" s="40"/>
      <c r="J62" s="40"/>
      <c r="K62" s="40"/>
      <c r="L62" s="40"/>
      <c r="M62" s="40"/>
      <c r="N62" s="40"/>
      <c r="O62" s="40"/>
      <c r="P62" s="40"/>
      <c r="Q62" s="40"/>
      <c r="R62" s="40"/>
      <c r="S62" s="40"/>
      <c r="T62" s="40"/>
      <c r="U62" s="40"/>
      <c r="V62" s="40"/>
      <c r="W62" s="40"/>
      <c r="X62" s="40"/>
      <c r="Y62" s="40"/>
    </row>
    <row r="63" ht="15.75" customHeight="1">
      <c r="A63" s="40"/>
      <c r="B63" s="40"/>
      <c r="C63" s="41"/>
      <c r="D63" s="41"/>
      <c r="E63" s="1"/>
      <c r="F63" s="1"/>
      <c r="G63" s="1"/>
      <c r="H63" s="1"/>
    </row>
    <row r="64" ht="15.75" customHeight="1">
      <c r="A64" s="40"/>
      <c r="B64" s="40"/>
      <c r="C64" s="41"/>
      <c r="D64" s="41"/>
      <c r="E64" s="41"/>
      <c r="F64" s="1"/>
      <c r="G64" s="1"/>
      <c r="H64" s="1"/>
    </row>
    <row r="65" ht="15.75" customHeight="1">
      <c r="A65" s="40"/>
      <c r="B65" s="40"/>
      <c r="C65" s="41"/>
      <c r="D65" s="41"/>
      <c r="E65" s="1"/>
      <c r="F65" s="1"/>
      <c r="G65" s="1"/>
      <c r="H65" s="1"/>
    </row>
    <row r="66" ht="15.75" customHeight="1">
      <c r="A66" s="40"/>
      <c r="B66" s="40"/>
      <c r="C66" s="41"/>
      <c r="D66" s="41"/>
      <c r="E66" s="41"/>
      <c r="F66" s="1"/>
      <c r="G66" s="1"/>
      <c r="H66" s="1"/>
    </row>
    <row r="67" ht="15.75" customHeight="1">
      <c r="A67" s="40"/>
      <c r="B67" s="40"/>
      <c r="C67" s="41"/>
      <c r="D67" s="41"/>
      <c r="E67" s="41"/>
      <c r="F67" s="1"/>
      <c r="G67" s="1"/>
      <c r="H67" s="1"/>
    </row>
    <row r="68" ht="15.75" customHeight="1">
      <c r="A68" s="40"/>
      <c r="B68" s="40"/>
      <c r="C68" s="41"/>
      <c r="D68" s="41"/>
      <c r="E68" s="41"/>
      <c r="F68" s="1"/>
      <c r="G68" s="1"/>
      <c r="H68" s="1"/>
    </row>
    <row r="69" ht="15.75" customHeight="1">
      <c r="A69" s="40"/>
      <c r="B69" s="40"/>
      <c r="C69" s="41"/>
      <c r="D69" s="41"/>
      <c r="E69" s="41"/>
      <c r="F69" s="1"/>
      <c r="G69" s="1"/>
      <c r="H69" s="1"/>
    </row>
    <row r="70" ht="15.75" customHeight="1">
      <c r="A70" s="40"/>
      <c r="B70" s="40"/>
      <c r="C70" s="41"/>
      <c r="D70" s="41"/>
      <c r="E70" s="41"/>
      <c r="F70" s="1"/>
      <c r="G70" s="1"/>
      <c r="H70" s="1"/>
    </row>
    <row r="71" ht="15.75" customHeight="1">
      <c r="A71" s="40"/>
      <c r="B71" s="40"/>
      <c r="C71" s="41"/>
      <c r="D71" s="41"/>
      <c r="E71" s="41"/>
      <c r="F71" s="1"/>
      <c r="G71" s="1"/>
      <c r="H71" s="1"/>
    </row>
    <row r="72" ht="15.75" customHeight="1">
      <c r="A72" s="40"/>
      <c r="B72" s="40"/>
      <c r="C72" s="41"/>
      <c r="D72" s="41"/>
      <c r="E72" s="41"/>
      <c r="F72" s="1"/>
      <c r="G72" s="1"/>
      <c r="H72" s="1"/>
    </row>
    <row r="73" ht="15.75" customHeight="1">
      <c r="A73" s="40"/>
      <c r="B73" s="40"/>
      <c r="C73" s="41"/>
      <c r="D73" s="41"/>
      <c r="E73" s="41"/>
      <c r="F73" s="1"/>
      <c r="G73" s="1"/>
      <c r="H73" s="1"/>
    </row>
    <row r="74" ht="15.75" customHeight="1">
      <c r="A74" s="40"/>
      <c r="B74" s="40"/>
      <c r="C74" s="41"/>
      <c r="D74" s="41"/>
      <c r="E74" s="41"/>
      <c r="F74" s="1"/>
      <c r="G74" s="1"/>
      <c r="H74" s="1"/>
    </row>
    <row r="75" ht="15.75" customHeight="1">
      <c r="A75" s="40"/>
      <c r="B75" s="40"/>
      <c r="C75" s="41"/>
      <c r="D75" s="41"/>
      <c r="E75" s="41"/>
      <c r="F75" s="1"/>
      <c r="G75" s="1"/>
      <c r="H75" s="1"/>
    </row>
    <row r="76" ht="15.75" customHeight="1">
      <c r="A76" s="40"/>
      <c r="B76" s="40"/>
      <c r="C76" s="41"/>
      <c r="D76" s="41"/>
      <c r="E76" s="41"/>
      <c r="F76" s="1"/>
      <c r="G76" s="1"/>
      <c r="H76" s="1"/>
    </row>
    <row r="77" ht="15.75" customHeight="1">
      <c r="A77" s="40"/>
      <c r="B77" s="40"/>
      <c r="C77" s="41"/>
      <c r="D77" s="41"/>
      <c r="E77" s="41"/>
      <c r="F77" s="1"/>
      <c r="G77" s="1"/>
      <c r="H77" s="1"/>
    </row>
    <row r="78" ht="15.75" customHeight="1">
      <c r="A78" s="40"/>
      <c r="B78" s="40"/>
      <c r="C78" s="41"/>
      <c r="D78" s="41"/>
      <c r="E78" s="41"/>
      <c r="F78" s="1"/>
      <c r="G78" s="1"/>
      <c r="H78" s="1"/>
    </row>
    <row r="79" ht="15.75" customHeight="1">
      <c r="A79" s="40"/>
      <c r="B79" s="40"/>
      <c r="C79" s="41"/>
      <c r="D79" s="41"/>
      <c r="E79" s="41"/>
      <c r="F79" s="1"/>
      <c r="G79" s="1"/>
      <c r="H79" s="1"/>
    </row>
    <row r="80" ht="15.75" customHeight="1">
      <c r="A80" s="40"/>
      <c r="B80" s="40"/>
      <c r="C80" s="41"/>
      <c r="D80" s="41"/>
      <c r="E80" s="41"/>
      <c r="F80" s="1"/>
      <c r="G80" s="1"/>
      <c r="H80" s="1"/>
    </row>
    <row r="81" ht="15.75" customHeight="1">
      <c r="A81" s="40"/>
      <c r="B81" s="40"/>
      <c r="C81" s="41"/>
      <c r="D81" s="41"/>
      <c r="E81" s="41"/>
      <c r="F81" s="1"/>
      <c r="G81" s="1"/>
      <c r="H81" s="1"/>
    </row>
    <row r="82" ht="15.75" customHeight="1">
      <c r="A82" s="40"/>
      <c r="B82" s="40"/>
      <c r="C82" s="41"/>
      <c r="D82" s="41"/>
      <c r="E82" s="41"/>
      <c r="F82" s="1"/>
      <c r="G82" s="1"/>
      <c r="H82" s="1"/>
    </row>
    <row r="83" ht="15.75" customHeight="1">
      <c r="A83" s="40"/>
      <c r="B83" s="40"/>
      <c r="C83" s="41"/>
      <c r="D83" s="41"/>
      <c r="E83" s="41"/>
      <c r="F83" s="1"/>
      <c r="G83" s="1"/>
      <c r="H83" s="1"/>
    </row>
    <row r="84" ht="15.75" customHeight="1">
      <c r="A84" s="40"/>
      <c r="B84" s="40"/>
      <c r="C84" s="41"/>
      <c r="D84" s="41"/>
      <c r="E84" s="41"/>
      <c r="F84" s="1"/>
      <c r="G84" s="1"/>
      <c r="H84" s="1"/>
    </row>
    <row r="85" ht="15.75" customHeight="1">
      <c r="A85" s="40"/>
      <c r="B85" s="40"/>
      <c r="C85" s="41"/>
      <c r="D85" s="41"/>
      <c r="E85" s="41"/>
      <c r="F85" s="1"/>
      <c r="G85" s="1"/>
      <c r="H85" s="1"/>
    </row>
    <row r="86" ht="15.75" customHeight="1">
      <c r="A86" s="40"/>
      <c r="B86" s="40"/>
      <c r="C86" s="41"/>
      <c r="D86" s="41"/>
      <c r="E86" s="41"/>
      <c r="F86" s="1"/>
      <c r="G86" s="1"/>
      <c r="H86" s="1"/>
    </row>
    <row r="87" ht="15.75" customHeight="1">
      <c r="A87" s="40"/>
      <c r="B87" s="40"/>
      <c r="C87" s="41"/>
      <c r="D87" s="41"/>
      <c r="E87" s="41"/>
      <c r="F87" s="1"/>
      <c r="G87" s="1"/>
      <c r="H87" s="1"/>
    </row>
    <row r="88" ht="15.75" customHeight="1">
      <c r="A88" s="40"/>
      <c r="B88" s="40"/>
      <c r="C88" s="41"/>
      <c r="D88" s="41"/>
      <c r="E88" s="41"/>
      <c r="F88" s="1"/>
      <c r="G88" s="1"/>
      <c r="H88" s="1"/>
    </row>
    <row r="89" ht="15.75" customHeight="1">
      <c r="A89" s="40"/>
      <c r="B89" s="40"/>
      <c r="C89" s="41"/>
      <c r="D89" s="41"/>
      <c r="E89" s="41"/>
      <c r="F89" s="1"/>
      <c r="G89" s="1"/>
      <c r="H89" s="1"/>
    </row>
    <row r="90" ht="15.75" customHeight="1">
      <c r="A90" s="40"/>
      <c r="B90" s="40"/>
      <c r="C90" s="41"/>
      <c r="D90" s="41"/>
      <c r="E90" s="41"/>
      <c r="F90" s="1"/>
      <c r="G90" s="1"/>
      <c r="H90" s="1"/>
    </row>
    <row r="91" ht="15.75" customHeight="1">
      <c r="A91" s="40"/>
      <c r="B91" s="40"/>
      <c r="C91" s="41"/>
      <c r="D91" s="41"/>
      <c r="E91" s="41"/>
      <c r="F91" s="1"/>
      <c r="G91" s="1"/>
      <c r="H91" s="1"/>
    </row>
    <row r="92" ht="15.75" customHeight="1">
      <c r="A92" s="40"/>
      <c r="B92" s="40"/>
      <c r="C92" s="41"/>
      <c r="D92" s="41"/>
      <c r="E92" s="41"/>
      <c r="F92" s="1"/>
      <c r="G92" s="1"/>
      <c r="H92" s="1"/>
    </row>
    <row r="93" ht="15.75" customHeight="1">
      <c r="A93" s="40"/>
      <c r="B93" s="40"/>
      <c r="C93" s="41"/>
      <c r="D93" s="41"/>
      <c r="E93" s="41"/>
      <c r="F93" s="1"/>
      <c r="G93" s="1"/>
      <c r="H93" s="1"/>
    </row>
    <row r="94" ht="15.75" customHeight="1">
      <c r="A94" s="40"/>
      <c r="B94" s="40"/>
      <c r="C94" s="41"/>
      <c r="D94" s="41"/>
      <c r="E94" s="41"/>
      <c r="F94" s="1"/>
      <c r="G94" s="1"/>
      <c r="H94" s="1"/>
    </row>
    <row r="95" ht="15.75" customHeight="1">
      <c r="A95" s="40"/>
      <c r="B95" s="40"/>
      <c r="C95" s="41"/>
      <c r="D95" s="41"/>
      <c r="E95" s="41"/>
      <c r="F95" s="1"/>
      <c r="G95" s="1"/>
      <c r="H95" s="1"/>
    </row>
    <row r="96" ht="15.75" customHeight="1">
      <c r="A96" s="40"/>
      <c r="B96" s="40"/>
      <c r="C96" s="41"/>
      <c r="D96" s="41"/>
      <c r="E96" s="41"/>
      <c r="F96" s="1"/>
      <c r="G96" s="1"/>
      <c r="H96" s="1"/>
    </row>
    <row r="97" ht="15.75" customHeight="1">
      <c r="A97" s="40"/>
      <c r="B97" s="40"/>
      <c r="C97" s="41"/>
      <c r="D97" s="41"/>
      <c r="E97" s="41"/>
      <c r="F97" s="1"/>
      <c r="G97" s="1"/>
      <c r="H97" s="1"/>
    </row>
    <row r="98" ht="15.75" customHeight="1">
      <c r="A98" s="40"/>
      <c r="B98" s="40"/>
      <c r="C98" s="41"/>
      <c r="D98" s="41"/>
      <c r="E98" s="41"/>
      <c r="F98" s="1"/>
      <c r="G98" s="1"/>
      <c r="H98" s="1"/>
    </row>
    <row r="99" ht="15.75" customHeight="1">
      <c r="A99" s="40"/>
      <c r="B99" s="40"/>
      <c r="C99" s="41"/>
      <c r="D99" s="41"/>
      <c r="E99" s="41"/>
      <c r="F99" s="1"/>
      <c r="G99" s="1"/>
      <c r="H99" s="1"/>
    </row>
    <row r="100" ht="15.75" customHeight="1">
      <c r="A100" s="40"/>
      <c r="B100" s="40"/>
      <c r="C100" s="41"/>
      <c r="D100" s="41"/>
      <c r="E100" s="41"/>
      <c r="F100" s="1"/>
      <c r="G100" s="1"/>
      <c r="H100" s="1"/>
    </row>
    <row r="101" ht="15.75" customHeight="1">
      <c r="A101" s="40"/>
      <c r="B101" s="40"/>
      <c r="C101" s="41"/>
      <c r="D101" s="41"/>
      <c r="E101" s="41"/>
      <c r="F101" s="1"/>
      <c r="G101" s="1"/>
      <c r="H101" s="1"/>
    </row>
    <row r="102" ht="15.75" customHeight="1">
      <c r="A102" s="40"/>
      <c r="B102" s="40"/>
      <c r="C102" s="41"/>
      <c r="D102" s="41"/>
      <c r="E102" s="41"/>
      <c r="F102" s="1"/>
      <c r="G102" s="1"/>
      <c r="H102" s="1"/>
    </row>
    <row r="103" ht="15.75" customHeight="1">
      <c r="A103" s="40"/>
      <c r="B103" s="40"/>
      <c r="C103" s="41"/>
      <c r="D103" s="41"/>
      <c r="E103" s="41"/>
      <c r="F103" s="1"/>
      <c r="G103" s="1"/>
      <c r="H103" s="1"/>
    </row>
    <row r="104" ht="15.75" customHeight="1">
      <c r="A104" s="40"/>
      <c r="B104" s="40"/>
      <c r="C104" s="41"/>
      <c r="D104" s="41"/>
      <c r="E104" s="41"/>
      <c r="F104" s="1"/>
      <c r="G104" s="1"/>
      <c r="H104" s="1"/>
    </row>
    <row r="105" ht="15.75" customHeight="1">
      <c r="A105" s="40"/>
      <c r="B105" s="40"/>
      <c r="C105" s="41"/>
      <c r="D105" s="41"/>
      <c r="E105" s="41"/>
      <c r="F105" s="1"/>
      <c r="G105" s="1"/>
      <c r="H105" s="1"/>
    </row>
    <row r="106" ht="15.75" customHeight="1">
      <c r="A106" s="40"/>
      <c r="B106" s="40"/>
      <c r="C106" s="41"/>
      <c r="D106" s="41"/>
      <c r="E106" s="41"/>
      <c r="F106" s="1"/>
      <c r="G106" s="1"/>
      <c r="H106" s="1"/>
    </row>
    <row r="107" ht="15.75" customHeight="1">
      <c r="A107" s="40"/>
      <c r="B107" s="40"/>
      <c r="C107" s="41"/>
      <c r="D107" s="41"/>
      <c r="E107" s="41"/>
      <c r="F107" s="1"/>
      <c r="G107" s="1"/>
      <c r="H107" s="1"/>
    </row>
    <row r="108" ht="15.75" customHeight="1">
      <c r="A108" s="40"/>
      <c r="B108" s="40"/>
      <c r="C108" s="41"/>
      <c r="D108" s="41"/>
      <c r="E108" s="41"/>
      <c r="F108" s="1"/>
      <c r="G108" s="1"/>
      <c r="H108" s="1"/>
    </row>
    <row r="109" ht="15.75" customHeight="1">
      <c r="A109" s="40"/>
      <c r="B109" s="40"/>
      <c r="C109" s="41"/>
      <c r="D109" s="41"/>
      <c r="E109" s="41"/>
      <c r="F109" s="1"/>
      <c r="G109" s="1"/>
      <c r="H109" s="1"/>
    </row>
    <row r="110" ht="15.75" customHeight="1">
      <c r="A110" s="40"/>
      <c r="B110" s="40"/>
      <c r="C110" s="41"/>
      <c r="D110" s="41"/>
      <c r="E110" s="41"/>
      <c r="F110" s="1"/>
      <c r="G110" s="1"/>
      <c r="H110" s="1"/>
    </row>
    <row r="111" ht="15.75" customHeight="1">
      <c r="A111" s="40"/>
      <c r="B111" s="40"/>
      <c r="C111" s="41"/>
      <c r="D111" s="41"/>
      <c r="E111" s="41"/>
      <c r="F111" s="1"/>
      <c r="G111" s="1"/>
      <c r="H111" s="1"/>
    </row>
    <row r="112" ht="15.75" customHeight="1">
      <c r="A112" s="40"/>
      <c r="B112" s="40"/>
      <c r="C112" s="41"/>
      <c r="D112" s="41"/>
      <c r="E112" s="41"/>
      <c r="F112" s="1"/>
      <c r="G112" s="1"/>
      <c r="H112" s="1"/>
    </row>
    <row r="113" ht="15.75" customHeight="1">
      <c r="A113" s="40"/>
      <c r="B113" s="40"/>
      <c r="C113" s="41"/>
      <c r="D113" s="41"/>
      <c r="E113" s="41"/>
      <c r="F113" s="1"/>
      <c r="G113" s="1"/>
      <c r="H113" s="1"/>
    </row>
    <row r="114" ht="15.75" customHeight="1">
      <c r="A114" s="40"/>
      <c r="B114" s="40"/>
      <c r="C114" s="41"/>
      <c r="D114" s="41"/>
      <c r="E114" s="41"/>
      <c r="F114" s="1"/>
      <c r="G114" s="1"/>
      <c r="H114" s="1"/>
    </row>
    <row r="115" ht="15.75" customHeight="1">
      <c r="A115" s="40"/>
      <c r="B115" s="40"/>
      <c r="C115" s="41"/>
      <c r="D115" s="41"/>
      <c r="E115" s="41"/>
      <c r="F115" s="1"/>
      <c r="G115" s="1"/>
      <c r="H115" s="1"/>
    </row>
    <row r="116" ht="15.75" customHeight="1">
      <c r="A116" s="40"/>
      <c r="B116" s="40"/>
      <c r="C116" s="41"/>
      <c r="D116" s="41"/>
      <c r="E116" s="41"/>
      <c r="F116" s="1"/>
      <c r="G116" s="1"/>
      <c r="H116" s="1"/>
    </row>
    <row r="117" ht="15.75" customHeight="1">
      <c r="A117" s="40"/>
      <c r="B117" s="40"/>
      <c r="C117" s="41"/>
      <c r="D117" s="41"/>
      <c r="E117" s="41"/>
      <c r="F117" s="1"/>
      <c r="G117" s="1"/>
      <c r="H117" s="1"/>
    </row>
    <row r="118" ht="15.75" customHeight="1">
      <c r="A118" s="40"/>
      <c r="B118" s="40"/>
      <c r="C118" s="41"/>
      <c r="D118" s="41"/>
      <c r="E118" s="41"/>
      <c r="F118" s="1"/>
      <c r="G118" s="1"/>
      <c r="H118" s="1"/>
    </row>
    <row r="119" ht="15.75" customHeight="1">
      <c r="A119" s="40"/>
      <c r="B119" s="40"/>
      <c r="C119" s="41"/>
      <c r="D119" s="41"/>
      <c r="E119" s="41"/>
      <c r="F119" s="1"/>
      <c r="G119" s="1"/>
      <c r="H119" s="1"/>
    </row>
    <row r="120" ht="15.75" customHeight="1">
      <c r="A120" s="40"/>
      <c r="B120" s="40"/>
      <c r="C120" s="41"/>
      <c r="D120" s="41"/>
      <c r="E120" s="41"/>
      <c r="F120" s="1"/>
      <c r="G120" s="1"/>
      <c r="H120" s="1"/>
    </row>
    <row r="121" ht="15.75" customHeight="1">
      <c r="A121" s="40"/>
      <c r="B121" s="40"/>
      <c r="C121" s="41"/>
      <c r="D121" s="41"/>
      <c r="E121" s="41"/>
      <c r="F121" s="1"/>
      <c r="G121" s="1"/>
      <c r="H121" s="1"/>
    </row>
    <row r="122" ht="15.75" customHeight="1">
      <c r="A122" s="40"/>
      <c r="B122" s="40"/>
      <c r="C122" s="41"/>
      <c r="D122" s="41"/>
      <c r="E122" s="41"/>
      <c r="F122" s="1"/>
      <c r="G122" s="1"/>
      <c r="H122" s="1"/>
    </row>
    <row r="123" ht="15.75" customHeight="1">
      <c r="A123" s="40"/>
      <c r="B123" s="40"/>
      <c r="C123" s="41"/>
      <c r="D123" s="41"/>
      <c r="E123" s="41"/>
      <c r="F123" s="1"/>
      <c r="G123" s="1"/>
      <c r="H123" s="1"/>
    </row>
    <row r="124" ht="15.75" customHeight="1">
      <c r="A124" s="40"/>
      <c r="B124" s="40"/>
      <c r="C124" s="41"/>
      <c r="D124" s="41"/>
      <c r="E124" s="41"/>
      <c r="F124" s="1"/>
      <c r="G124" s="1"/>
      <c r="H124" s="1"/>
    </row>
    <row r="125" ht="15.75" customHeight="1">
      <c r="A125" s="40"/>
      <c r="B125" s="40"/>
      <c r="C125" s="41"/>
      <c r="D125" s="41"/>
      <c r="E125" s="41"/>
      <c r="F125" s="1"/>
      <c r="G125" s="1"/>
      <c r="H125" s="1"/>
    </row>
    <row r="126" ht="15.75" customHeight="1">
      <c r="A126" s="40"/>
      <c r="B126" s="40"/>
      <c r="C126" s="41"/>
      <c r="D126" s="41"/>
      <c r="E126" s="41"/>
      <c r="F126" s="1"/>
      <c r="G126" s="1"/>
      <c r="H126" s="1"/>
    </row>
    <row r="127" ht="15.75" customHeight="1">
      <c r="A127" s="40"/>
      <c r="B127" s="40"/>
      <c r="C127" s="41"/>
      <c r="D127" s="41"/>
      <c r="E127" s="41"/>
      <c r="F127" s="1"/>
      <c r="G127" s="1"/>
      <c r="H127" s="1"/>
    </row>
    <row r="128" ht="15.75" customHeight="1">
      <c r="A128" s="40"/>
      <c r="B128" s="40"/>
      <c r="C128" s="41"/>
      <c r="D128" s="41"/>
      <c r="E128" s="41"/>
      <c r="F128" s="1"/>
      <c r="G128" s="1"/>
      <c r="H128" s="1"/>
    </row>
    <row r="129" ht="15.75" customHeight="1">
      <c r="A129" s="40"/>
      <c r="B129" s="40"/>
      <c r="C129" s="41"/>
      <c r="D129" s="41"/>
      <c r="E129" s="41"/>
      <c r="F129" s="1"/>
      <c r="G129" s="1"/>
      <c r="H129" s="1"/>
    </row>
    <row r="130" ht="15.75" customHeight="1">
      <c r="A130" s="40"/>
      <c r="B130" s="40"/>
      <c r="C130" s="41"/>
      <c r="D130" s="41"/>
      <c r="E130" s="41"/>
      <c r="F130" s="1"/>
      <c r="G130" s="1"/>
      <c r="H130" s="1"/>
    </row>
    <row r="131" ht="15.75" customHeight="1">
      <c r="A131" s="40"/>
      <c r="B131" s="40"/>
      <c r="C131" s="41"/>
      <c r="D131" s="41"/>
      <c r="E131" s="41"/>
      <c r="F131" s="1"/>
      <c r="G131" s="1"/>
      <c r="H131" s="1"/>
    </row>
    <row r="132" ht="15.75" customHeight="1">
      <c r="A132" s="40"/>
      <c r="B132" s="40"/>
      <c r="C132" s="41"/>
      <c r="D132" s="41"/>
      <c r="E132" s="41"/>
      <c r="F132" s="1"/>
      <c r="G132" s="1"/>
      <c r="H132" s="1"/>
    </row>
    <row r="133" ht="15.75" customHeight="1">
      <c r="A133" s="40"/>
      <c r="B133" s="40"/>
      <c r="C133" s="41"/>
      <c r="D133" s="41"/>
      <c r="E133" s="41"/>
      <c r="F133" s="1"/>
      <c r="G133" s="1"/>
      <c r="H133" s="1"/>
    </row>
    <row r="134" ht="15.75" customHeight="1">
      <c r="A134" s="40"/>
      <c r="B134" s="40"/>
      <c r="C134" s="41"/>
      <c r="D134" s="41"/>
      <c r="E134" s="41"/>
      <c r="F134" s="1"/>
      <c r="G134" s="1"/>
      <c r="H134" s="1"/>
    </row>
    <row r="135" ht="15.75" customHeight="1">
      <c r="A135" s="40"/>
      <c r="B135" s="40"/>
      <c r="C135" s="41"/>
      <c r="D135" s="41"/>
      <c r="E135" s="41"/>
      <c r="F135" s="1"/>
      <c r="G135" s="1"/>
      <c r="H135" s="1"/>
    </row>
    <row r="136" ht="15.75" customHeight="1">
      <c r="A136" s="40"/>
      <c r="B136" s="40"/>
      <c r="C136" s="41"/>
      <c r="D136" s="41"/>
      <c r="E136" s="41"/>
      <c r="F136" s="1"/>
      <c r="G136" s="1"/>
      <c r="H136" s="1"/>
    </row>
    <row r="137" ht="15.75" customHeight="1">
      <c r="A137" s="40"/>
      <c r="B137" s="40"/>
      <c r="C137" s="41"/>
      <c r="D137" s="41"/>
      <c r="E137" s="41"/>
      <c r="F137" s="1"/>
      <c r="G137" s="1"/>
      <c r="H137" s="1"/>
    </row>
    <row r="138" ht="15.75" customHeight="1">
      <c r="A138" s="40"/>
      <c r="B138" s="40"/>
      <c r="C138" s="41"/>
      <c r="D138" s="41"/>
      <c r="E138" s="41"/>
      <c r="F138" s="1"/>
      <c r="G138" s="1"/>
      <c r="H138" s="1"/>
    </row>
    <row r="139" ht="15.75" customHeight="1">
      <c r="A139" s="40"/>
      <c r="B139" s="40"/>
      <c r="C139" s="41"/>
      <c r="D139" s="41"/>
      <c r="E139" s="41"/>
      <c r="F139" s="1"/>
      <c r="G139" s="1"/>
      <c r="H139" s="1"/>
    </row>
    <row r="140" ht="15.75" customHeight="1">
      <c r="A140" s="40"/>
      <c r="B140" s="40"/>
      <c r="C140" s="41"/>
      <c r="D140" s="41"/>
      <c r="E140" s="41"/>
      <c r="F140" s="1"/>
      <c r="G140" s="1"/>
      <c r="H140" s="1"/>
    </row>
    <row r="141" ht="15.75" customHeight="1">
      <c r="A141" s="40"/>
      <c r="B141" s="40"/>
      <c r="C141" s="41"/>
      <c r="D141" s="41"/>
      <c r="E141" s="41"/>
      <c r="F141" s="1"/>
      <c r="G141" s="1"/>
      <c r="H141" s="1"/>
    </row>
    <row r="142" ht="15.75" customHeight="1">
      <c r="A142" s="40"/>
      <c r="B142" s="40"/>
      <c r="C142" s="41"/>
      <c r="D142" s="41"/>
      <c r="E142" s="41"/>
      <c r="F142" s="1"/>
      <c r="G142" s="1"/>
      <c r="H142" s="1"/>
    </row>
    <row r="143" ht="15.75" customHeight="1">
      <c r="A143" s="40"/>
      <c r="B143" s="40"/>
      <c r="C143" s="41"/>
      <c r="D143" s="41"/>
      <c r="E143" s="41"/>
      <c r="F143" s="1"/>
      <c r="G143" s="1"/>
      <c r="H143" s="1"/>
    </row>
    <row r="144" ht="15.75" customHeight="1">
      <c r="A144" s="40"/>
      <c r="B144" s="40"/>
      <c r="C144" s="41"/>
      <c r="D144" s="41"/>
      <c r="E144" s="41"/>
      <c r="F144" s="1"/>
      <c r="G144" s="1"/>
      <c r="H144" s="1"/>
    </row>
    <row r="145" ht="15.75" customHeight="1">
      <c r="A145" s="40"/>
      <c r="B145" s="40"/>
      <c r="C145" s="41"/>
      <c r="D145" s="41"/>
      <c r="E145" s="41"/>
      <c r="F145" s="1"/>
      <c r="G145" s="1"/>
      <c r="H145" s="1"/>
    </row>
    <row r="146" ht="15.75" customHeight="1">
      <c r="A146" s="40"/>
      <c r="B146" s="40"/>
      <c r="C146" s="41"/>
      <c r="D146" s="41"/>
      <c r="E146" s="41"/>
      <c r="F146" s="1"/>
      <c r="G146" s="1"/>
      <c r="H146" s="1"/>
    </row>
    <row r="147" ht="15.75" customHeight="1">
      <c r="A147" s="40"/>
      <c r="B147" s="40"/>
      <c r="C147" s="41"/>
      <c r="D147" s="41"/>
      <c r="E147" s="41"/>
      <c r="F147" s="1"/>
      <c r="G147" s="1"/>
      <c r="H147" s="1"/>
    </row>
    <row r="148" ht="15.75" customHeight="1">
      <c r="A148" s="40"/>
      <c r="B148" s="40"/>
      <c r="C148" s="41"/>
      <c r="D148" s="41"/>
      <c r="E148" s="41"/>
      <c r="F148" s="1"/>
      <c r="G148" s="1"/>
      <c r="H148" s="1"/>
    </row>
    <row r="149" ht="15.75" customHeight="1">
      <c r="A149" s="40"/>
      <c r="B149" s="40"/>
      <c r="C149" s="41"/>
      <c r="D149" s="41"/>
      <c r="E149" s="41"/>
      <c r="F149" s="1"/>
      <c r="G149" s="1"/>
      <c r="H149" s="1"/>
    </row>
    <row r="150" ht="15.75" customHeight="1">
      <c r="A150" s="40"/>
      <c r="B150" s="40"/>
      <c r="C150" s="41"/>
      <c r="D150" s="41"/>
      <c r="E150" s="41"/>
      <c r="F150" s="1"/>
      <c r="G150" s="1"/>
      <c r="H150" s="1"/>
    </row>
    <row r="151" ht="15.75" customHeight="1">
      <c r="A151" s="40"/>
      <c r="B151" s="40"/>
      <c r="C151" s="41"/>
      <c r="D151" s="41"/>
      <c r="E151" s="41"/>
      <c r="F151" s="1"/>
      <c r="G151" s="1"/>
      <c r="H151" s="1"/>
    </row>
    <row r="152" ht="15.75" customHeight="1">
      <c r="A152" s="40"/>
      <c r="B152" s="40"/>
      <c r="C152" s="41"/>
      <c r="D152" s="41"/>
      <c r="E152" s="41"/>
      <c r="F152" s="1"/>
      <c r="G152" s="1"/>
      <c r="H152" s="1"/>
    </row>
    <row r="153" ht="15.75" customHeight="1">
      <c r="A153" s="40"/>
      <c r="B153" s="40"/>
      <c r="C153" s="41"/>
      <c r="D153" s="41"/>
      <c r="E153" s="41"/>
      <c r="F153" s="1"/>
      <c r="G153" s="1"/>
      <c r="H153" s="1"/>
    </row>
    <row r="154" ht="15.75" customHeight="1">
      <c r="A154" s="40"/>
      <c r="B154" s="40"/>
      <c r="C154" s="41"/>
      <c r="D154" s="41"/>
      <c r="E154" s="41"/>
      <c r="F154" s="1"/>
      <c r="G154" s="1"/>
      <c r="H154" s="1"/>
    </row>
    <row r="155" ht="15.75" customHeight="1">
      <c r="A155" s="40"/>
      <c r="B155" s="40"/>
      <c r="C155" s="41"/>
      <c r="D155" s="41"/>
      <c r="E155" s="41"/>
      <c r="F155" s="1"/>
      <c r="G155" s="1"/>
      <c r="H155" s="1"/>
    </row>
    <row r="156" ht="15.75" customHeight="1">
      <c r="A156" s="40"/>
      <c r="B156" s="40"/>
      <c r="C156" s="41"/>
      <c r="D156" s="41"/>
      <c r="E156" s="41"/>
      <c r="F156" s="1"/>
      <c r="G156" s="1"/>
      <c r="H156" s="1"/>
    </row>
    <row r="157" ht="15.75" customHeight="1">
      <c r="A157" s="40"/>
      <c r="B157" s="40"/>
      <c r="C157" s="41"/>
      <c r="D157" s="41"/>
      <c r="E157" s="41"/>
      <c r="F157" s="1"/>
      <c r="G157" s="1"/>
      <c r="H157" s="1"/>
    </row>
    <row r="158" ht="15.75" customHeight="1">
      <c r="A158" s="40"/>
      <c r="B158" s="40"/>
      <c r="C158" s="41"/>
      <c r="D158" s="41"/>
      <c r="E158" s="41"/>
      <c r="F158" s="1"/>
      <c r="G158" s="1"/>
      <c r="H158" s="1"/>
    </row>
    <row r="159" ht="15.75" customHeight="1">
      <c r="A159" s="40"/>
      <c r="B159" s="40"/>
      <c r="C159" s="41"/>
      <c r="D159" s="41"/>
      <c r="E159" s="41"/>
      <c r="F159" s="1"/>
      <c r="G159" s="1"/>
      <c r="H159" s="1"/>
    </row>
    <row r="160" ht="15.75" customHeight="1">
      <c r="A160" s="40"/>
      <c r="B160" s="40"/>
      <c r="C160" s="41"/>
      <c r="D160" s="41"/>
      <c r="E160" s="41"/>
      <c r="F160" s="1"/>
      <c r="G160" s="1"/>
      <c r="H160" s="1"/>
    </row>
    <row r="161" ht="15.75" customHeight="1">
      <c r="A161" s="40"/>
      <c r="B161" s="40"/>
      <c r="C161" s="41"/>
      <c r="D161" s="41"/>
      <c r="E161" s="41"/>
      <c r="F161" s="1"/>
      <c r="G161" s="1"/>
      <c r="H161" s="1"/>
    </row>
    <row r="162" ht="15.75" customHeight="1">
      <c r="A162" s="40"/>
      <c r="B162" s="40"/>
      <c r="C162" s="41"/>
      <c r="D162" s="41"/>
      <c r="E162" s="41"/>
      <c r="F162" s="1"/>
      <c r="G162" s="1"/>
      <c r="H162" s="1"/>
    </row>
    <row r="163" ht="15.75" customHeight="1">
      <c r="A163" s="40"/>
      <c r="B163" s="40"/>
      <c r="C163" s="41"/>
      <c r="D163" s="41"/>
      <c r="E163" s="41"/>
      <c r="F163" s="1"/>
      <c r="G163" s="1"/>
      <c r="H163" s="1"/>
    </row>
    <row r="164" ht="15.75" customHeight="1">
      <c r="A164" s="40"/>
      <c r="B164" s="40"/>
      <c r="C164" s="41"/>
      <c r="D164" s="41"/>
      <c r="E164" s="41"/>
      <c r="F164" s="1"/>
      <c r="G164" s="1"/>
      <c r="H164" s="1"/>
    </row>
    <row r="165" ht="15.75" customHeight="1">
      <c r="A165" s="40"/>
      <c r="B165" s="40"/>
      <c r="C165" s="41"/>
      <c r="D165" s="41"/>
      <c r="E165" s="41"/>
      <c r="F165" s="1"/>
      <c r="G165" s="1"/>
      <c r="H165" s="1"/>
    </row>
    <row r="166" ht="15.75" customHeight="1">
      <c r="A166" s="40"/>
      <c r="B166" s="40"/>
      <c r="C166" s="41"/>
      <c r="D166" s="41"/>
      <c r="E166" s="41"/>
      <c r="F166" s="1"/>
      <c r="G166" s="1"/>
      <c r="H166" s="1"/>
    </row>
    <row r="167" ht="15.75" customHeight="1">
      <c r="A167" s="40"/>
      <c r="B167" s="40"/>
      <c r="C167" s="41"/>
      <c r="D167" s="41"/>
      <c r="E167" s="41"/>
      <c r="F167" s="1"/>
      <c r="G167" s="1"/>
      <c r="H167" s="1"/>
    </row>
    <row r="168" ht="15.75" customHeight="1">
      <c r="A168" s="40"/>
      <c r="B168" s="40"/>
      <c r="C168" s="41"/>
      <c r="D168" s="41"/>
      <c r="E168" s="41"/>
      <c r="F168" s="1"/>
      <c r="G168" s="1"/>
      <c r="H168" s="1"/>
    </row>
    <row r="169" ht="15.75" customHeight="1">
      <c r="A169" s="40"/>
      <c r="B169" s="40"/>
      <c r="C169" s="41"/>
      <c r="D169" s="41"/>
      <c r="E169" s="41"/>
      <c r="F169" s="1"/>
      <c r="G169" s="1"/>
      <c r="H169" s="1"/>
    </row>
    <row r="170" ht="15.75" customHeight="1">
      <c r="A170" s="40"/>
      <c r="B170" s="40"/>
      <c r="C170" s="41"/>
      <c r="D170" s="41"/>
      <c r="E170" s="41"/>
      <c r="F170" s="1"/>
      <c r="G170" s="1"/>
      <c r="H170" s="1"/>
    </row>
    <row r="171" ht="15.75" customHeight="1">
      <c r="A171" s="40"/>
      <c r="B171" s="40"/>
      <c r="C171" s="41"/>
      <c r="D171" s="41"/>
      <c r="E171" s="41"/>
      <c r="F171" s="1"/>
      <c r="G171" s="1"/>
      <c r="H171" s="1"/>
    </row>
    <row r="172" ht="15.75" customHeight="1">
      <c r="A172" s="40"/>
      <c r="B172" s="40"/>
      <c r="C172" s="41"/>
      <c r="D172" s="41"/>
      <c r="E172" s="41"/>
      <c r="F172" s="1"/>
      <c r="G172" s="1"/>
      <c r="H172" s="1"/>
    </row>
    <row r="173" ht="15.75" customHeight="1">
      <c r="A173" s="40"/>
      <c r="B173" s="40"/>
      <c r="C173" s="41"/>
      <c r="D173" s="41"/>
      <c r="E173" s="41"/>
      <c r="F173" s="1"/>
      <c r="G173" s="1"/>
      <c r="H173" s="1"/>
    </row>
    <row r="174" ht="15.75" customHeight="1">
      <c r="A174" s="40"/>
      <c r="B174" s="40"/>
      <c r="C174" s="41"/>
      <c r="D174" s="41"/>
      <c r="E174" s="41"/>
      <c r="F174" s="1"/>
      <c r="G174" s="1"/>
      <c r="H174" s="1"/>
    </row>
    <row r="175" ht="15.75" customHeight="1">
      <c r="A175" s="40"/>
      <c r="B175" s="40"/>
      <c r="C175" s="41"/>
      <c r="D175" s="41"/>
      <c r="E175" s="41"/>
      <c r="F175" s="1"/>
      <c r="G175" s="1"/>
      <c r="H175" s="1"/>
    </row>
    <row r="176" ht="15.75" customHeight="1">
      <c r="A176" s="40"/>
      <c r="B176" s="40"/>
      <c r="C176" s="41"/>
      <c r="D176" s="41"/>
      <c r="E176" s="41"/>
      <c r="F176" s="1"/>
      <c r="G176" s="1"/>
      <c r="H176" s="1"/>
    </row>
    <row r="177" ht="15.75" customHeight="1">
      <c r="A177" s="40"/>
      <c r="B177" s="40"/>
      <c r="C177" s="41"/>
      <c r="D177" s="41"/>
      <c r="E177" s="41"/>
      <c r="F177" s="1"/>
      <c r="G177" s="1"/>
      <c r="H177" s="1"/>
    </row>
    <row r="178" ht="15.75" customHeight="1">
      <c r="A178" s="40"/>
      <c r="B178" s="40"/>
      <c r="C178" s="41"/>
      <c r="D178" s="41"/>
      <c r="E178" s="41"/>
      <c r="F178" s="1"/>
      <c r="G178" s="1"/>
      <c r="H178" s="1"/>
    </row>
    <row r="179" ht="15.75" customHeight="1">
      <c r="A179" s="40"/>
      <c r="B179" s="40"/>
      <c r="C179" s="41"/>
      <c r="D179" s="41"/>
      <c r="E179" s="41"/>
      <c r="F179" s="1"/>
      <c r="G179" s="1"/>
      <c r="H179" s="1"/>
    </row>
    <row r="180" ht="15.75" customHeight="1">
      <c r="A180" s="40"/>
      <c r="B180" s="40"/>
      <c r="C180" s="41"/>
      <c r="D180" s="41"/>
      <c r="E180" s="41"/>
      <c r="F180" s="1"/>
      <c r="G180" s="1"/>
      <c r="H180" s="1"/>
    </row>
    <row r="181" ht="15.75" customHeight="1">
      <c r="A181" s="40"/>
      <c r="B181" s="40"/>
      <c r="C181" s="41"/>
      <c r="D181" s="41"/>
      <c r="E181" s="41"/>
      <c r="F181" s="1"/>
      <c r="G181" s="1"/>
      <c r="H181" s="1"/>
    </row>
    <row r="182" ht="15.75" customHeight="1">
      <c r="A182" s="40"/>
      <c r="B182" s="40"/>
      <c r="C182" s="41"/>
      <c r="D182" s="41"/>
      <c r="E182" s="41"/>
      <c r="F182" s="1"/>
      <c r="G182" s="1"/>
      <c r="H182" s="1"/>
    </row>
    <row r="183" ht="15.75" customHeight="1">
      <c r="A183" s="40"/>
      <c r="B183" s="40"/>
      <c r="C183" s="41"/>
      <c r="D183" s="41"/>
      <c r="E183" s="41"/>
      <c r="F183" s="1"/>
      <c r="G183" s="1"/>
      <c r="H183" s="1"/>
    </row>
    <row r="184" ht="15.75" customHeight="1">
      <c r="A184" s="40"/>
      <c r="B184" s="40"/>
      <c r="C184" s="41"/>
      <c r="D184" s="41"/>
      <c r="E184" s="41"/>
      <c r="F184" s="1"/>
      <c r="G184" s="1"/>
      <c r="H184" s="1"/>
    </row>
    <row r="185" ht="15.75" customHeight="1">
      <c r="A185" s="40"/>
      <c r="B185" s="40"/>
      <c r="C185" s="41"/>
      <c r="D185" s="41"/>
      <c r="E185" s="41"/>
      <c r="F185" s="1"/>
      <c r="G185" s="1"/>
      <c r="H185" s="1"/>
    </row>
    <row r="186" ht="15.75" customHeight="1">
      <c r="A186" s="40"/>
      <c r="B186" s="40"/>
      <c r="C186" s="41"/>
      <c r="D186" s="41"/>
      <c r="E186" s="41"/>
      <c r="F186" s="1"/>
      <c r="G186" s="1"/>
      <c r="H186" s="1"/>
    </row>
    <row r="187" ht="15.75" customHeight="1">
      <c r="A187" s="40"/>
      <c r="B187" s="40"/>
      <c r="C187" s="41"/>
      <c r="D187" s="41"/>
      <c r="E187" s="41"/>
      <c r="F187" s="1"/>
      <c r="G187" s="1"/>
      <c r="H187" s="1"/>
    </row>
    <row r="188" ht="15.75" customHeight="1">
      <c r="A188" s="40"/>
      <c r="B188" s="40"/>
      <c r="C188" s="41"/>
      <c r="D188" s="41"/>
      <c r="E188" s="41"/>
      <c r="F188" s="1"/>
      <c r="G188" s="1"/>
      <c r="H188" s="1"/>
    </row>
    <row r="189" ht="15.75" customHeight="1">
      <c r="A189" s="40"/>
      <c r="B189" s="40"/>
      <c r="C189" s="41"/>
      <c r="D189" s="41"/>
      <c r="E189" s="41"/>
      <c r="F189" s="1"/>
      <c r="G189" s="1"/>
      <c r="H189" s="1"/>
    </row>
    <row r="190" ht="15.75" customHeight="1">
      <c r="A190" s="40"/>
      <c r="B190" s="40"/>
      <c r="C190" s="41"/>
      <c r="D190" s="41"/>
      <c r="E190" s="41"/>
      <c r="F190" s="1"/>
      <c r="G190" s="1"/>
      <c r="H190" s="1"/>
    </row>
    <row r="191" ht="15.75" customHeight="1">
      <c r="A191" s="40"/>
      <c r="B191" s="40"/>
      <c r="C191" s="41"/>
      <c r="D191" s="41"/>
      <c r="E191" s="41"/>
      <c r="F191" s="1"/>
      <c r="G191" s="1"/>
      <c r="H191" s="1"/>
    </row>
    <row r="192" ht="15.75" customHeight="1">
      <c r="A192" s="40"/>
      <c r="B192" s="40"/>
      <c r="C192" s="41"/>
      <c r="D192" s="41"/>
      <c r="E192" s="41"/>
      <c r="F192" s="1"/>
      <c r="G192" s="1"/>
      <c r="H192" s="1"/>
    </row>
    <row r="193" ht="15.75" customHeight="1">
      <c r="A193" s="40"/>
      <c r="B193" s="40"/>
      <c r="C193" s="41"/>
      <c r="D193" s="41"/>
      <c r="E193" s="41"/>
      <c r="F193" s="1"/>
      <c r="G193" s="1"/>
      <c r="H193" s="1"/>
    </row>
    <row r="194" ht="15.75" customHeight="1">
      <c r="A194" s="40"/>
      <c r="B194" s="40"/>
      <c r="C194" s="41"/>
      <c r="D194" s="41"/>
      <c r="E194" s="41"/>
      <c r="F194" s="1"/>
      <c r="G194" s="1"/>
      <c r="H194" s="1"/>
    </row>
    <row r="195" ht="15.75" customHeight="1">
      <c r="A195" s="40"/>
      <c r="B195" s="40"/>
      <c r="C195" s="41"/>
      <c r="D195" s="41"/>
      <c r="E195" s="41"/>
      <c r="F195" s="1"/>
      <c r="G195" s="1"/>
      <c r="H195" s="1"/>
    </row>
    <row r="196" ht="15.75" customHeight="1">
      <c r="A196" s="40"/>
      <c r="B196" s="40"/>
      <c r="C196" s="41"/>
      <c r="D196" s="41"/>
      <c r="E196" s="41"/>
      <c r="F196" s="1"/>
      <c r="G196" s="1"/>
      <c r="H196" s="1"/>
    </row>
    <row r="197" ht="15.75" customHeight="1">
      <c r="A197" s="40"/>
      <c r="B197" s="40"/>
      <c r="C197" s="41"/>
      <c r="D197" s="41"/>
      <c r="E197" s="41"/>
      <c r="F197" s="1"/>
      <c r="G197" s="1"/>
      <c r="H197" s="1"/>
    </row>
    <row r="198" ht="15.75" customHeight="1">
      <c r="A198" s="40"/>
      <c r="B198" s="40"/>
      <c r="C198" s="41"/>
      <c r="D198" s="41"/>
      <c r="E198" s="41"/>
      <c r="F198" s="1"/>
      <c r="G198" s="1"/>
      <c r="H198" s="1"/>
    </row>
    <row r="199" ht="15.75" customHeight="1">
      <c r="A199" s="40"/>
      <c r="B199" s="40"/>
      <c r="C199" s="41"/>
      <c r="D199" s="41"/>
      <c r="E199" s="41"/>
      <c r="F199" s="1"/>
      <c r="G199" s="1"/>
      <c r="H199" s="1"/>
    </row>
    <row r="200" ht="15.75" customHeight="1">
      <c r="A200" s="40"/>
      <c r="B200" s="40"/>
      <c r="C200" s="41"/>
      <c r="D200" s="41"/>
      <c r="E200" s="41"/>
      <c r="F200" s="1"/>
      <c r="G200" s="1"/>
      <c r="H200" s="1"/>
    </row>
    <row r="201" ht="15.75" customHeight="1">
      <c r="A201" s="40"/>
      <c r="B201" s="40"/>
      <c r="C201" s="41"/>
      <c r="D201" s="41"/>
      <c r="E201" s="41"/>
      <c r="F201" s="1"/>
      <c r="G201" s="1"/>
      <c r="H201" s="1"/>
    </row>
    <row r="202" ht="15.75" customHeight="1">
      <c r="A202" s="40"/>
      <c r="B202" s="40"/>
      <c r="C202" s="41"/>
      <c r="D202" s="41"/>
      <c r="E202" s="41"/>
      <c r="F202" s="1"/>
      <c r="G202" s="1"/>
      <c r="H202" s="1"/>
    </row>
    <row r="203" ht="15.75" customHeight="1">
      <c r="A203" s="40"/>
      <c r="B203" s="40"/>
      <c r="C203" s="41"/>
      <c r="D203" s="41"/>
      <c r="E203" s="41"/>
      <c r="F203" s="1"/>
      <c r="G203" s="1"/>
      <c r="H203" s="1"/>
    </row>
    <row r="204" ht="15.75" customHeight="1">
      <c r="A204" s="40"/>
      <c r="B204" s="40"/>
      <c r="C204" s="41"/>
      <c r="D204" s="41"/>
      <c r="E204" s="41"/>
      <c r="F204" s="1"/>
      <c r="G204" s="1"/>
      <c r="H204" s="1"/>
    </row>
    <row r="205" ht="15.75" customHeight="1">
      <c r="A205" s="40"/>
      <c r="B205" s="40"/>
      <c r="C205" s="41"/>
      <c r="D205" s="41"/>
      <c r="E205" s="41"/>
      <c r="F205" s="1"/>
      <c r="G205" s="1"/>
      <c r="H205" s="1"/>
    </row>
    <row r="206" ht="15.75" customHeight="1">
      <c r="A206" s="40"/>
      <c r="B206" s="40"/>
      <c r="C206" s="41"/>
      <c r="D206" s="41"/>
      <c r="E206" s="41"/>
      <c r="F206" s="1"/>
      <c r="G206" s="1"/>
      <c r="H206" s="1"/>
    </row>
    <row r="207" ht="15.75" customHeight="1">
      <c r="A207" s="40"/>
      <c r="B207" s="40"/>
      <c r="C207" s="41"/>
      <c r="D207" s="41"/>
      <c r="E207" s="41"/>
      <c r="F207" s="1"/>
      <c r="G207" s="1"/>
      <c r="H207" s="1"/>
    </row>
    <row r="208" ht="15.75" customHeight="1">
      <c r="A208" s="40"/>
      <c r="B208" s="40"/>
      <c r="C208" s="41"/>
      <c r="D208" s="41"/>
      <c r="E208" s="41"/>
      <c r="F208" s="1"/>
      <c r="G208" s="1"/>
      <c r="H208" s="1"/>
    </row>
    <row r="209" ht="15.75" customHeight="1">
      <c r="A209" s="40"/>
      <c r="B209" s="40"/>
      <c r="C209" s="41"/>
      <c r="D209" s="41"/>
      <c r="E209" s="41"/>
      <c r="F209" s="1"/>
      <c r="G209" s="1"/>
      <c r="H209" s="1"/>
    </row>
    <row r="210" ht="15.75" customHeight="1">
      <c r="A210" s="40"/>
      <c r="B210" s="40"/>
      <c r="C210" s="41"/>
      <c r="D210" s="41"/>
      <c r="E210" s="41"/>
      <c r="F210" s="1"/>
      <c r="G210" s="1"/>
      <c r="H210" s="1"/>
    </row>
    <row r="211" ht="15.75" customHeight="1">
      <c r="A211" s="40"/>
      <c r="B211" s="40"/>
      <c r="C211" s="41"/>
      <c r="D211" s="41"/>
      <c r="E211" s="41"/>
      <c r="F211" s="1"/>
      <c r="G211" s="1"/>
      <c r="H211" s="1"/>
    </row>
    <row r="212" ht="15.75" customHeight="1">
      <c r="A212" s="40"/>
      <c r="B212" s="40"/>
      <c r="C212" s="41"/>
      <c r="D212" s="41"/>
      <c r="E212" s="41"/>
      <c r="F212" s="1"/>
      <c r="G212" s="1"/>
      <c r="H212" s="1"/>
    </row>
    <row r="213" ht="15.75" customHeight="1">
      <c r="A213" s="40"/>
      <c r="B213" s="40"/>
      <c r="C213" s="41"/>
      <c r="D213" s="41"/>
      <c r="E213" s="41"/>
      <c r="F213" s="1"/>
      <c r="G213" s="1"/>
      <c r="H213" s="1"/>
    </row>
    <row r="214" ht="15.75" customHeight="1">
      <c r="A214" s="40"/>
      <c r="B214" s="40"/>
      <c r="C214" s="41"/>
      <c r="D214" s="41"/>
      <c r="E214" s="41"/>
      <c r="F214" s="1"/>
      <c r="G214" s="1"/>
      <c r="H214" s="1"/>
    </row>
    <row r="215" ht="15.75" customHeight="1">
      <c r="A215" s="40"/>
      <c r="B215" s="40"/>
      <c r="C215" s="41"/>
      <c r="D215" s="41"/>
      <c r="E215" s="41"/>
      <c r="F215" s="1"/>
      <c r="G215" s="1"/>
      <c r="H215" s="1"/>
    </row>
    <row r="216" ht="15.75" customHeight="1">
      <c r="A216" s="40"/>
      <c r="B216" s="40"/>
      <c r="C216" s="41"/>
      <c r="D216" s="41"/>
      <c r="E216" s="41"/>
      <c r="F216" s="1"/>
      <c r="G216" s="1"/>
      <c r="H216" s="1"/>
    </row>
    <row r="217" ht="15.75" customHeight="1">
      <c r="A217" s="40"/>
      <c r="B217" s="40"/>
      <c r="C217" s="41"/>
      <c r="D217" s="41"/>
      <c r="E217" s="41"/>
      <c r="F217" s="1"/>
      <c r="G217" s="1"/>
      <c r="H217" s="1"/>
    </row>
    <row r="218" ht="15.75" customHeight="1">
      <c r="A218" s="40"/>
      <c r="B218" s="40"/>
      <c r="C218" s="41"/>
      <c r="D218" s="41"/>
      <c r="E218" s="41"/>
      <c r="F218" s="1"/>
      <c r="G218" s="1"/>
      <c r="H218" s="1"/>
    </row>
    <row r="219" ht="15.75" customHeight="1">
      <c r="A219" s="40"/>
      <c r="B219" s="40"/>
      <c r="C219" s="41"/>
      <c r="D219" s="41"/>
      <c r="E219" s="41"/>
      <c r="F219" s="1"/>
      <c r="G219" s="1"/>
      <c r="H219" s="1"/>
    </row>
    <row r="220" ht="15.75" customHeight="1">
      <c r="A220" s="40"/>
      <c r="B220" s="40"/>
      <c r="C220" s="41"/>
      <c r="D220" s="41"/>
      <c r="E220" s="41"/>
      <c r="F220" s="1"/>
      <c r="G220" s="1"/>
      <c r="H220" s="1"/>
    </row>
    <row r="221" ht="15.75" customHeight="1">
      <c r="A221" s="40"/>
      <c r="B221" s="40"/>
      <c r="C221" s="41"/>
      <c r="D221" s="41"/>
      <c r="E221" s="41"/>
      <c r="F221" s="1"/>
      <c r="G221" s="1"/>
      <c r="H221" s="1"/>
    </row>
    <row r="222" ht="15.75" customHeight="1">
      <c r="A222" s="40"/>
      <c r="B222" s="40"/>
      <c r="C222" s="41"/>
      <c r="D222" s="41"/>
      <c r="E222" s="41"/>
      <c r="F222" s="1"/>
      <c r="G222" s="1"/>
      <c r="H222" s="1"/>
    </row>
    <row r="223" ht="15.75" customHeight="1">
      <c r="A223" s="40"/>
      <c r="B223" s="40"/>
      <c r="C223" s="41"/>
      <c r="D223" s="41"/>
      <c r="E223" s="41"/>
      <c r="F223" s="1"/>
      <c r="G223" s="1"/>
      <c r="H223" s="1"/>
    </row>
    <row r="224" ht="15.75" customHeight="1">
      <c r="A224" s="40"/>
      <c r="B224" s="40"/>
      <c r="C224" s="41"/>
      <c r="D224" s="41"/>
      <c r="E224" s="41"/>
      <c r="F224" s="1"/>
      <c r="G224" s="1"/>
      <c r="H224" s="1"/>
    </row>
    <row r="225" ht="15.75" customHeight="1">
      <c r="A225" s="40"/>
      <c r="B225" s="40"/>
      <c r="C225" s="41"/>
      <c r="D225" s="41"/>
      <c r="E225" s="41"/>
      <c r="F225" s="1"/>
      <c r="G225" s="1"/>
      <c r="H225" s="1"/>
    </row>
    <row r="226" ht="15.75" customHeight="1">
      <c r="A226" s="40"/>
      <c r="B226" s="40"/>
      <c r="C226" s="41"/>
      <c r="D226" s="41"/>
      <c r="E226" s="41"/>
      <c r="F226" s="1"/>
      <c r="G226" s="1"/>
      <c r="H226" s="1"/>
    </row>
    <row r="227" ht="15.75" customHeight="1">
      <c r="A227" s="40"/>
      <c r="B227" s="40"/>
      <c r="C227" s="41"/>
      <c r="D227" s="41"/>
      <c r="E227" s="41"/>
      <c r="F227" s="1"/>
      <c r="G227" s="1"/>
      <c r="H227" s="1"/>
    </row>
    <row r="228" ht="15.75" customHeight="1">
      <c r="A228" s="40"/>
      <c r="B228" s="40"/>
      <c r="C228" s="41"/>
      <c r="D228" s="41"/>
      <c r="E228" s="41"/>
      <c r="F228" s="1"/>
      <c r="G228" s="1"/>
      <c r="H228" s="1"/>
    </row>
    <row r="229" ht="15.75" customHeight="1">
      <c r="A229" s="40"/>
      <c r="B229" s="40"/>
      <c r="C229" s="41"/>
      <c r="D229" s="41"/>
      <c r="E229" s="41"/>
      <c r="F229" s="1"/>
      <c r="G229" s="1"/>
      <c r="H229" s="1"/>
    </row>
    <row r="230" ht="15.75" customHeight="1">
      <c r="A230" s="40"/>
      <c r="B230" s="40"/>
      <c r="C230" s="41"/>
      <c r="D230" s="41"/>
      <c r="E230" s="41"/>
      <c r="F230" s="1"/>
      <c r="G230" s="1"/>
      <c r="H230" s="1"/>
    </row>
    <row r="231" ht="15.75" customHeight="1">
      <c r="A231" s="40"/>
      <c r="B231" s="40"/>
      <c r="C231" s="41"/>
      <c r="D231" s="41"/>
      <c r="E231" s="41"/>
      <c r="F231" s="1"/>
      <c r="G231" s="1"/>
      <c r="H231" s="1"/>
    </row>
    <row r="232" ht="15.75" customHeight="1">
      <c r="A232" s="40"/>
      <c r="B232" s="40"/>
      <c r="C232" s="41"/>
      <c r="D232" s="41"/>
      <c r="E232" s="41"/>
      <c r="F232" s="1"/>
      <c r="G232" s="1"/>
      <c r="H232" s="1"/>
    </row>
    <row r="233" ht="15.75" customHeight="1">
      <c r="A233" s="40"/>
      <c r="B233" s="40"/>
      <c r="C233" s="41"/>
      <c r="D233" s="41"/>
      <c r="E233" s="41"/>
      <c r="F233" s="1"/>
      <c r="G233" s="1"/>
      <c r="H233" s="1"/>
    </row>
    <row r="234" ht="15.75" customHeight="1">
      <c r="A234" s="40"/>
      <c r="B234" s="40"/>
      <c r="C234" s="41"/>
      <c r="D234" s="41"/>
      <c r="E234" s="41"/>
      <c r="F234" s="1"/>
      <c r="G234" s="1"/>
      <c r="H234" s="1"/>
    </row>
    <row r="235" ht="15.75" customHeight="1">
      <c r="A235" s="40"/>
      <c r="B235" s="40"/>
      <c r="C235" s="41"/>
      <c r="D235" s="41"/>
      <c r="E235" s="41"/>
      <c r="F235" s="1"/>
      <c r="G235" s="1"/>
      <c r="H235" s="1"/>
    </row>
    <row r="236" ht="15.75" customHeight="1">
      <c r="A236" s="40"/>
      <c r="B236" s="40"/>
      <c r="C236" s="41"/>
      <c r="D236" s="41"/>
      <c r="E236" s="41"/>
      <c r="F236" s="1"/>
      <c r="G236" s="1"/>
      <c r="H236" s="1"/>
    </row>
    <row r="237" ht="15.75" customHeight="1">
      <c r="A237" s="40"/>
      <c r="B237" s="40"/>
      <c r="C237" s="41"/>
      <c r="D237" s="41"/>
      <c r="E237" s="41"/>
      <c r="F237" s="1"/>
      <c r="G237" s="1"/>
      <c r="H237" s="1"/>
    </row>
    <row r="238" ht="15.75" customHeight="1">
      <c r="A238" s="40"/>
      <c r="B238" s="40"/>
      <c r="C238" s="41"/>
      <c r="D238" s="41"/>
      <c r="E238" s="41"/>
      <c r="F238" s="1"/>
      <c r="G238" s="1"/>
      <c r="H238" s="1"/>
    </row>
    <row r="239" ht="15.75" customHeight="1">
      <c r="A239" s="40"/>
      <c r="B239" s="40"/>
      <c r="C239" s="41"/>
      <c r="D239" s="41"/>
      <c r="E239" s="41"/>
      <c r="F239" s="1"/>
      <c r="G239" s="1"/>
      <c r="H239" s="1"/>
    </row>
    <row r="240" ht="15.75" customHeight="1">
      <c r="A240" s="40"/>
      <c r="B240" s="40"/>
      <c r="C240" s="41"/>
      <c r="D240" s="41"/>
      <c r="E240" s="41"/>
      <c r="F240" s="1"/>
      <c r="G240" s="1"/>
      <c r="H240" s="1"/>
    </row>
    <row r="241" ht="15.75" customHeight="1">
      <c r="A241" s="40"/>
      <c r="B241" s="40"/>
      <c r="C241" s="41"/>
      <c r="D241" s="41"/>
      <c r="E241" s="41"/>
      <c r="F241" s="1"/>
      <c r="G241" s="1"/>
      <c r="H241" s="1"/>
    </row>
    <row r="242" ht="15.75" customHeight="1">
      <c r="A242" s="40"/>
      <c r="B242" s="40"/>
      <c r="C242" s="41"/>
      <c r="D242" s="41"/>
      <c r="E242" s="41"/>
      <c r="F242" s="1"/>
      <c r="G242" s="1"/>
      <c r="H242" s="1"/>
    </row>
    <row r="243" ht="15.75" customHeight="1">
      <c r="A243" s="40"/>
      <c r="B243" s="40"/>
      <c r="C243" s="41"/>
      <c r="D243" s="41"/>
      <c r="E243" s="41"/>
      <c r="F243" s="1"/>
      <c r="G243" s="1"/>
      <c r="H243" s="1"/>
    </row>
    <row r="244" ht="15.75" customHeight="1">
      <c r="A244" s="40"/>
      <c r="B244" s="40"/>
      <c r="C244" s="41"/>
      <c r="D244" s="41"/>
      <c r="E244" s="41"/>
      <c r="F244" s="1"/>
      <c r="G244" s="1"/>
      <c r="H244" s="1"/>
    </row>
    <row r="245" ht="15.75" customHeight="1">
      <c r="A245" s="40"/>
      <c r="B245" s="40"/>
      <c r="C245" s="41"/>
      <c r="D245" s="41"/>
      <c r="E245" s="41"/>
      <c r="F245" s="1"/>
      <c r="G245" s="1"/>
      <c r="H245" s="1"/>
    </row>
    <row r="246" ht="15.75" customHeight="1">
      <c r="A246" s="40"/>
      <c r="B246" s="40"/>
      <c r="C246" s="41"/>
      <c r="D246" s="41"/>
      <c r="E246" s="41"/>
      <c r="F246" s="1"/>
      <c r="G246" s="1"/>
      <c r="H246" s="1"/>
    </row>
    <row r="247" ht="15.75" customHeight="1">
      <c r="A247" s="40"/>
      <c r="B247" s="40"/>
      <c r="C247" s="41"/>
      <c r="D247" s="41"/>
      <c r="E247" s="41"/>
      <c r="F247" s="1"/>
      <c r="G247" s="1"/>
      <c r="H247" s="1"/>
    </row>
    <row r="248" ht="15.75" customHeight="1">
      <c r="A248" s="40"/>
      <c r="B248" s="40"/>
      <c r="C248" s="41"/>
      <c r="D248" s="41"/>
      <c r="E248" s="41"/>
      <c r="F248" s="1"/>
      <c r="G248" s="1"/>
      <c r="H248" s="1"/>
    </row>
    <row r="249" ht="15.75" customHeight="1">
      <c r="A249" s="40"/>
      <c r="B249" s="40"/>
      <c r="C249" s="41"/>
      <c r="D249" s="41"/>
      <c r="E249" s="41"/>
      <c r="F249" s="1"/>
      <c r="G249" s="1"/>
      <c r="H249" s="1"/>
    </row>
    <row r="250" ht="15.75" customHeight="1">
      <c r="A250" s="40"/>
      <c r="B250" s="40"/>
      <c r="C250" s="41"/>
      <c r="D250" s="41"/>
      <c r="E250" s="41"/>
      <c r="F250" s="1"/>
      <c r="G250" s="1"/>
      <c r="H250" s="1"/>
    </row>
    <row r="251" ht="15.75" customHeight="1">
      <c r="A251" s="40"/>
      <c r="B251" s="40"/>
      <c r="C251" s="41"/>
      <c r="D251" s="41"/>
      <c r="E251" s="41"/>
      <c r="F251" s="1"/>
      <c r="G251" s="1"/>
      <c r="H251" s="1"/>
    </row>
    <row r="252" ht="15.75" customHeight="1">
      <c r="A252" s="40"/>
      <c r="B252" s="40"/>
      <c r="C252" s="41"/>
      <c r="D252" s="41"/>
      <c r="E252" s="41"/>
      <c r="F252" s="1"/>
      <c r="G252" s="1"/>
      <c r="H252" s="1"/>
    </row>
    <row r="253" ht="15.75" customHeight="1">
      <c r="A253" s="40"/>
      <c r="B253" s="40"/>
      <c r="C253" s="41"/>
      <c r="D253" s="41"/>
      <c r="E253" s="41"/>
      <c r="F253" s="1"/>
      <c r="G253" s="1"/>
      <c r="H253" s="1"/>
    </row>
    <row r="254" ht="15.75" customHeight="1">
      <c r="A254" s="40"/>
      <c r="B254" s="40"/>
      <c r="C254" s="41"/>
      <c r="D254" s="41"/>
      <c r="E254" s="41"/>
      <c r="F254" s="1"/>
      <c r="G254" s="1"/>
      <c r="H254" s="1"/>
    </row>
    <row r="255" ht="15.75" customHeight="1">
      <c r="A255" s="40"/>
      <c r="B255" s="40"/>
      <c r="C255" s="41"/>
      <c r="D255" s="41"/>
      <c r="E255" s="41"/>
      <c r="F255" s="1"/>
      <c r="G255" s="1"/>
      <c r="H255" s="1"/>
    </row>
    <row r="256" ht="15.75" customHeight="1">
      <c r="A256" s="40"/>
      <c r="B256" s="40"/>
      <c r="C256" s="41"/>
      <c r="D256" s="41"/>
      <c r="E256" s="41"/>
      <c r="F256" s="1"/>
      <c r="G256" s="1"/>
      <c r="H256" s="1"/>
    </row>
    <row r="257" ht="15.75" customHeight="1">
      <c r="A257" s="40"/>
      <c r="B257" s="40"/>
      <c r="C257" s="41"/>
      <c r="D257" s="41"/>
      <c r="E257" s="41"/>
      <c r="F257" s="1"/>
      <c r="G257" s="1"/>
      <c r="H257" s="1"/>
    </row>
    <row r="258" ht="15.75" customHeight="1">
      <c r="A258" s="40"/>
      <c r="B258" s="40"/>
      <c r="C258" s="41"/>
      <c r="D258" s="41"/>
      <c r="E258" s="41"/>
      <c r="F258" s="1"/>
      <c r="G258" s="1"/>
      <c r="H258" s="1"/>
    </row>
    <row r="259" ht="15.75" customHeight="1">
      <c r="A259" s="40"/>
      <c r="B259" s="40"/>
      <c r="C259" s="41"/>
      <c r="D259" s="41"/>
      <c r="E259" s="41"/>
      <c r="F259" s="1"/>
      <c r="G259" s="1"/>
      <c r="H259" s="1"/>
    </row>
    <row r="260" ht="15.75" customHeight="1">
      <c r="A260" s="40"/>
      <c r="B260" s="40"/>
      <c r="C260" s="41"/>
      <c r="D260" s="41"/>
      <c r="E260" s="41"/>
      <c r="F260" s="1"/>
      <c r="G260" s="1"/>
      <c r="H260" s="1"/>
    </row>
    <row r="261" ht="15.75" customHeight="1">
      <c r="A261" s="40"/>
      <c r="B261" s="40"/>
      <c r="C261" s="41"/>
      <c r="D261" s="41"/>
      <c r="E261" s="41"/>
      <c r="F261" s="1"/>
      <c r="G261" s="1"/>
      <c r="H261" s="1"/>
    </row>
    <row r="262" ht="15.75" customHeight="1">
      <c r="A262" s="40"/>
      <c r="B262" s="40"/>
      <c r="C262" s="41"/>
      <c r="D262" s="41"/>
      <c r="E262" s="41"/>
      <c r="F262" s="1"/>
      <c r="G262" s="1"/>
      <c r="H262" s="1"/>
    </row>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62:E62"/>
  </mergeCells>
  <printOptions/>
  <pageMargins bottom="0.75" footer="0.0" header="0.0" left="0.7" right="0.7" top="0.75"/>
  <pageSetup orientation="landscape"/>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4.57"/>
    <col customWidth="1" min="3" max="3" width="38.86"/>
    <col customWidth="1" min="4" max="5" width="34.43"/>
    <col customWidth="1" min="6" max="6" width="36.0"/>
    <col customWidth="1" min="7" max="7" width="23.14"/>
    <col customWidth="1" min="8" max="9" width="13.71"/>
    <col customWidth="1" min="10" max="26" width="8.0"/>
  </cols>
  <sheetData>
    <row r="1">
      <c r="A1" s="40"/>
      <c r="B1" s="40"/>
      <c r="C1" s="41"/>
      <c r="D1" s="41"/>
      <c r="E1" s="41"/>
      <c r="F1" s="41"/>
      <c r="G1" s="1"/>
      <c r="H1" s="1"/>
      <c r="I1" s="1"/>
    </row>
    <row r="2" ht="15.75" customHeight="1">
      <c r="A2" s="175" t="s">
        <v>5158</v>
      </c>
      <c r="B2" s="44"/>
      <c r="C2" s="44"/>
      <c r="D2" s="44"/>
      <c r="E2" s="44"/>
      <c r="F2" s="45"/>
      <c r="G2" s="648"/>
      <c r="H2" s="648"/>
      <c r="I2" s="648"/>
      <c r="J2" s="177"/>
      <c r="K2" s="177"/>
      <c r="L2" s="177"/>
      <c r="M2" s="177"/>
      <c r="N2" s="177"/>
      <c r="O2" s="177"/>
      <c r="P2" s="177"/>
      <c r="Q2" s="177"/>
      <c r="R2" s="177"/>
      <c r="S2" s="177"/>
      <c r="T2" s="177"/>
      <c r="U2" s="177"/>
      <c r="V2" s="177"/>
      <c r="W2" s="177"/>
      <c r="X2" s="177"/>
      <c r="Y2" s="177"/>
      <c r="Z2" s="177"/>
    </row>
    <row r="3" ht="15.75" customHeight="1">
      <c r="A3" s="220"/>
      <c r="B3" s="220"/>
      <c r="C3" s="220"/>
      <c r="D3" s="220"/>
      <c r="E3" s="220"/>
      <c r="F3" s="649"/>
      <c r="G3" s="648"/>
      <c r="H3" s="648"/>
      <c r="I3" s="648"/>
      <c r="J3" s="177"/>
      <c r="K3" s="177"/>
      <c r="L3" s="177"/>
      <c r="M3" s="177"/>
      <c r="N3" s="177"/>
      <c r="O3" s="177"/>
      <c r="P3" s="177"/>
      <c r="Q3" s="177"/>
      <c r="R3" s="177"/>
      <c r="S3" s="177"/>
      <c r="T3" s="177"/>
      <c r="U3" s="177"/>
      <c r="V3" s="177"/>
      <c r="W3" s="177"/>
      <c r="X3" s="177"/>
      <c r="Y3" s="177"/>
      <c r="Z3" s="177"/>
    </row>
    <row r="4" ht="18.0" customHeight="1">
      <c r="A4" s="358" t="s">
        <v>5159</v>
      </c>
      <c r="B4" s="44"/>
      <c r="C4" s="44"/>
      <c r="D4" s="44"/>
      <c r="E4" s="44"/>
      <c r="F4" s="45"/>
      <c r="G4" s="648"/>
      <c r="H4" s="648"/>
      <c r="I4" s="648"/>
      <c r="J4" s="177"/>
      <c r="K4" s="177"/>
      <c r="L4" s="177"/>
      <c r="M4" s="177"/>
      <c r="N4" s="177"/>
      <c r="O4" s="177"/>
      <c r="P4" s="177"/>
      <c r="Q4" s="177"/>
      <c r="R4" s="177"/>
      <c r="S4" s="177"/>
      <c r="T4" s="177"/>
      <c r="U4" s="177"/>
      <c r="V4" s="177"/>
      <c r="W4" s="177"/>
      <c r="X4" s="177"/>
      <c r="Y4" s="177"/>
      <c r="Z4" s="177"/>
    </row>
    <row r="5" ht="16.5" customHeight="1">
      <c r="A5" s="358" t="s">
        <v>5160</v>
      </c>
      <c r="B5" s="44"/>
      <c r="C5" s="44"/>
      <c r="D5" s="44"/>
      <c r="E5" s="44"/>
      <c r="F5" s="45"/>
      <c r="G5" s="648"/>
      <c r="H5" s="648"/>
      <c r="I5" s="648"/>
      <c r="J5" s="177"/>
      <c r="K5" s="177"/>
      <c r="L5" s="177"/>
      <c r="M5" s="177"/>
      <c r="N5" s="177"/>
      <c r="O5" s="177"/>
      <c r="P5" s="177"/>
      <c r="Q5" s="177"/>
      <c r="R5" s="177"/>
      <c r="S5" s="177"/>
      <c r="T5" s="177"/>
      <c r="U5" s="177"/>
      <c r="V5" s="177"/>
      <c r="W5" s="177"/>
      <c r="X5" s="177"/>
      <c r="Y5" s="177"/>
      <c r="Z5" s="177"/>
    </row>
    <row r="6" ht="21.75" customHeight="1">
      <c r="A6" s="358" t="s">
        <v>5161</v>
      </c>
      <c r="B6" s="44"/>
      <c r="C6" s="44"/>
      <c r="D6" s="44"/>
      <c r="E6" s="44"/>
      <c r="F6" s="45"/>
      <c r="G6" s="648"/>
      <c r="H6" s="648"/>
      <c r="I6" s="648"/>
      <c r="J6" s="177"/>
      <c r="K6" s="177"/>
      <c r="L6" s="177"/>
      <c r="M6" s="177"/>
      <c r="N6" s="177"/>
      <c r="O6" s="177"/>
      <c r="P6" s="177"/>
      <c r="Q6" s="177"/>
      <c r="R6" s="177"/>
      <c r="S6" s="177"/>
      <c r="T6" s="177"/>
      <c r="U6" s="177"/>
      <c r="V6" s="177"/>
      <c r="W6" s="177"/>
      <c r="X6" s="177"/>
      <c r="Y6" s="177"/>
      <c r="Z6" s="177"/>
    </row>
    <row r="7" ht="21.75" customHeight="1">
      <c r="A7" s="358" t="s">
        <v>5162</v>
      </c>
      <c r="B7" s="44"/>
      <c r="C7" s="44"/>
      <c r="D7" s="44"/>
      <c r="E7" s="44"/>
      <c r="F7" s="45"/>
      <c r="G7" s="648"/>
      <c r="H7" s="648"/>
      <c r="I7" s="648"/>
      <c r="J7" s="177"/>
      <c r="K7" s="177"/>
      <c r="L7" s="177"/>
      <c r="M7" s="177"/>
      <c r="N7" s="177"/>
      <c r="O7" s="177"/>
      <c r="P7" s="177"/>
      <c r="Q7" s="177"/>
      <c r="R7" s="177"/>
      <c r="S7" s="177"/>
      <c r="T7" s="177"/>
      <c r="U7" s="177"/>
      <c r="V7" s="177"/>
      <c r="W7" s="177"/>
      <c r="X7" s="177"/>
      <c r="Y7" s="177"/>
      <c r="Z7" s="177"/>
    </row>
    <row r="8" ht="21.75" customHeight="1">
      <c r="A8" s="358" t="s">
        <v>5163</v>
      </c>
      <c r="B8" s="44"/>
      <c r="C8" s="44"/>
      <c r="D8" s="44"/>
      <c r="E8" s="44"/>
      <c r="F8" s="45"/>
      <c r="G8" s="648"/>
      <c r="H8" s="648"/>
      <c r="I8" s="648"/>
      <c r="J8" s="177"/>
      <c r="K8" s="177"/>
      <c r="L8" s="177"/>
      <c r="M8" s="177"/>
      <c r="N8" s="177"/>
      <c r="O8" s="177"/>
      <c r="P8" s="177"/>
      <c r="Q8" s="177"/>
      <c r="R8" s="177"/>
      <c r="S8" s="177"/>
      <c r="T8" s="177"/>
      <c r="U8" s="177"/>
      <c r="V8" s="177"/>
      <c r="W8" s="177"/>
      <c r="X8" s="177"/>
      <c r="Y8" s="177"/>
      <c r="Z8" s="177"/>
    </row>
    <row r="9" ht="18.75" customHeight="1">
      <c r="A9" s="358" t="s">
        <v>5164</v>
      </c>
      <c r="B9" s="44"/>
      <c r="C9" s="44"/>
      <c r="D9" s="44"/>
      <c r="E9" s="44"/>
      <c r="F9" s="45"/>
      <c r="G9" s="648"/>
      <c r="H9" s="648"/>
      <c r="I9" s="648"/>
      <c r="J9" s="177"/>
      <c r="K9" s="177"/>
      <c r="L9" s="177"/>
      <c r="M9" s="177"/>
      <c r="N9" s="177"/>
      <c r="O9" s="177"/>
      <c r="P9" s="177"/>
      <c r="Q9" s="177"/>
      <c r="R9" s="177"/>
      <c r="S9" s="177"/>
      <c r="T9" s="177"/>
      <c r="U9" s="177"/>
      <c r="V9" s="177"/>
      <c r="W9" s="177"/>
      <c r="X9" s="177"/>
      <c r="Y9" s="177"/>
      <c r="Z9" s="177"/>
    </row>
    <row r="10" ht="27.0" customHeight="1">
      <c r="A10" s="658" t="s">
        <v>5165</v>
      </c>
      <c r="B10" s="44"/>
      <c r="C10" s="44"/>
      <c r="D10" s="44"/>
      <c r="E10" s="44"/>
      <c r="F10" s="45"/>
      <c r="G10" s="648"/>
      <c r="H10" s="648"/>
      <c r="I10" s="648"/>
      <c r="J10" s="177"/>
      <c r="K10" s="177"/>
      <c r="L10" s="177"/>
      <c r="M10" s="177"/>
      <c r="N10" s="177"/>
      <c r="O10" s="177"/>
      <c r="P10" s="177"/>
      <c r="Q10" s="177"/>
      <c r="R10" s="177"/>
      <c r="S10" s="177"/>
      <c r="T10" s="177"/>
      <c r="U10" s="177"/>
      <c r="V10" s="177"/>
      <c r="W10" s="177"/>
      <c r="X10" s="177"/>
      <c r="Y10" s="177"/>
      <c r="Z10" s="177"/>
    </row>
    <row r="11" ht="21.75" customHeight="1">
      <c r="A11" s="658" t="s">
        <v>5166</v>
      </c>
      <c r="B11" s="44"/>
      <c r="C11" s="44"/>
      <c r="D11" s="44"/>
      <c r="E11" s="44"/>
      <c r="F11" s="45"/>
      <c r="G11" s="648"/>
      <c r="H11" s="648"/>
      <c r="I11" s="648"/>
      <c r="J11" s="177"/>
      <c r="K11" s="177"/>
      <c r="L11" s="177"/>
      <c r="M11" s="177"/>
      <c r="N11" s="177"/>
      <c r="O11" s="177"/>
      <c r="P11" s="177"/>
      <c r="Q11" s="177"/>
      <c r="R11" s="177"/>
      <c r="S11" s="177"/>
      <c r="T11" s="177"/>
      <c r="U11" s="177"/>
      <c r="V11" s="177"/>
      <c r="W11" s="177"/>
      <c r="X11" s="177"/>
      <c r="Y11" s="177"/>
      <c r="Z11" s="177"/>
    </row>
    <row r="12" ht="99.75" customHeight="1">
      <c r="A12" s="659" t="s">
        <v>5167</v>
      </c>
      <c r="B12" s="44"/>
      <c r="C12" s="44"/>
      <c r="D12" s="44"/>
      <c r="E12" s="44"/>
      <c r="F12" s="45"/>
      <c r="G12" s="648"/>
      <c r="H12" s="648"/>
      <c r="I12" s="648"/>
      <c r="J12" s="177"/>
      <c r="K12" s="177"/>
      <c r="L12" s="177"/>
      <c r="M12" s="177"/>
      <c r="N12" s="177"/>
      <c r="O12" s="177"/>
      <c r="P12" s="177"/>
      <c r="Q12" s="177"/>
      <c r="R12" s="177"/>
      <c r="S12" s="177"/>
      <c r="T12" s="177"/>
      <c r="U12" s="177"/>
      <c r="V12" s="177"/>
      <c r="W12" s="177"/>
      <c r="X12" s="177"/>
      <c r="Y12" s="177"/>
      <c r="Z12" s="177"/>
    </row>
    <row r="13">
      <c r="A13" s="53"/>
      <c r="B13" s="53"/>
      <c r="C13" s="54"/>
      <c r="D13" s="54"/>
      <c r="E13" s="54"/>
      <c r="F13" s="54"/>
      <c r="G13" s="53"/>
      <c r="H13" s="53"/>
      <c r="I13" s="53"/>
      <c r="J13" s="177"/>
      <c r="K13" s="177"/>
      <c r="L13" s="177"/>
      <c r="M13" s="177"/>
      <c r="N13" s="177"/>
      <c r="O13" s="177"/>
      <c r="P13" s="177"/>
      <c r="Q13" s="177"/>
      <c r="R13" s="177"/>
      <c r="S13" s="177"/>
      <c r="T13" s="177"/>
      <c r="U13" s="177"/>
      <c r="V13" s="177"/>
      <c r="W13" s="177"/>
      <c r="X13" s="177"/>
      <c r="Y13" s="177"/>
      <c r="Z13" s="177"/>
    </row>
    <row r="14" ht="61.5" customHeight="1">
      <c r="A14" s="224" t="s">
        <v>3326</v>
      </c>
      <c r="B14" s="57" t="s">
        <v>7</v>
      </c>
      <c r="C14" s="57" t="s">
        <v>5168</v>
      </c>
      <c r="D14" s="57" t="s">
        <v>5169</v>
      </c>
      <c r="E14" s="222" t="s">
        <v>135</v>
      </c>
      <c r="F14" s="222" t="s">
        <v>139</v>
      </c>
      <c r="G14" s="60" t="s">
        <v>140</v>
      </c>
      <c r="J14" s="177"/>
      <c r="K14" s="177"/>
      <c r="L14" s="177"/>
      <c r="M14" s="177"/>
      <c r="N14" s="177"/>
      <c r="O14" s="177"/>
      <c r="P14" s="177"/>
      <c r="Q14" s="177"/>
      <c r="R14" s="177"/>
      <c r="S14" s="177"/>
      <c r="T14" s="177"/>
      <c r="U14" s="177"/>
      <c r="V14" s="177"/>
      <c r="W14" s="177"/>
      <c r="X14" s="177"/>
      <c r="Y14" s="177"/>
      <c r="Z14" s="177"/>
    </row>
    <row r="15" ht="11.25" customHeight="1">
      <c r="A15" s="67" t="s">
        <v>5170</v>
      </c>
      <c r="B15" s="65" t="s">
        <v>51</v>
      </c>
      <c r="C15" s="87" t="s">
        <v>5171</v>
      </c>
      <c r="D15" s="69" t="s">
        <v>5172</v>
      </c>
      <c r="E15" s="183">
        <v>19.0</v>
      </c>
      <c r="F15" s="185">
        <v>6.33</v>
      </c>
      <c r="G15" s="362" t="s">
        <v>150</v>
      </c>
    </row>
    <row r="16" ht="11.25" customHeight="1">
      <c r="A16" s="67" t="s">
        <v>5170</v>
      </c>
      <c r="B16" s="65" t="s">
        <v>51</v>
      </c>
      <c r="C16" s="87" t="s">
        <v>5173</v>
      </c>
      <c r="D16" s="69" t="s">
        <v>5172</v>
      </c>
      <c r="E16" s="183">
        <v>19.0</v>
      </c>
      <c r="F16" s="185">
        <v>6.33</v>
      </c>
      <c r="G16" s="362" t="s">
        <v>150</v>
      </c>
    </row>
    <row r="17" ht="11.25" customHeight="1">
      <c r="A17" s="67" t="s">
        <v>5170</v>
      </c>
      <c r="B17" s="65" t="s">
        <v>51</v>
      </c>
      <c r="C17" s="87" t="s">
        <v>5174</v>
      </c>
      <c r="D17" s="69" t="s">
        <v>5175</v>
      </c>
      <c r="E17" s="183">
        <f>16*2</f>
        <v>32</v>
      </c>
      <c r="F17" s="185">
        <v>10.67</v>
      </c>
      <c r="G17" s="362" t="s">
        <v>150</v>
      </c>
    </row>
    <row r="18" ht="11.25" customHeight="1">
      <c r="A18" s="67" t="s">
        <v>5170</v>
      </c>
      <c r="B18" s="65" t="s">
        <v>51</v>
      </c>
      <c r="C18" s="87" t="s">
        <v>5176</v>
      </c>
      <c r="D18" s="69" t="s">
        <v>5175</v>
      </c>
      <c r="E18" s="183">
        <v>43.0</v>
      </c>
      <c r="F18" s="185">
        <v>14.33</v>
      </c>
      <c r="G18" s="362" t="s">
        <v>150</v>
      </c>
    </row>
    <row r="19" ht="11.25" customHeight="1">
      <c r="A19" s="67" t="s">
        <v>5170</v>
      </c>
      <c r="B19" s="65" t="s">
        <v>51</v>
      </c>
      <c r="C19" s="87" t="s">
        <v>5177</v>
      </c>
      <c r="D19" s="69" t="s">
        <v>5175</v>
      </c>
      <c r="E19" s="183">
        <v>22.0</v>
      </c>
      <c r="F19" s="185">
        <v>14.67</v>
      </c>
      <c r="G19" s="362" t="s">
        <v>150</v>
      </c>
    </row>
    <row r="20" ht="11.25" customHeight="1">
      <c r="A20" s="67" t="s">
        <v>5170</v>
      </c>
      <c r="B20" s="65" t="s">
        <v>51</v>
      </c>
      <c r="C20" s="87" t="s">
        <v>5178</v>
      </c>
      <c r="D20" s="69" t="s">
        <v>5175</v>
      </c>
      <c r="E20" s="183">
        <v>22.0</v>
      </c>
      <c r="F20" s="185">
        <v>22.0</v>
      </c>
      <c r="G20" s="362" t="s">
        <v>150</v>
      </c>
    </row>
    <row r="21" ht="11.25" customHeight="1">
      <c r="A21" s="67" t="s">
        <v>5170</v>
      </c>
      <c r="B21" s="65" t="s">
        <v>51</v>
      </c>
      <c r="C21" s="87" t="s">
        <v>5179</v>
      </c>
      <c r="D21" s="69" t="s">
        <v>5175</v>
      </c>
      <c r="E21" s="183">
        <v>35.0</v>
      </c>
      <c r="F21" s="185">
        <v>23.33</v>
      </c>
      <c r="G21" s="362" t="s">
        <v>150</v>
      </c>
    </row>
    <row r="22" ht="11.25" customHeight="1">
      <c r="A22" s="67" t="s">
        <v>173</v>
      </c>
      <c r="B22" s="65" t="s">
        <v>51</v>
      </c>
      <c r="C22" s="87" t="s">
        <v>5180</v>
      </c>
      <c r="D22" s="69" t="s">
        <v>5175</v>
      </c>
      <c r="E22" s="183">
        <v>22.0</v>
      </c>
      <c r="F22" s="185">
        <v>7.33</v>
      </c>
      <c r="G22" s="362" t="s">
        <v>173</v>
      </c>
    </row>
    <row r="23" ht="11.25" customHeight="1">
      <c r="A23" s="67" t="s">
        <v>173</v>
      </c>
      <c r="B23" s="65" t="s">
        <v>51</v>
      </c>
      <c r="C23" s="87" t="s">
        <v>5181</v>
      </c>
      <c r="D23" s="69" t="s">
        <v>5175</v>
      </c>
      <c r="E23" s="183">
        <v>26.0</v>
      </c>
      <c r="F23" s="185">
        <v>8.67</v>
      </c>
      <c r="G23" s="362" t="s">
        <v>173</v>
      </c>
    </row>
    <row r="24" ht="11.25" customHeight="1">
      <c r="A24" s="67" t="s">
        <v>173</v>
      </c>
      <c r="B24" s="65" t="s">
        <v>51</v>
      </c>
      <c r="C24" s="87" t="s">
        <v>5182</v>
      </c>
      <c r="D24" s="69" t="s">
        <v>5175</v>
      </c>
      <c r="E24" s="183" t="s">
        <v>5183</v>
      </c>
      <c r="F24" s="185">
        <v>12.67</v>
      </c>
      <c r="G24" s="362" t="s">
        <v>173</v>
      </c>
    </row>
    <row r="25" ht="11.25" customHeight="1">
      <c r="A25" s="67" t="s">
        <v>173</v>
      </c>
      <c r="B25" s="65" t="s">
        <v>51</v>
      </c>
      <c r="C25" s="87" t="s">
        <v>5184</v>
      </c>
      <c r="D25" s="69" t="s">
        <v>5175</v>
      </c>
      <c r="E25" s="183" t="s">
        <v>5185</v>
      </c>
      <c r="F25" s="185">
        <v>19.67</v>
      </c>
      <c r="G25" s="362" t="s">
        <v>173</v>
      </c>
    </row>
    <row r="26" ht="11.25" customHeight="1">
      <c r="A26" s="67" t="s">
        <v>173</v>
      </c>
      <c r="B26" s="65" t="s">
        <v>51</v>
      </c>
      <c r="C26" s="87" t="s">
        <v>5186</v>
      </c>
      <c r="D26" s="69" t="s">
        <v>5175</v>
      </c>
      <c r="E26" s="183" t="s">
        <v>5187</v>
      </c>
      <c r="F26" s="185">
        <v>10.67</v>
      </c>
      <c r="G26" s="362" t="s">
        <v>173</v>
      </c>
    </row>
    <row r="27" ht="11.25" customHeight="1">
      <c r="A27" s="67" t="s">
        <v>173</v>
      </c>
      <c r="B27" s="65" t="s">
        <v>51</v>
      </c>
      <c r="C27" s="87" t="s">
        <v>5188</v>
      </c>
      <c r="D27" s="69" t="s">
        <v>5175</v>
      </c>
      <c r="E27" s="183">
        <v>16.0</v>
      </c>
      <c r="F27" s="185">
        <v>5.33</v>
      </c>
      <c r="G27" s="362" t="s">
        <v>173</v>
      </c>
    </row>
    <row r="28" ht="11.25" customHeight="1">
      <c r="A28" s="67" t="s">
        <v>173</v>
      </c>
      <c r="B28" s="65" t="s">
        <v>51</v>
      </c>
      <c r="C28" s="87" t="s">
        <v>5189</v>
      </c>
      <c r="D28" s="69" t="s">
        <v>5175</v>
      </c>
      <c r="E28" s="183" t="s">
        <v>5190</v>
      </c>
      <c r="F28" s="185">
        <v>14.0</v>
      </c>
      <c r="G28" s="362" t="s">
        <v>173</v>
      </c>
    </row>
    <row r="29" ht="11.25" customHeight="1">
      <c r="A29" s="67" t="s">
        <v>173</v>
      </c>
      <c r="B29" s="65" t="s">
        <v>51</v>
      </c>
      <c r="C29" s="87" t="s">
        <v>5191</v>
      </c>
      <c r="D29" s="69" t="s">
        <v>5175</v>
      </c>
      <c r="E29" s="183" t="s">
        <v>5190</v>
      </c>
      <c r="F29" s="185">
        <v>14.0</v>
      </c>
      <c r="G29" s="362" t="s">
        <v>173</v>
      </c>
    </row>
    <row r="30" ht="11.25" customHeight="1">
      <c r="A30" s="67" t="s">
        <v>173</v>
      </c>
      <c r="B30" s="65" t="s">
        <v>51</v>
      </c>
      <c r="C30" s="87" t="s">
        <v>5192</v>
      </c>
      <c r="D30" s="69" t="s">
        <v>5175</v>
      </c>
      <c r="E30" s="183" t="s">
        <v>5193</v>
      </c>
      <c r="F30" s="185">
        <v>15.0</v>
      </c>
      <c r="G30" s="362" t="s">
        <v>173</v>
      </c>
    </row>
    <row r="31" ht="11.25" customHeight="1">
      <c r="A31" s="67" t="s">
        <v>173</v>
      </c>
      <c r="B31" s="547" t="s">
        <v>51</v>
      </c>
      <c r="C31" s="405" t="s">
        <v>5194</v>
      </c>
      <c r="D31" s="145" t="s">
        <v>5195</v>
      </c>
      <c r="E31" s="546" t="s">
        <v>5196</v>
      </c>
      <c r="F31" s="185">
        <v>22.0</v>
      </c>
      <c r="G31" s="362" t="s">
        <v>173</v>
      </c>
    </row>
    <row r="32" ht="11.25" customHeight="1">
      <c r="A32" s="67" t="s">
        <v>4828</v>
      </c>
      <c r="B32" s="65" t="s">
        <v>51</v>
      </c>
      <c r="C32" s="87" t="s">
        <v>5197</v>
      </c>
      <c r="D32" s="69" t="s">
        <v>5198</v>
      </c>
      <c r="E32" s="660" t="s">
        <v>5199</v>
      </c>
      <c r="F32" s="185">
        <v>5.33</v>
      </c>
      <c r="G32" s="362" t="s">
        <v>4828</v>
      </c>
    </row>
    <row r="33" ht="11.25" customHeight="1">
      <c r="A33" s="67" t="s">
        <v>4828</v>
      </c>
      <c r="B33" s="65" t="s">
        <v>216</v>
      </c>
      <c r="C33" s="87" t="s">
        <v>5200</v>
      </c>
      <c r="D33" s="69" t="s">
        <v>5175</v>
      </c>
      <c r="E33" s="660" t="s">
        <v>5199</v>
      </c>
      <c r="F33" s="185">
        <v>5.33</v>
      </c>
      <c r="G33" s="362" t="s">
        <v>4828</v>
      </c>
    </row>
    <row r="34" ht="11.25" customHeight="1">
      <c r="A34" s="67" t="s">
        <v>4828</v>
      </c>
      <c r="B34" s="65" t="s">
        <v>5201</v>
      </c>
      <c r="C34" s="87" t="s">
        <v>5202</v>
      </c>
      <c r="D34" s="69" t="s">
        <v>5175</v>
      </c>
      <c r="E34" s="660" t="s">
        <v>5199</v>
      </c>
      <c r="F34" s="185">
        <v>5.33</v>
      </c>
      <c r="G34" s="362" t="s">
        <v>4828</v>
      </c>
    </row>
    <row r="35" ht="11.25" customHeight="1">
      <c r="A35" s="67" t="s">
        <v>4828</v>
      </c>
      <c r="B35" s="65" t="s">
        <v>5203</v>
      </c>
      <c r="C35" s="87" t="s">
        <v>5204</v>
      </c>
      <c r="D35" s="69" t="s">
        <v>5175</v>
      </c>
      <c r="E35" s="660" t="s">
        <v>5199</v>
      </c>
      <c r="F35" s="185">
        <v>5.33</v>
      </c>
      <c r="G35" s="362" t="s">
        <v>4828</v>
      </c>
    </row>
    <row r="36" ht="11.25" customHeight="1">
      <c r="A36" s="67" t="s">
        <v>4828</v>
      </c>
      <c r="B36" s="65" t="s">
        <v>5205</v>
      </c>
      <c r="C36" s="87" t="s">
        <v>5206</v>
      </c>
      <c r="D36" s="69" t="s">
        <v>5175</v>
      </c>
      <c r="E36" s="660" t="s">
        <v>5199</v>
      </c>
      <c r="F36" s="185">
        <v>5.33</v>
      </c>
      <c r="G36" s="362" t="s">
        <v>4828</v>
      </c>
    </row>
    <row r="37" ht="11.25" customHeight="1">
      <c r="A37" s="67" t="s">
        <v>4828</v>
      </c>
      <c r="B37" s="65" t="s">
        <v>5207</v>
      </c>
      <c r="C37" s="87" t="s">
        <v>5208</v>
      </c>
      <c r="D37" s="69" t="s">
        <v>5209</v>
      </c>
      <c r="E37" s="660" t="s">
        <v>5199</v>
      </c>
      <c r="F37" s="185">
        <v>2.67</v>
      </c>
      <c r="G37" s="362" t="s">
        <v>4828</v>
      </c>
    </row>
    <row r="38" ht="11.25" customHeight="1">
      <c r="A38" s="67" t="s">
        <v>4828</v>
      </c>
      <c r="B38" s="65" t="s">
        <v>5210</v>
      </c>
      <c r="C38" s="87" t="s">
        <v>5211</v>
      </c>
      <c r="D38" s="69" t="s">
        <v>5175</v>
      </c>
      <c r="E38" s="660" t="s">
        <v>5199</v>
      </c>
      <c r="F38" s="185">
        <v>5.33</v>
      </c>
      <c r="G38" s="362" t="s">
        <v>4828</v>
      </c>
    </row>
    <row r="39" ht="11.25" customHeight="1">
      <c r="A39" s="67" t="s">
        <v>4828</v>
      </c>
      <c r="B39" s="65" t="s">
        <v>5212</v>
      </c>
      <c r="C39" s="87" t="s">
        <v>5213</v>
      </c>
      <c r="D39" s="69" t="s">
        <v>5175</v>
      </c>
      <c r="E39" s="660" t="s">
        <v>5214</v>
      </c>
      <c r="F39" s="185">
        <v>6.33</v>
      </c>
      <c r="G39" s="362" t="s">
        <v>4828</v>
      </c>
    </row>
    <row r="40" ht="11.25" customHeight="1">
      <c r="A40" s="67" t="s">
        <v>4828</v>
      </c>
      <c r="B40" s="65" t="s">
        <v>5215</v>
      </c>
      <c r="C40" s="186" t="s">
        <v>5216</v>
      </c>
      <c r="D40" s="547" t="s">
        <v>5175</v>
      </c>
      <c r="E40" s="661" t="s">
        <v>5217</v>
      </c>
      <c r="F40" s="533">
        <v>26.0</v>
      </c>
      <c r="G40" s="362" t="s">
        <v>4828</v>
      </c>
    </row>
    <row r="41" ht="11.25" customHeight="1">
      <c r="A41" s="426" t="s">
        <v>4233</v>
      </c>
      <c r="B41" s="426" t="s">
        <v>51</v>
      </c>
      <c r="C41" s="398" t="s">
        <v>5218</v>
      </c>
      <c r="D41" s="426" t="s">
        <v>5172</v>
      </c>
      <c r="E41" s="546">
        <v>29.67</v>
      </c>
      <c r="F41" s="546">
        <v>29.67</v>
      </c>
      <c r="G41" s="362" t="s">
        <v>206</v>
      </c>
    </row>
    <row r="42" ht="11.25" customHeight="1">
      <c r="A42" s="426" t="s">
        <v>4233</v>
      </c>
      <c r="B42" s="426" t="s">
        <v>51</v>
      </c>
      <c r="C42" s="398" t="s">
        <v>5219</v>
      </c>
      <c r="D42" s="426" t="s">
        <v>5172</v>
      </c>
      <c r="E42" s="546">
        <v>29.67</v>
      </c>
      <c r="F42" s="546">
        <f>E42</f>
        <v>29.67</v>
      </c>
      <c r="G42" s="362" t="s">
        <v>206</v>
      </c>
    </row>
    <row r="43" ht="11.25" customHeight="1">
      <c r="A43" s="426" t="s">
        <v>4233</v>
      </c>
      <c r="B43" s="110" t="s">
        <v>51</v>
      </c>
      <c r="C43" s="87" t="s">
        <v>5220</v>
      </c>
      <c r="D43" s="115" t="s">
        <v>5172</v>
      </c>
      <c r="E43" s="400">
        <v>15.0</v>
      </c>
      <c r="F43" s="423">
        <v>15.0</v>
      </c>
      <c r="G43" s="362" t="s">
        <v>206</v>
      </c>
    </row>
    <row r="44" ht="11.25" customHeight="1">
      <c r="A44" s="426" t="s">
        <v>4233</v>
      </c>
      <c r="B44" s="426" t="str">
        <f>B42</f>
        <v>FSAA2</v>
      </c>
      <c r="C44" s="87" t="s">
        <v>5221</v>
      </c>
      <c r="D44" s="115" t="s">
        <v>5222</v>
      </c>
      <c r="E44" s="546">
        <f>ROUND(15/3*3*0.5,0)</f>
        <v>8</v>
      </c>
      <c r="F44" s="546">
        <f t="shared" ref="F44:F45" si="1">E44</f>
        <v>8</v>
      </c>
      <c r="G44" s="362" t="s">
        <v>206</v>
      </c>
    </row>
    <row r="45" ht="11.25" customHeight="1">
      <c r="A45" s="426" t="s">
        <v>4233</v>
      </c>
      <c r="B45" s="110" t="s">
        <v>51</v>
      </c>
      <c r="C45" s="87" t="s">
        <v>5223</v>
      </c>
      <c r="D45" s="115" t="s">
        <v>5172</v>
      </c>
      <c r="E45" s="546">
        <v>7.42</v>
      </c>
      <c r="F45" s="546">
        <f t="shared" si="1"/>
        <v>7.42</v>
      </c>
      <c r="G45" s="362" t="s">
        <v>206</v>
      </c>
    </row>
    <row r="46" ht="11.25" customHeight="1">
      <c r="A46" s="426" t="s">
        <v>4233</v>
      </c>
      <c r="B46" s="110" t="s">
        <v>51</v>
      </c>
      <c r="C46" s="87" t="s">
        <v>5224</v>
      </c>
      <c r="D46" s="115" t="s">
        <v>5172</v>
      </c>
      <c r="E46" s="400">
        <v>22.67</v>
      </c>
      <c r="F46" s="423">
        <v>22.67</v>
      </c>
      <c r="G46" s="362" t="s">
        <v>206</v>
      </c>
    </row>
    <row r="47" ht="11.25" customHeight="1">
      <c r="A47" s="67" t="s">
        <v>213</v>
      </c>
      <c r="B47" s="65" t="s">
        <v>51</v>
      </c>
      <c r="C47" s="87" t="s">
        <v>5225</v>
      </c>
      <c r="D47" s="69" t="s">
        <v>5175</v>
      </c>
      <c r="E47" s="183">
        <v>40.0</v>
      </c>
      <c r="F47" s="185">
        <v>80.0</v>
      </c>
      <c r="G47" s="362" t="s">
        <v>213</v>
      </c>
    </row>
    <row r="48" ht="11.25" customHeight="1">
      <c r="A48" s="67" t="s">
        <v>213</v>
      </c>
      <c r="B48" s="65" t="s">
        <v>51</v>
      </c>
      <c r="C48" s="87" t="s">
        <v>5226</v>
      </c>
      <c r="D48" s="69" t="s">
        <v>5175</v>
      </c>
      <c r="E48" s="183">
        <v>8.0</v>
      </c>
      <c r="F48" s="185">
        <v>8.0</v>
      </c>
      <c r="G48" s="362" t="s">
        <v>213</v>
      </c>
    </row>
    <row r="49" ht="11.25" customHeight="1">
      <c r="A49" s="67" t="s">
        <v>213</v>
      </c>
      <c r="B49" s="65" t="s">
        <v>51</v>
      </c>
      <c r="C49" s="87" t="s">
        <v>5227</v>
      </c>
      <c r="D49" s="69" t="s">
        <v>5175</v>
      </c>
      <c r="E49" s="183">
        <v>31.0</v>
      </c>
      <c r="F49" s="185">
        <v>31.0</v>
      </c>
      <c r="G49" s="362" t="s">
        <v>213</v>
      </c>
    </row>
    <row r="50" ht="11.25" customHeight="1">
      <c r="A50" s="67" t="s">
        <v>213</v>
      </c>
      <c r="B50" s="65" t="s">
        <v>51</v>
      </c>
      <c r="C50" s="87" t="s">
        <v>5228</v>
      </c>
      <c r="D50" s="69" t="s">
        <v>5175</v>
      </c>
      <c r="E50" s="183">
        <v>8.0</v>
      </c>
      <c r="F50" s="185">
        <v>16.0</v>
      </c>
      <c r="G50" s="362" t="s">
        <v>213</v>
      </c>
    </row>
    <row r="51" ht="11.25" customHeight="1">
      <c r="A51" s="67" t="s">
        <v>213</v>
      </c>
      <c r="B51" s="65" t="s">
        <v>51</v>
      </c>
      <c r="C51" s="87" t="s">
        <v>5229</v>
      </c>
      <c r="D51" s="69" t="s">
        <v>5230</v>
      </c>
      <c r="E51" s="183">
        <v>44.0</v>
      </c>
      <c r="F51" s="185">
        <v>22.0</v>
      </c>
      <c r="G51" s="362" t="s">
        <v>213</v>
      </c>
    </row>
    <row r="52" ht="11.25" customHeight="1">
      <c r="A52" s="67" t="s">
        <v>4235</v>
      </c>
      <c r="B52" s="65" t="s">
        <v>51</v>
      </c>
      <c r="C52" s="87" t="s">
        <v>5231</v>
      </c>
      <c r="D52" s="69" t="s">
        <v>5232</v>
      </c>
      <c r="E52" s="183" t="s">
        <v>5233</v>
      </c>
      <c r="F52" s="185">
        <v>3.16</v>
      </c>
      <c r="G52" s="362" t="s">
        <v>232</v>
      </c>
    </row>
    <row r="53" ht="11.25" customHeight="1">
      <c r="A53" s="67" t="s">
        <v>4235</v>
      </c>
      <c r="B53" s="65" t="s">
        <v>51</v>
      </c>
      <c r="C53" s="87" t="s">
        <v>5234</v>
      </c>
      <c r="D53" s="69" t="s">
        <v>5232</v>
      </c>
      <c r="E53" s="183" t="s">
        <v>5235</v>
      </c>
      <c r="F53" s="185">
        <v>1.83</v>
      </c>
      <c r="G53" s="362" t="s">
        <v>232</v>
      </c>
    </row>
    <row r="54" ht="11.25" customHeight="1">
      <c r="A54" s="67" t="s">
        <v>4235</v>
      </c>
      <c r="B54" s="65" t="s">
        <v>51</v>
      </c>
      <c r="C54" s="87" t="s">
        <v>5236</v>
      </c>
      <c r="D54" s="69" t="s">
        <v>5232</v>
      </c>
      <c r="E54" s="183" t="s">
        <v>5237</v>
      </c>
      <c r="F54" s="185">
        <v>4.33</v>
      </c>
      <c r="G54" s="362" t="s">
        <v>232</v>
      </c>
    </row>
    <row r="55" ht="11.25" customHeight="1">
      <c r="A55" s="67" t="s">
        <v>4235</v>
      </c>
      <c r="B55" s="65" t="s">
        <v>51</v>
      </c>
      <c r="C55" s="87" t="s">
        <v>5238</v>
      </c>
      <c r="D55" s="69" t="s">
        <v>5232</v>
      </c>
      <c r="E55" s="183" t="s">
        <v>5239</v>
      </c>
      <c r="F55" s="185">
        <v>2.83</v>
      </c>
      <c r="G55" s="362" t="s">
        <v>232</v>
      </c>
    </row>
    <row r="56" ht="11.25" customHeight="1">
      <c r="A56" s="67" t="s">
        <v>4235</v>
      </c>
      <c r="B56" s="65" t="s">
        <v>51</v>
      </c>
      <c r="C56" s="87" t="s">
        <v>5240</v>
      </c>
      <c r="D56" s="69" t="s">
        <v>5232</v>
      </c>
      <c r="E56" s="183" t="s">
        <v>5241</v>
      </c>
      <c r="F56" s="185">
        <v>2.16</v>
      </c>
      <c r="G56" s="362" t="s">
        <v>232</v>
      </c>
    </row>
    <row r="57" ht="11.25" customHeight="1">
      <c r="A57" s="67" t="s">
        <v>4235</v>
      </c>
      <c r="B57" s="65" t="s">
        <v>51</v>
      </c>
      <c r="C57" s="87" t="s">
        <v>5242</v>
      </c>
      <c r="D57" s="69" t="s">
        <v>5232</v>
      </c>
      <c r="E57" s="183" t="s">
        <v>5239</v>
      </c>
      <c r="F57" s="185">
        <v>2.83</v>
      </c>
      <c r="G57" s="362" t="s">
        <v>232</v>
      </c>
    </row>
    <row r="58" ht="11.25" customHeight="1">
      <c r="A58" s="67" t="s">
        <v>4235</v>
      </c>
      <c r="B58" s="65" t="s">
        <v>51</v>
      </c>
      <c r="C58" s="87" t="s">
        <v>5243</v>
      </c>
      <c r="D58" s="69" t="s">
        <v>5232</v>
      </c>
      <c r="E58" s="183" t="s">
        <v>5244</v>
      </c>
      <c r="F58" s="185">
        <v>4.16</v>
      </c>
      <c r="G58" s="362" t="s">
        <v>232</v>
      </c>
    </row>
    <row r="59" ht="11.25" customHeight="1">
      <c r="A59" s="67" t="s">
        <v>4235</v>
      </c>
      <c r="B59" s="65" t="s">
        <v>51</v>
      </c>
      <c r="C59" s="87" t="s">
        <v>5243</v>
      </c>
      <c r="D59" s="69" t="s">
        <v>5232</v>
      </c>
      <c r="E59" s="183" t="s">
        <v>5244</v>
      </c>
      <c r="F59" s="185">
        <v>4.16</v>
      </c>
      <c r="G59" s="362" t="s">
        <v>232</v>
      </c>
    </row>
    <row r="60" ht="11.25" customHeight="1">
      <c r="A60" s="67" t="s">
        <v>4235</v>
      </c>
      <c r="B60" s="65" t="s">
        <v>51</v>
      </c>
      <c r="C60" s="87" t="s">
        <v>5245</v>
      </c>
      <c r="D60" s="69" t="s">
        <v>5232</v>
      </c>
      <c r="E60" s="183" t="s">
        <v>5246</v>
      </c>
      <c r="F60" s="185">
        <v>4.0</v>
      </c>
      <c r="G60" s="362" t="s">
        <v>232</v>
      </c>
    </row>
    <row r="61" ht="11.25" customHeight="1">
      <c r="A61" s="67" t="s">
        <v>4235</v>
      </c>
      <c r="B61" s="65" t="s">
        <v>51</v>
      </c>
      <c r="C61" s="87" t="s">
        <v>5247</v>
      </c>
      <c r="D61" s="69" t="s">
        <v>5232</v>
      </c>
      <c r="E61" s="183" t="s">
        <v>5248</v>
      </c>
      <c r="F61" s="185">
        <v>3.33</v>
      </c>
      <c r="G61" s="362" t="s">
        <v>232</v>
      </c>
    </row>
    <row r="62" ht="11.25" customHeight="1">
      <c r="A62" s="67" t="s">
        <v>4235</v>
      </c>
      <c r="B62" s="65" t="s">
        <v>51</v>
      </c>
      <c r="C62" s="87" t="s">
        <v>5249</v>
      </c>
      <c r="D62" s="69" t="s">
        <v>5232</v>
      </c>
      <c r="E62" s="183" t="s">
        <v>5235</v>
      </c>
      <c r="F62" s="185">
        <v>1.83</v>
      </c>
      <c r="G62" s="362" t="s">
        <v>232</v>
      </c>
    </row>
    <row r="63" ht="11.25" customHeight="1">
      <c r="A63" s="67" t="s">
        <v>4235</v>
      </c>
      <c r="B63" s="65" t="s">
        <v>51</v>
      </c>
      <c r="C63" s="87" t="s">
        <v>5250</v>
      </c>
      <c r="D63" s="69" t="s">
        <v>5232</v>
      </c>
      <c r="E63" s="183" t="s">
        <v>5233</v>
      </c>
      <c r="F63" s="185">
        <v>3.16</v>
      </c>
      <c r="G63" s="362" t="s">
        <v>232</v>
      </c>
    </row>
    <row r="64" ht="11.25" customHeight="1">
      <c r="A64" s="67" t="s">
        <v>4235</v>
      </c>
      <c r="B64" s="65" t="s">
        <v>51</v>
      </c>
      <c r="C64" s="87" t="s">
        <v>5251</v>
      </c>
      <c r="D64" s="69" t="s">
        <v>5232</v>
      </c>
      <c r="E64" s="183" t="s">
        <v>5235</v>
      </c>
      <c r="F64" s="185">
        <v>1.83</v>
      </c>
      <c r="G64" s="362" t="s">
        <v>232</v>
      </c>
    </row>
    <row r="65" ht="11.25" customHeight="1">
      <c r="A65" s="67" t="s">
        <v>4235</v>
      </c>
      <c r="B65" s="65" t="s">
        <v>51</v>
      </c>
      <c r="C65" s="87" t="s">
        <v>5252</v>
      </c>
      <c r="D65" s="69" t="s">
        <v>5232</v>
      </c>
      <c r="E65" s="183" t="s">
        <v>5253</v>
      </c>
      <c r="F65" s="185">
        <v>2.33</v>
      </c>
      <c r="G65" s="362" t="s">
        <v>232</v>
      </c>
    </row>
    <row r="66" ht="11.25" customHeight="1">
      <c r="A66" s="67" t="s">
        <v>4235</v>
      </c>
      <c r="B66" s="65" t="s">
        <v>51</v>
      </c>
      <c r="C66" s="87" t="s">
        <v>5254</v>
      </c>
      <c r="D66" s="69" t="s">
        <v>5232</v>
      </c>
      <c r="E66" s="183" t="s">
        <v>5239</v>
      </c>
      <c r="F66" s="185">
        <v>2.83</v>
      </c>
      <c r="G66" s="362" t="s">
        <v>232</v>
      </c>
    </row>
    <row r="67" ht="11.25" customHeight="1">
      <c r="A67" s="67" t="s">
        <v>4235</v>
      </c>
      <c r="B67" s="65" t="s">
        <v>51</v>
      </c>
      <c r="C67" s="87" t="s">
        <v>5255</v>
      </c>
      <c r="D67" s="69" t="s">
        <v>5232</v>
      </c>
      <c r="E67" s="183" t="s">
        <v>5256</v>
      </c>
      <c r="F67" s="185">
        <v>2.0</v>
      </c>
      <c r="G67" s="362" t="s">
        <v>232</v>
      </c>
    </row>
    <row r="68" ht="11.25" customHeight="1">
      <c r="A68" s="67" t="s">
        <v>4235</v>
      </c>
      <c r="B68" s="65" t="s">
        <v>51</v>
      </c>
      <c r="C68" s="87" t="s">
        <v>5257</v>
      </c>
      <c r="D68" s="69" t="s">
        <v>5232</v>
      </c>
      <c r="E68" s="183" t="s">
        <v>5256</v>
      </c>
      <c r="F68" s="185">
        <v>2.0</v>
      </c>
      <c r="G68" s="362" t="s">
        <v>232</v>
      </c>
    </row>
    <row r="69" ht="11.25" customHeight="1">
      <c r="A69" s="67" t="s">
        <v>4235</v>
      </c>
      <c r="B69" s="65" t="s">
        <v>51</v>
      </c>
      <c r="C69" s="87" t="s">
        <v>5258</v>
      </c>
      <c r="D69" s="69" t="s">
        <v>5232</v>
      </c>
      <c r="E69" s="183" t="s">
        <v>5259</v>
      </c>
      <c r="F69" s="185">
        <v>3.0</v>
      </c>
      <c r="G69" s="362" t="s">
        <v>232</v>
      </c>
    </row>
    <row r="70" ht="11.25" customHeight="1">
      <c r="A70" s="67" t="s">
        <v>4235</v>
      </c>
      <c r="B70" s="65" t="s">
        <v>51</v>
      </c>
      <c r="C70" s="87" t="s">
        <v>5260</v>
      </c>
      <c r="D70" s="69" t="s">
        <v>5232</v>
      </c>
      <c r="E70" s="183" t="s">
        <v>5259</v>
      </c>
      <c r="F70" s="185">
        <v>3.0</v>
      </c>
      <c r="G70" s="362" t="s">
        <v>232</v>
      </c>
    </row>
    <row r="71" ht="11.25" customHeight="1">
      <c r="A71" s="67" t="s">
        <v>4235</v>
      </c>
      <c r="B71" s="65" t="s">
        <v>51</v>
      </c>
      <c r="C71" s="87" t="s">
        <v>5261</v>
      </c>
      <c r="D71" s="69" t="s">
        <v>5172</v>
      </c>
      <c r="E71" s="183" t="s">
        <v>5262</v>
      </c>
      <c r="F71" s="185">
        <v>4.33</v>
      </c>
      <c r="G71" s="362" t="s">
        <v>232</v>
      </c>
    </row>
    <row r="72" ht="11.25" customHeight="1">
      <c r="A72" s="67" t="s">
        <v>4235</v>
      </c>
      <c r="B72" s="65" t="s">
        <v>51</v>
      </c>
      <c r="C72" s="87" t="s">
        <v>5263</v>
      </c>
      <c r="D72" s="69" t="s">
        <v>5172</v>
      </c>
      <c r="E72" s="183" t="s">
        <v>5264</v>
      </c>
      <c r="F72" s="185">
        <v>5.66</v>
      </c>
      <c r="G72" s="362" t="s">
        <v>232</v>
      </c>
    </row>
    <row r="73" ht="11.25" customHeight="1">
      <c r="A73" s="67" t="s">
        <v>4235</v>
      </c>
      <c r="B73" s="65" t="s">
        <v>51</v>
      </c>
      <c r="C73" s="87" t="s">
        <v>5265</v>
      </c>
      <c r="D73" s="69" t="s">
        <v>5172</v>
      </c>
      <c r="E73" s="183" t="s">
        <v>5266</v>
      </c>
      <c r="F73" s="185">
        <v>4.0</v>
      </c>
      <c r="G73" s="362" t="s">
        <v>232</v>
      </c>
    </row>
    <row r="74" ht="11.25" customHeight="1">
      <c r="A74" s="67" t="s">
        <v>4235</v>
      </c>
      <c r="B74" s="65" t="s">
        <v>51</v>
      </c>
      <c r="C74" s="87" t="s">
        <v>5267</v>
      </c>
      <c r="D74" s="69" t="s">
        <v>5172</v>
      </c>
      <c r="E74" s="183" t="s">
        <v>5268</v>
      </c>
      <c r="F74" s="185">
        <v>4.66</v>
      </c>
      <c r="G74" s="362" t="s">
        <v>232</v>
      </c>
    </row>
    <row r="75" ht="11.25" customHeight="1">
      <c r="A75" s="67" t="s">
        <v>4235</v>
      </c>
      <c r="B75" s="65" t="s">
        <v>51</v>
      </c>
      <c r="C75" s="87" t="s">
        <v>5269</v>
      </c>
      <c r="D75" s="69" t="s">
        <v>5172</v>
      </c>
      <c r="E75" s="183" t="s">
        <v>5270</v>
      </c>
      <c r="F75" s="185">
        <v>6.0</v>
      </c>
      <c r="G75" s="362" t="s">
        <v>232</v>
      </c>
    </row>
    <row r="76" ht="11.25" customHeight="1">
      <c r="A76" s="67" t="s">
        <v>4235</v>
      </c>
      <c r="B76" s="65" t="s">
        <v>51</v>
      </c>
      <c r="C76" s="87" t="s">
        <v>5271</v>
      </c>
      <c r="D76" s="69" t="s">
        <v>5172</v>
      </c>
      <c r="E76" s="183" t="s">
        <v>5270</v>
      </c>
      <c r="F76" s="185">
        <v>6.0</v>
      </c>
      <c r="G76" s="362" t="s">
        <v>232</v>
      </c>
    </row>
    <row r="77" ht="11.25" customHeight="1">
      <c r="A77" s="67" t="s">
        <v>4235</v>
      </c>
      <c r="B77" s="65" t="s">
        <v>51</v>
      </c>
      <c r="C77" s="87" t="s">
        <v>5272</v>
      </c>
      <c r="D77" s="69" t="s">
        <v>5273</v>
      </c>
      <c r="E77" s="183" t="s">
        <v>5274</v>
      </c>
      <c r="F77" s="185">
        <v>6.33</v>
      </c>
      <c r="G77" s="362" t="s">
        <v>232</v>
      </c>
    </row>
    <row r="78" ht="11.25" customHeight="1">
      <c r="A78" s="67" t="s">
        <v>4246</v>
      </c>
      <c r="B78" s="65" t="s">
        <v>51</v>
      </c>
      <c r="C78" s="186" t="s">
        <v>5275</v>
      </c>
      <c r="D78" s="247" t="s">
        <v>5276</v>
      </c>
      <c r="E78" s="185">
        <f>(17+12)/3</f>
        <v>9.666666667</v>
      </c>
      <c r="F78" s="185">
        <v>19.33</v>
      </c>
      <c r="G78" s="362" t="s">
        <v>1180</v>
      </c>
    </row>
    <row r="79" ht="11.25" customHeight="1">
      <c r="A79" s="67" t="s">
        <v>4246</v>
      </c>
      <c r="B79" s="65" t="s">
        <v>51</v>
      </c>
      <c r="C79" s="186" t="s">
        <v>5277</v>
      </c>
      <c r="D79" s="247" t="s">
        <v>5276</v>
      </c>
      <c r="E79" s="183">
        <f>(53+4)/3</f>
        <v>19</v>
      </c>
      <c r="F79" s="185">
        <v>38.0</v>
      </c>
      <c r="G79" s="362" t="s">
        <v>1180</v>
      </c>
    </row>
    <row r="80" ht="11.25" customHeight="1">
      <c r="A80" s="67" t="s">
        <v>4246</v>
      </c>
      <c r="B80" s="65" t="s">
        <v>51</v>
      </c>
      <c r="C80" s="66" t="s">
        <v>5278</v>
      </c>
      <c r="D80" s="69" t="s">
        <v>5172</v>
      </c>
      <c r="E80" s="183">
        <f>2*12/3</f>
        <v>8</v>
      </c>
      <c r="F80" s="185">
        <f>E80</f>
        <v>8</v>
      </c>
      <c r="G80" s="362" t="s">
        <v>1180</v>
      </c>
    </row>
    <row r="81" ht="11.25" customHeight="1">
      <c r="A81" s="67" t="s">
        <v>4246</v>
      </c>
      <c r="B81" s="65" t="s">
        <v>51</v>
      </c>
      <c r="C81" s="66" t="s">
        <v>5279</v>
      </c>
      <c r="D81" s="69" t="s">
        <v>5172</v>
      </c>
      <c r="E81" s="183">
        <f>2*16/3</f>
        <v>10.66666667</v>
      </c>
      <c r="F81" s="185">
        <v>10.67</v>
      </c>
      <c r="G81" s="362" t="s">
        <v>1180</v>
      </c>
    </row>
    <row r="82" ht="11.25" customHeight="1">
      <c r="A82" s="67" t="s">
        <v>4246</v>
      </c>
      <c r="B82" s="65" t="s">
        <v>51</v>
      </c>
      <c r="C82" s="66" t="s">
        <v>5280</v>
      </c>
      <c r="D82" s="69" t="s">
        <v>5172</v>
      </c>
      <c r="E82" s="183">
        <f>18/3</f>
        <v>6</v>
      </c>
      <c r="F82" s="185">
        <v>6.0</v>
      </c>
      <c r="G82" s="362" t="s">
        <v>1180</v>
      </c>
    </row>
    <row r="83" ht="11.25" customHeight="1">
      <c r="A83" s="67" t="s">
        <v>4246</v>
      </c>
      <c r="B83" s="65" t="s">
        <v>51</v>
      </c>
      <c r="C83" s="66" t="s">
        <v>5281</v>
      </c>
      <c r="D83" s="69" t="s">
        <v>5172</v>
      </c>
      <c r="E83" s="183">
        <f>19/3</f>
        <v>6.333333333</v>
      </c>
      <c r="F83" s="185">
        <v>6.33</v>
      </c>
      <c r="G83" s="362" t="s">
        <v>1180</v>
      </c>
    </row>
    <row r="84" ht="11.25" customHeight="1">
      <c r="A84" s="67" t="s">
        <v>4246</v>
      </c>
      <c r="B84" s="65" t="s">
        <v>51</v>
      </c>
      <c r="C84" s="66" t="s">
        <v>5282</v>
      </c>
      <c r="D84" s="69" t="s">
        <v>5172</v>
      </c>
      <c r="E84" s="183">
        <f>3*H84/3</f>
        <v>0</v>
      </c>
      <c r="F84" s="185">
        <v>19.0</v>
      </c>
      <c r="G84" s="362" t="s">
        <v>1180</v>
      </c>
    </row>
    <row r="85" ht="11.25" customHeight="1">
      <c r="A85" s="67" t="s">
        <v>4246</v>
      </c>
      <c r="B85" s="65" t="s">
        <v>51</v>
      </c>
      <c r="C85" s="66" t="s">
        <v>5283</v>
      </c>
      <c r="D85" s="69" t="s">
        <v>5172</v>
      </c>
      <c r="E85" s="183">
        <f>3*19/3</f>
        <v>19</v>
      </c>
      <c r="F85" s="185">
        <v>19.0</v>
      </c>
      <c r="G85" s="362" t="s">
        <v>1180</v>
      </c>
    </row>
    <row r="86" ht="11.25" customHeight="1">
      <c r="A86" s="67" t="s">
        <v>4246</v>
      </c>
      <c r="B86" s="65" t="s">
        <v>51</v>
      </c>
      <c r="C86" s="67" t="s">
        <v>5284</v>
      </c>
      <c r="D86" s="69" t="s">
        <v>5172</v>
      </c>
      <c r="E86" s="183">
        <f>2*(13+14+12)/3</f>
        <v>26</v>
      </c>
      <c r="F86" s="185">
        <v>26.0</v>
      </c>
      <c r="G86" s="362" t="s">
        <v>1180</v>
      </c>
    </row>
    <row r="87" ht="11.25" customHeight="1">
      <c r="A87" s="67" t="s">
        <v>4246</v>
      </c>
      <c r="B87" s="65" t="s">
        <v>51</v>
      </c>
      <c r="C87" s="87" t="s">
        <v>5285</v>
      </c>
      <c r="D87" s="69" t="s">
        <v>5230</v>
      </c>
      <c r="E87" s="183">
        <f>9/3</f>
        <v>3</v>
      </c>
      <c r="F87" s="185">
        <v>1.5</v>
      </c>
      <c r="G87" s="362" t="s">
        <v>1180</v>
      </c>
    </row>
    <row r="88" ht="11.25" customHeight="1">
      <c r="A88" s="67" t="s">
        <v>4246</v>
      </c>
      <c r="B88" s="65" t="s">
        <v>51</v>
      </c>
      <c r="C88" s="662" t="s">
        <v>5286</v>
      </c>
      <c r="D88" s="69" t="s">
        <v>5230</v>
      </c>
      <c r="E88" s="663">
        <v>8.333333333333334</v>
      </c>
      <c r="F88" s="568">
        <v>4.17</v>
      </c>
      <c r="G88" s="362" t="s">
        <v>1180</v>
      </c>
    </row>
    <row r="89" ht="11.25" customHeight="1">
      <c r="A89" s="67" t="s">
        <v>4246</v>
      </c>
      <c r="B89" s="65" t="s">
        <v>51</v>
      </c>
      <c r="C89" s="662" t="s">
        <v>5287</v>
      </c>
      <c r="D89" s="69" t="s">
        <v>5230</v>
      </c>
      <c r="E89" s="185">
        <v>6.0</v>
      </c>
      <c r="F89" s="568">
        <v>3.0</v>
      </c>
      <c r="G89" s="362" t="s">
        <v>1180</v>
      </c>
    </row>
    <row r="90" ht="11.25" customHeight="1">
      <c r="A90" s="67" t="s">
        <v>4246</v>
      </c>
      <c r="B90" s="65" t="s">
        <v>51</v>
      </c>
      <c r="C90" s="87" t="s">
        <v>5288</v>
      </c>
      <c r="D90" s="69" t="s">
        <v>5230</v>
      </c>
      <c r="E90" s="185">
        <v>6.333333333333333</v>
      </c>
      <c r="F90" s="568">
        <v>3.17</v>
      </c>
      <c r="G90" s="362" t="s">
        <v>1180</v>
      </c>
    </row>
    <row r="91" ht="11.25" customHeight="1">
      <c r="A91" s="67" t="s">
        <v>4246</v>
      </c>
      <c r="B91" s="65" t="s">
        <v>51</v>
      </c>
      <c r="C91" s="87" t="s">
        <v>5289</v>
      </c>
      <c r="D91" s="69" t="s">
        <v>5230</v>
      </c>
      <c r="E91" s="185">
        <v>4.333333333333333</v>
      </c>
      <c r="F91" s="568">
        <v>2.17</v>
      </c>
      <c r="G91" s="362" t="s">
        <v>1180</v>
      </c>
    </row>
    <row r="92" ht="11.25" customHeight="1">
      <c r="A92" s="67" t="s">
        <v>4246</v>
      </c>
      <c r="B92" s="65" t="s">
        <v>51</v>
      </c>
      <c r="C92" s="87" t="s">
        <v>5290</v>
      </c>
      <c r="D92" s="69" t="s">
        <v>5230</v>
      </c>
      <c r="E92" s="185">
        <v>5.666666666666667</v>
      </c>
      <c r="F92" s="568">
        <v>2.83</v>
      </c>
      <c r="G92" s="362" t="s">
        <v>1180</v>
      </c>
    </row>
    <row r="93" ht="11.25" customHeight="1">
      <c r="A93" s="67" t="s">
        <v>4246</v>
      </c>
      <c r="B93" s="65" t="s">
        <v>51</v>
      </c>
      <c r="C93" s="87" t="s">
        <v>5291</v>
      </c>
      <c r="D93" s="69" t="s">
        <v>5230</v>
      </c>
      <c r="E93" s="185">
        <v>6.333333333333333</v>
      </c>
      <c r="F93" s="568">
        <v>3.17</v>
      </c>
      <c r="G93" s="362" t="s">
        <v>1180</v>
      </c>
    </row>
    <row r="94" ht="11.25" customHeight="1">
      <c r="A94" s="67" t="s">
        <v>4246</v>
      </c>
      <c r="B94" s="65" t="s">
        <v>51</v>
      </c>
      <c r="C94" s="87" t="s">
        <v>5292</v>
      </c>
      <c r="D94" s="69" t="s">
        <v>5230</v>
      </c>
      <c r="E94" s="185">
        <v>5.666666666666667</v>
      </c>
      <c r="F94" s="568">
        <v>2.83</v>
      </c>
      <c r="G94" s="362" t="s">
        <v>1180</v>
      </c>
    </row>
    <row r="95" ht="11.25" customHeight="1">
      <c r="A95" s="67" t="s">
        <v>3475</v>
      </c>
      <c r="B95" s="65" t="s">
        <v>51</v>
      </c>
      <c r="C95" s="87" t="s">
        <v>5293</v>
      </c>
      <c r="D95" s="69" t="s">
        <v>5175</v>
      </c>
      <c r="E95" s="183">
        <v>8.0</v>
      </c>
      <c r="F95" s="185">
        <v>8.0</v>
      </c>
      <c r="G95" s="362" t="s">
        <v>321</v>
      </c>
    </row>
    <row r="96" ht="11.25" customHeight="1">
      <c r="A96" s="67" t="s">
        <v>3475</v>
      </c>
      <c r="B96" s="65" t="s">
        <v>51</v>
      </c>
      <c r="C96" s="87" t="s">
        <v>5294</v>
      </c>
      <c r="D96" s="69" t="s">
        <v>5175</v>
      </c>
      <c r="E96" s="183">
        <v>7.33</v>
      </c>
      <c r="F96" s="185">
        <v>7.33</v>
      </c>
      <c r="G96" s="362" t="s">
        <v>321</v>
      </c>
    </row>
    <row r="97" ht="11.25" customHeight="1">
      <c r="A97" s="67" t="s">
        <v>3475</v>
      </c>
      <c r="B97" s="65" t="s">
        <v>51</v>
      </c>
      <c r="C97" s="87" t="s">
        <v>5295</v>
      </c>
      <c r="D97" s="69" t="s">
        <v>5175</v>
      </c>
      <c r="E97" s="183">
        <v>7.33</v>
      </c>
      <c r="F97" s="185">
        <v>7.33</v>
      </c>
      <c r="G97" s="362" t="s">
        <v>321</v>
      </c>
    </row>
    <row r="98" ht="11.25" customHeight="1">
      <c r="A98" s="67" t="s">
        <v>3475</v>
      </c>
      <c r="B98" s="65" t="s">
        <v>51</v>
      </c>
      <c r="C98" s="87" t="s">
        <v>5296</v>
      </c>
      <c r="D98" s="69" t="s">
        <v>5175</v>
      </c>
      <c r="E98" s="183">
        <v>3.66</v>
      </c>
      <c r="F98" s="185">
        <v>3.66</v>
      </c>
      <c r="G98" s="362" t="s">
        <v>321</v>
      </c>
    </row>
    <row r="99" ht="11.25" customHeight="1">
      <c r="A99" s="67" t="s">
        <v>3475</v>
      </c>
      <c r="B99" s="65" t="s">
        <v>51</v>
      </c>
      <c r="C99" s="87" t="s">
        <v>5297</v>
      </c>
      <c r="D99" s="69" t="s">
        <v>5175</v>
      </c>
      <c r="E99" s="183">
        <v>9.33</v>
      </c>
      <c r="F99" s="185">
        <v>9.33</v>
      </c>
      <c r="G99" s="362" t="s">
        <v>321</v>
      </c>
    </row>
    <row r="100" ht="11.25" customHeight="1">
      <c r="A100" s="67" t="s">
        <v>3475</v>
      </c>
      <c r="B100" s="65" t="s">
        <v>51</v>
      </c>
      <c r="C100" s="87" t="s">
        <v>5298</v>
      </c>
      <c r="D100" s="69" t="s">
        <v>5175</v>
      </c>
      <c r="E100" s="183">
        <v>24.0</v>
      </c>
      <c r="F100" s="185">
        <v>24.0</v>
      </c>
      <c r="G100" s="362" t="s">
        <v>321</v>
      </c>
    </row>
    <row r="101" ht="11.25" customHeight="1">
      <c r="A101" s="67" t="s">
        <v>3475</v>
      </c>
      <c r="B101" s="65" t="s">
        <v>51</v>
      </c>
      <c r="C101" s="87" t="s">
        <v>5299</v>
      </c>
      <c r="D101" s="69" t="s">
        <v>5300</v>
      </c>
      <c r="E101" s="183">
        <v>6.66</v>
      </c>
      <c r="F101" s="185">
        <v>19.98</v>
      </c>
      <c r="G101" s="362" t="s">
        <v>321</v>
      </c>
    </row>
    <row r="102" ht="11.25" customHeight="1">
      <c r="A102" s="67" t="s">
        <v>3475</v>
      </c>
      <c r="B102" s="65" t="s">
        <v>51</v>
      </c>
      <c r="C102" s="189" t="s">
        <v>5301</v>
      </c>
      <c r="D102" s="69" t="s">
        <v>5230</v>
      </c>
      <c r="E102" s="183">
        <v>3.16</v>
      </c>
      <c r="F102" s="185">
        <v>3.16</v>
      </c>
      <c r="G102" s="362" t="s">
        <v>321</v>
      </c>
    </row>
    <row r="103" ht="11.25" customHeight="1">
      <c r="A103" s="67" t="s">
        <v>3475</v>
      </c>
      <c r="B103" s="65" t="s">
        <v>51</v>
      </c>
      <c r="C103" s="112" t="s">
        <v>5302</v>
      </c>
      <c r="D103" s="69" t="s">
        <v>5230</v>
      </c>
      <c r="E103" s="183">
        <v>3.16</v>
      </c>
      <c r="F103" s="185">
        <v>3.16</v>
      </c>
      <c r="G103" s="362" t="s">
        <v>321</v>
      </c>
    </row>
    <row r="104" ht="11.25" customHeight="1">
      <c r="A104" s="67" t="s">
        <v>3475</v>
      </c>
      <c r="B104" s="65" t="s">
        <v>51</v>
      </c>
      <c r="C104" s="189" t="s">
        <v>5303</v>
      </c>
      <c r="D104" s="69" t="s">
        <v>5230</v>
      </c>
      <c r="E104" s="183">
        <v>4.17</v>
      </c>
      <c r="F104" s="185">
        <v>4.17</v>
      </c>
      <c r="G104" s="362" t="s">
        <v>321</v>
      </c>
    </row>
    <row r="105" ht="11.25" customHeight="1">
      <c r="A105" s="67" t="s">
        <v>3475</v>
      </c>
      <c r="B105" s="65" t="s">
        <v>51</v>
      </c>
      <c r="C105" s="189" t="s">
        <v>5304</v>
      </c>
      <c r="D105" s="69" t="s">
        <v>5230</v>
      </c>
      <c r="E105" s="183">
        <v>4.17</v>
      </c>
      <c r="F105" s="185">
        <v>4.17</v>
      </c>
      <c r="G105" s="362" t="s">
        <v>321</v>
      </c>
    </row>
    <row r="106" ht="11.25" customHeight="1">
      <c r="A106" s="67" t="s">
        <v>3475</v>
      </c>
      <c r="B106" s="65" t="s">
        <v>51</v>
      </c>
      <c r="C106" s="87" t="s">
        <v>5305</v>
      </c>
      <c r="D106" s="69" t="s">
        <v>5230</v>
      </c>
      <c r="E106" s="183">
        <v>2.84</v>
      </c>
      <c r="F106" s="185">
        <v>2.84</v>
      </c>
      <c r="G106" s="362" t="s">
        <v>321</v>
      </c>
    </row>
    <row r="107" ht="11.25" customHeight="1">
      <c r="A107" s="67" t="s">
        <v>3475</v>
      </c>
      <c r="B107" s="65" t="s">
        <v>51</v>
      </c>
      <c r="C107" s="189" t="s">
        <v>5306</v>
      </c>
      <c r="D107" s="69" t="s">
        <v>5230</v>
      </c>
      <c r="E107" s="183">
        <v>2.0</v>
      </c>
      <c r="F107" s="185">
        <v>2.0</v>
      </c>
      <c r="G107" s="362" t="s">
        <v>321</v>
      </c>
    </row>
    <row r="108" ht="11.25" customHeight="1">
      <c r="A108" s="67" t="s">
        <v>3475</v>
      </c>
      <c r="B108" s="65" t="s">
        <v>51</v>
      </c>
      <c r="C108" s="189" t="s">
        <v>5307</v>
      </c>
      <c r="D108" s="69" t="s">
        <v>5230</v>
      </c>
      <c r="E108" s="183">
        <v>3.34</v>
      </c>
      <c r="F108" s="185">
        <v>3.34</v>
      </c>
      <c r="G108" s="362" t="s">
        <v>321</v>
      </c>
    </row>
    <row r="109" ht="11.25" customHeight="1">
      <c r="A109" s="67" t="s">
        <v>3475</v>
      </c>
      <c r="B109" s="65" t="s">
        <v>51</v>
      </c>
      <c r="C109" s="189" t="s">
        <v>5308</v>
      </c>
      <c r="D109" s="69" t="s">
        <v>5230</v>
      </c>
      <c r="E109" s="183">
        <v>3.34</v>
      </c>
      <c r="F109" s="185">
        <v>3.34</v>
      </c>
      <c r="G109" s="362" t="s">
        <v>321</v>
      </c>
    </row>
    <row r="110" ht="11.25" customHeight="1">
      <c r="A110" s="67" t="s">
        <v>332</v>
      </c>
      <c r="B110" s="65" t="s">
        <v>51</v>
      </c>
      <c r="C110" s="87" t="s">
        <v>5309</v>
      </c>
      <c r="D110" s="69" t="s">
        <v>5310</v>
      </c>
      <c r="E110" s="183">
        <v>3.0</v>
      </c>
      <c r="F110" s="183">
        <v>3.0</v>
      </c>
      <c r="G110" s="362" t="s">
        <v>332</v>
      </c>
    </row>
    <row r="111" ht="11.25" customHeight="1">
      <c r="A111" s="67" t="s">
        <v>332</v>
      </c>
      <c r="B111" s="65" t="s">
        <v>51</v>
      </c>
      <c r="C111" s="87" t="s">
        <v>5311</v>
      </c>
      <c r="D111" s="69" t="s">
        <v>5312</v>
      </c>
      <c r="E111" s="183">
        <v>8.0</v>
      </c>
      <c r="F111" s="183">
        <v>4.0</v>
      </c>
      <c r="G111" s="362" t="s">
        <v>332</v>
      </c>
    </row>
    <row r="112" ht="11.25" customHeight="1">
      <c r="A112" s="67" t="s">
        <v>332</v>
      </c>
      <c r="B112" s="65" t="s">
        <v>51</v>
      </c>
      <c r="C112" s="87" t="s">
        <v>5313</v>
      </c>
      <c r="D112" s="69" t="s">
        <v>5312</v>
      </c>
      <c r="E112" s="183">
        <v>8.0</v>
      </c>
      <c r="F112" s="183">
        <v>4.0</v>
      </c>
      <c r="G112" s="362" t="s">
        <v>332</v>
      </c>
    </row>
    <row r="113" ht="11.25" customHeight="1">
      <c r="A113" s="67" t="s">
        <v>332</v>
      </c>
      <c r="B113" s="65" t="s">
        <v>51</v>
      </c>
      <c r="C113" s="87" t="s">
        <v>5314</v>
      </c>
      <c r="D113" s="69" t="s">
        <v>5312</v>
      </c>
      <c r="E113" s="183">
        <v>6.0</v>
      </c>
      <c r="F113" s="183">
        <v>3.0</v>
      </c>
      <c r="G113" s="362" t="s">
        <v>332</v>
      </c>
    </row>
    <row r="114" ht="11.25" customHeight="1">
      <c r="A114" s="67" t="s">
        <v>332</v>
      </c>
      <c r="B114" s="65" t="s">
        <v>51</v>
      </c>
      <c r="C114" s="87" t="s">
        <v>5315</v>
      </c>
      <c r="D114" s="69" t="s">
        <v>5312</v>
      </c>
      <c r="E114" s="183">
        <v>6.0</v>
      </c>
      <c r="F114" s="183">
        <v>3.0</v>
      </c>
      <c r="G114" s="362" t="s">
        <v>332</v>
      </c>
    </row>
    <row r="115" ht="11.25" customHeight="1">
      <c r="A115" s="67" t="s">
        <v>332</v>
      </c>
      <c r="B115" s="65" t="s">
        <v>51</v>
      </c>
      <c r="C115" s="87" t="s">
        <v>5316</v>
      </c>
      <c r="D115" s="69" t="s">
        <v>5312</v>
      </c>
      <c r="E115" s="183">
        <v>6.0</v>
      </c>
      <c r="F115" s="183">
        <v>3.0</v>
      </c>
      <c r="G115" s="362" t="s">
        <v>332</v>
      </c>
    </row>
    <row r="116" ht="11.25" customHeight="1">
      <c r="A116" s="67" t="s">
        <v>332</v>
      </c>
      <c r="B116" s="65" t="s">
        <v>51</v>
      </c>
      <c r="C116" s="87" t="s">
        <v>5317</v>
      </c>
      <c r="D116" s="69" t="s">
        <v>5312</v>
      </c>
      <c r="E116" s="183">
        <v>4.0</v>
      </c>
      <c r="F116" s="183">
        <v>2.0</v>
      </c>
      <c r="G116" s="362" t="s">
        <v>332</v>
      </c>
    </row>
    <row r="117" ht="11.25" customHeight="1">
      <c r="A117" s="67" t="s">
        <v>332</v>
      </c>
      <c r="B117" s="65" t="s">
        <v>51</v>
      </c>
      <c r="C117" s="87" t="s">
        <v>5318</v>
      </c>
      <c r="D117" s="69" t="s">
        <v>5312</v>
      </c>
      <c r="E117" s="183">
        <v>6.0</v>
      </c>
      <c r="F117" s="183">
        <v>3.0</v>
      </c>
      <c r="G117" s="362" t="s">
        <v>332</v>
      </c>
    </row>
    <row r="118" ht="11.25" customHeight="1">
      <c r="A118" s="67" t="s">
        <v>332</v>
      </c>
      <c r="B118" s="65" t="s">
        <v>51</v>
      </c>
      <c r="C118" s="87" t="s">
        <v>5319</v>
      </c>
      <c r="D118" s="69" t="s">
        <v>5312</v>
      </c>
      <c r="E118" s="183">
        <v>3.0</v>
      </c>
      <c r="F118" s="183">
        <v>2.0</v>
      </c>
      <c r="G118" s="362" t="s">
        <v>332</v>
      </c>
    </row>
    <row r="119" ht="11.25" customHeight="1">
      <c r="A119" s="67" t="s">
        <v>332</v>
      </c>
      <c r="B119" s="65" t="s">
        <v>51</v>
      </c>
      <c r="C119" s="87" t="s">
        <v>5320</v>
      </c>
      <c r="D119" s="69" t="s">
        <v>5321</v>
      </c>
      <c r="E119" s="183">
        <v>6.0</v>
      </c>
      <c r="F119" s="183">
        <v>3.0</v>
      </c>
      <c r="G119" s="362" t="s">
        <v>332</v>
      </c>
    </row>
    <row r="120" ht="11.25" customHeight="1">
      <c r="A120" s="67" t="s">
        <v>332</v>
      </c>
      <c r="B120" s="65" t="s">
        <v>51</v>
      </c>
      <c r="C120" s="87" t="s">
        <v>5322</v>
      </c>
      <c r="D120" s="69" t="s">
        <v>5321</v>
      </c>
      <c r="E120" s="183">
        <v>6.0</v>
      </c>
      <c r="F120" s="183">
        <v>3.0</v>
      </c>
      <c r="G120" s="362" t="s">
        <v>332</v>
      </c>
    </row>
    <row r="121" ht="11.25" customHeight="1">
      <c r="A121" s="67" t="s">
        <v>332</v>
      </c>
      <c r="B121" s="65" t="s">
        <v>51</v>
      </c>
      <c r="C121" s="87" t="s">
        <v>5323</v>
      </c>
      <c r="D121" s="69" t="s">
        <v>5321</v>
      </c>
      <c r="E121" s="183">
        <v>4.0</v>
      </c>
      <c r="F121" s="183">
        <v>2.0</v>
      </c>
      <c r="G121" s="362" t="s">
        <v>332</v>
      </c>
    </row>
    <row r="122" ht="11.25" customHeight="1">
      <c r="A122" s="67" t="s">
        <v>332</v>
      </c>
      <c r="B122" s="65" t="s">
        <v>51</v>
      </c>
      <c r="C122" s="87" t="s">
        <v>5324</v>
      </c>
      <c r="D122" s="69" t="s">
        <v>5321</v>
      </c>
      <c r="E122" s="183">
        <v>6.0</v>
      </c>
      <c r="F122" s="183">
        <v>3.0</v>
      </c>
      <c r="G122" s="362" t="s">
        <v>332</v>
      </c>
    </row>
    <row r="123" ht="11.25" customHeight="1">
      <c r="A123" s="67" t="s">
        <v>332</v>
      </c>
      <c r="B123" s="65" t="s">
        <v>51</v>
      </c>
      <c r="C123" s="87" t="s">
        <v>5325</v>
      </c>
      <c r="D123" s="69" t="s">
        <v>5321</v>
      </c>
      <c r="E123" s="183">
        <v>3.0</v>
      </c>
      <c r="F123" s="183">
        <v>2.0</v>
      </c>
      <c r="G123" s="362" t="s">
        <v>332</v>
      </c>
    </row>
    <row r="124" ht="11.25" customHeight="1">
      <c r="A124" s="67" t="s">
        <v>332</v>
      </c>
      <c r="B124" s="65" t="s">
        <v>51</v>
      </c>
      <c r="C124" s="87" t="s">
        <v>5326</v>
      </c>
      <c r="D124" s="69" t="s">
        <v>5321</v>
      </c>
      <c r="E124" s="183">
        <v>4.0</v>
      </c>
      <c r="F124" s="183">
        <v>2.0</v>
      </c>
      <c r="G124" s="362" t="s">
        <v>332</v>
      </c>
    </row>
    <row r="125" ht="11.25" customHeight="1">
      <c r="A125" s="67" t="s">
        <v>332</v>
      </c>
      <c r="B125" s="65" t="s">
        <v>51</v>
      </c>
      <c r="C125" s="87" t="s">
        <v>5327</v>
      </c>
      <c r="D125" s="69" t="s">
        <v>5321</v>
      </c>
      <c r="E125" s="183">
        <v>6.0</v>
      </c>
      <c r="F125" s="183">
        <v>3.0</v>
      </c>
      <c r="G125" s="362" t="s">
        <v>332</v>
      </c>
    </row>
    <row r="126" ht="11.25" customHeight="1">
      <c r="A126" s="67" t="s">
        <v>332</v>
      </c>
      <c r="B126" s="65" t="s">
        <v>51</v>
      </c>
      <c r="C126" s="87" t="s">
        <v>5328</v>
      </c>
      <c r="D126" s="69" t="s">
        <v>5321</v>
      </c>
      <c r="E126" s="183">
        <v>4.0</v>
      </c>
      <c r="F126" s="183">
        <v>2.0</v>
      </c>
      <c r="G126" s="362" t="s">
        <v>332</v>
      </c>
    </row>
    <row r="127" ht="11.25" customHeight="1">
      <c r="A127" s="67" t="s">
        <v>5132</v>
      </c>
      <c r="B127" s="600" t="s">
        <v>51</v>
      </c>
      <c r="C127" s="87" t="s">
        <v>5329</v>
      </c>
      <c r="D127" s="69" t="s">
        <v>5172</v>
      </c>
      <c r="E127" s="185">
        <f>12/3</f>
        <v>4</v>
      </c>
      <c r="F127" s="185">
        <v>12.0</v>
      </c>
      <c r="G127" s="362" t="s">
        <v>1333</v>
      </c>
    </row>
    <row r="128" ht="11.25" customHeight="1">
      <c r="A128" s="67" t="s">
        <v>5132</v>
      </c>
      <c r="B128" s="600" t="s">
        <v>51</v>
      </c>
      <c r="C128" s="87" t="s">
        <v>5330</v>
      </c>
      <c r="D128" s="69" t="s">
        <v>5172</v>
      </c>
      <c r="E128" s="185">
        <f>9/3</f>
        <v>3</v>
      </c>
      <c r="F128" s="185">
        <v>6.0</v>
      </c>
      <c r="G128" s="362" t="s">
        <v>1333</v>
      </c>
    </row>
    <row r="129" ht="11.25" customHeight="1">
      <c r="A129" s="67" t="s">
        <v>5132</v>
      </c>
      <c r="B129" s="600" t="s">
        <v>51</v>
      </c>
      <c r="C129" s="87" t="s">
        <v>5331</v>
      </c>
      <c r="D129" s="69" t="s">
        <v>5175</v>
      </c>
      <c r="E129" s="185">
        <f t="shared" ref="E129:E131" si="2">12/3</f>
        <v>4</v>
      </c>
      <c r="F129" s="185">
        <v>4.0</v>
      </c>
      <c r="G129" s="362" t="s">
        <v>1333</v>
      </c>
    </row>
    <row r="130" ht="11.25" customHeight="1">
      <c r="A130" s="67" t="s">
        <v>5132</v>
      </c>
      <c r="B130" s="600" t="s">
        <v>51</v>
      </c>
      <c r="C130" s="87" t="s">
        <v>5332</v>
      </c>
      <c r="D130" s="69" t="s">
        <v>5175</v>
      </c>
      <c r="E130" s="185">
        <f t="shared" si="2"/>
        <v>4</v>
      </c>
      <c r="F130" s="185">
        <v>4.0</v>
      </c>
      <c r="G130" s="362" t="s">
        <v>1333</v>
      </c>
    </row>
    <row r="131" ht="11.25" customHeight="1">
      <c r="A131" s="67" t="s">
        <v>5132</v>
      </c>
      <c r="B131" s="600" t="s">
        <v>51</v>
      </c>
      <c r="C131" s="87" t="s">
        <v>5333</v>
      </c>
      <c r="D131" s="69" t="s">
        <v>5175</v>
      </c>
      <c r="E131" s="185">
        <f t="shared" si="2"/>
        <v>4</v>
      </c>
      <c r="F131" s="185">
        <v>4.0</v>
      </c>
      <c r="G131" s="362" t="s">
        <v>1333</v>
      </c>
    </row>
    <row r="132" ht="11.25" customHeight="1">
      <c r="A132" s="67" t="s">
        <v>5132</v>
      </c>
      <c r="B132" s="600" t="s">
        <v>51</v>
      </c>
      <c r="C132" s="87" t="s">
        <v>5334</v>
      </c>
      <c r="D132" s="69" t="s">
        <v>5175</v>
      </c>
      <c r="E132" s="185">
        <f t="shared" ref="E132:E133" si="3">13/3</f>
        <v>4.333333333</v>
      </c>
      <c r="F132" s="185">
        <v>4.33</v>
      </c>
      <c r="G132" s="362" t="s">
        <v>1333</v>
      </c>
    </row>
    <row r="133" ht="11.25" customHeight="1">
      <c r="A133" s="67" t="s">
        <v>5132</v>
      </c>
      <c r="B133" s="600" t="s">
        <v>51</v>
      </c>
      <c r="C133" s="87" t="s">
        <v>5335</v>
      </c>
      <c r="D133" s="69" t="s">
        <v>5175</v>
      </c>
      <c r="E133" s="185">
        <f t="shared" si="3"/>
        <v>4.333333333</v>
      </c>
      <c r="F133" s="185">
        <v>4.33</v>
      </c>
      <c r="G133" s="362" t="s">
        <v>1333</v>
      </c>
    </row>
    <row r="134" ht="11.25" customHeight="1">
      <c r="A134" s="67" t="s">
        <v>5132</v>
      </c>
      <c r="B134" s="600" t="s">
        <v>51</v>
      </c>
      <c r="C134" s="87" t="s">
        <v>5336</v>
      </c>
      <c r="D134" s="69" t="s">
        <v>5175</v>
      </c>
      <c r="E134" s="185">
        <f t="shared" ref="E134:E135" si="4">14/3</f>
        <v>4.666666667</v>
      </c>
      <c r="F134" s="185">
        <v>4.67</v>
      </c>
      <c r="G134" s="362" t="s">
        <v>1333</v>
      </c>
    </row>
    <row r="135" ht="11.25" customHeight="1">
      <c r="A135" s="67" t="s">
        <v>5132</v>
      </c>
      <c r="B135" s="600" t="s">
        <v>51</v>
      </c>
      <c r="C135" s="87" t="s">
        <v>5337</v>
      </c>
      <c r="D135" s="69" t="s">
        <v>5175</v>
      </c>
      <c r="E135" s="185">
        <f t="shared" si="4"/>
        <v>4.666666667</v>
      </c>
      <c r="F135" s="185">
        <v>4.67</v>
      </c>
      <c r="G135" s="362" t="s">
        <v>1333</v>
      </c>
    </row>
    <row r="136" ht="11.25" customHeight="1">
      <c r="A136" s="67" t="s">
        <v>5132</v>
      </c>
      <c r="B136" s="600" t="s">
        <v>51</v>
      </c>
      <c r="C136" s="87" t="s">
        <v>5338</v>
      </c>
      <c r="D136" s="69" t="s">
        <v>5175</v>
      </c>
      <c r="E136" s="185">
        <f t="shared" ref="E136:E137" si="5">9/3</f>
        <v>3</v>
      </c>
      <c r="F136" s="185">
        <v>3.0</v>
      </c>
      <c r="G136" s="362" t="s">
        <v>1333</v>
      </c>
    </row>
    <row r="137" ht="11.25" customHeight="1">
      <c r="A137" s="67" t="s">
        <v>5132</v>
      </c>
      <c r="B137" s="600" t="s">
        <v>51</v>
      </c>
      <c r="C137" s="87" t="s">
        <v>5339</v>
      </c>
      <c r="D137" s="69" t="s">
        <v>5175</v>
      </c>
      <c r="E137" s="185">
        <f t="shared" si="5"/>
        <v>3</v>
      </c>
      <c r="F137" s="185">
        <v>3.0</v>
      </c>
      <c r="G137" s="362" t="s">
        <v>1333</v>
      </c>
    </row>
    <row r="138" ht="11.25" customHeight="1">
      <c r="A138" s="67" t="s">
        <v>5132</v>
      </c>
      <c r="B138" s="600" t="s">
        <v>51</v>
      </c>
      <c r="C138" s="87" t="s">
        <v>5340</v>
      </c>
      <c r="D138" s="69" t="s">
        <v>5175</v>
      </c>
      <c r="E138" s="185">
        <f>14/3</f>
        <v>4.666666667</v>
      </c>
      <c r="F138" s="185">
        <v>4.67</v>
      </c>
      <c r="G138" s="362" t="s">
        <v>1333</v>
      </c>
    </row>
    <row r="139" ht="11.25" customHeight="1">
      <c r="A139" s="67" t="s">
        <v>5132</v>
      </c>
      <c r="B139" s="600" t="s">
        <v>51</v>
      </c>
      <c r="C139" s="87" t="s">
        <v>5341</v>
      </c>
      <c r="D139" s="69" t="s">
        <v>5175</v>
      </c>
      <c r="E139" s="185">
        <f t="shared" ref="E139:E142" si="6">19/3</f>
        <v>6.333333333</v>
      </c>
      <c r="F139" s="185">
        <v>6.33</v>
      </c>
      <c r="G139" s="362" t="s">
        <v>1333</v>
      </c>
    </row>
    <row r="140" ht="11.25" customHeight="1">
      <c r="A140" s="67" t="s">
        <v>5132</v>
      </c>
      <c r="B140" s="600" t="s">
        <v>51</v>
      </c>
      <c r="C140" s="87" t="s">
        <v>5342</v>
      </c>
      <c r="D140" s="69" t="s">
        <v>5175</v>
      </c>
      <c r="E140" s="185">
        <f t="shared" si="6"/>
        <v>6.333333333</v>
      </c>
      <c r="F140" s="185">
        <v>6.33</v>
      </c>
      <c r="G140" s="362" t="s">
        <v>1333</v>
      </c>
    </row>
    <row r="141" ht="11.25" customHeight="1">
      <c r="A141" s="67" t="s">
        <v>5132</v>
      </c>
      <c r="B141" s="600" t="s">
        <v>51</v>
      </c>
      <c r="C141" s="87" t="s">
        <v>5343</v>
      </c>
      <c r="D141" s="69" t="s">
        <v>5175</v>
      </c>
      <c r="E141" s="185">
        <f t="shared" si="6"/>
        <v>6.333333333</v>
      </c>
      <c r="F141" s="185">
        <v>6.33</v>
      </c>
      <c r="G141" s="362" t="s">
        <v>1333</v>
      </c>
    </row>
    <row r="142" ht="11.25" customHeight="1">
      <c r="A142" s="67" t="s">
        <v>5132</v>
      </c>
      <c r="B142" s="600" t="s">
        <v>51</v>
      </c>
      <c r="C142" s="87" t="s">
        <v>5344</v>
      </c>
      <c r="D142" s="69" t="s">
        <v>5175</v>
      </c>
      <c r="E142" s="185">
        <f t="shared" si="6"/>
        <v>6.333333333</v>
      </c>
      <c r="F142" s="185">
        <v>6.33</v>
      </c>
      <c r="G142" s="362" t="s">
        <v>1333</v>
      </c>
    </row>
    <row r="143" ht="11.25" customHeight="1">
      <c r="A143" s="67" t="s">
        <v>5132</v>
      </c>
      <c r="B143" s="600" t="s">
        <v>51</v>
      </c>
      <c r="C143" s="87" t="s">
        <v>5345</v>
      </c>
      <c r="D143" s="69" t="s">
        <v>5175</v>
      </c>
      <c r="E143" s="185">
        <f>18/3</f>
        <v>6</v>
      </c>
      <c r="F143" s="185">
        <v>6.0</v>
      </c>
      <c r="G143" s="362" t="s">
        <v>1333</v>
      </c>
    </row>
    <row r="144" ht="11.25" customHeight="1">
      <c r="A144" s="67" t="s">
        <v>5132</v>
      </c>
      <c r="B144" s="600" t="s">
        <v>51</v>
      </c>
      <c r="C144" s="87" t="s">
        <v>5346</v>
      </c>
      <c r="D144" s="69" t="s">
        <v>5175</v>
      </c>
      <c r="E144" s="185">
        <f>9/3</f>
        <v>3</v>
      </c>
      <c r="F144" s="185">
        <v>3.0</v>
      </c>
      <c r="G144" s="362" t="s">
        <v>1333</v>
      </c>
    </row>
    <row r="145" ht="11.25" customHeight="1">
      <c r="A145" s="67" t="s">
        <v>5132</v>
      </c>
      <c r="B145" s="600" t="s">
        <v>216</v>
      </c>
      <c r="C145" s="87" t="s">
        <v>5347</v>
      </c>
      <c r="D145" s="69" t="s">
        <v>5230</v>
      </c>
      <c r="E145" s="185">
        <f t="shared" ref="E145:E146" si="7">10/3</f>
        <v>3.333333333</v>
      </c>
      <c r="F145" s="185">
        <v>1.67</v>
      </c>
      <c r="G145" s="362" t="s">
        <v>1333</v>
      </c>
    </row>
    <row r="146" ht="11.25" customHeight="1">
      <c r="A146" s="67" t="s">
        <v>5132</v>
      </c>
      <c r="B146" s="600" t="s">
        <v>51</v>
      </c>
      <c r="C146" s="87" t="s">
        <v>5348</v>
      </c>
      <c r="D146" s="69" t="s">
        <v>5230</v>
      </c>
      <c r="E146" s="185">
        <f t="shared" si="7"/>
        <v>3.333333333</v>
      </c>
      <c r="F146" s="185">
        <v>1.67</v>
      </c>
      <c r="G146" s="362" t="s">
        <v>1333</v>
      </c>
    </row>
    <row r="147" ht="11.25" customHeight="1">
      <c r="A147" s="67" t="s">
        <v>5132</v>
      </c>
      <c r="B147" s="600" t="s">
        <v>51</v>
      </c>
      <c r="C147" s="87" t="s">
        <v>5349</v>
      </c>
      <c r="D147" s="69" t="s">
        <v>5230</v>
      </c>
      <c r="E147" s="185">
        <f>26/3</f>
        <v>8.666666667</v>
      </c>
      <c r="F147" s="185">
        <v>4.33</v>
      </c>
      <c r="G147" s="362" t="s">
        <v>1333</v>
      </c>
    </row>
    <row r="148" ht="11.25" customHeight="1">
      <c r="A148" s="67" t="s">
        <v>5132</v>
      </c>
      <c r="B148" s="600" t="s">
        <v>51</v>
      </c>
      <c r="C148" s="87" t="s">
        <v>5350</v>
      </c>
      <c r="D148" s="69" t="s">
        <v>5230</v>
      </c>
      <c r="E148" s="185">
        <f>14/3</f>
        <v>4.666666667</v>
      </c>
      <c r="F148" s="185">
        <v>2.33</v>
      </c>
      <c r="G148" s="362" t="s">
        <v>1333</v>
      </c>
    </row>
    <row r="149" ht="11.25" customHeight="1">
      <c r="A149" s="67" t="s">
        <v>5132</v>
      </c>
      <c r="B149" s="600" t="s">
        <v>51</v>
      </c>
      <c r="C149" s="87" t="s">
        <v>5351</v>
      </c>
      <c r="D149" s="69" t="s">
        <v>5230</v>
      </c>
      <c r="E149" s="185">
        <f>13/3</f>
        <v>4.333333333</v>
      </c>
      <c r="F149" s="185">
        <v>2.17</v>
      </c>
      <c r="G149" s="362" t="s">
        <v>1333</v>
      </c>
    </row>
    <row r="150" ht="11.25" customHeight="1">
      <c r="A150" s="67" t="s">
        <v>5132</v>
      </c>
      <c r="B150" s="600" t="s">
        <v>51</v>
      </c>
      <c r="C150" s="87" t="s">
        <v>5352</v>
      </c>
      <c r="D150" s="69" t="s">
        <v>5230</v>
      </c>
      <c r="E150" s="185">
        <f t="shared" ref="E150:E151" si="8">18/3</f>
        <v>6</v>
      </c>
      <c r="F150" s="185">
        <v>3.0</v>
      </c>
      <c r="G150" s="362" t="s">
        <v>1333</v>
      </c>
    </row>
    <row r="151" ht="11.25" customHeight="1">
      <c r="A151" s="67" t="s">
        <v>5132</v>
      </c>
      <c r="B151" s="600" t="s">
        <v>51</v>
      </c>
      <c r="C151" s="87" t="s">
        <v>5353</v>
      </c>
      <c r="D151" s="69" t="s">
        <v>5230</v>
      </c>
      <c r="E151" s="185">
        <f t="shared" si="8"/>
        <v>6</v>
      </c>
      <c r="F151" s="185">
        <v>3.0</v>
      </c>
      <c r="G151" s="362" t="s">
        <v>1333</v>
      </c>
    </row>
    <row r="152" ht="11.25" customHeight="1">
      <c r="A152" s="67" t="s">
        <v>5132</v>
      </c>
      <c r="B152" s="600" t="s">
        <v>51</v>
      </c>
      <c r="C152" s="87" t="s">
        <v>5354</v>
      </c>
      <c r="D152" s="69" t="s">
        <v>5230</v>
      </c>
      <c r="E152" s="185">
        <f>26/3</f>
        <v>8.666666667</v>
      </c>
      <c r="F152" s="185">
        <v>4.33</v>
      </c>
      <c r="G152" s="362" t="s">
        <v>1333</v>
      </c>
    </row>
    <row r="153" ht="11.25" customHeight="1">
      <c r="A153" s="67" t="s">
        <v>5132</v>
      </c>
      <c r="B153" s="600" t="s">
        <v>51</v>
      </c>
      <c r="C153" s="87" t="s">
        <v>5354</v>
      </c>
      <c r="D153" s="69" t="s">
        <v>5230</v>
      </c>
      <c r="E153" s="185">
        <f>22/3</f>
        <v>7.333333333</v>
      </c>
      <c r="F153" s="185">
        <v>3.67</v>
      </c>
      <c r="G153" s="362" t="s">
        <v>1333</v>
      </c>
    </row>
    <row r="154" ht="11.25" customHeight="1">
      <c r="A154" s="67" t="s">
        <v>5132</v>
      </c>
      <c r="B154" s="600" t="s">
        <v>51</v>
      </c>
      <c r="C154" s="87" t="s">
        <v>5355</v>
      </c>
      <c r="D154" s="69" t="s">
        <v>5230</v>
      </c>
      <c r="E154" s="185">
        <f>18/3</f>
        <v>6</v>
      </c>
      <c r="F154" s="185">
        <v>3.0</v>
      </c>
      <c r="G154" s="362" t="s">
        <v>1333</v>
      </c>
    </row>
    <row r="155" ht="11.25" customHeight="1">
      <c r="A155" s="67" t="s">
        <v>5132</v>
      </c>
      <c r="B155" s="600" t="s">
        <v>51</v>
      </c>
      <c r="C155" s="87" t="s">
        <v>5356</v>
      </c>
      <c r="D155" s="69" t="s">
        <v>5230</v>
      </c>
      <c r="E155" s="185">
        <f>25/3</f>
        <v>8.333333333</v>
      </c>
      <c r="F155" s="185">
        <v>4.17</v>
      </c>
      <c r="G155" s="362" t="s">
        <v>1333</v>
      </c>
    </row>
    <row r="156" ht="11.25" customHeight="1">
      <c r="A156" s="67" t="s">
        <v>5133</v>
      </c>
      <c r="B156" s="65" t="s">
        <v>51</v>
      </c>
      <c r="C156" s="87" t="s">
        <v>5357</v>
      </c>
      <c r="D156" s="69" t="s">
        <v>5358</v>
      </c>
      <c r="E156" s="183" t="s">
        <v>5359</v>
      </c>
      <c r="F156" s="185">
        <v>18.33</v>
      </c>
      <c r="G156" s="362" t="s">
        <v>340</v>
      </c>
    </row>
    <row r="157" ht="11.25" customHeight="1">
      <c r="A157" s="67" t="s">
        <v>5133</v>
      </c>
      <c r="B157" s="65" t="s">
        <v>51</v>
      </c>
      <c r="C157" s="87" t="s">
        <v>5360</v>
      </c>
      <c r="D157" s="69" t="s">
        <v>5358</v>
      </c>
      <c r="E157" s="183" t="s">
        <v>5361</v>
      </c>
      <c r="F157" s="185">
        <v>12.0</v>
      </c>
      <c r="G157" s="362" t="s">
        <v>340</v>
      </c>
    </row>
    <row r="158" ht="11.25" customHeight="1">
      <c r="A158" s="67" t="s">
        <v>5133</v>
      </c>
      <c r="B158" s="65" t="s">
        <v>51</v>
      </c>
      <c r="C158" s="87" t="s">
        <v>5362</v>
      </c>
      <c r="D158" s="69" t="s">
        <v>5358</v>
      </c>
      <c r="E158" s="183" t="s">
        <v>5359</v>
      </c>
      <c r="F158" s="185">
        <v>18.33</v>
      </c>
      <c r="G158" s="362" t="s">
        <v>340</v>
      </c>
    </row>
    <row r="159" ht="11.25" customHeight="1">
      <c r="A159" s="67" t="s">
        <v>5133</v>
      </c>
      <c r="B159" s="65" t="s">
        <v>51</v>
      </c>
      <c r="C159" s="87" t="s">
        <v>5363</v>
      </c>
      <c r="D159" s="69" t="s">
        <v>5358</v>
      </c>
      <c r="E159" s="183">
        <v>20.0</v>
      </c>
      <c r="F159" s="185">
        <v>6.67</v>
      </c>
      <c r="G159" s="362" t="s">
        <v>340</v>
      </c>
    </row>
    <row r="160" ht="11.25" customHeight="1">
      <c r="A160" s="67" t="s">
        <v>5133</v>
      </c>
      <c r="B160" s="65" t="s">
        <v>51</v>
      </c>
      <c r="C160" s="87" t="s">
        <v>5364</v>
      </c>
      <c r="D160" s="69" t="s">
        <v>5358</v>
      </c>
      <c r="E160" s="183" t="s">
        <v>5365</v>
      </c>
      <c r="F160" s="185">
        <v>13.33</v>
      </c>
      <c r="G160" s="362" t="s">
        <v>340</v>
      </c>
    </row>
    <row r="161" ht="11.25" customHeight="1">
      <c r="A161" s="67" t="s">
        <v>5133</v>
      </c>
      <c r="B161" s="65" t="s">
        <v>51</v>
      </c>
      <c r="C161" s="87" t="s">
        <v>5366</v>
      </c>
      <c r="D161" s="69" t="s">
        <v>5230</v>
      </c>
      <c r="E161" s="183" t="s">
        <v>5367</v>
      </c>
      <c r="F161" s="185">
        <v>15.0</v>
      </c>
      <c r="G161" s="362" t="s">
        <v>340</v>
      </c>
    </row>
    <row r="162" ht="11.25" customHeight="1">
      <c r="A162" s="67" t="s">
        <v>5134</v>
      </c>
      <c r="B162" s="65" t="s">
        <v>889</v>
      </c>
      <c r="C162" s="87" t="s">
        <v>5368</v>
      </c>
      <c r="D162" s="69" t="s">
        <v>5172</v>
      </c>
      <c r="E162" s="183">
        <v>9.0</v>
      </c>
      <c r="F162" s="185">
        <v>9.0</v>
      </c>
      <c r="G162" s="362" t="s">
        <v>5134</v>
      </c>
    </row>
    <row r="163" ht="11.25" customHeight="1">
      <c r="A163" s="67" t="s">
        <v>5134</v>
      </c>
      <c r="B163" s="65" t="s">
        <v>5369</v>
      </c>
      <c r="C163" s="87" t="s">
        <v>5370</v>
      </c>
      <c r="D163" s="69" t="s">
        <v>5172</v>
      </c>
      <c r="E163" s="183">
        <v>9.0</v>
      </c>
      <c r="F163" s="185">
        <v>9.0</v>
      </c>
      <c r="G163" s="362" t="s">
        <v>5134</v>
      </c>
    </row>
    <row r="164" ht="11.25" customHeight="1">
      <c r="A164" s="67" t="s">
        <v>5134</v>
      </c>
      <c r="B164" s="65" t="s">
        <v>5371</v>
      </c>
      <c r="C164" s="87" t="s">
        <v>5372</v>
      </c>
      <c r="D164" s="69" t="s">
        <v>5172</v>
      </c>
      <c r="E164" s="183">
        <v>6.0</v>
      </c>
      <c r="F164" s="185">
        <v>6.0</v>
      </c>
      <c r="G164" s="362" t="s">
        <v>5134</v>
      </c>
    </row>
    <row r="165" ht="11.25" customHeight="1">
      <c r="A165" s="67" t="s">
        <v>5134</v>
      </c>
      <c r="B165" s="65" t="s">
        <v>5373</v>
      </c>
      <c r="C165" s="87" t="s">
        <v>5374</v>
      </c>
      <c r="D165" s="69" t="s">
        <v>5172</v>
      </c>
      <c r="E165" s="533">
        <v>2.0</v>
      </c>
      <c r="F165" s="663">
        <v>2.0</v>
      </c>
      <c r="G165" s="362" t="s">
        <v>5134</v>
      </c>
    </row>
    <row r="166" ht="11.25" customHeight="1">
      <c r="A166" s="67" t="s">
        <v>5134</v>
      </c>
      <c r="B166" s="65" t="s">
        <v>5375</v>
      </c>
      <c r="C166" s="87" t="s">
        <v>5376</v>
      </c>
      <c r="D166" s="69" t="s">
        <v>5172</v>
      </c>
      <c r="E166" s="183">
        <v>13.0</v>
      </c>
      <c r="F166" s="185">
        <v>13.0</v>
      </c>
      <c r="G166" s="362" t="s">
        <v>5134</v>
      </c>
    </row>
    <row r="167" ht="11.25" customHeight="1">
      <c r="A167" s="67" t="s">
        <v>5134</v>
      </c>
      <c r="B167" s="65" t="s">
        <v>5377</v>
      </c>
      <c r="C167" s="87" t="s">
        <v>5378</v>
      </c>
      <c r="D167" s="69" t="s">
        <v>5172</v>
      </c>
      <c r="E167" s="183">
        <v>13.0</v>
      </c>
      <c r="F167" s="185">
        <v>13.0</v>
      </c>
      <c r="G167" s="362" t="s">
        <v>5134</v>
      </c>
    </row>
    <row r="168" ht="11.25" customHeight="1">
      <c r="A168" s="67" t="s">
        <v>5134</v>
      </c>
      <c r="B168" s="65" t="s">
        <v>5379</v>
      </c>
      <c r="C168" s="87" t="s">
        <v>5380</v>
      </c>
      <c r="D168" s="69" t="s">
        <v>5381</v>
      </c>
      <c r="E168" s="183">
        <v>18.0</v>
      </c>
      <c r="F168" s="185">
        <v>18.0</v>
      </c>
      <c r="G168" s="362" t="s">
        <v>5134</v>
      </c>
    </row>
    <row r="169" ht="11.25" customHeight="1">
      <c r="A169" s="67" t="s">
        <v>5134</v>
      </c>
      <c r="B169" s="65" t="s">
        <v>5382</v>
      </c>
      <c r="C169" s="87" t="s">
        <v>5383</v>
      </c>
      <c r="D169" s="69" t="s">
        <v>87</v>
      </c>
      <c r="E169" s="183">
        <v>93.0</v>
      </c>
      <c r="F169" s="185">
        <v>93.0</v>
      </c>
      <c r="G169" s="362" t="s">
        <v>5134</v>
      </c>
    </row>
    <row r="170" ht="11.25" customHeight="1">
      <c r="A170" s="67" t="s">
        <v>352</v>
      </c>
      <c r="B170" s="65" t="s">
        <v>51</v>
      </c>
      <c r="C170" s="87" t="s">
        <v>5384</v>
      </c>
      <c r="D170" s="69" t="s">
        <v>5172</v>
      </c>
      <c r="E170" s="183">
        <v>21.0</v>
      </c>
      <c r="F170" s="185">
        <v>21.0</v>
      </c>
      <c r="G170" s="362" t="s">
        <v>352</v>
      </c>
    </row>
    <row r="171" ht="11.25" customHeight="1">
      <c r="A171" s="67" t="s">
        <v>352</v>
      </c>
      <c r="B171" s="65" t="s">
        <v>51</v>
      </c>
      <c r="C171" s="87" t="s">
        <v>5385</v>
      </c>
      <c r="D171" s="69" t="s">
        <v>5172</v>
      </c>
      <c r="E171" s="183">
        <v>17.33</v>
      </c>
      <c r="F171" s="185">
        <v>17.0</v>
      </c>
      <c r="G171" s="362" t="s">
        <v>352</v>
      </c>
    </row>
    <row r="172" ht="11.25" customHeight="1">
      <c r="A172" s="67" t="s">
        <v>352</v>
      </c>
      <c r="B172" s="65" t="s">
        <v>51</v>
      </c>
      <c r="C172" s="87" t="s">
        <v>5386</v>
      </c>
      <c r="D172" s="69" t="s">
        <v>5172</v>
      </c>
      <c r="E172" s="183">
        <v>6.0</v>
      </c>
      <c r="F172" s="185">
        <v>6.0</v>
      </c>
      <c r="G172" s="362" t="s">
        <v>352</v>
      </c>
    </row>
    <row r="173" ht="11.25" customHeight="1">
      <c r="A173" s="67" t="s">
        <v>352</v>
      </c>
      <c r="B173" s="65" t="s">
        <v>51</v>
      </c>
      <c r="C173" s="87" t="s">
        <v>5387</v>
      </c>
      <c r="D173" s="69" t="s">
        <v>5172</v>
      </c>
      <c r="E173" s="183">
        <v>6.0</v>
      </c>
      <c r="F173" s="185">
        <v>6.0</v>
      </c>
      <c r="G173" s="362" t="s">
        <v>352</v>
      </c>
    </row>
    <row r="174" ht="11.25" customHeight="1">
      <c r="A174" s="67" t="s">
        <v>352</v>
      </c>
      <c r="B174" s="65" t="s">
        <v>51</v>
      </c>
      <c r="C174" s="87" t="s">
        <v>5388</v>
      </c>
      <c r="D174" s="69" t="s">
        <v>5172</v>
      </c>
      <c r="E174" s="183">
        <v>13.0</v>
      </c>
      <c r="F174" s="185">
        <v>13.0</v>
      </c>
      <c r="G174" s="362" t="s">
        <v>352</v>
      </c>
    </row>
    <row r="175" ht="11.25" customHeight="1">
      <c r="A175" s="67" t="s">
        <v>352</v>
      </c>
      <c r="B175" s="65" t="s">
        <v>51</v>
      </c>
      <c r="C175" s="417" t="s">
        <v>5389</v>
      </c>
      <c r="D175" s="65" t="s">
        <v>5390</v>
      </c>
      <c r="E175" s="183">
        <v>7.0</v>
      </c>
      <c r="F175" s="185">
        <v>7.0</v>
      </c>
      <c r="G175" s="362" t="s">
        <v>352</v>
      </c>
    </row>
    <row r="176" ht="11.25" customHeight="1">
      <c r="A176" s="67" t="s">
        <v>352</v>
      </c>
      <c r="B176" s="65" t="s">
        <v>51</v>
      </c>
      <c r="C176" s="417" t="s">
        <v>5391</v>
      </c>
      <c r="D176" s="65" t="s">
        <v>5390</v>
      </c>
      <c r="E176" s="183" t="s">
        <v>5392</v>
      </c>
      <c r="F176" s="185">
        <v>1.5</v>
      </c>
      <c r="G176" s="362" t="s">
        <v>352</v>
      </c>
    </row>
    <row r="177" ht="11.25" customHeight="1">
      <c r="A177" s="67" t="s">
        <v>352</v>
      </c>
      <c r="B177" s="65" t="s">
        <v>51</v>
      </c>
      <c r="C177" s="417" t="s">
        <v>5386</v>
      </c>
      <c r="D177" s="65" t="s">
        <v>5390</v>
      </c>
      <c r="E177" s="183">
        <v>3.33</v>
      </c>
      <c r="F177" s="185">
        <v>3.0</v>
      </c>
      <c r="G177" s="362" t="s">
        <v>352</v>
      </c>
    </row>
    <row r="178" ht="11.25" customHeight="1">
      <c r="A178" s="67" t="s">
        <v>352</v>
      </c>
      <c r="B178" s="65" t="s">
        <v>51</v>
      </c>
      <c r="C178" s="417" t="s">
        <v>5393</v>
      </c>
      <c r="D178" s="65" t="s">
        <v>5390</v>
      </c>
      <c r="E178" s="183">
        <v>4.33</v>
      </c>
      <c r="F178" s="185">
        <v>4.0</v>
      </c>
      <c r="G178" s="362" t="s">
        <v>352</v>
      </c>
    </row>
    <row r="179" ht="11.25" customHeight="1">
      <c r="A179" s="67" t="s">
        <v>1365</v>
      </c>
      <c r="B179" s="600" t="s">
        <v>51</v>
      </c>
      <c r="C179" s="87" t="s">
        <v>5394</v>
      </c>
      <c r="D179" s="69" t="s">
        <v>5172</v>
      </c>
      <c r="E179" s="185">
        <v>8.0</v>
      </c>
      <c r="F179" s="185">
        <v>16.0</v>
      </c>
      <c r="G179" s="362" t="s">
        <v>1365</v>
      </c>
    </row>
    <row r="180" ht="11.25" customHeight="1">
      <c r="A180" s="67" t="s">
        <v>1365</v>
      </c>
      <c r="B180" s="600" t="s">
        <v>51</v>
      </c>
      <c r="C180" s="87" t="s">
        <v>5395</v>
      </c>
      <c r="D180" s="69" t="s">
        <v>5175</v>
      </c>
      <c r="E180" s="185">
        <v>4.0</v>
      </c>
      <c r="F180" s="185">
        <v>4.0</v>
      </c>
      <c r="G180" s="362" t="s">
        <v>1365</v>
      </c>
    </row>
    <row r="181" ht="11.25" customHeight="1">
      <c r="A181" s="67" t="s">
        <v>1365</v>
      </c>
      <c r="B181" s="600" t="s">
        <v>51</v>
      </c>
      <c r="C181" s="87" t="s">
        <v>5396</v>
      </c>
      <c r="D181" s="69" t="s">
        <v>5175</v>
      </c>
      <c r="E181" s="185">
        <v>3.67</v>
      </c>
      <c r="F181" s="185">
        <v>3.67</v>
      </c>
      <c r="G181" s="362" t="s">
        <v>1365</v>
      </c>
    </row>
    <row r="182" ht="11.25" customHeight="1">
      <c r="A182" s="67" t="s">
        <v>1365</v>
      </c>
      <c r="B182" s="600" t="s">
        <v>51</v>
      </c>
      <c r="C182" s="87" t="s">
        <v>5397</v>
      </c>
      <c r="D182" s="69" t="s">
        <v>5175</v>
      </c>
      <c r="E182" s="185">
        <v>5.67</v>
      </c>
      <c r="F182" s="185">
        <v>5.67</v>
      </c>
      <c r="G182" s="362" t="s">
        <v>1365</v>
      </c>
      <c r="I182" s="246"/>
    </row>
    <row r="183" ht="11.25" customHeight="1">
      <c r="A183" s="67" t="s">
        <v>1365</v>
      </c>
      <c r="B183" s="600" t="s">
        <v>51</v>
      </c>
      <c r="C183" s="87" t="s">
        <v>5398</v>
      </c>
      <c r="D183" s="69" t="s">
        <v>5175</v>
      </c>
      <c r="E183" s="185">
        <v>5.67</v>
      </c>
      <c r="F183" s="185">
        <v>5.67</v>
      </c>
      <c r="G183" s="362" t="s">
        <v>1365</v>
      </c>
    </row>
    <row r="184" ht="11.25" customHeight="1">
      <c r="A184" s="67" t="s">
        <v>1365</v>
      </c>
      <c r="B184" s="600" t="s">
        <v>51</v>
      </c>
      <c r="C184" s="87" t="s">
        <v>5399</v>
      </c>
      <c r="D184" s="69" t="s">
        <v>5175</v>
      </c>
      <c r="E184" s="185">
        <v>5.67</v>
      </c>
      <c r="F184" s="185">
        <v>5.67</v>
      </c>
      <c r="G184" s="362" t="s">
        <v>1365</v>
      </c>
    </row>
    <row r="185" ht="11.25" customHeight="1">
      <c r="A185" s="67" t="s">
        <v>1365</v>
      </c>
      <c r="B185" s="600" t="s">
        <v>51</v>
      </c>
      <c r="C185" s="87" t="s">
        <v>5400</v>
      </c>
      <c r="D185" s="69" t="s">
        <v>5175</v>
      </c>
      <c r="E185" s="185">
        <v>6.33</v>
      </c>
      <c r="F185" s="185">
        <v>6.33</v>
      </c>
      <c r="G185" s="362" t="s">
        <v>1365</v>
      </c>
    </row>
    <row r="186" ht="11.25" customHeight="1">
      <c r="A186" s="67" t="s">
        <v>1365</v>
      </c>
      <c r="B186" s="600" t="s">
        <v>51</v>
      </c>
      <c r="C186" s="87" t="s">
        <v>5401</v>
      </c>
      <c r="D186" s="69" t="s">
        <v>5175</v>
      </c>
      <c r="E186" s="185">
        <v>6.33</v>
      </c>
      <c r="F186" s="185">
        <v>6.33</v>
      </c>
      <c r="G186" s="362" t="s">
        <v>1365</v>
      </c>
    </row>
    <row r="187" ht="11.25" customHeight="1">
      <c r="A187" s="67" t="s">
        <v>1365</v>
      </c>
      <c r="B187" s="600" t="s">
        <v>51</v>
      </c>
      <c r="C187" s="87" t="s">
        <v>5400</v>
      </c>
      <c r="D187" s="69" t="s">
        <v>5175</v>
      </c>
      <c r="E187" s="185">
        <v>6.33</v>
      </c>
      <c r="F187" s="185">
        <v>6.33</v>
      </c>
      <c r="G187" s="362" t="s">
        <v>1365</v>
      </c>
    </row>
    <row r="188" ht="11.25" customHeight="1">
      <c r="A188" s="67" t="s">
        <v>1365</v>
      </c>
      <c r="B188" s="600" t="s">
        <v>51</v>
      </c>
      <c r="C188" s="87" t="s">
        <v>5401</v>
      </c>
      <c r="D188" s="69" t="s">
        <v>5175</v>
      </c>
      <c r="E188" s="185">
        <v>6.33</v>
      </c>
      <c r="F188" s="185">
        <v>6.33</v>
      </c>
      <c r="G188" s="362" t="s">
        <v>1365</v>
      </c>
    </row>
    <row r="189" ht="11.25" customHeight="1">
      <c r="A189" s="67" t="s">
        <v>1365</v>
      </c>
      <c r="B189" s="600" t="s">
        <v>51</v>
      </c>
      <c r="C189" s="87" t="s">
        <v>5402</v>
      </c>
      <c r="D189" s="69" t="s">
        <v>5175</v>
      </c>
      <c r="E189" s="185">
        <v>6.33</v>
      </c>
      <c r="F189" s="185">
        <v>6.33</v>
      </c>
      <c r="G189" s="362" t="s">
        <v>1365</v>
      </c>
    </row>
    <row r="190" ht="11.25" customHeight="1">
      <c r="A190" s="67" t="s">
        <v>1365</v>
      </c>
      <c r="B190" s="600" t="s">
        <v>51</v>
      </c>
      <c r="C190" s="87" t="s">
        <v>5403</v>
      </c>
      <c r="D190" s="69" t="s">
        <v>5175</v>
      </c>
      <c r="E190" s="185">
        <v>8.67</v>
      </c>
      <c r="F190" s="185">
        <v>8.67</v>
      </c>
      <c r="G190" s="362" t="s">
        <v>1365</v>
      </c>
    </row>
    <row r="191" ht="11.25" customHeight="1">
      <c r="A191" s="67" t="s">
        <v>1365</v>
      </c>
      <c r="B191" s="600" t="s">
        <v>51</v>
      </c>
      <c r="C191" s="87" t="s">
        <v>5404</v>
      </c>
      <c r="D191" s="69" t="s">
        <v>5175</v>
      </c>
      <c r="E191" s="185">
        <v>6.33</v>
      </c>
      <c r="F191" s="185">
        <v>6.33</v>
      </c>
      <c r="G191" s="362" t="s">
        <v>1365</v>
      </c>
    </row>
    <row r="192" ht="11.25" customHeight="1">
      <c r="A192" s="67" t="s">
        <v>1365</v>
      </c>
      <c r="B192" s="547" t="s">
        <v>51</v>
      </c>
      <c r="C192" s="87" t="s">
        <v>5405</v>
      </c>
      <c r="D192" s="69" t="s">
        <v>5230</v>
      </c>
      <c r="E192" s="185">
        <v>8.67</v>
      </c>
      <c r="F192" s="185">
        <v>4.33</v>
      </c>
      <c r="G192" s="362" t="s">
        <v>1365</v>
      </c>
    </row>
    <row r="193" ht="11.25" customHeight="1">
      <c r="A193" s="67" t="s">
        <v>1365</v>
      </c>
      <c r="B193" s="547" t="s">
        <v>51</v>
      </c>
      <c r="C193" s="87" t="s">
        <v>5406</v>
      </c>
      <c r="D193" s="69" t="s">
        <v>5230</v>
      </c>
      <c r="E193" s="185">
        <v>8.67</v>
      </c>
      <c r="F193" s="185">
        <v>4.33</v>
      </c>
      <c r="G193" s="362" t="s">
        <v>1365</v>
      </c>
    </row>
    <row r="194" ht="11.25" customHeight="1">
      <c r="A194" s="67" t="s">
        <v>1365</v>
      </c>
      <c r="B194" s="547" t="s">
        <v>51</v>
      </c>
      <c r="C194" s="87" t="s">
        <v>5407</v>
      </c>
      <c r="D194" s="69" t="s">
        <v>5230</v>
      </c>
      <c r="E194" s="185">
        <v>6.33</v>
      </c>
      <c r="F194" s="185">
        <v>3.17</v>
      </c>
      <c r="G194" s="362" t="s">
        <v>1365</v>
      </c>
    </row>
    <row r="195" ht="11.25" customHeight="1">
      <c r="A195" s="67" t="s">
        <v>1365</v>
      </c>
      <c r="B195" s="547" t="s">
        <v>51</v>
      </c>
      <c r="C195" s="87" t="s">
        <v>5408</v>
      </c>
      <c r="D195" s="69" t="s">
        <v>5230</v>
      </c>
      <c r="E195" s="185">
        <v>3.67</v>
      </c>
      <c r="F195" s="185">
        <v>1.83</v>
      </c>
      <c r="G195" s="362" t="s">
        <v>1365</v>
      </c>
    </row>
    <row r="196" ht="11.25" customHeight="1">
      <c r="A196" s="67" t="s">
        <v>1365</v>
      </c>
      <c r="B196" s="547" t="s">
        <v>51</v>
      </c>
      <c r="C196" s="87" t="s">
        <v>5409</v>
      </c>
      <c r="D196" s="69" t="s">
        <v>5230</v>
      </c>
      <c r="E196" s="185">
        <v>6.0</v>
      </c>
      <c r="F196" s="185">
        <v>3.0</v>
      </c>
      <c r="G196" s="362" t="s">
        <v>1365</v>
      </c>
    </row>
    <row r="197" ht="11.25" customHeight="1">
      <c r="A197" s="67" t="s">
        <v>1365</v>
      </c>
      <c r="B197" s="600" t="s">
        <v>51</v>
      </c>
      <c r="C197" s="87" t="s">
        <v>5410</v>
      </c>
      <c r="D197" s="69" t="s">
        <v>5230</v>
      </c>
      <c r="E197" s="185">
        <v>6.33</v>
      </c>
      <c r="F197" s="185">
        <v>3.17</v>
      </c>
      <c r="G197" s="362" t="s">
        <v>1365</v>
      </c>
      <c r="I197" s="246"/>
    </row>
    <row r="198" ht="11.25" customHeight="1">
      <c r="A198" s="67" t="s">
        <v>1365</v>
      </c>
      <c r="B198" s="600" t="s">
        <v>51</v>
      </c>
      <c r="C198" s="87" t="s">
        <v>5353</v>
      </c>
      <c r="D198" s="69" t="s">
        <v>5230</v>
      </c>
      <c r="E198" s="185">
        <v>6.0</v>
      </c>
      <c r="F198" s="185">
        <v>3.0</v>
      </c>
      <c r="G198" s="362" t="s">
        <v>1365</v>
      </c>
    </row>
    <row r="199" ht="11.25" customHeight="1">
      <c r="A199" s="67" t="s">
        <v>1365</v>
      </c>
      <c r="B199" s="600" t="s">
        <v>51</v>
      </c>
      <c r="C199" s="87" t="s">
        <v>5411</v>
      </c>
      <c r="D199" s="69" t="s">
        <v>5230</v>
      </c>
      <c r="E199" s="185">
        <v>5.67</v>
      </c>
      <c r="F199" s="185">
        <v>2.83</v>
      </c>
      <c r="G199" s="362" t="s">
        <v>1365</v>
      </c>
    </row>
    <row r="200" ht="11.25" customHeight="1">
      <c r="A200" s="67" t="s">
        <v>4272</v>
      </c>
      <c r="B200" s="65" t="s">
        <v>51</v>
      </c>
      <c r="C200" s="87" t="s">
        <v>5412</v>
      </c>
      <c r="D200" s="69" t="s">
        <v>5175</v>
      </c>
      <c r="E200" s="183">
        <f>15*2/3</f>
        <v>10</v>
      </c>
      <c r="F200" s="185">
        <v>10.0</v>
      </c>
      <c r="G200" s="362" t="s">
        <v>380</v>
      </c>
    </row>
    <row r="201" ht="11.25" customHeight="1">
      <c r="A201" s="67" t="s">
        <v>4272</v>
      </c>
      <c r="B201" s="65" t="s">
        <v>51</v>
      </c>
      <c r="C201" s="87" t="s">
        <v>5413</v>
      </c>
      <c r="D201" s="69" t="s">
        <v>5175</v>
      </c>
      <c r="E201" s="183">
        <f t="shared" ref="E201:E202" si="9">(24+20+11)/3</f>
        <v>18.33333333</v>
      </c>
      <c r="F201" s="183">
        <v>18.0</v>
      </c>
      <c r="G201" s="362" t="s">
        <v>380</v>
      </c>
    </row>
    <row r="202" ht="11.25" customHeight="1">
      <c r="A202" s="67" t="s">
        <v>4272</v>
      </c>
      <c r="B202" s="65" t="s">
        <v>51</v>
      </c>
      <c r="C202" s="87" t="s">
        <v>5414</v>
      </c>
      <c r="D202" s="69" t="s">
        <v>5175</v>
      </c>
      <c r="E202" s="183">
        <f t="shared" si="9"/>
        <v>18.33333333</v>
      </c>
      <c r="F202" s="183">
        <v>18.0</v>
      </c>
      <c r="G202" s="362" t="s">
        <v>380</v>
      </c>
    </row>
    <row r="203" ht="11.25" customHeight="1">
      <c r="A203" s="67" t="s">
        <v>4272</v>
      </c>
      <c r="B203" s="65" t="s">
        <v>51</v>
      </c>
      <c r="C203" s="87" t="s">
        <v>5415</v>
      </c>
      <c r="D203" s="69" t="s">
        <v>5175</v>
      </c>
      <c r="E203" s="183">
        <f>20/3</f>
        <v>6.666666667</v>
      </c>
      <c r="F203" s="183">
        <v>7.0</v>
      </c>
      <c r="G203" s="362" t="s">
        <v>380</v>
      </c>
    </row>
    <row r="204" ht="11.25" customHeight="1">
      <c r="A204" s="67" t="s">
        <v>4272</v>
      </c>
      <c r="B204" s="65" t="s">
        <v>51</v>
      </c>
      <c r="C204" s="87" t="s">
        <v>5416</v>
      </c>
      <c r="D204" s="69" t="s">
        <v>5175</v>
      </c>
      <c r="E204" s="183">
        <f t="shared" ref="E204:E206" si="10">11/3</f>
        <v>3.666666667</v>
      </c>
      <c r="F204" s="183">
        <v>4.0</v>
      </c>
      <c r="G204" s="362" t="s">
        <v>380</v>
      </c>
    </row>
    <row r="205" ht="11.25" customHeight="1">
      <c r="A205" s="67" t="s">
        <v>4272</v>
      </c>
      <c r="B205" s="65" t="s">
        <v>51</v>
      </c>
      <c r="C205" s="87" t="s">
        <v>5417</v>
      </c>
      <c r="D205" s="69" t="s">
        <v>5175</v>
      </c>
      <c r="E205" s="183">
        <f t="shared" si="10"/>
        <v>3.666666667</v>
      </c>
      <c r="F205" s="183">
        <v>4.0</v>
      </c>
      <c r="G205" s="362" t="s">
        <v>380</v>
      </c>
    </row>
    <row r="206" ht="11.25" customHeight="1">
      <c r="A206" s="67" t="s">
        <v>4272</v>
      </c>
      <c r="B206" s="65" t="s">
        <v>51</v>
      </c>
      <c r="C206" s="87" t="s">
        <v>5418</v>
      </c>
      <c r="D206" s="69" t="s">
        <v>5175</v>
      </c>
      <c r="E206" s="183">
        <f t="shared" si="10"/>
        <v>3.666666667</v>
      </c>
      <c r="F206" s="183">
        <v>4.0</v>
      </c>
      <c r="G206" s="362" t="s">
        <v>380</v>
      </c>
    </row>
    <row r="207" ht="11.25" customHeight="1">
      <c r="A207" s="67" t="s">
        <v>4272</v>
      </c>
      <c r="B207" s="65" t="s">
        <v>51</v>
      </c>
      <c r="C207" s="87" t="s">
        <v>5419</v>
      </c>
      <c r="D207" s="69" t="s">
        <v>5175</v>
      </c>
      <c r="E207" s="183">
        <f t="shared" ref="E207:E209" si="11">19/3</f>
        <v>6.333333333</v>
      </c>
      <c r="F207" s="183">
        <v>6.0</v>
      </c>
      <c r="G207" s="362" t="s">
        <v>380</v>
      </c>
    </row>
    <row r="208" ht="11.25" customHeight="1">
      <c r="A208" s="67" t="s">
        <v>4272</v>
      </c>
      <c r="B208" s="65" t="s">
        <v>51</v>
      </c>
      <c r="C208" s="87" t="s">
        <v>5420</v>
      </c>
      <c r="D208" s="69" t="s">
        <v>5175</v>
      </c>
      <c r="E208" s="183">
        <f t="shared" si="11"/>
        <v>6.333333333</v>
      </c>
      <c r="F208" s="183">
        <v>6.0</v>
      </c>
      <c r="G208" s="362" t="s">
        <v>380</v>
      </c>
    </row>
    <row r="209" ht="11.25" customHeight="1">
      <c r="A209" s="67" t="s">
        <v>4272</v>
      </c>
      <c r="B209" s="65" t="s">
        <v>51</v>
      </c>
      <c r="C209" s="87" t="s">
        <v>5421</v>
      </c>
      <c r="D209" s="69" t="s">
        <v>5175</v>
      </c>
      <c r="E209" s="183">
        <f t="shared" si="11"/>
        <v>6.333333333</v>
      </c>
      <c r="F209" s="183">
        <v>6.0</v>
      </c>
      <c r="G209" s="362" t="s">
        <v>380</v>
      </c>
    </row>
    <row r="210" ht="11.25" customHeight="1">
      <c r="A210" s="67" t="s">
        <v>83</v>
      </c>
      <c r="B210" s="65" t="s">
        <v>51</v>
      </c>
      <c r="C210" s="87" t="s">
        <v>5422</v>
      </c>
      <c r="D210" s="69" t="s">
        <v>5423</v>
      </c>
      <c r="E210" s="183" t="s">
        <v>5424</v>
      </c>
      <c r="F210" s="185">
        <v>38.0</v>
      </c>
      <c r="G210" s="362" t="s">
        <v>397</v>
      </c>
    </row>
    <row r="211" ht="11.25" customHeight="1">
      <c r="A211" s="67" t="s">
        <v>83</v>
      </c>
      <c r="B211" s="65" t="s">
        <v>51</v>
      </c>
      <c r="C211" s="87" t="s">
        <v>5425</v>
      </c>
      <c r="D211" s="69" t="s">
        <v>5426</v>
      </c>
      <c r="E211" s="183" t="s">
        <v>5427</v>
      </c>
      <c r="F211" s="185">
        <v>16.0</v>
      </c>
      <c r="G211" s="362" t="s">
        <v>397</v>
      </c>
    </row>
    <row r="212" ht="11.25" customHeight="1">
      <c r="A212" s="67" t="s">
        <v>83</v>
      </c>
      <c r="B212" s="65" t="s">
        <v>51</v>
      </c>
      <c r="C212" s="87" t="s">
        <v>5428</v>
      </c>
      <c r="D212" s="69" t="s">
        <v>5429</v>
      </c>
      <c r="E212" s="183" t="s">
        <v>5427</v>
      </c>
      <c r="F212" s="185">
        <v>16.0</v>
      </c>
      <c r="G212" s="362" t="s">
        <v>397</v>
      </c>
    </row>
    <row r="213" ht="11.25" customHeight="1">
      <c r="A213" s="67" t="s">
        <v>83</v>
      </c>
      <c r="B213" s="65" t="s">
        <v>51</v>
      </c>
      <c r="C213" s="87" t="s">
        <v>5430</v>
      </c>
      <c r="D213" s="69" t="s">
        <v>5426</v>
      </c>
      <c r="E213" s="183" t="s">
        <v>5431</v>
      </c>
      <c r="F213" s="185">
        <v>3.0</v>
      </c>
      <c r="G213" s="362" t="s">
        <v>397</v>
      </c>
    </row>
    <row r="214" ht="11.25" customHeight="1">
      <c r="A214" s="67" t="s">
        <v>83</v>
      </c>
      <c r="B214" s="65" t="s">
        <v>51</v>
      </c>
      <c r="C214" s="664" t="s">
        <v>5432</v>
      </c>
      <c r="D214" s="69" t="s">
        <v>5433</v>
      </c>
      <c r="E214" s="183" t="s">
        <v>5434</v>
      </c>
      <c r="F214" s="185">
        <v>12.67</v>
      </c>
      <c r="G214" s="362" t="s">
        <v>397</v>
      </c>
    </row>
    <row r="215" ht="11.25" customHeight="1">
      <c r="A215" s="67" t="s">
        <v>83</v>
      </c>
      <c r="B215" s="65" t="s">
        <v>51</v>
      </c>
      <c r="C215" s="664" t="s">
        <v>5435</v>
      </c>
      <c r="D215" s="69" t="s">
        <v>5436</v>
      </c>
      <c r="E215" s="183" t="s">
        <v>5437</v>
      </c>
      <c r="F215" s="185">
        <v>11.33</v>
      </c>
      <c r="G215" s="362" t="s">
        <v>397</v>
      </c>
    </row>
    <row r="216" ht="11.25" customHeight="1">
      <c r="A216" s="67" t="s">
        <v>83</v>
      </c>
      <c r="B216" s="65" t="s">
        <v>51</v>
      </c>
      <c r="C216" s="664" t="s">
        <v>5435</v>
      </c>
      <c r="D216" s="69" t="s">
        <v>5438</v>
      </c>
      <c r="E216" s="183" t="s">
        <v>5439</v>
      </c>
      <c r="F216" s="185">
        <v>5.67</v>
      </c>
      <c r="G216" s="362" t="s">
        <v>397</v>
      </c>
    </row>
    <row r="217" ht="11.25" customHeight="1">
      <c r="A217" s="67" t="s">
        <v>83</v>
      </c>
      <c r="B217" s="65" t="s">
        <v>51</v>
      </c>
      <c r="C217" s="664" t="s">
        <v>5440</v>
      </c>
      <c r="D217" s="69" t="s">
        <v>5441</v>
      </c>
      <c r="E217" s="183" t="s">
        <v>5442</v>
      </c>
      <c r="F217" s="185">
        <v>6.0</v>
      </c>
      <c r="G217" s="362" t="s">
        <v>397</v>
      </c>
    </row>
    <row r="218" ht="11.25" customHeight="1">
      <c r="A218" s="67" t="s">
        <v>83</v>
      </c>
      <c r="B218" s="65" t="s">
        <v>51</v>
      </c>
      <c r="C218" s="664" t="s">
        <v>5443</v>
      </c>
      <c r="D218" s="69" t="s">
        <v>5444</v>
      </c>
      <c r="E218" s="183" t="s">
        <v>5445</v>
      </c>
      <c r="F218" s="185">
        <v>7.33</v>
      </c>
      <c r="G218" s="362" t="s">
        <v>397</v>
      </c>
    </row>
    <row r="219" ht="11.25" customHeight="1">
      <c r="A219" s="67" t="s">
        <v>83</v>
      </c>
      <c r="B219" s="65" t="s">
        <v>51</v>
      </c>
      <c r="C219" s="664" t="s">
        <v>5443</v>
      </c>
      <c r="D219" s="69" t="s">
        <v>5446</v>
      </c>
      <c r="E219" s="183" t="s">
        <v>5447</v>
      </c>
      <c r="F219" s="185">
        <v>3.67</v>
      </c>
      <c r="G219" s="362" t="s">
        <v>397</v>
      </c>
    </row>
    <row r="220" ht="11.25" customHeight="1">
      <c r="A220" s="67" t="s">
        <v>83</v>
      </c>
      <c r="B220" s="65" t="s">
        <v>51</v>
      </c>
      <c r="C220" s="664" t="s">
        <v>5448</v>
      </c>
      <c r="D220" s="69" t="s">
        <v>5444</v>
      </c>
      <c r="E220" s="183" t="s">
        <v>5449</v>
      </c>
      <c r="F220" s="185">
        <v>7.33</v>
      </c>
      <c r="G220" s="362" t="s">
        <v>397</v>
      </c>
    </row>
    <row r="221" ht="11.25" customHeight="1">
      <c r="A221" s="67" t="s">
        <v>83</v>
      </c>
      <c r="B221" s="65" t="s">
        <v>51</v>
      </c>
      <c r="C221" s="664" t="s">
        <v>5448</v>
      </c>
      <c r="D221" s="69" t="s">
        <v>5450</v>
      </c>
      <c r="E221" s="183" t="s">
        <v>5447</v>
      </c>
      <c r="F221" s="185">
        <v>3.67</v>
      </c>
      <c r="G221" s="362" t="s">
        <v>397</v>
      </c>
    </row>
    <row r="222" ht="11.25" customHeight="1">
      <c r="A222" s="67" t="s">
        <v>83</v>
      </c>
      <c r="B222" s="65" t="s">
        <v>51</v>
      </c>
      <c r="C222" s="664" t="s">
        <v>5451</v>
      </c>
      <c r="D222" s="69" t="s">
        <v>5450</v>
      </c>
      <c r="E222" s="183" t="s">
        <v>5452</v>
      </c>
      <c r="F222" s="185">
        <v>6.0</v>
      </c>
      <c r="G222" s="362" t="s">
        <v>397</v>
      </c>
    </row>
    <row r="223" ht="11.25" customHeight="1">
      <c r="A223" s="67" t="s">
        <v>83</v>
      </c>
      <c r="B223" s="65" t="s">
        <v>51</v>
      </c>
      <c r="C223" s="66" t="s">
        <v>5453</v>
      </c>
      <c r="D223" s="69" t="s">
        <v>5454</v>
      </c>
      <c r="E223" s="183" t="s">
        <v>5455</v>
      </c>
      <c r="F223" s="185">
        <v>4.0</v>
      </c>
      <c r="G223" s="362" t="s">
        <v>397</v>
      </c>
    </row>
    <row r="224" ht="11.25" customHeight="1">
      <c r="A224" s="67" t="s">
        <v>83</v>
      </c>
      <c r="B224" s="65" t="s">
        <v>51</v>
      </c>
      <c r="C224" s="66" t="s">
        <v>5456</v>
      </c>
      <c r="D224" s="69" t="s">
        <v>5454</v>
      </c>
      <c r="E224" s="665" t="s">
        <v>5457</v>
      </c>
      <c r="F224" s="185">
        <v>5.67</v>
      </c>
      <c r="G224" s="362" t="s">
        <v>397</v>
      </c>
    </row>
    <row r="225" ht="11.25" customHeight="1">
      <c r="A225" s="67" t="s">
        <v>83</v>
      </c>
      <c r="B225" s="65" t="s">
        <v>51</v>
      </c>
      <c r="C225" s="66" t="s">
        <v>5458</v>
      </c>
      <c r="D225" s="69" t="s">
        <v>5454</v>
      </c>
      <c r="E225" s="665" t="s">
        <v>5459</v>
      </c>
      <c r="F225" s="185">
        <v>4.33</v>
      </c>
      <c r="G225" s="362" t="s">
        <v>397</v>
      </c>
    </row>
    <row r="226" ht="11.25" customHeight="1">
      <c r="A226" s="67" t="s">
        <v>83</v>
      </c>
      <c r="B226" s="65" t="s">
        <v>51</v>
      </c>
      <c r="C226" s="87" t="s">
        <v>5460</v>
      </c>
      <c r="D226" s="69" t="s">
        <v>5461</v>
      </c>
      <c r="E226" s="183" t="s">
        <v>5462</v>
      </c>
      <c r="F226" s="185">
        <v>0.67</v>
      </c>
      <c r="G226" s="362" t="s">
        <v>397</v>
      </c>
    </row>
    <row r="227" ht="11.25" customHeight="1">
      <c r="A227" s="67" t="s">
        <v>3480</v>
      </c>
      <c r="B227" s="65" t="s">
        <v>51</v>
      </c>
      <c r="C227" s="460" t="s">
        <v>5463</v>
      </c>
      <c r="D227" s="69" t="s">
        <v>5175</v>
      </c>
      <c r="E227" s="183" t="s">
        <v>5464</v>
      </c>
      <c r="F227" s="185">
        <v>4.0</v>
      </c>
      <c r="G227" s="362" t="s">
        <v>1419</v>
      </c>
    </row>
    <row r="228" ht="11.25" customHeight="1">
      <c r="A228" s="67" t="s">
        <v>3480</v>
      </c>
      <c r="B228" s="65" t="s">
        <v>51</v>
      </c>
      <c r="C228" s="87" t="s">
        <v>5465</v>
      </c>
      <c r="D228" s="69" t="s">
        <v>5175</v>
      </c>
      <c r="E228" s="183" t="s">
        <v>5466</v>
      </c>
      <c r="F228" s="185">
        <v>6.66</v>
      </c>
      <c r="G228" s="362" t="s">
        <v>1419</v>
      </c>
    </row>
    <row r="229" ht="11.25" customHeight="1">
      <c r="A229" s="67" t="s">
        <v>3480</v>
      </c>
      <c r="B229" s="65" t="s">
        <v>51</v>
      </c>
      <c r="C229" s="460" t="s">
        <v>5467</v>
      </c>
      <c r="D229" s="69" t="s">
        <v>5175</v>
      </c>
      <c r="E229" s="183" t="s">
        <v>5468</v>
      </c>
      <c r="F229" s="185">
        <v>14.66</v>
      </c>
      <c r="G229" s="362" t="s">
        <v>1419</v>
      </c>
    </row>
    <row r="230" ht="11.25" customHeight="1">
      <c r="A230" s="67" t="s">
        <v>3480</v>
      </c>
      <c r="B230" s="65" t="s">
        <v>51</v>
      </c>
      <c r="C230" s="460" t="s">
        <v>5469</v>
      </c>
      <c r="D230" s="69" t="s">
        <v>5175</v>
      </c>
      <c r="E230" s="183" t="s">
        <v>5470</v>
      </c>
      <c r="F230" s="185">
        <v>8.0</v>
      </c>
      <c r="G230" s="362" t="s">
        <v>1419</v>
      </c>
    </row>
    <row r="231" ht="11.25" customHeight="1">
      <c r="A231" s="67" t="s">
        <v>3480</v>
      </c>
      <c r="B231" s="65" t="s">
        <v>51</v>
      </c>
      <c r="C231" s="460" t="s">
        <v>5471</v>
      </c>
      <c r="D231" s="69" t="s">
        <v>5175</v>
      </c>
      <c r="E231" s="183" t="s">
        <v>5472</v>
      </c>
      <c r="F231" s="185">
        <v>6.66</v>
      </c>
      <c r="G231" s="362" t="s">
        <v>1419</v>
      </c>
    </row>
    <row r="232" ht="11.25" customHeight="1">
      <c r="A232" s="67" t="s">
        <v>3480</v>
      </c>
      <c r="B232" s="65" t="s">
        <v>51</v>
      </c>
      <c r="C232" s="87" t="s">
        <v>5473</v>
      </c>
      <c r="D232" s="69" t="s">
        <v>5175</v>
      </c>
      <c r="E232" s="183" t="s">
        <v>5474</v>
      </c>
      <c r="F232" s="185">
        <v>18.33</v>
      </c>
      <c r="G232" s="362" t="s">
        <v>1419</v>
      </c>
    </row>
    <row r="233" ht="11.25" customHeight="1">
      <c r="A233" s="67" t="s">
        <v>3480</v>
      </c>
      <c r="B233" s="65" t="s">
        <v>51</v>
      </c>
      <c r="C233" s="87" t="s">
        <v>5475</v>
      </c>
      <c r="D233" s="69" t="s">
        <v>5175</v>
      </c>
      <c r="E233" s="183" t="s">
        <v>5470</v>
      </c>
      <c r="F233" s="185">
        <v>8.0</v>
      </c>
      <c r="G233" s="362" t="s">
        <v>1419</v>
      </c>
    </row>
    <row r="234" ht="11.25" customHeight="1">
      <c r="A234" s="67" t="s">
        <v>3480</v>
      </c>
      <c r="B234" s="65" t="s">
        <v>51</v>
      </c>
      <c r="C234" s="87" t="s">
        <v>5476</v>
      </c>
      <c r="D234" s="69" t="s">
        <v>5175</v>
      </c>
      <c r="E234" s="183" t="s">
        <v>5472</v>
      </c>
      <c r="F234" s="185">
        <v>6.66</v>
      </c>
      <c r="G234" s="362" t="s">
        <v>1419</v>
      </c>
    </row>
    <row r="235" ht="11.25" customHeight="1">
      <c r="A235" s="67" t="s">
        <v>3480</v>
      </c>
      <c r="B235" s="65" t="s">
        <v>51</v>
      </c>
      <c r="C235" s="87" t="s">
        <v>5477</v>
      </c>
      <c r="D235" s="69" t="s">
        <v>5175</v>
      </c>
      <c r="E235" s="183" t="s">
        <v>5478</v>
      </c>
      <c r="F235" s="185">
        <v>3.66</v>
      </c>
      <c r="G235" s="362" t="s">
        <v>1419</v>
      </c>
    </row>
    <row r="236" ht="11.25" customHeight="1">
      <c r="A236" s="67" t="s">
        <v>3480</v>
      </c>
      <c r="B236" s="65" t="s">
        <v>51</v>
      </c>
      <c r="C236" s="87" t="s">
        <v>5479</v>
      </c>
      <c r="D236" s="69" t="s">
        <v>5175</v>
      </c>
      <c r="E236" s="183" t="s">
        <v>5480</v>
      </c>
      <c r="F236" s="185">
        <v>3.0</v>
      </c>
      <c r="G236" s="362" t="s">
        <v>1419</v>
      </c>
    </row>
    <row r="237" ht="11.25" customHeight="1">
      <c r="A237" s="67" t="s">
        <v>3480</v>
      </c>
      <c r="B237" s="65" t="s">
        <v>51</v>
      </c>
      <c r="C237" s="87" t="s">
        <v>5481</v>
      </c>
      <c r="D237" s="69" t="s">
        <v>5175</v>
      </c>
      <c r="E237" s="183" t="s">
        <v>5482</v>
      </c>
      <c r="F237" s="185">
        <v>9.0</v>
      </c>
      <c r="G237" s="362" t="s">
        <v>1419</v>
      </c>
    </row>
    <row r="238" ht="11.25" customHeight="1">
      <c r="A238" s="67" t="s">
        <v>3480</v>
      </c>
      <c r="B238" s="65" t="s">
        <v>51</v>
      </c>
      <c r="C238" s="87" t="s">
        <v>5483</v>
      </c>
      <c r="D238" s="69" t="s">
        <v>5175</v>
      </c>
      <c r="E238" s="183" t="s">
        <v>5472</v>
      </c>
      <c r="F238" s="185">
        <v>6.66</v>
      </c>
      <c r="G238" s="362" t="s">
        <v>1419</v>
      </c>
    </row>
    <row r="239" ht="11.25" customHeight="1">
      <c r="A239" s="67" t="s">
        <v>3480</v>
      </c>
      <c r="B239" s="65" t="s">
        <v>51</v>
      </c>
      <c r="C239" s="87" t="s">
        <v>5484</v>
      </c>
      <c r="D239" s="69" t="s">
        <v>5175</v>
      </c>
      <c r="E239" s="183" t="s">
        <v>5472</v>
      </c>
      <c r="F239" s="185">
        <v>6.66</v>
      </c>
      <c r="G239" s="362" t="s">
        <v>1419</v>
      </c>
    </row>
    <row r="240" ht="11.25" customHeight="1">
      <c r="A240" s="67" t="s">
        <v>3480</v>
      </c>
      <c r="B240" s="65" t="s">
        <v>51</v>
      </c>
      <c r="C240" s="87" t="s">
        <v>5485</v>
      </c>
      <c r="D240" s="69" t="s">
        <v>5486</v>
      </c>
      <c r="E240" s="183" t="s">
        <v>5470</v>
      </c>
      <c r="F240" s="185">
        <v>4.0</v>
      </c>
      <c r="G240" s="362" t="s">
        <v>1419</v>
      </c>
    </row>
    <row r="241" ht="11.25" customHeight="1">
      <c r="A241" s="67" t="s">
        <v>4303</v>
      </c>
      <c r="B241" s="65" t="s">
        <v>51</v>
      </c>
      <c r="C241" s="87" t="s">
        <v>5487</v>
      </c>
      <c r="D241" s="69" t="s">
        <v>5175</v>
      </c>
      <c r="E241" s="183">
        <v>8.66</v>
      </c>
      <c r="F241" s="183">
        <v>8.66</v>
      </c>
      <c r="G241" s="362" t="s">
        <v>409</v>
      </c>
    </row>
    <row r="242" ht="11.25" customHeight="1">
      <c r="A242" s="67" t="s">
        <v>4303</v>
      </c>
      <c r="B242" s="65" t="s">
        <v>51</v>
      </c>
      <c r="C242" s="87" t="s">
        <v>5488</v>
      </c>
      <c r="D242" s="69" t="s">
        <v>5175</v>
      </c>
      <c r="E242" s="183">
        <v>8.66</v>
      </c>
      <c r="F242" s="183">
        <v>8.66</v>
      </c>
      <c r="G242" s="362" t="s">
        <v>409</v>
      </c>
    </row>
    <row r="243" ht="11.25" customHeight="1">
      <c r="A243" s="67" t="s">
        <v>4303</v>
      </c>
      <c r="B243" s="65" t="s">
        <v>51</v>
      </c>
      <c r="C243" s="87" t="s">
        <v>5489</v>
      </c>
      <c r="D243" s="69" t="s">
        <v>5175</v>
      </c>
      <c r="E243" s="183">
        <v>9.0</v>
      </c>
      <c r="F243" s="183">
        <v>9.0</v>
      </c>
      <c r="G243" s="362" t="s">
        <v>409</v>
      </c>
    </row>
    <row r="244" ht="11.25" customHeight="1">
      <c r="A244" s="67" t="s">
        <v>4303</v>
      </c>
      <c r="B244" s="65" t="s">
        <v>51</v>
      </c>
      <c r="C244" s="87" t="s">
        <v>5490</v>
      </c>
      <c r="D244" s="69" t="s">
        <v>5175</v>
      </c>
      <c r="E244" s="183">
        <v>3.0</v>
      </c>
      <c r="F244" s="183">
        <v>3.0</v>
      </c>
      <c r="G244" s="362" t="s">
        <v>409</v>
      </c>
    </row>
    <row r="245" ht="11.25" customHeight="1">
      <c r="A245" s="67" t="s">
        <v>4303</v>
      </c>
      <c r="B245" s="65" t="s">
        <v>51</v>
      </c>
      <c r="C245" s="87" t="s">
        <v>5491</v>
      </c>
      <c r="D245" s="69" t="s">
        <v>5175</v>
      </c>
      <c r="E245" s="183">
        <v>3.66</v>
      </c>
      <c r="F245" s="183">
        <v>3.66</v>
      </c>
      <c r="G245" s="362" t="s">
        <v>409</v>
      </c>
    </row>
    <row r="246" ht="11.25" customHeight="1">
      <c r="A246" s="67" t="s">
        <v>4303</v>
      </c>
      <c r="B246" s="65" t="s">
        <v>51</v>
      </c>
      <c r="C246" s="87" t="s">
        <v>5492</v>
      </c>
      <c r="D246" s="69" t="s">
        <v>5175</v>
      </c>
      <c r="E246" s="183">
        <v>4.0</v>
      </c>
      <c r="F246" s="183">
        <v>4.0</v>
      </c>
      <c r="G246" s="362" t="s">
        <v>409</v>
      </c>
    </row>
    <row r="247" ht="11.25" customHeight="1">
      <c r="A247" s="67" t="s">
        <v>4303</v>
      </c>
      <c r="B247" s="65" t="s">
        <v>51</v>
      </c>
      <c r="C247" s="87" t="s">
        <v>5493</v>
      </c>
      <c r="D247" s="69" t="s">
        <v>5175</v>
      </c>
      <c r="E247" s="183">
        <v>4.0</v>
      </c>
      <c r="F247" s="183">
        <v>4.0</v>
      </c>
      <c r="G247" s="362" t="s">
        <v>409</v>
      </c>
    </row>
    <row r="248" ht="11.25" customHeight="1">
      <c r="A248" s="67" t="s">
        <v>4303</v>
      </c>
      <c r="B248" s="65" t="s">
        <v>51</v>
      </c>
      <c r="C248" s="87" t="s">
        <v>5494</v>
      </c>
      <c r="D248" s="69" t="s">
        <v>5175</v>
      </c>
      <c r="E248" s="183">
        <v>4.0</v>
      </c>
      <c r="F248" s="183">
        <v>4.0</v>
      </c>
      <c r="G248" s="362" t="s">
        <v>409</v>
      </c>
    </row>
    <row r="249" ht="11.25" customHeight="1">
      <c r="A249" s="67" t="s">
        <v>4303</v>
      </c>
      <c r="B249" s="65" t="s">
        <v>51</v>
      </c>
      <c r="C249" s="87" t="s">
        <v>5495</v>
      </c>
      <c r="D249" s="69" t="s">
        <v>5175</v>
      </c>
      <c r="E249" s="183">
        <v>6.33</v>
      </c>
      <c r="F249" s="183">
        <v>6.33</v>
      </c>
      <c r="G249" s="362" t="s">
        <v>409</v>
      </c>
    </row>
    <row r="250" ht="11.25" customHeight="1">
      <c r="A250" s="67" t="s">
        <v>4303</v>
      </c>
      <c r="B250" s="65" t="s">
        <v>51</v>
      </c>
      <c r="C250" s="87" t="s">
        <v>5496</v>
      </c>
      <c r="D250" s="69" t="s">
        <v>5175</v>
      </c>
      <c r="E250" s="183">
        <v>6.0</v>
      </c>
      <c r="F250" s="183">
        <v>6.0</v>
      </c>
      <c r="G250" s="362" t="s">
        <v>409</v>
      </c>
    </row>
    <row r="251" ht="11.25" customHeight="1">
      <c r="A251" s="67" t="s">
        <v>4303</v>
      </c>
      <c r="B251" s="65" t="s">
        <v>51</v>
      </c>
      <c r="C251" s="87" t="s">
        <v>5497</v>
      </c>
      <c r="D251" s="69" t="s">
        <v>5175</v>
      </c>
      <c r="E251" s="183">
        <v>6.0</v>
      </c>
      <c r="F251" s="183">
        <v>6.0</v>
      </c>
      <c r="G251" s="362" t="s">
        <v>409</v>
      </c>
    </row>
    <row r="252" ht="11.25" customHeight="1">
      <c r="A252" s="67" t="s">
        <v>4303</v>
      </c>
      <c r="B252" s="65" t="s">
        <v>51</v>
      </c>
      <c r="C252" s="87" t="s">
        <v>5498</v>
      </c>
      <c r="D252" s="69" t="s">
        <v>5175</v>
      </c>
      <c r="E252" s="183">
        <v>18.0</v>
      </c>
      <c r="F252" s="183">
        <v>18.0</v>
      </c>
      <c r="G252" s="362" t="s">
        <v>409</v>
      </c>
    </row>
    <row r="253" ht="11.25" customHeight="1">
      <c r="A253" s="67" t="s">
        <v>4303</v>
      </c>
      <c r="B253" s="65" t="s">
        <v>51</v>
      </c>
      <c r="C253" s="87" t="s">
        <v>5499</v>
      </c>
      <c r="D253" s="145" t="s">
        <v>5500</v>
      </c>
      <c r="E253" s="183">
        <v>6.0</v>
      </c>
      <c r="F253" s="183">
        <v>6.0</v>
      </c>
      <c r="G253" s="362" t="s">
        <v>409</v>
      </c>
    </row>
    <row r="254" ht="11.25" customHeight="1">
      <c r="A254" s="67" t="s">
        <v>4303</v>
      </c>
      <c r="B254" s="65" t="s">
        <v>51</v>
      </c>
      <c r="C254" s="87" t="s">
        <v>5501</v>
      </c>
      <c r="D254" s="145" t="s">
        <v>5500</v>
      </c>
      <c r="E254" s="183">
        <v>8.0</v>
      </c>
      <c r="F254" s="183">
        <v>8.0</v>
      </c>
      <c r="G254" s="362" t="s">
        <v>409</v>
      </c>
    </row>
    <row r="255" ht="11.25" customHeight="1">
      <c r="A255" s="67" t="s">
        <v>4303</v>
      </c>
      <c r="B255" s="65" t="s">
        <v>51</v>
      </c>
      <c r="C255" s="87" t="s">
        <v>5502</v>
      </c>
      <c r="D255" s="145" t="s">
        <v>5500</v>
      </c>
      <c r="E255" s="183">
        <v>6.0</v>
      </c>
      <c r="F255" s="183">
        <v>6.0</v>
      </c>
      <c r="G255" s="362" t="s">
        <v>409</v>
      </c>
    </row>
    <row r="256" ht="11.25" customHeight="1">
      <c r="A256" s="67" t="s">
        <v>4303</v>
      </c>
      <c r="B256" s="65" t="s">
        <v>51</v>
      </c>
      <c r="C256" s="87" t="s">
        <v>5503</v>
      </c>
      <c r="D256" s="145" t="s">
        <v>5500</v>
      </c>
      <c r="E256" s="183">
        <v>9.0</v>
      </c>
      <c r="F256" s="183">
        <v>9.0</v>
      </c>
      <c r="G256" s="362" t="s">
        <v>409</v>
      </c>
    </row>
    <row r="257" ht="11.25" customHeight="1">
      <c r="A257" s="67" t="s">
        <v>4303</v>
      </c>
      <c r="B257" s="65" t="s">
        <v>51</v>
      </c>
      <c r="C257" s="87" t="s">
        <v>5504</v>
      </c>
      <c r="D257" s="145" t="s">
        <v>5500</v>
      </c>
      <c r="E257" s="183">
        <v>6.0</v>
      </c>
      <c r="F257" s="183">
        <v>6.0</v>
      </c>
      <c r="G257" s="362" t="s">
        <v>409</v>
      </c>
    </row>
    <row r="258" ht="11.25" customHeight="1">
      <c r="A258" s="67" t="s">
        <v>4303</v>
      </c>
      <c r="B258" s="65" t="s">
        <v>51</v>
      </c>
      <c r="C258" s="87" t="s">
        <v>5501</v>
      </c>
      <c r="D258" s="145" t="s">
        <v>5500</v>
      </c>
      <c r="E258" s="183">
        <v>8.0</v>
      </c>
      <c r="F258" s="183">
        <v>8.0</v>
      </c>
      <c r="G258" s="362" t="s">
        <v>409</v>
      </c>
    </row>
    <row r="259" ht="11.25" customHeight="1">
      <c r="A259" s="67" t="s">
        <v>4303</v>
      </c>
      <c r="B259" s="65" t="s">
        <v>51</v>
      </c>
      <c r="C259" s="87" t="s">
        <v>5505</v>
      </c>
      <c r="D259" s="145" t="s">
        <v>5500</v>
      </c>
      <c r="E259" s="183">
        <v>4.0</v>
      </c>
      <c r="F259" s="183">
        <v>4.0</v>
      </c>
      <c r="G259" s="362" t="s">
        <v>409</v>
      </c>
    </row>
    <row r="260" ht="11.25" customHeight="1">
      <c r="A260" s="67" t="s">
        <v>429</v>
      </c>
      <c r="B260" s="65" t="s">
        <v>1127</v>
      </c>
      <c r="C260" s="87" t="s">
        <v>5506</v>
      </c>
      <c r="D260" s="69" t="s">
        <v>5172</v>
      </c>
      <c r="E260" s="183" t="s">
        <v>5507</v>
      </c>
      <c r="F260" s="185">
        <v>18.0</v>
      </c>
      <c r="G260" s="362" t="s">
        <v>429</v>
      </c>
    </row>
    <row r="261" ht="11.25" customHeight="1">
      <c r="A261" s="67" t="s">
        <v>429</v>
      </c>
      <c r="B261" s="65" t="s">
        <v>1127</v>
      </c>
      <c r="C261" s="87" t="s">
        <v>5508</v>
      </c>
      <c r="D261" s="69" t="s">
        <v>5172</v>
      </c>
      <c r="E261" s="183" t="s">
        <v>5509</v>
      </c>
      <c r="F261" s="185">
        <v>17.33</v>
      </c>
      <c r="G261" s="362" t="s">
        <v>429</v>
      </c>
    </row>
    <row r="262" ht="11.25" customHeight="1">
      <c r="A262" s="67" t="s">
        <v>429</v>
      </c>
      <c r="B262" s="65" t="s">
        <v>1127</v>
      </c>
      <c r="C262" s="87" t="s">
        <v>5510</v>
      </c>
      <c r="D262" s="69" t="s">
        <v>5172</v>
      </c>
      <c r="E262" s="183" t="s">
        <v>5511</v>
      </c>
      <c r="F262" s="185">
        <v>36.66</v>
      </c>
      <c r="G262" s="362" t="s">
        <v>429</v>
      </c>
    </row>
    <row r="263" ht="11.25" customHeight="1">
      <c r="A263" s="67" t="s">
        <v>429</v>
      </c>
      <c r="B263" s="65" t="s">
        <v>1127</v>
      </c>
      <c r="C263" s="87" t="s">
        <v>5512</v>
      </c>
      <c r="D263" s="69" t="s">
        <v>5172</v>
      </c>
      <c r="E263" s="183" t="s">
        <v>5513</v>
      </c>
      <c r="F263" s="185">
        <v>4.0</v>
      </c>
      <c r="G263" s="362" t="s">
        <v>429</v>
      </c>
    </row>
    <row r="264" ht="11.25" customHeight="1">
      <c r="A264" s="67" t="s">
        <v>429</v>
      </c>
      <c r="B264" s="65" t="s">
        <v>1127</v>
      </c>
      <c r="C264" s="87" t="s">
        <v>5514</v>
      </c>
      <c r="D264" s="69" t="s">
        <v>5172</v>
      </c>
      <c r="E264" s="183" t="s">
        <v>5507</v>
      </c>
      <c r="F264" s="185">
        <v>9.0</v>
      </c>
      <c r="G264" s="362" t="s">
        <v>429</v>
      </c>
    </row>
    <row r="265" ht="11.25" customHeight="1">
      <c r="A265" s="67" t="s">
        <v>429</v>
      </c>
      <c r="B265" s="65" t="s">
        <v>1127</v>
      </c>
      <c r="C265" s="87" t="s">
        <v>5515</v>
      </c>
      <c r="D265" s="69" t="s">
        <v>5172</v>
      </c>
      <c r="E265" s="183" t="s">
        <v>5507</v>
      </c>
      <c r="F265" s="185">
        <v>9.0</v>
      </c>
      <c r="G265" s="362" t="s">
        <v>429</v>
      </c>
    </row>
    <row r="266" ht="11.25" customHeight="1">
      <c r="A266" s="67" t="s">
        <v>429</v>
      </c>
      <c r="B266" s="65" t="s">
        <v>1127</v>
      </c>
      <c r="C266" s="87" t="s">
        <v>5516</v>
      </c>
      <c r="D266" s="69" t="s">
        <v>5172</v>
      </c>
      <c r="E266" s="183" t="s">
        <v>5507</v>
      </c>
      <c r="F266" s="185">
        <v>9.0</v>
      </c>
      <c r="G266" s="362" t="s">
        <v>429</v>
      </c>
    </row>
    <row r="267" ht="11.25" customHeight="1">
      <c r="A267" s="67" t="s">
        <v>429</v>
      </c>
      <c r="B267" s="65" t="s">
        <v>1127</v>
      </c>
      <c r="C267" s="87" t="s">
        <v>5517</v>
      </c>
      <c r="D267" s="69" t="s">
        <v>5172</v>
      </c>
      <c r="E267" s="183" t="s">
        <v>5509</v>
      </c>
      <c r="F267" s="185">
        <v>8.66</v>
      </c>
      <c r="G267" s="362" t="s">
        <v>429</v>
      </c>
    </row>
    <row r="268" ht="11.25" customHeight="1">
      <c r="A268" s="67" t="s">
        <v>429</v>
      </c>
      <c r="B268" s="65" t="s">
        <v>1127</v>
      </c>
      <c r="C268" s="87" t="s">
        <v>5518</v>
      </c>
      <c r="D268" s="69" t="s">
        <v>5172</v>
      </c>
      <c r="E268" s="183" t="s">
        <v>5513</v>
      </c>
      <c r="F268" s="185">
        <v>2.0</v>
      </c>
      <c r="G268" s="362" t="s">
        <v>429</v>
      </c>
    </row>
    <row r="269" ht="11.25" customHeight="1">
      <c r="A269" s="67" t="s">
        <v>429</v>
      </c>
      <c r="B269" s="65" t="s">
        <v>1127</v>
      </c>
      <c r="C269" s="87" t="s">
        <v>5519</v>
      </c>
      <c r="D269" s="69" t="s">
        <v>5172</v>
      </c>
      <c r="E269" s="183" t="s">
        <v>5511</v>
      </c>
      <c r="F269" s="185">
        <v>18.33</v>
      </c>
      <c r="G269" s="362" t="s">
        <v>429</v>
      </c>
    </row>
    <row r="270" ht="11.25" customHeight="1">
      <c r="A270" s="67" t="s">
        <v>3696</v>
      </c>
      <c r="B270" s="600" t="s">
        <v>51</v>
      </c>
      <c r="C270" s="87" t="s">
        <v>5520</v>
      </c>
      <c r="D270" s="69" t="s">
        <v>5175</v>
      </c>
      <c r="E270" s="183" t="s">
        <v>5521</v>
      </c>
      <c r="F270" s="185">
        <v>95.0</v>
      </c>
      <c r="G270" s="362" t="s">
        <v>3696</v>
      </c>
    </row>
    <row r="271" ht="11.25" customHeight="1">
      <c r="A271" s="67" t="s">
        <v>3696</v>
      </c>
      <c r="B271" s="65" t="s">
        <v>51</v>
      </c>
      <c r="C271" s="87" t="s">
        <v>5522</v>
      </c>
      <c r="D271" s="69" t="s">
        <v>5175</v>
      </c>
      <c r="E271" s="183" t="s">
        <v>5521</v>
      </c>
      <c r="F271" s="185">
        <v>95.0</v>
      </c>
      <c r="G271" s="362" t="s">
        <v>3696</v>
      </c>
    </row>
    <row r="272" ht="11.25" customHeight="1">
      <c r="A272" s="67" t="s">
        <v>3696</v>
      </c>
      <c r="B272" s="65" t="s">
        <v>51</v>
      </c>
      <c r="C272" s="87" t="s">
        <v>5523</v>
      </c>
      <c r="D272" s="69" t="s">
        <v>5175</v>
      </c>
      <c r="E272" s="183" t="s">
        <v>5524</v>
      </c>
      <c r="F272" s="185">
        <v>77.66</v>
      </c>
      <c r="G272" s="362" t="s">
        <v>3696</v>
      </c>
    </row>
    <row r="273" ht="11.25" customHeight="1">
      <c r="A273" s="67" t="s">
        <v>3696</v>
      </c>
      <c r="B273" s="65" t="s">
        <v>51</v>
      </c>
      <c r="C273" s="87" t="s">
        <v>5525</v>
      </c>
      <c r="D273" s="69" t="s">
        <v>5175</v>
      </c>
      <c r="E273" s="183" t="s">
        <v>5526</v>
      </c>
      <c r="F273" s="185">
        <v>19.41</v>
      </c>
      <c r="G273" s="362" t="s">
        <v>3696</v>
      </c>
    </row>
    <row r="274" ht="11.25" customHeight="1">
      <c r="A274" s="67" t="s">
        <v>3696</v>
      </c>
      <c r="B274" s="65" t="s">
        <v>51</v>
      </c>
      <c r="C274" s="87" t="s">
        <v>5527</v>
      </c>
      <c r="D274" s="69" t="s">
        <v>5175</v>
      </c>
      <c r="E274" s="183" t="s">
        <v>5528</v>
      </c>
      <c r="F274" s="185">
        <v>9.5</v>
      </c>
      <c r="G274" s="362" t="s">
        <v>3696</v>
      </c>
    </row>
    <row r="275" ht="11.25" customHeight="1">
      <c r="A275" s="67" t="s">
        <v>1474</v>
      </c>
      <c r="B275" s="187" t="s">
        <v>51</v>
      </c>
      <c r="C275" s="87" t="s">
        <v>5529</v>
      </c>
      <c r="D275" s="69" t="s">
        <v>5175</v>
      </c>
      <c r="E275" s="183" t="s">
        <v>5530</v>
      </c>
      <c r="F275" s="185">
        <v>52.0</v>
      </c>
      <c r="G275" s="362" t="s">
        <v>1474</v>
      </c>
    </row>
    <row r="276" ht="11.25" customHeight="1">
      <c r="A276" s="67" t="s">
        <v>1474</v>
      </c>
      <c r="B276" s="187" t="s">
        <v>51</v>
      </c>
      <c r="C276" s="87" t="s">
        <v>5531</v>
      </c>
      <c r="D276" s="69" t="s">
        <v>5532</v>
      </c>
      <c r="E276" s="183" t="s">
        <v>5533</v>
      </c>
      <c r="F276" s="185">
        <v>38.0</v>
      </c>
      <c r="G276" s="362" t="s">
        <v>1474</v>
      </c>
    </row>
    <row r="277" ht="11.25" customHeight="1">
      <c r="A277" s="67" t="s">
        <v>1474</v>
      </c>
      <c r="B277" s="187" t="s">
        <v>51</v>
      </c>
      <c r="C277" s="87" t="s">
        <v>5534</v>
      </c>
      <c r="D277" s="69" t="s">
        <v>5532</v>
      </c>
      <c r="E277" s="183" t="s">
        <v>5535</v>
      </c>
      <c r="F277" s="185">
        <v>28.0</v>
      </c>
      <c r="G277" s="362" t="s">
        <v>1474</v>
      </c>
    </row>
    <row r="278" ht="11.25" customHeight="1">
      <c r="A278" s="67" t="s">
        <v>1474</v>
      </c>
      <c r="B278" s="187" t="s">
        <v>51</v>
      </c>
      <c r="C278" s="87" t="s">
        <v>5536</v>
      </c>
      <c r="D278" s="69" t="s">
        <v>5532</v>
      </c>
      <c r="E278" s="183" t="s">
        <v>5537</v>
      </c>
      <c r="F278" s="185">
        <v>38.0</v>
      </c>
      <c r="G278" s="362" t="s">
        <v>1474</v>
      </c>
    </row>
    <row r="279" ht="11.25" customHeight="1">
      <c r="A279" s="67" t="s">
        <v>1474</v>
      </c>
      <c r="B279" s="187" t="s">
        <v>51</v>
      </c>
      <c r="C279" s="87" t="s">
        <v>5538</v>
      </c>
      <c r="D279" s="69" t="s">
        <v>5532</v>
      </c>
      <c r="E279" s="183" t="s">
        <v>5539</v>
      </c>
      <c r="F279" s="185">
        <v>42.0</v>
      </c>
      <c r="G279" s="362" t="s">
        <v>1474</v>
      </c>
    </row>
    <row r="280" ht="11.25" customHeight="1">
      <c r="A280" s="67" t="s">
        <v>448</v>
      </c>
      <c r="B280" s="65" t="s">
        <v>51</v>
      </c>
      <c r="C280" s="87" t="s">
        <v>5540</v>
      </c>
      <c r="D280" s="69" t="s">
        <v>5172</v>
      </c>
      <c r="E280" s="183" t="s">
        <v>5541</v>
      </c>
      <c r="F280" s="185">
        <v>12.0</v>
      </c>
      <c r="G280" s="362" t="s">
        <v>448</v>
      </c>
    </row>
    <row r="281" ht="11.25" customHeight="1">
      <c r="A281" s="67" t="s">
        <v>448</v>
      </c>
      <c r="B281" s="65" t="s">
        <v>51</v>
      </c>
      <c r="C281" s="87" t="s">
        <v>5542</v>
      </c>
      <c r="D281" s="69" t="s">
        <v>5172</v>
      </c>
      <c r="E281" s="183" t="s">
        <v>5543</v>
      </c>
      <c r="F281" s="185">
        <v>1.0</v>
      </c>
      <c r="G281" s="362" t="s">
        <v>448</v>
      </c>
    </row>
    <row r="282" ht="11.25" customHeight="1">
      <c r="A282" s="67" t="s">
        <v>448</v>
      </c>
      <c r="B282" s="65" t="s">
        <v>51</v>
      </c>
      <c r="C282" s="87" t="s">
        <v>5544</v>
      </c>
      <c r="D282" s="69" t="s">
        <v>5172</v>
      </c>
      <c r="E282" s="183" t="s">
        <v>5541</v>
      </c>
      <c r="F282" s="185">
        <v>12.0</v>
      </c>
      <c r="G282" s="362" t="s">
        <v>448</v>
      </c>
    </row>
    <row r="283" ht="11.25" customHeight="1">
      <c r="A283" s="67" t="s">
        <v>448</v>
      </c>
      <c r="B283" s="65" t="s">
        <v>51</v>
      </c>
      <c r="C283" s="87" t="s">
        <v>5545</v>
      </c>
      <c r="D283" s="69" t="s">
        <v>5172</v>
      </c>
      <c r="E283" s="183" t="s">
        <v>5546</v>
      </c>
      <c r="F283" s="185">
        <v>18.33</v>
      </c>
      <c r="G283" s="362" t="s">
        <v>448</v>
      </c>
    </row>
    <row r="284" ht="11.25" customHeight="1">
      <c r="A284" s="67" t="s">
        <v>448</v>
      </c>
      <c r="B284" s="65" t="s">
        <v>51</v>
      </c>
      <c r="C284" s="87" t="s">
        <v>5547</v>
      </c>
      <c r="D284" s="69" t="s">
        <v>5172</v>
      </c>
      <c r="E284" s="183" t="s">
        <v>5548</v>
      </c>
      <c r="F284" s="185">
        <v>5.0</v>
      </c>
      <c r="G284" s="362" t="s">
        <v>448</v>
      </c>
    </row>
    <row r="285" ht="11.25" customHeight="1">
      <c r="A285" s="67" t="s">
        <v>448</v>
      </c>
      <c r="B285" s="65" t="s">
        <v>51</v>
      </c>
      <c r="C285" s="87" t="s">
        <v>5549</v>
      </c>
      <c r="D285" s="69" t="s">
        <v>5172</v>
      </c>
      <c r="E285" s="183" t="s">
        <v>5546</v>
      </c>
      <c r="F285" s="185">
        <v>18.33</v>
      </c>
      <c r="G285" s="362" t="s">
        <v>448</v>
      </c>
    </row>
    <row r="286" ht="11.25" customHeight="1">
      <c r="A286" s="67" t="s">
        <v>448</v>
      </c>
      <c r="B286" s="65" t="s">
        <v>51</v>
      </c>
      <c r="C286" s="87" t="s">
        <v>5550</v>
      </c>
      <c r="D286" s="69" t="s">
        <v>5172</v>
      </c>
      <c r="E286" s="183" t="s">
        <v>5551</v>
      </c>
      <c r="F286" s="185">
        <v>6.33</v>
      </c>
      <c r="G286" s="362" t="s">
        <v>448</v>
      </c>
    </row>
    <row r="287" ht="11.25" customHeight="1">
      <c r="A287" s="67" t="s">
        <v>448</v>
      </c>
      <c r="B287" s="65" t="s">
        <v>51</v>
      </c>
      <c r="C287" s="87" t="s">
        <v>5552</v>
      </c>
      <c r="D287" s="69" t="s">
        <v>5172</v>
      </c>
      <c r="E287" s="183" t="s">
        <v>5551</v>
      </c>
      <c r="F287" s="185">
        <v>6.33</v>
      </c>
      <c r="G287" s="362" t="s">
        <v>448</v>
      </c>
    </row>
    <row r="288" ht="11.25" customHeight="1">
      <c r="A288" s="67" t="s">
        <v>448</v>
      </c>
      <c r="B288" s="65" t="s">
        <v>51</v>
      </c>
      <c r="C288" s="87" t="s">
        <v>5553</v>
      </c>
      <c r="D288" s="69" t="s">
        <v>5172</v>
      </c>
      <c r="E288" s="183" t="s">
        <v>5554</v>
      </c>
      <c r="F288" s="185">
        <v>5.0</v>
      </c>
      <c r="G288" s="362" t="s">
        <v>448</v>
      </c>
    </row>
    <row r="289" ht="11.25" customHeight="1">
      <c r="A289" s="67" t="s">
        <v>448</v>
      </c>
      <c r="B289" s="65" t="s">
        <v>51</v>
      </c>
      <c r="C289" s="87" t="s">
        <v>5555</v>
      </c>
      <c r="D289" s="69" t="s">
        <v>5172</v>
      </c>
      <c r="E289" s="183" t="s">
        <v>5554</v>
      </c>
      <c r="F289" s="185">
        <v>5.0</v>
      </c>
      <c r="G289" s="362" t="s">
        <v>448</v>
      </c>
    </row>
    <row r="290" ht="11.25" customHeight="1">
      <c r="A290" s="67"/>
      <c r="B290" s="65" t="s">
        <v>51</v>
      </c>
      <c r="C290" s="87" t="s">
        <v>5556</v>
      </c>
      <c r="D290" s="69" t="s">
        <v>5557</v>
      </c>
      <c r="E290" s="183" t="s">
        <v>5558</v>
      </c>
      <c r="F290" s="185">
        <v>1.0</v>
      </c>
      <c r="G290" s="362" t="s">
        <v>448</v>
      </c>
    </row>
    <row r="291" ht="11.25" customHeight="1">
      <c r="A291" s="67" t="s">
        <v>448</v>
      </c>
      <c r="B291" s="65" t="s">
        <v>51</v>
      </c>
      <c r="C291" s="87" t="s">
        <v>5556</v>
      </c>
      <c r="D291" s="69" t="s">
        <v>5559</v>
      </c>
      <c r="E291" s="183" t="s">
        <v>5560</v>
      </c>
      <c r="F291" s="185">
        <v>6.66</v>
      </c>
      <c r="G291" s="362" t="s">
        <v>448</v>
      </c>
    </row>
    <row r="292" ht="11.25" customHeight="1">
      <c r="A292" s="67" t="s">
        <v>448</v>
      </c>
      <c r="B292" s="65" t="s">
        <v>51</v>
      </c>
      <c r="C292" s="87" t="s">
        <v>5561</v>
      </c>
      <c r="D292" s="69" t="s">
        <v>5562</v>
      </c>
      <c r="E292" s="183" t="s">
        <v>5551</v>
      </c>
      <c r="F292" s="185">
        <v>6.33</v>
      </c>
      <c r="G292" s="362" t="s">
        <v>448</v>
      </c>
    </row>
    <row r="293" ht="11.25" customHeight="1">
      <c r="A293" s="67" t="s">
        <v>4344</v>
      </c>
      <c r="B293" s="65" t="s">
        <v>51</v>
      </c>
      <c r="C293" s="417" t="s">
        <v>5563</v>
      </c>
      <c r="D293" s="247" t="s">
        <v>5564</v>
      </c>
      <c r="E293" s="666">
        <f>26/3*2</f>
        <v>17.33333333</v>
      </c>
      <c r="F293" s="666">
        <v>17.33</v>
      </c>
      <c r="G293" s="362" t="s">
        <v>464</v>
      </c>
    </row>
    <row r="294" ht="11.25" customHeight="1">
      <c r="A294" s="67" t="s">
        <v>4344</v>
      </c>
      <c r="B294" s="65" t="s">
        <v>51</v>
      </c>
      <c r="C294" s="87" t="s">
        <v>5565</v>
      </c>
      <c r="D294" s="247" t="s">
        <v>5566</v>
      </c>
      <c r="E294" s="666">
        <f>18/3*3</f>
        <v>18</v>
      </c>
      <c r="F294" s="666">
        <v>18.0</v>
      </c>
      <c r="G294" s="362" t="s">
        <v>464</v>
      </c>
    </row>
    <row r="295" ht="11.25" customHeight="1">
      <c r="A295" s="67" t="s">
        <v>4344</v>
      </c>
      <c r="B295" s="65" t="s">
        <v>51</v>
      </c>
      <c r="C295" s="87" t="s">
        <v>5567</v>
      </c>
      <c r="D295" s="69" t="s">
        <v>5172</v>
      </c>
      <c r="E295" s="185">
        <f t="shared" ref="E295:E296" si="12">(19+19)/3</f>
        <v>12.66666667</v>
      </c>
      <c r="F295" s="185">
        <v>12.67</v>
      </c>
      <c r="G295" s="362" t="s">
        <v>464</v>
      </c>
    </row>
    <row r="296" ht="11.25" customHeight="1">
      <c r="A296" s="67" t="s">
        <v>4344</v>
      </c>
      <c r="B296" s="65" t="s">
        <v>51</v>
      </c>
      <c r="C296" s="87" t="s">
        <v>5568</v>
      </c>
      <c r="D296" s="69" t="s">
        <v>5172</v>
      </c>
      <c r="E296" s="185">
        <f t="shared" si="12"/>
        <v>12.66666667</v>
      </c>
      <c r="F296" s="185">
        <v>12.67</v>
      </c>
      <c r="G296" s="362" t="s">
        <v>464</v>
      </c>
    </row>
    <row r="297" ht="11.25" customHeight="1">
      <c r="A297" s="67" t="s">
        <v>4344</v>
      </c>
      <c r="B297" s="65" t="s">
        <v>51</v>
      </c>
      <c r="C297" s="87" t="s">
        <v>5569</v>
      </c>
      <c r="D297" s="69" t="s">
        <v>5172</v>
      </c>
      <c r="E297" s="185">
        <f t="shared" ref="E297:E298" si="13">(24+20+11)/3</f>
        <v>18.33333333</v>
      </c>
      <c r="F297" s="185">
        <v>18.33</v>
      </c>
      <c r="G297" s="362" t="s">
        <v>464</v>
      </c>
    </row>
    <row r="298" ht="11.25" customHeight="1">
      <c r="A298" s="67" t="s">
        <v>4344</v>
      </c>
      <c r="B298" s="65" t="s">
        <v>51</v>
      </c>
      <c r="C298" s="87" t="s">
        <v>5570</v>
      </c>
      <c r="D298" s="69" t="s">
        <v>5172</v>
      </c>
      <c r="E298" s="185">
        <f t="shared" si="13"/>
        <v>18.33333333</v>
      </c>
      <c r="F298" s="185">
        <v>18.33</v>
      </c>
      <c r="G298" s="362" t="s">
        <v>464</v>
      </c>
    </row>
    <row r="299" ht="11.25" customHeight="1">
      <c r="A299" s="67" t="s">
        <v>4344</v>
      </c>
      <c r="B299" s="65" t="s">
        <v>51</v>
      </c>
      <c r="C299" s="87" t="s">
        <v>5571</v>
      </c>
      <c r="D299" s="69" t="s">
        <v>5172</v>
      </c>
      <c r="E299" s="185">
        <f>(20+11)/3</f>
        <v>10.33333333</v>
      </c>
      <c r="F299" s="185">
        <v>10.33</v>
      </c>
      <c r="G299" s="362" t="s">
        <v>464</v>
      </c>
    </row>
    <row r="300" ht="11.25" customHeight="1">
      <c r="A300" s="67" t="s">
        <v>4344</v>
      </c>
      <c r="B300" s="65" t="s">
        <v>51</v>
      </c>
      <c r="C300" s="87" t="s">
        <v>5572</v>
      </c>
      <c r="D300" s="69" t="s">
        <v>5172</v>
      </c>
      <c r="E300" s="185">
        <f t="shared" ref="E300:E301" si="14">26/3</f>
        <v>8.666666667</v>
      </c>
      <c r="F300" s="185">
        <v>8.67</v>
      </c>
      <c r="G300" s="362" t="s">
        <v>464</v>
      </c>
    </row>
    <row r="301" ht="11.25" customHeight="1">
      <c r="A301" s="67" t="s">
        <v>4344</v>
      </c>
      <c r="B301" s="65" t="s">
        <v>51</v>
      </c>
      <c r="C301" s="87" t="s">
        <v>5573</v>
      </c>
      <c r="D301" s="69" t="s">
        <v>5172</v>
      </c>
      <c r="E301" s="185">
        <f t="shared" si="14"/>
        <v>8.666666667</v>
      </c>
      <c r="F301" s="185">
        <v>8.67</v>
      </c>
      <c r="G301" s="362" t="s">
        <v>464</v>
      </c>
    </row>
    <row r="302" ht="11.25" customHeight="1">
      <c r="A302" s="67" t="s">
        <v>4344</v>
      </c>
      <c r="B302" s="65" t="s">
        <v>51</v>
      </c>
      <c r="C302" s="87" t="s">
        <v>5574</v>
      </c>
      <c r="D302" s="69" t="s">
        <v>5172</v>
      </c>
      <c r="E302" s="185">
        <f>26/3*2</f>
        <v>17.33333333</v>
      </c>
      <c r="F302" s="185">
        <v>17.33</v>
      </c>
      <c r="G302" s="362" t="s">
        <v>464</v>
      </c>
    </row>
    <row r="303" ht="11.25" customHeight="1">
      <c r="A303" s="67" t="s">
        <v>4344</v>
      </c>
      <c r="B303" s="65" t="s">
        <v>51</v>
      </c>
      <c r="C303" s="87" t="s">
        <v>5575</v>
      </c>
      <c r="D303" s="69" t="s">
        <v>87</v>
      </c>
      <c r="E303" s="185">
        <f t="shared" ref="E303:E304" si="15">12/3/2</f>
        <v>2</v>
      </c>
      <c r="F303" s="185">
        <v>2.0</v>
      </c>
      <c r="G303" s="362" t="s">
        <v>464</v>
      </c>
    </row>
    <row r="304" ht="11.25" customHeight="1">
      <c r="A304" s="67" t="s">
        <v>4344</v>
      </c>
      <c r="B304" s="65" t="s">
        <v>51</v>
      </c>
      <c r="C304" s="87" t="s">
        <v>5576</v>
      </c>
      <c r="D304" s="69" t="s">
        <v>87</v>
      </c>
      <c r="E304" s="185">
        <f t="shared" si="15"/>
        <v>2</v>
      </c>
      <c r="F304" s="185">
        <v>2.0</v>
      </c>
      <c r="G304" s="362" t="s">
        <v>464</v>
      </c>
    </row>
    <row r="305" ht="11.25" customHeight="1">
      <c r="A305" s="67" t="s">
        <v>4344</v>
      </c>
      <c r="B305" s="65" t="s">
        <v>51</v>
      </c>
      <c r="C305" s="87" t="s">
        <v>5577</v>
      </c>
      <c r="D305" s="69" t="s">
        <v>87</v>
      </c>
      <c r="E305" s="185">
        <f t="shared" ref="E305:E306" si="16">17/3/2</f>
        <v>2.833333333</v>
      </c>
      <c r="F305" s="185">
        <v>2.83</v>
      </c>
      <c r="G305" s="362" t="s">
        <v>464</v>
      </c>
    </row>
    <row r="306" ht="11.25" customHeight="1">
      <c r="A306" s="67" t="s">
        <v>4344</v>
      </c>
      <c r="B306" s="65" t="s">
        <v>51</v>
      </c>
      <c r="C306" s="87" t="s">
        <v>5578</v>
      </c>
      <c r="D306" s="69" t="s">
        <v>87</v>
      </c>
      <c r="E306" s="185">
        <f t="shared" si="16"/>
        <v>2.833333333</v>
      </c>
      <c r="F306" s="185">
        <v>2.83</v>
      </c>
      <c r="G306" s="362" t="s">
        <v>464</v>
      </c>
    </row>
    <row r="307" ht="11.25" customHeight="1">
      <c r="A307" s="67" t="s">
        <v>4344</v>
      </c>
      <c r="B307" s="65" t="s">
        <v>51</v>
      </c>
      <c r="C307" s="87" t="s">
        <v>5579</v>
      </c>
      <c r="D307" s="69" t="s">
        <v>87</v>
      </c>
      <c r="E307" s="185">
        <f t="shared" ref="E307:E308" si="17">26/3/2</f>
        <v>4.333333333</v>
      </c>
      <c r="F307" s="185">
        <v>4.33</v>
      </c>
      <c r="G307" s="362" t="s">
        <v>464</v>
      </c>
    </row>
    <row r="308" ht="11.25" customHeight="1">
      <c r="A308" s="67" t="s">
        <v>4344</v>
      </c>
      <c r="B308" s="65" t="s">
        <v>51</v>
      </c>
      <c r="C308" s="87" t="s">
        <v>5580</v>
      </c>
      <c r="D308" s="69" t="s">
        <v>87</v>
      </c>
      <c r="E308" s="185">
        <f t="shared" si="17"/>
        <v>4.333333333</v>
      </c>
      <c r="F308" s="185">
        <v>4.33</v>
      </c>
      <c r="G308" s="362" t="s">
        <v>464</v>
      </c>
    </row>
    <row r="309" ht="11.25" customHeight="1">
      <c r="A309" s="67" t="s">
        <v>4344</v>
      </c>
      <c r="B309" s="65" t="s">
        <v>51</v>
      </c>
      <c r="C309" s="87" t="s">
        <v>5581</v>
      </c>
      <c r="D309" s="69" t="s">
        <v>87</v>
      </c>
      <c r="E309" s="185">
        <f t="shared" ref="E309:E310" si="18">11/3/2</f>
        <v>1.833333333</v>
      </c>
      <c r="F309" s="185">
        <v>1.83</v>
      </c>
      <c r="G309" s="362" t="s">
        <v>464</v>
      </c>
    </row>
    <row r="310" ht="11.25" customHeight="1">
      <c r="A310" s="67" t="s">
        <v>4344</v>
      </c>
      <c r="B310" s="65" t="s">
        <v>51</v>
      </c>
      <c r="C310" s="87" t="s">
        <v>5582</v>
      </c>
      <c r="D310" s="69" t="s">
        <v>87</v>
      </c>
      <c r="E310" s="185">
        <f t="shared" si="18"/>
        <v>1.833333333</v>
      </c>
      <c r="F310" s="185">
        <v>1.83</v>
      </c>
      <c r="G310" s="362" t="s">
        <v>464</v>
      </c>
    </row>
    <row r="311" ht="11.25" customHeight="1">
      <c r="A311" s="67" t="s">
        <v>474</v>
      </c>
      <c r="B311" s="434" t="s">
        <v>51</v>
      </c>
      <c r="C311" s="87" t="s">
        <v>5583</v>
      </c>
      <c r="D311" s="69" t="s">
        <v>5172</v>
      </c>
      <c r="E311" s="185">
        <f>53/3*2</f>
        <v>35.33333333</v>
      </c>
      <c r="F311" s="185">
        <v>35.33</v>
      </c>
      <c r="G311" s="362" t="s">
        <v>474</v>
      </c>
    </row>
    <row r="312" ht="11.25" customHeight="1">
      <c r="A312" s="67" t="s">
        <v>474</v>
      </c>
      <c r="B312" s="434" t="s">
        <v>51</v>
      </c>
      <c r="C312" s="87" t="s">
        <v>5584</v>
      </c>
      <c r="D312" s="69" t="s">
        <v>5172</v>
      </c>
      <c r="E312" s="185">
        <f>(19+26)/3*2</f>
        <v>30</v>
      </c>
      <c r="F312" s="185">
        <v>30.0</v>
      </c>
      <c r="G312" s="362" t="s">
        <v>474</v>
      </c>
    </row>
    <row r="313" ht="11.25" customHeight="1">
      <c r="A313" s="67" t="s">
        <v>474</v>
      </c>
      <c r="B313" s="434" t="s">
        <v>51</v>
      </c>
      <c r="C313" s="87" t="s">
        <v>5301</v>
      </c>
      <c r="D313" s="69" t="s">
        <v>5172</v>
      </c>
      <c r="E313" s="185">
        <f t="shared" ref="E313:E314" si="19">19/3</f>
        <v>6.333333333</v>
      </c>
      <c r="F313" s="185">
        <v>6.33</v>
      </c>
      <c r="G313" s="362" t="s">
        <v>474</v>
      </c>
    </row>
    <row r="314" ht="11.25" customHeight="1">
      <c r="A314" s="67" t="s">
        <v>474</v>
      </c>
      <c r="B314" s="434" t="s">
        <v>51</v>
      </c>
      <c r="C314" s="87" t="s">
        <v>5302</v>
      </c>
      <c r="D314" s="69" t="s">
        <v>5172</v>
      </c>
      <c r="E314" s="185">
        <f t="shared" si="19"/>
        <v>6.333333333</v>
      </c>
      <c r="F314" s="185">
        <v>6.33</v>
      </c>
      <c r="G314" s="362" t="s">
        <v>474</v>
      </c>
    </row>
    <row r="315" ht="11.25" customHeight="1">
      <c r="A315" s="67" t="s">
        <v>474</v>
      </c>
      <c r="B315" s="434" t="s">
        <v>51</v>
      </c>
      <c r="C315" s="87" t="s">
        <v>5303</v>
      </c>
      <c r="D315" s="69" t="s">
        <v>5172</v>
      </c>
      <c r="E315" s="185">
        <f t="shared" ref="E315:E316" si="20">25/3</f>
        <v>8.333333333</v>
      </c>
      <c r="F315" s="185">
        <v>8.33</v>
      </c>
      <c r="G315" s="362" t="s">
        <v>474</v>
      </c>
    </row>
    <row r="316" ht="11.25" customHeight="1">
      <c r="A316" s="67" t="s">
        <v>474</v>
      </c>
      <c r="B316" s="434" t="s">
        <v>51</v>
      </c>
      <c r="C316" s="87" t="s">
        <v>5304</v>
      </c>
      <c r="D316" s="69" t="s">
        <v>5172</v>
      </c>
      <c r="E316" s="185">
        <f t="shared" si="20"/>
        <v>8.333333333</v>
      </c>
      <c r="F316" s="185">
        <v>8.33</v>
      </c>
      <c r="G316" s="362" t="s">
        <v>474</v>
      </c>
    </row>
    <row r="317" ht="11.25" customHeight="1">
      <c r="A317" s="67" t="s">
        <v>474</v>
      </c>
      <c r="B317" s="434" t="s">
        <v>51</v>
      </c>
      <c r="C317" s="87" t="s">
        <v>5305</v>
      </c>
      <c r="D317" s="69" t="s">
        <v>5172</v>
      </c>
      <c r="E317" s="185">
        <f>17/3</f>
        <v>5.666666667</v>
      </c>
      <c r="F317" s="185">
        <v>5.67</v>
      </c>
      <c r="G317" s="362" t="s">
        <v>474</v>
      </c>
    </row>
    <row r="318" ht="11.25" customHeight="1">
      <c r="A318" s="67" t="s">
        <v>474</v>
      </c>
      <c r="B318" s="434" t="s">
        <v>51</v>
      </c>
      <c r="C318" s="87" t="s">
        <v>5306</v>
      </c>
      <c r="D318" s="69" t="s">
        <v>5172</v>
      </c>
      <c r="E318" s="185">
        <f>12/3</f>
        <v>4</v>
      </c>
      <c r="F318" s="185">
        <v>4.0</v>
      </c>
      <c r="G318" s="362" t="s">
        <v>474</v>
      </c>
    </row>
    <row r="319" ht="11.25" customHeight="1">
      <c r="A319" s="67" t="s">
        <v>474</v>
      </c>
      <c r="B319" s="434" t="s">
        <v>51</v>
      </c>
      <c r="C319" s="87" t="s">
        <v>5307</v>
      </c>
      <c r="D319" s="69" t="s">
        <v>5172</v>
      </c>
      <c r="E319" s="185">
        <f t="shared" ref="E319:E320" si="21">20/3</f>
        <v>6.666666667</v>
      </c>
      <c r="F319" s="185">
        <v>6.67</v>
      </c>
      <c r="G319" s="362" t="s">
        <v>474</v>
      </c>
    </row>
    <row r="320" ht="11.25" customHeight="1">
      <c r="A320" s="67" t="s">
        <v>474</v>
      </c>
      <c r="B320" s="434" t="s">
        <v>51</v>
      </c>
      <c r="C320" s="87" t="s">
        <v>5308</v>
      </c>
      <c r="D320" s="69" t="s">
        <v>5172</v>
      </c>
      <c r="E320" s="185">
        <f t="shared" si="21"/>
        <v>6.666666667</v>
      </c>
      <c r="F320" s="185">
        <v>6.67</v>
      </c>
      <c r="G320" s="362" t="s">
        <v>474</v>
      </c>
    </row>
    <row r="321" ht="11.25" customHeight="1">
      <c r="A321" s="67" t="s">
        <v>474</v>
      </c>
      <c r="B321" s="434" t="s">
        <v>51</v>
      </c>
      <c r="C321" s="113" t="s">
        <v>5293</v>
      </c>
      <c r="D321" s="69" t="s">
        <v>5585</v>
      </c>
      <c r="E321" s="216">
        <f>4/2</f>
        <v>2</v>
      </c>
      <c r="F321" s="185">
        <v>2.0</v>
      </c>
      <c r="G321" s="362" t="s">
        <v>474</v>
      </c>
    </row>
    <row r="322" ht="11.25" customHeight="1">
      <c r="A322" s="67" t="s">
        <v>474</v>
      </c>
      <c r="B322" s="434" t="s">
        <v>51</v>
      </c>
      <c r="C322" s="113" t="s">
        <v>5294</v>
      </c>
      <c r="D322" s="69" t="s">
        <v>5585</v>
      </c>
      <c r="E322" s="216">
        <f>6.67/2</f>
        <v>3.335</v>
      </c>
      <c r="F322" s="185">
        <v>3.34</v>
      </c>
      <c r="G322" s="362" t="s">
        <v>474</v>
      </c>
    </row>
    <row r="323" ht="11.25" customHeight="1">
      <c r="A323" s="67" t="s">
        <v>474</v>
      </c>
      <c r="B323" s="434" t="s">
        <v>51</v>
      </c>
      <c r="C323" s="113" t="s">
        <v>5586</v>
      </c>
      <c r="D323" s="69" t="s">
        <v>5585</v>
      </c>
      <c r="E323" s="216">
        <f t="shared" ref="E323:E324" si="22">3.66/2</f>
        <v>1.83</v>
      </c>
      <c r="F323" s="185">
        <v>1.83</v>
      </c>
      <c r="G323" s="362" t="s">
        <v>474</v>
      </c>
    </row>
    <row r="324" ht="11.25" customHeight="1">
      <c r="A324" s="67" t="s">
        <v>474</v>
      </c>
      <c r="B324" s="434" t="s">
        <v>51</v>
      </c>
      <c r="C324" s="113" t="s">
        <v>5587</v>
      </c>
      <c r="D324" s="69" t="s">
        <v>5585</v>
      </c>
      <c r="E324" s="216">
        <f t="shared" si="22"/>
        <v>1.83</v>
      </c>
      <c r="F324" s="185">
        <v>1.83</v>
      </c>
      <c r="G324" s="362" t="s">
        <v>474</v>
      </c>
    </row>
    <row r="325" ht="11.25" customHeight="1">
      <c r="A325" s="67" t="s">
        <v>474</v>
      </c>
      <c r="B325" s="434" t="s">
        <v>51</v>
      </c>
      <c r="C325" s="113" t="s">
        <v>5588</v>
      </c>
      <c r="D325" s="69" t="s">
        <v>5585</v>
      </c>
      <c r="E325" s="216">
        <f>1.83/2</f>
        <v>0.915</v>
      </c>
      <c r="F325" s="185">
        <v>0.92</v>
      </c>
      <c r="G325" s="362" t="s">
        <v>474</v>
      </c>
    </row>
    <row r="326" ht="11.25" customHeight="1">
      <c r="A326" s="67" t="s">
        <v>4942</v>
      </c>
      <c r="B326" s="65" t="s">
        <v>51</v>
      </c>
      <c r="C326" s="87" t="s">
        <v>5589</v>
      </c>
      <c r="D326" s="69"/>
      <c r="E326" s="183">
        <f>(16/3)*2</f>
        <v>10.66666667</v>
      </c>
      <c r="F326" s="185">
        <v>10.67</v>
      </c>
      <c r="G326" s="362" t="s">
        <v>526</v>
      </c>
    </row>
    <row r="327" ht="11.25" customHeight="1">
      <c r="A327" s="67" t="s">
        <v>4942</v>
      </c>
      <c r="B327" s="65" t="s">
        <v>51</v>
      </c>
      <c r="C327" s="87" t="s">
        <v>5590</v>
      </c>
      <c r="D327" s="69"/>
      <c r="E327" s="183">
        <f>(15/3)*3</f>
        <v>15</v>
      </c>
      <c r="F327" s="185">
        <v>15.0</v>
      </c>
      <c r="G327" s="362" t="s">
        <v>526</v>
      </c>
    </row>
    <row r="328" ht="11.25" customHeight="1">
      <c r="A328" s="67" t="s">
        <v>4942</v>
      </c>
      <c r="B328" s="65" t="s">
        <v>51</v>
      </c>
      <c r="C328" s="87" t="s">
        <v>5591</v>
      </c>
      <c r="D328" s="69"/>
      <c r="E328" s="183">
        <f>11/3</f>
        <v>3.666666667</v>
      </c>
      <c r="F328" s="185">
        <v>3.67</v>
      </c>
      <c r="G328" s="362" t="s">
        <v>526</v>
      </c>
    </row>
    <row r="329" ht="11.25" customHeight="1">
      <c r="A329" s="67" t="s">
        <v>4942</v>
      </c>
      <c r="B329" s="65" t="s">
        <v>51</v>
      </c>
      <c r="C329" s="87" t="s">
        <v>5592</v>
      </c>
      <c r="D329" s="69"/>
      <c r="E329" s="183">
        <f>22/3</f>
        <v>7.333333333</v>
      </c>
      <c r="F329" s="185">
        <v>7.33</v>
      </c>
      <c r="G329" s="362" t="s">
        <v>526</v>
      </c>
    </row>
    <row r="330" ht="11.25" customHeight="1">
      <c r="A330" s="67" t="s">
        <v>4942</v>
      </c>
      <c r="B330" s="65" t="s">
        <v>51</v>
      </c>
      <c r="C330" s="87" t="s">
        <v>5593</v>
      </c>
      <c r="D330" s="69"/>
      <c r="E330" s="183">
        <f>26/3</f>
        <v>8.666666667</v>
      </c>
      <c r="F330" s="185">
        <v>8.67</v>
      </c>
      <c r="G330" s="362" t="s">
        <v>526</v>
      </c>
    </row>
    <row r="331" ht="11.25" customHeight="1">
      <c r="A331" s="67" t="s">
        <v>4942</v>
      </c>
      <c r="B331" s="65" t="s">
        <v>51</v>
      </c>
      <c r="C331" s="87" t="s">
        <v>5594</v>
      </c>
      <c r="D331" s="69"/>
      <c r="E331" s="183">
        <f>22/3</f>
        <v>7.333333333</v>
      </c>
      <c r="F331" s="185">
        <v>7.33</v>
      </c>
      <c r="G331" s="362" t="s">
        <v>526</v>
      </c>
    </row>
    <row r="332" ht="11.25" customHeight="1">
      <c r="A332" s="67" t="s">
        <v>4942</v>
      </c>
      <c r="B332" s="65" t="s">
        <v>51</v>
      </c>
      <c r="C332" s="87" t="s">
        <v>5595</v>
      </c>
      <c r="D332" s="69"/>
      <c r="E332" s="183">
        <f>26/3</f>
        <v>8.666666667</v>
      </c>
      <c r="F332" s="185">
        <v>8.67</v>
      </c>
      <c r="G332" s="362" t="s">
        <v>526</v>
      </c>
    </row>
    <row r="333" ht="11.25" customHeight="1">
      <c r="A333" s="67" t="s">
        <v>4942</v>
      </c>
      <c r="B333" s="65" t="s">
        <v>51</v>
      </c>
      <c r="C333" s="87" t="s">
        <v>5596</v>
      </c>
      <c r="D333" s="69"/>
      <c r="E333" s="183">
        <f>20/3</f>
        <v>6.666666667</v>
      </c>
      <c r="F333" s="185">
        <v>6.67</v>
      </c>
      <c r="G333" s="362" t="s">
        <v>526</v>
      </c>
    </row>
    <row r="334" ht="11.25" customHeight="1">
      <c r="A334" s="67" t="s">
        <v>4942</v>
      </c>
      <c r="B334" s="65" t="s">
        <v>51</v>
      </c>
      <c r="C334" s="87" t="s">
        <v>5597</v>
      </c>
      <c r="D334" s="69"/>
      <c r="E334" s="183">
        <f>16/3</f>
        <v>5.333333333</v>
      </c>
      <c r="F334" s="185">
        <v>5.33</v>
      </c>
      <c r="G334" s="362" t="s">
        <v>526</v>
      </c>
    </row>
    <row r="335" ht="11.25" customHeight="1">
      <c r="A335" s="67" t="s">
        <v>4942</v>
      </c>
      <c r="B335" s="65" t="s">
        <v>51</v>
      </c>
      <c r="C335" s="87" t="s">
        <v>5598</v>
      </c>
      <c r="D335" s="69"/>
      <c r="E335" s="183">
        <f t="shared" ref="E335:E336" si="23">19/3</f>
        <v>6.333333333</v>
      </c>
      <c r="F335" s="185">
        <v>6.33</v>
      </c>
      <c r="G335" s="362" t="s">
        <v>526</v>
      </c>
    </row>
    <row r="336" ht="11.25" customHeight="1">
      <c r="A336" s="67" t="s">
        <v>4942</v>
      </c>
      <c r="B336" s="65" t="s">
        <v>51</v>
      </c>
      <c r="C336" s="87" t="s">
        <v>5599</v>
      </c>
      <c r="D336" s="69"/>
      <c r="E336" s="183">
        <f t="shared" si="23"/>
        <v>6.333333333</v>
      </c>
      <c r="F336" s="185">
        <v>6.33</v>
      </c>
      <c r="G336" s="362" t="s">
        <v>526</v>
      </c>
    </row>
    <row r="337" ht="11.25" customHeight="1">
      <c r="A337" s="67" t="s">
        <v>4942</v>
      </c>
      <c r="B337" s="65" t="s">
        <v>51</v>
      </c>
      <c r="C337" s="87" t="s">
        <v>5600</v>
      </c>
      <c r="D337" s="69"/>
      <c r="E337" s="183">
        <f>16/3</f>
        <v>5.333333333</v>
      </c>
      <c r="F337" s="185">
        <v>6.67</v>
      </c>
      <c r="G337" s="362" t="s">
        <v>526</v>
      </c>
    </row>
    <row r="338" ht="11.25" customHeight="1">
      <c r="A338" s="67" t="s">
        <v>4942</v>
      </c>
      <c r="B338" s="65" t="s">
        <v>51</v>
      </c>
      <c r="C338" s="87" t="s">
        <v>5601</v>
      </c>
      <c r="D338" s="69" t="s">
        <v>87</v>
      </c>
      <c r="E338" s="183" t="s">
        <v>5602</v>
      </c>
      <c r="F338" s="185">
        <v>2.0</v>
      </c>
      <c r="G338" s="362" t="s">
        <v>526</v>
      </c>
    </row>
    <row r="339" ht="11.25" customHeight="1">
      <c r="A339" s="67" t="s">
        <v>4942</v>
      </c>
      <c r="B339" s="65" t="s">
        <v>51</v>
      </c>
      <c r="C339" s="87" t="s">
        <v>5603</v>
      </c>
      <c r="D339" s="69" t="s">
        <v>87</v>
      </c>
      <c r="E339" s="183" t="s">
        <v>5604</v>
      </c>
      <c r="F339" s="185">
        <v>3.5</v>
      </c>
      <c r="G339" s="362" t="s">
        <v>526</v>
      </c>
    </row>
    <row r="340" ht="11.25" customHeight="1">
      <c r="A340" s="67" t="s">
        <v>4942</v>
      </c>
      <c r="B340" s="65" t="s">
        <v>51</v>
      </c>
      <c r="C340" s="87" t="s">
        <v>5605</v>
      </c>
      <c r="D340" s="69" t="s">
        <v>87</v>
      </c>
      <c r="E340" s="183" t="s">
        <v>5606</v>
      </c>
      <c r="F340" s="185">
        <v>4.33</v>
      </c>
      <c r="G340" s="362" t="s">
        <v>526</v>
      </c>
    </row>
    <row r="341" ht="11.25" customHeight="1">
      <c r="A341" s="67" t="s">
        <v>4942</v>
      </c>
      <c r="B341" s="65" t="s">
        <v>51</v>
      </c>
      <c r="C341" s="87" t="s">
        <v>5607</v>
      </c>
      <c r="D341" s="69" t="s">
        <v>87</v>
      </c>
      <c r="E341" s="183" t="s">
        <v>5604</v>
      </c>
      <c r="F341" s="185">
        <v>3.67</v>
      </c>
      <c r="G341" s="362" t="s">
        <v>526</v>
      </c>
    </row>
    <row r="342" ht="11.25" customHeight="1">
      <c r="A342" s="67" t="s">
        <v>4942</v>
      </c>
      <c r="B342" s="65" t="s">
        <v>51</v>
      </c>
      <c r="C342" s="87" t="s">
        <v>5608</v>
      </c>
      <c r="D342" s="69" t="s">
        <v>87</v>
      </c>
      <c r="E342" s="183" t="s">
        <v>5606</v>
      </c>
      <c r="F342" s="185">
        <v>4.33</v>
      </c>
      <c r="G342" s="362" t="s">
        <v>526</v>
      </c>
    </row>
    <row r="343" ht="11.25" customHeight="1">
      <c r="A343" s="67" t="s">
        <v>4942</v>
      </c>
      <c r="B343" s="65" t="s">
        <v>51</v>
      </c>
      <c r="C343" s="87" t="s">
        <v>5609</v>
      </c>
      <c r="D343" s="69" t="s">
        <v>87</v>
      </c>
      <c r="E343" s="183" t="s">
        <v>5610</v>
      </c>
      <c r="F343" s="185">
        <v>3.67</v>
      </c>
      <c r="G343" s="362" t="s">
        <v>526</v>
      </c>
    </row>
    <row r="344" ht="11.25" customHeight="1">
      <c r="A344" s="67" t="s">
        <v>4942</v>
      </c>
      <c r="B344" s="65" t="s">
        <v>51</v>
      </c>
      <c r="C344" s="87" t="s">
        <v>5611</v>
      </c>
      <c r="D344" s="69" t="s">
        <v>87</v>
      </c>
      <c r="E344" s="183">
        <f>(21/3)*0.5</f>
        <v>3.5</v>
      </c>
      <c r="F344" s="185">
        <v>1.0</v>
      </c>
      <c r="G344" s="362" t="s">
        <v>526</v>
      </c>
    </row>
    <row r="345" ht="11.25" customHeight="1">
      <c r="A345" s="67" t="s">
        <v>4942</v>
      </c>
      <c r="B345" s="65" t="s">
        <v>51</v>
      </c>
      <c r="C345" s="87" t="s">
        <v>5612</v>
      </c>
      <c r="D345" s="69" t="s">
        <v>87</v>
      </c>
      <c r="E345" s="183" t="s">
        <v>5613</v>
      </c>
      <c r="F345" s="185">
        <v>3.17</v>
      </c>
      <c r="G345" s="362" t="s">
        <v>526</v>
      </c>
    </row>
    <row r="346" ht="11.25" customHeight="1">
      <c r="A346" s="67" t="s">
        <v>4942</v>
      </c>
      <c r="B346" s="65" t="s">
        <v>51</v>
      </c>
      <c r="C346" s="87" t="s">
        <v>5614</v>
      </c>
      <c r="D346" s="69" t="s">
        <v>87</v>
      </c>
      <c r="E346" s="183" t="s">
        <v>5606</v>
      </c>
      <c r="F346" s="185">
        <v>4.33</v>
      </c>
      <c r="G346" s="362" t="s">
        <v>526</v>
      </c>
    </row>
    <row r="347" ht="11.25" customHeight="1">
      <c r="A347" s="67" t="s">
        <v>4942</v>
      </c>
      <c r="B347" s="65" t="s">
        <v>51</v>
      </c>
      <c r="C347" s="87" t="s">
        <v>5615</v>
      </c>
      <c r="D347" s="69" t="s">
        <v>87</v>
      </c>
      <c r="E347" s="183">
        <f>(16/3)*0.5</f>
        <v>2.666666667</v>
      </c>
      <c r="F347" s="185">
        <v>3.17</v>
      </c>
      <c r="G347" s="362" t="s">
        <v>526</v>
      </c>
    </row>
    <row r="348" ht="11.25" customHeight="1">
      <c r="A348" s="67" t="s">
        <v>4942</v>
      </c>
      <c r="B348" s="65" t="s">
        <v>51</v>
      </c>
      <c r="C348" s="87" t="s">
        <v>5616</v>
      </c>
      <c r="D348" s="69" t="s">
        <v>87</v>
      </c>
      <c r="E348" s="183">
        <f>(19/3)*0.5</f>
        <v>3.166666667</v>
      </c>
      <c r="F348" s="185">
        <v>3.17</v>
      </c>
      <c r="G348" s="362" t="s">
        <v>526</v>
      </c>
    </row>
    <row r="349" ht="11.25" customHeight="1">
      <c r="A349" s="67" t="s">
        <v>4942</v>
      </c>
      <c r="B349" s="65" t="s">
        <v>51</v>
      </c>
      <c r="C349" s="87" t="s">
        <v>5617</v>
      </c>
      <c r="D349" s="69" t="s">
        <v>87</v>
      </c>
      <c r="E349" s="183">
        <f>(21/3)*0.5</f>
        <v>3.5</v>
      </c>
      <c r="F349" s="185">
        <v>3.5</v>
      </c>
      <c r="G349" s="362" t="s">
        <v>526</v>
      </c>
    </row>
    <row r="350" ht="11.25" customHeight="1">
      <c r="A350" s="67" t="s">
        <v>5139</v>
      </c>
      <c r="B350" s="65" t="s">
        <v>51</v>
      </c>
      <c r="C350" s="398" t="s">
        <v>5618</v>
      </c>
      <c r="D350" s="69" t="s">
        <v>5175</v>
      </c>
      <c r="E350" s="660" t="s">
        <v>5619</v>
      </c>
      <c r="F350" s="185">
        <v>9.0</v>
      </c>
      <c r="G350" s="362" t="s">
        <v>534</v>
      </c>
    </row>
    <row r="351" ht="11.25" customHeight="1">
      <c r="A351" s="67" t="s">
        <v>5139</v>
      </c>
      <c r="B351" s="65" t="s">
        <v>51</v>
      </c>
      <c r="C351" s="87" t="s">
        <v>5620</v>
      </c>
      <c r="D351" s="69" t="s">
        <v>5175</v>
      </c>
      <c r="E351" s="660" t="s">
        <v>5621</v>
      </c>
      <c r="F351" s="185">
        <v>7.33</v>
      </c>
      <c r="G351" s="362" t="s">
        <v>534</v>
      </c>
    </row>
    <row r="352" ht="11.25" customHeight="1">
      <c r="A352" s="67" t="s">
        <v>5139</v>
      </c>
      <c r="B352" s="65" t="s">
        <v>51</v>
      </c>
      <c r="C352" s="87" t="s">
        <v>5622</v>
      </c>
      <c r="D352" s="69" t="s">
        <v>5175</v>
      </c>
      <c r="E352" s="660" t="s">
        <v>5621</v>
      </c>
      <c r="F352" s="185">
        <v>7.33</v>
      </c>
      <c r="G352" s="362" t="s">
        <v>534</v>
      </c>
    </row>
    <row r="353" ht="11.25" customHeight="1">
      <c r="A353" s="67" t="s">
        <v>5139</v>
      </c>
      <c r="B353" s="65" t="s">
        <v>51</v>
      </c>
      <c r="C353" s="87" t="s">
        <v>5623</v>
      </c>
      <c r="D353" s="69" t="s">
        <v>5175</v>
      </c>
      <c r="E353" s="660" t="s">
        <v>5621</v>
      </c>
      <c r="F353" s="185">
        <v>7.33</v>
      </c>
      <c r="G353" s="362" t="s">
        <v>534</v>
      </c>
    </row>
    <row r="354" ht="11.25" customHeight="1">
      <c r="A354" s="67" t="s">
        <v>5139</v>
      </c>
      <c r="B354" s="65" t="s">
        <v>51</v>
      </c>
      <c r="C354" s="87" t="s">
        <v>5624</v>
      </c>
      <c r="D354" s="69" t="s">
        <v>5175</v>
      </c>
      <c r="E354" s="660" t="s">
        <v>5621</v>
      </c>
      <c r="F354" s="185">
        <v>7.33</v>
      </c>
      <c r="G354" s="362" t="s">
        <v>534</v>
      </c>
    </row>
    <row r="355" ht="11.25" customHeight="1">
      <c r="A355" s="67" t="s">
        <v>5139</v>
      </c>
      <c r="B355" s="65" t="s">
        <v>51</v>
      </c>
      <c r="C355" s="87" t="s">
        <v>5625</v>
      </c>
      <c r="D355" s="69" t="s">
        <v>5175</v>
      </c>
      <c r="E355" s="660" t="s">
        <v>5621</v>
      </c>
      <c r="F355" s="185">
        <v>7.33</v>
      </c>
      <c r="G355" s="362" t="s">
        <v>534</v>
      </c>
    </row>
    <row r="356" ht="11.25" customHeight="1">
      <c r="A356" s="67" t="s">
        <v>5139</v>
      </c>
      <c r="B356" s="65" t="s">
        <v>51</v>
      </c>
      <c r="C356" s="87" t="s">
        <v>5626</v>
      </c>
      <c r="D356" s="69" t="s">
        <v>5175</v>
      </c>
      <c r="E356" s="660" t="s">
        <v>5621</v>
      </c>
      <c r="F356" s="185">
        <v>7.33</v>
      </c>
      <c r="G356" s="362" t="s">
        <v>534</v>
      </c>
    </row>
    <row r="357" ht="11.25" customHeight="1">
      <c r="A357" s="67" t="s">
        <v>5139</v>
      </c>
      <c r="B357" s="65" t="s">
        <v>51</v>
      </c>
      <c r="C357" s="87" t="s">
        <v>5627</v>
      </c>
      <c r="D357" s="69" t="s">
        <v>5175</v>
      </c>
      <c r="E357" s="660" t="s">
        <v>5628</v>
      </c>
      <c r="F357" s="185">
        <v>14.66</v>
      </c>
      <c r="G357" s="362" t="s">
        <v>534</v>
      </c>
    </row>
    <row r="358" ht="11.25" customHeight="1">
      <c r="A358" s="67" t="s">
        <v>5139</v>
      </c>
      <c r="B358" s="65" t="s">
        <v>51</v>
      </c>
      <c r="C358" s="87" t="s">
        <v>5629</v>
      </c>
      <c r="D358" s="69" t="s">
        <v>5175</v>
      </c>
      <c r="E358" s="533">
        <v>4.0</v>
      </c>
      <c r="F358" s="185">
        <v>4.0</v>
      </c>
      <c r="G358" s="362" t="s">
        <v>534</v>
      </c>
    </row>
    <row r="359" ht="11.25" customHeight="1">
      <c r="A359" s="113" t="s">
        <v>5141</v>
      </c>
      <c r="B359" s="110" t="s">
        <v>51</v>
      </c>
      <c r="C359" s="398" t="s">
        <v>5630</v>
      </c>
      <c r="D359" s="115" t="s">
        <v>5172</v>
      </c>
      <c r="E359" s="400">
        <v>32.0</v>
      </c>
      <c r="F359" s="423">
        <v>32.0</v>
      </c>
      <c r="G359" s="362" t="s">
        <v>5143</v>
      </c>
    </row>
    <row r="360" ht="11.25" customHeight="1">
      <c r="A360" s="113" t="s">
        <v>5141</v>
      </c>
      <c r="B360" s="110" t="s">
        <v>51</v>
      </c>
      <c r="C360" s="398" t="s">
        <v>5631</v>
      </c>
      <c r="D360" s="115" t="s">
        <v>5172</v>
      </c>
      <c r="E360" s="400">
        <v>14.0</v>
      </c>
      <c r="F360" s="423">
        <v>14.0</v>
      </c>
      <c r="G360" s="362" t="s">
        <v>5143</v>
      </c>
    </row>
    <row r="361" ht="11.25" customHeight="1">
      <c r="A361" s="113" t="s">
        <v>5141</v>
      </c>
      <c r="B361" s="110" t="s">
        <v>51</v>
      </c>
      <c r="C361" s="398" t="s">
        <v>5632</v>
      </c>
      <c r="D361" s="115" t="s">
        <v>5172</v>
      </c>
      <c r="E361" s="400">
        <v>18.0</v>
      </c>
      <c r="F361" s="423">
        <v>18.0</v>
      </c>
      <c r="G361" s="362" t="s">
        <v>5143</v>
      </c>
    </row>
    <row r="362" ht="11.25" customHeight="1">
      <c r="A362" s="113" t="s">
        <v>5141</v>
      </c>
      <c r="B362" s="110" t="s">
        <v>51</v>
      </c>
      <c r="C362" s="667" t="s">
        <v>5633</v>
      </c>
      <c r="D362" s="115" t="s">
        <v>5172</v>
      </c>
      <c r="E362" s="546">
        <v>16.0</v>
      </c>
      <c r="F362" s="568">
        <v>16.0</v>
      </c>
      <c r="G362" s="362" t="s">
        <v>5143</v>
      </c>
    </row>
    <row r="363" ht="11.25" customHeight="1">
      <c r="A363" s="113" t="s">
        <v>5141</v>
      </c>
      <c r="B363" s="110" t="s">
        <v>51</v>
      </c>
      <c r="C363" s="667" t="s">
        <v>5634</v>
      </c>
      <c r="D363" s="115" t="s">
        <v>5172</v>
      </c>
      <c r="E363" s="546">
        <v>16.0</v>
      </c>
      <c r="F363" s="568">
        <v>16.0</v>
      </c>
      <c r="G363" s="362" t="s">
        <v>5143</v>
      </c>
    </row>
    <row r="364" ht="11.25" customHeight="1">
      <c r="A364" s="113" t="s">
        <v>5141</v>
      </c>
      <c r="B364" s="110" t="s">
        <v>51</v>
      </c>
      <c r="C364" s="667" t="s">
        <v>5635</v>
      </c>
      <c r="D364" s="115" t="s">
        <v>5172</v>
      </c>
      <c r="E364" s="546">
        <v>10.0</v>
      </c>
      <c r="F364" s="568">
        <v>10.0</v>
      </c>
      <c r="G364" s="362" t="s">
        <v>5143</v>
      </c>
    </row>
    <row r="365" ht="11.25" customHeight="1">
      <c r="A365" s="113" t="s">
        <v>5141</v>
      </c>
      <c r="B365" s="110" t="s">
        <v>51</v>
      </c>
      <c r="C365" s="667" t="s">
        <v>5636</v>
      </c>
      <c r="D365" s="115" t="s">
        <v>5172</v>
      </c>
      <c r="E365" s="400">
        <v>14.0</v>
      </c>
      <c r="F365" s="423">
        <v>14.0</v>
      </c>
      <c r="G365" s="362" t="s">
        <v>5143</v>
      </c>
    </row>
    <row r="366" ht="11.25" customHeight="1">
      <c r="A366" s="113" t="s">
        <v>5141</v>
      </c>
      <c r="B366" s="110" t="s">
        <v>51</v>
      </c>
      <c r="C366" s="667" t="s">
        <v>5637</v>
      </c>
      <c r="D366" s="110" t="s">
        <v>87</v>
      </c>
      <c r="E366" s="400">
        <v>3.0</v>
      </c>
      <c r="F366" s="423">
        <v>3.0</v>
      </c>
      <c r="G366" s="362" t="s">
        <v>5143</v>
      </c>
    </row>
    <row r="367" ht="11.25" customHeight="1">
      <c r="A367" s="113" t="s">
        <v>5141</v>
      </c>
      <c r="B367" s="110" t="s">
        <v>51</v>
      </c>
      <c r="C367" s="667" t="s">
        <v>5638</v>
      </c>
      <c r="D367" s="110" t="s">
        <v>87</v>
      </c>
      <c r="E367" s="400">
        <v>3.0</v>
      </c>
      <c r="F367" s="423">
        <v>3.0</v>
      </c>
      <c r="G367" s="362" t="s">
        <v>5143</v>
      </c>
    </row>
    <row r="368" ht="11.25" customHeight="1">
      <c r="A368" s="112" t="s">
        <v>5141</v>
      </c>
      <c r="B368" s="90" t="s">
        <v>51</v>
      </c>
      <c r="C368" s="112" t="s">
        <v>5639</v>
      </c>
      <c r="D368" s="90" t="s">
        <v>87</v>
      </c>
      <c r="E368" s="216">
        <v>4.0</v>
      </c>
      <c r="F368" s="668">
        <v>4.0</v>
      </c>
      <c r="G368" s="362" t="s">
        <v>5143</v>
      </c>
    </row>
    <row r="369" ht="11.25" customHeight="1">
      <c r="A369" s="67" t="s">
        <v>5144</v>
      </c>
      <c r="B369" s="65" t="s">
        <v>51</v>
      </c>
      <c r="C369" s="87" t="s">
        <v>5640</v>
      </c>
      <c r="D369" s="69" t="s">
        <v>5172</v>
      </c>
      <c r="E369" s="183">
        <v>24.0</v>
      </c>
      <c r="F369" s="185">
        <v>24.0</v>
      </c>
      <c r="G369" s="362" t="s">
        <v>2146</v>
      </c>
    </row>
    <row r="370" ht="11.25" customHeight="1">
      <c r="A370" s="67" t="s">
        <v>5144</v>
      </c>
      <c r="B370" s="65" t="s">
        <v>51</v>
      </c>
      <c r="C370" s="87" t="s">
        <v>5641</v>
      </c>
      <c r="D370" s="69" t="s">
        <v>5172</v>
      </c>
      <c r="E370" s="183">
        <v>24.0</v>
      </c>
      <c r="F370" s="185">
        <v>24.0</v>
      </c>
      <c r="G370" s="362" t="s">
        <v>2146</v>
      </c>
    </row>
    <row r="371" ht="11.25" customHeight="1">
      <c r="A371" s="67" t="s">
        <v>5144</v>
      </c>
      <c r="B371" s="65" t="s">
        <v>51</v>
      </c>
      <c r="C371" s="87" t="s">
        <v>5642</v>
      </c>
      <c r="D371" s="69" t="s">
        <v>5172</v>
      </c>
      <c r="E371" s="183">
        <v>24.0</v>
      </c>
      <c r="F371" s="185">
        <v>24.0</v>
      </c>
      <c r="G371" s="362" t="s">
        <v>2146</v>
      </c>
    </row>
    <row r="372" ht="11.25" customHeight="1">
      <c r="A372" s="67" t="s">
        <v>5144</v>
      </c>
      <c r="B372" s="65" t="s">
        <v>51</v>
      </c>
      <c r="C372" s="398" t="s">
        <v>5643</v>
      </c>
      <c r="D372" s="69" t="s">
        <v>5222</v>
      </c>
      <c r="E372" s="183">
        <v>33.83</v>
      </c>
      <c r="F372" s="185">
        <v>33.83</v>
      </c>
      <c r="G372" s="362" t="s">
        <v>2146</v>
      </c>
    </row>
    <row r="373" ht="11.25" customHeight="1">
      <c r="A373" s="67" t="s">
        <v>5144</v>
      </c>
      <c r="B373" s="65" t="s">
        <v>51</v>
      </c>
      <c r="C373" s="87" t="s">
        <v>5644</v>
      </c>
      <c r="D373" s="69" t="s">
        <v>5172</v>
      </c>
      <c r="E373" s="183">
        <v>18.0</v>
      </c>
      <c r="F373" s="185">
        <v>18.0</v>
      </c>
      <c r="G373" s="362" t="s">
        <v>2146</v>
      </c>
    </row>
    <row r="374" ht="11.25" customHeight="1">
      <c r="A374" s="67" t="s">
        <v>5144</v>
      </c>
      <c r="B374" s="65" t="s">
        <v>51</v>
      </c>
      <c r="C374" s="87" t="s">
        <v>5645</v>
      </c>
      <c r="D374" s="69" t="s">
        <v>5172</v>
      </c>
      <c r="E374" s="183">
        <v>7.0</v>
      </c>
      <c r="F374" s="185">
        <v>7.0</v>
      </c>
      <c r="G374" s="362" t="s">
        <v>2146</v>
      </c>
    </row>
    <row r="375" ht="11.25" customHeight="1">
      <c r="A375" s="67" t="s">
        <v>5144</v>
      </c>
      <c r="B375" s="65" t="s">
        <v>51</v>
      </c>
      <c r="C375" s="87" t="s">
        <v>5646</v>
      </c>
      <c r="D375" s="69">
        <v>30.0</v>
      </c>
      <c r="E375" s="183">
        <v>30.0</v>
      </c>
      <c r="F375" s="185">
        <v>30.0</v>
      </c>
      <c r="G375" s="362" t="s">
        <v>2146</v>
      </c>
    </row>
    <row r="376" ht="11.25" customHeight="1">
      <c r="A376" s="67" t="s">
        <v>538</v>
      </c>
      <c r="B376" s="65" t="s">
        <v>51</v>
      </c>
      <c r="C376" s="87" t="s">
        <v>5647</v>
      </c>
      <c r="D376" s="69" t="s">
        <v>5175</v>
      </c>
      <c r="E376" s="183" t="s">
        <v>5472</v>
      </c>
      <c r="F376" s="185">
        <v>6.67</v>
      </c>
      <c r="G376" s="362" t="s">
        <v>538</v>
      </c>
    </row>
    <row r="377" ht="11.25" customHeight="1">
      <c r="A377" s="67" t="s">
        <v>538</v>
      </c>
      <c r="B377" s="65" t="s">
        <v>51</v>
      </c>
      <c r="C377" s="87" t="s">
        <v>5648</v>
      </c>
      <c r="D377" s="69" t="s">
        <v>5649</v>
      </c>
      <c r="E377" s="183" t="s">
        <v>5650</v>
      </c>
      <c r="F377" s="185">
        <v>5.5</v>
      </c>
      <c r="G377" s="362" t="s">
        <v>538</v>
      </c>
    </row>
    <row r="378" ht="11.25" customHeight="1">
      <c r="A378" s="67" t="s">
        <v>538</v>
      </c>
      <c r="B378" s="65" t="s">
        <v>51</v>
      </c>
      <c r="C378" s="87" t="s">
        <v>5651</v>
      </c>
      <c r="D378" s="69" t="s">
        <v>5649</v>
      </c>
      <c r="E378" s="183" t="s">
        <v>5652</v>
      </c>
      <c r="F378" s="185">
        <v>6.67</v>
      </c>
      <c r="G378" s="362" t="s">
        <v>538</v>
      </c>
      <c r="I378" s="246"/>
    </row>
    <row r="379" ht="11.25" customHeight="1">
      <c r="A379" s="67" t="s">
        <v>538</v>
      </c>
      <c r="B379" s="65" t="s">
        <v>51</v>
      </c>
      <c r="C379" s="87" t="s">
        <v>5653</v>
      </c>
      <c r="D379" s="69" t="s">
        <v>5175</v>
      </c>
      <c r="E379" s="183" t="s">
        <v>5650</v>
      </c>
      <c r="F379" s="185">
        <v>5.5</v>
      </c>
      <c r="G379" s="362" t="s">
        <v>538</v>
      </c>
    </row>
    <row r="380" ht="11.25" customHeight="1">
      <c r="A380" s="67" t="s">
        <v>538</v>
      </c>
      <c r="B380" s="65" t="s">
        <v>51</v>
      </c>
      <c r="C380" s="87" t="s">
        <v>5654</v>
      </c>
      <c r="D380" s="69" t="s">
        <v>5175</v>
      </c>
      <c r="E380" s="183" t="s">
        <v>5655</v>
      </c>
      <c r="F380" s="185">
        <v>7.0</v>
      </c>
      <c r="G380" s="362" t="s">
        <v>538</v>
      </c>
    </row>
    <row r="381" ht="11.25" customHeight="1">
      <c r="A381" s="67" t="s">
        <v>538</v>
      </c>
      <c r="B381" s="65" t="s">
        <v>51</v>
      </c>
      <c r="C381" s="87" t="s">
        <v>5656</v>
      </c>
      <c r="D381" s="69" t="s">
        <v>5175</v>
      </c>
      <c r="E381" s="183" t="s">
        <v>5655</v>
      </c>
      <c r="F381" s="185">
        <v>7.0</v>
      </c>
      <c r="G381" s="362" t="s">
        <v>538</v>
      </c>
    </row>
    <row r="382" ht="11.25" customHeight="1">
      <c r="A382" s="67" t="s">
        <v>538</v>
      </c>
      <c r="B382" s="65"/>
      <c r="C382" s="87" t="s">
        <v>5657</v>
      </c>
      <c r="D382" s="69" t="s">
        <v>5175</v>
      </c>
      <c r="E382" s="183" t="s">
        <v>5650</v>
      </c>
      <c r="F382" s="185">
        <v>5.33</v>
      </c>
      <c r="G382" s="362" t="s">
        <v>538</v>
      </c>
    </row>
    <row r="383" ht="11.25" customHeight="1">
      <c r="A383" s="67" t="s">
        <v>538</v>
      </c>
      <c r="B383" s="65" t="s">
        <v>51</v>
      </c>
      <c r="C383" s="87" t="s">
        <v>5658</v>
      </c>
      <c r="D383" s="69" t="s">
        <v>5175</v>
      </c>
      <c r="E383" s="183" t="s">
        <v>5650</v>
      </c>
      <c r="F383" s="185">
        <v>5.33</v>
      </c>
      <c r="G383" s="362" t="s">
        <v>538</v>
      </c>
    </row>
    <row r="384" ht="11.25" customHeight="1">
      <c r="A384" s="67" t="s">
        <v>538</v>
      </c>
      <c r="B384" s="65" t="s">
        <v>51</v>
      </c>
      <c r="C384" s="87" t="s">
        <v>5659</v>
      </c>
      <c r="D384" s="69" t="s">
        <v>5175</v>
      </c>
      <c r="E384" s="183" t="s">
        <v>5660</v>
      </c>
      <c r="F384" s="185">
        <v>14.0</v>
      </c>
      <c r="G384" s="362" t="s">
        <v>538</v>
      </c>
    </row>
    <row r="385" ht="11.25" customHeight="1">
      <c r="A385" s="67" t="s">
        <v>538</v>
      </c>
      <c r="B385" s="65" t="s">
        <v>51</v>
      </c>
      <c r="C385" s="87" t="s">
        <v>5661</v>
      </c>
      <c r="D385" s="69" t="s">
        <v>5175</v>
      </c>
      <c r="E385" s="183" t="s">
        <v>5660</v>
      </c>
      <c r="F385" s="185">
        <v>14.0</v>
      </c>
      <c r="G385" s="362" t="s">
        <v>538</v>
      </c>
    </row>
    <row r="386" ht="11.25" customHeight="1">
      <c r="A386" s="67" t="s">
        <v>538</v>
      </c>
      <c r="B386" s="65" t="s">
        <v>51</v>
      </c>
      <c r="C386" s="87" t="s">
        <v>5662</v>
      </c>
      <c r="D386" s="69" t="s">
        <v>5175</v>
      </c>
      <c r="E386" s="183" t="s">
        <v>5663</v>
      </c>
      <c r="F386" s="185">
        <v>16.0</v>
      </c>
      <c r="G386" s="362" t="s">
        <v>538</v>
      </c>
    </row>
    <row r="387" ht="11.25" customHeight="1">
      <c r="A387" s="67" t="s">
        <v>538</v>
      </c>
      <c r="B387" s="65" t="s">
        <v>51</v>
      </c>
      <c r="C387" s="87" t="s">
        <v>5179</v>
      </c>
      <c r="D387" s="69" t="s">
        <v>5175</v>
      </c>
      <c r="E387" s="183" t="s">
        <v>5664</v>
      </c>
      <c r="F387" s="185">
        <v>21.33</v>
      </c>
      <c r="G387" s="362" t="s">
        <v>538</v>
      </c>
    </row>
    <row r="388" ht="11.25" customHeight="1">
      <c r="A388" s="67" t="s">
        <v>565</v>
      </c>
      <c r="B388" s="65" t="s">
        <v>51</v>
      </c>
      <c r="C388" s="87" t="s">
        <v>5665</v>
      </c>
      <c r="D388" s="69" t="s">
        <v>5175</v>
      </c>
      <c r="E388" s="183">
        <v>11.0</v>
      </c>
      <c r="F388" s="185">
        <v>3.66</v>
      </c>
      <c r="G388" s="362" t="s">
        <v>565</v>
      </c>
    </row>
    <row r="389" ht="11.25" customHeight="1">
      <c r="A389" s="67" t="s">
        <v>565</v>
      </c>
      <c r="B389" s="65" t="s">
        <v>51</v>
      </c>
      <c r="C389" s="87" t="s">
        <v>5666</v>
      </c>
      <c r="D389" s="69" t="s">
        <v>5175</v>
      </c>
      <c r="E389" s="183">
        <v>11.0</v>
      </c>
      <c r="F389" s="185">
        <v>3.66</v>
      </c>
      <c r="G389" s="362" t="s">
        <v>565</v>
      </c>
    </row>
    <row r="390" ht="11.25" customHeight="1">
      <c r="A390" s="67" t="s">
        <v>565</v>
      </c>
      <c r="B390" s="65" t="s">
        <v>51</v>
      </c>
      <c r="C390" s="87" t="s">
        <v>5667</v>
      </c>
      <c r="D390" s="69" t="s">
        <v>5175</v>
      </c>
      <c r="E390" s="183">
        <v>11.0</v>
      </c>
      <c r="F390" s="185">
        <v>3.66</v>
      </c>
      <c r="G390" s="362" t="s">
        <v>565</v>
      </c>
    </row>
    <row r="391" ht="11.25" customHeight="1">
      <c r="A391" s="67" t="s">
        <v>565</v>
      </c>
      <c r="B391" s="65" t="s">
        <v>51</v>
      </c>
      <c r="C391" s="87" t="s">
        <v>5668</v>
      </c>
      <c r="D391" s="69" t="s">
        <v>5175</v>
      </c>
      <c r="E391" s="183">
        <v>11.0</v>
      </c>
      <c r="F391" s="185">
        <v>3.66</v>
      </c>
      <c r="G391" s="362" t="s">
        <v>565</v>
      </c>
    </row>
    <row r="392" ht="11.25" customHeight="1">
      <c r="A392" s="67" t="s">
        <v>565</v>
      </c>
      <c r="B392" s="65" t="s">
        <v>51</v>
      </c>
      <c r="C392" s="87" t="s">
        <v>5669</v>
      </c>
      <c r="D392" s="69" t="s">
        <v>5175</v>
      </c>
      <c r="E392" s="183">
        <v>11.0</v>
      </c>
      <c r="F392" s="185">
        <v>3.66</v>
      </c>
      <c r="G392" s="362" t="s">
        <v>565</v>
      </c>
    </row>
    <row r="393" ht="11.25" customHeight="1">
      <c r="A393" s="67" t="s">
        <v>565</v>
      </c>
      <c r="B393" s="65" t="s">
        <v>51</v>
      </c>
      <c r="C393" s="87" t="s">
        <v>5670</v>
      </c>
      <c r="D393" s="69" t="s">
        <v>5175</v>
      </c>
      <c r="E393" s="183">
        <v>18.0</v>
      </c>
      <c r="F393" s="185">
        <v>6.0</v>
      </c>
      <c r="G393" s="362" t="s">
        <v>565</v>
      </c>
    </row>
    <row r="394" ht="11.25" customHeight="1">
      <c r="A394" s="67" t="s">
        <v>565</v>
      </c>
      <c r="B394" s="65" t="s">
        <v>51</v>
      </c>
      <c r="C394" s="87" t="s">
        <v>5671</v>
      </c>
      <c r="D394" s="69" t="s">
        <v>5175</v>
      </c>
      <c r="E394" s="183">
        <v>18.0</v>
      </c>
      <c r="F394" s="185">
        <v>6.0</v>
      </c>
      <c r="G394" s="362" t="s">
        <v>565</v>
      </c>
    </row>
    <row r="395" ht="11.25" customHeight="1">
      <c r="A395" s="67" t="s">
        <v>565</v>
      </c>
      <c r="B395" s="65" t="s">
        <v>51</v>
      </c>
      <c r="C395" s="87" t="s">
        <v>5672</v>
      </c>
      <c r="D395" s="69" t="s">
        <v>5175</v>
      </c>
      <c r="E395" s="183" t="s">
        <v>5673</v>
      </c>
      <c r="F395" s="185">
        <v>9.0</v>
      </c>
      <c r="G395" s="362" t="s">
        <v>565</v>
      </c>
    </row>
    <row r="396" ht="11.25" customHeight="1">
      <c r="A396" s="67" t="s">
        <v>614</v>
      </c>
      <c r="B396" s="65" t="s">
        <v>51</v>
      </c>
      <c r="C396" s="87" t="s">
        <v>5674</v>
      </c>
      <c r="D396" s="69" t="s">
        <v>5675</v>
      </c>
      <c r="E396" s="185">
        <f>2*24/3</f>
        <v>16</v>
      </c>
      <c r="F396" s="185">
        <v>16.0</v>
      </c>
      <c r="G396" s="362" t="s">
        <v>614</v>
      </c>
    </row>
    <row r="397" ht="11.25" customHeight="1">
      <c r="A397" s="67" t="s">
        <v>614</v>
      </c>
      <c r="B397" s="65" t="s">
        <v>51</v>
      </c>
      <c r="C397" s="87" t="s">
        <v>5676</v>
      </c>
      <c r="D397" s="69" t="s">
        <v>5175</v>
      </c>
      <c r="E397" s="185">
        <f t="shared" ref="E397:F397" si="24">3*20/3</f>
        <v>20</v>
      </c>
      <c r="F397" s="185">
        <f t="shared" si="24"/>
        <v>20</v>
      </c>
      <c r="G397" s="362" t="s">
        <v>614</v>
      </c>
    </row>
    <row r="398" ht="11.25" customHeight="1">
      <c r="A398" s="67" t="s">
        <v>614</v>
      </c>
      <c r="B398" s="65" t="s">
        <v>51</v>
      </c>
      <c r="C398" s="87" t="s">
        <v>5677</v>
      </c>
      <c r="D398" s="69" t="s">
        <v>5175</v>
      </c>
      <c r="E398" s="185">
        <f>2*57/3</f>
        <v>38</v>
      </c>
      <c r="F398" s="185">
        <v>38.0</v>
      </c>
      <c r="G398" s="362" t="s">
        <v>614</v>
      </c>
    </row>
    <row r="399" ht="11.25" customHeight="1">
      <c r="A399" s="67" t="s">
        <v>614</v>
      </c>
      <c r="B399" s="65" t="s">
        <v>51</v>
      </c>
      <c r="C399" s="87" t="s">
        <v>5678</v>
      </c>
      <c r="D399" s="69" t="s">
        <v>5175</v>
      </c>
      <c r="E399" s="185">
        <f>3*8/3</f>
        <v>8</v>
      </c>
      <c r="F399" s="185">
        <v>8.0</v>
      </c>
      <c r="G399" s="362" t="s">
        <v>614</v>
      </c>
    </row>
    <row r="400" ht="11.25" customHeight="1">
      <c r="A400" s="67" t="s">
        <v>614</v>
      </c>
      <c r="B400" s="65" t="s">
        <v>51</v>
      </c>
      <c r="C400" s="87" t="s">
        <v>5679</v>
      </c>
      <c r="D400" s="69" t="s">
        <v>5175</v>
      </c>
      <c r="E400" s="185">
        <f>2*19/3</f>
        <v>12.66666667</v>
      </c>
      <c r="F400" s="185">
        <v>12.67</v>
      </c>
      <c r="G400" s="362" t="s">
        <v>614</v>
      </c>
    </row>
    <row r="401" ht="11.25" customHeight="1">
      <c r="A401" s="67" t="s">
        <v>614</v>
      </c>
      <c r="B401" s="65" t="s">
        <v>51</v>
      </c>
      <c r="C401" s="87" t="s">
        <v>5680</v>
      </c>
      <c r="D401" s="69" t="s">
        <v>5175</v>
      </c>
      <c r="E401" s="185">
        <f>2*36/3</f>
        <v>24</v>
      </c>
      <c r="F401" s="185">
        <v>24.0</v>
      </c>
      <c r="G401" s="362" t="s">
        <v>614</v>
      </c>
    </row>
    <row r="402" ht="11.25" customHeight="1">
      <c r="A402" s="67" t="s">
        <v>614</v>
      </c>
      <c r="B402" s="65" t="s">
        <v>51</v>
      </c>
      <c r="C402" s="87" t="s">
        <v>5681</v>
      </c>
      <c r="D402" s="69" t="s">
        <v>5175</v>
      </c>
      <c r="E402" s="185">
        <f>2*20/3</f>
        <v>13.33333333</v>
      </c>
      <c r="F402" s="185">
        <v>13.33</v>
      </c>
      <c r="G402" s="362" t="s">
        <v>614</v>
      </c>
    </row>
    <row r="403" ht="11.25" customHeight="1">
      <c r="A403" s="67" t="s">
        <v>614</v>
      </c>
      <c r="B403" s="65" t="s">
        <v>51</v>
      </c>
      <c r="C403" s="87" t="s">
        <v>5682</v>
      </c>
      <c r="D403" s="69" t="s">
        <v>5175</v>
      </c>
      <c r="E403" s="185">
        <f>0.25*36</f>
        <v>9</v>
      </c>
      <c r="F403" s="185">
        <v>9.0</v>
      </c>
      <c r="G403" s="362" t="s">
        <v>614</v>
      </c>
    </row>
    <row r="404" ht="11.25" customHeight="1">
      <c r="A404" s="67" t="s">
        <v>614</v>
      </c>
      <c r="B404" s="65" t="s">
        <v>51</v>
      </c>
      <c r="C404" s="87" t="s">
        <v>5683</v>
      </c>
      <c r="D404" s="69" t="s">
        <v>5175</v>
      </c>
      <c r="E404" s="185">
        <f>0.1*36</f>
        <v>3.6</v>
      </c>
      <c r="F404" s="185">
        <v>3.6</v>
      </c>
      <c r="G404" s="362" t="s">
        <v>614</v>
      </c>
    </row>
    <row r="405" ht="11.25" customHeight="1">
      <c r="A405" s="67" t="s">
        <v>614</v>
      </c>
      <c r="B405" s="65" t="s">
        <v>51</v>
      </c>
      <c r="C405" s="87" t="s">
        <v>5684</v>
      </c>
      <c r="D405" s="69" t="s">
        <v>5175</v>
      </c>
      <c r="E405" s="185">
        <f>0.25*19</f>
        <v>4.75</v>
      </c>
      <c r="F405" s="185">
        <v>4.75</v>
      </c>
      <c r="G405" s="362" t="s">
        <v>614</v>
      </c>
    </row>
    <row r="406" ht="11.25" customHeight="1">
      <c r="A406" s="67" t="s">
        <v>614</v>
      </c>
      <c r="B406" s="65" t="s">
        <v>51</v>
      </c>
      <c r="C406" s="87" t="s">
        <v>5685</v>
      </c>
      <c r="D406" s="69" t="s">
        <v>5175</v>
      </c>
      <c r="E406" s="185">
        <f>0.1*19</f>
        <v>1.9</v>
      </c>
      <c r="F406" s="185">
        <v>1.9</v>
      </c>
      <c r="G406" s="362" t="s">
        <v>614</v>
      </c>
    </row>
    <row r="407" ht="11.25" customHeight="1">
      <c r="A407" s="67" t="s">
        <v>614</v>
      </c>
      <c r="B407" s="65" t="s">
        <v>51</v>
      </c>
      <c r="C407" s="87" t="s">
        <v>5686</v>
      </c>
      <c r="D407" s="69" t="s">
        <v>5175</v>
      </c>
      <c r="E407" s="185">
        <f>0.25*20</f>
        <v>5</v>
      </c>
      <c r="F407" s="185">
        <v>5.0</v>
      </c>
      <c r="G407" s="362" t="s">
        <v>614</v>
      </c>
    </row>
    <row r="408" ht="11.25" customHeight="1">
      <c r="A408" s="67" t="s">
        <v>614</v>
      </c>
      <c r="B408" s="65" t="s">
        <v>51</v>
      </c>
      <c r="C408" s="87" t="s">
        <v>5687</v>
      </c>
      <c r="D408" s="69" t="s">
        <v>5175</v>
      </c>
      <c r="E408" s="185">
        <f>0.1*20</f>
        <v>2</v>
      </c>
      <c r="F408" s="185">
        <v>2.0</v>
      </c>
      <c r="G408" s="362" t="s">
        <v>614</v>
      </c>
    </row>
    <row r="409" ht="11.25" customHeight="1">
      <c r="A409" s="110" t="s">
        <v>878</v>
      </c>
      <c r="B409" s="90" t="s">
        <v>559</v>
      </c>
      <c r="C409" s="87" t="s">
        <v>5688</v>
      </c>
      <c r="D409" s="69" t="s">
        <v>5172</v>
      </c>
      <c r="E409" s="183" t="s">
        <v>5689</v>
      </c>
      <c r="F409" s="185">
        <v>8.0</v>
      </c>
      <c r="G409" s="362" t="s">
        <v>701</v>
      </c>
    </row>
    <row r="410" ht="11.25" customHeight="1">
      <c r="A410" s="110" t="s">
        <v>878</v>
      </c>
      <c r="B410" s="90" t="s">
        <v>559</v>
      </c>
      <c r="C410" s="87" t="s">
        <v>5690</v>
      </c>
      <c r="D410" s="69" t="s">
        <v>5172</v>
      </c>
      <c r="E410" s="183" t="s">
        <v>5270</v>
      </c>
      <c r="F410" s="185">
        <v>6.66</v>
      </c>
      <c r="G410" s="362" t="s">
        <v>701</v>
      </c>
    </row>
    <row r="411" ht="11.25" customHeight="1">
      <c r="A411" s="110" t="s">
        <v>878</v>
      </c>
      <c r="B411" s="90" t="s">
        <v>559</v>
      </c>
      <c r="C411" s="87" t="s">
        <v>5691</v>
      </c>
      <c r="D411" s="69" t="s">
        <v>5172</v>
      </c>
      <c r="E411" s="183" t="s">
        <v>5692</v>
      </c>
      <c r="F411" s="185">
        <v>3.66</v>
      </c>
      <c r="G411" s="362" t="s">
        <v>701</v>
      </c>
    </row>
    <row r="412" ht="11.25" customHeight="1">
      <c r="A412" s="110" t="s">
        <v>878</v>
      </c>
      <c r="B412" s="90" t="s">
        <v>559</v>
      </c>
      <c r="C412" s="87" t="s">
        <v>5693</v>
      </c>
      <c r="D412" s="69" t="s">
        <v>5172</v>
      </c>
      <c r="E412" s="183" t="s">
        <v>5694</v>
      </c>
      <c r="F412" s="185">
        <v>8.33</v>
      </c>
      <c r="G412" s="362" t="s">
        <v>701</v>
      </c>
    </row>
    <row r="413" ht="11.25" customHeight="1">
      <c r="A413" s="110" t="s">
        <v>878</v>
      </c>
      <c r="B413" s="90" t="s">
        <v>559</v>
      </c>
      <c r="C413" s="87" t="s">
        <v>5695</v>
      </c>
      <c r="D413" s="69" t="s">
        <v>5172</v>
      </c>
      <c r="E413" s="183" t="s">
        <v>5274</v>
      </c>
      <c r="F413" s="185">
        <v>6.33</v>
      </c>
      <c r="G413" s="362" t="s">
        <v>701</v>
      </c>
    </row>
    <row r="414" ht="11.25" customHeight="1">
      <c r="A414" s="110" t="s">
        <v>878</v>
      </c>
      <c r="B414" s="90" t="s">
        <v>559</v>
      </c>
      <c r="C414" s="87" t="s">
        <v>5696</v>
      </c>
      <c r="D414" s="69" t="s">
        <v>5172</v>
      </c>
      <c r="E414" s="183" t="s">
        <v>5689</v>
      </c>
      <c r="F414" s="185">
        <v>8.0</v>
      </c>
      <c r="G414" s="362" t="s">
        <v>701</v>
      </c>
    </row>
    <row r="415" ht="11.25" customHeight="1">
      <c r="A415" s="110" t="s">
        <v>878</v>
      </c>
      <c r="B415" s="90" t="s">
        <v>559</v>
      </c>
      <c r="C415" s="87" t="s">
        <v>5697</v>
      </c>
      <c r="D415" s="69" t="s">
        <v>5172</v>
      </c>
      <c r="E415" s="183" t="s">
        <v>5270</v>
      </c>
      <c r="F415" s="185">
        <v>6.0</v>
      </c>
      <c r="G415" s="362" t="s">
        <v>701</v>
      </c>
    </row>
    <row r="416" ht="11.25" customHeight="1">
      <c r="A416" s="110" t="s">
        <v>878</v>
      </c>
      <c r="B416" s="90" t="s">
        <v>559</v>
      </c>
      <c r="C416" s="87" t="s">
        <v>5698</v>
      </c>
      <c r="D416" s="69" t="s">
        <v>5172</v>
      </c>
      <c r="E416" s="183" t="s">
        <v>5692</v>
      </c>
      <c r="F416" s="185">
        <v>3.66</v>
      </c>
      <c r="G416" s="362" t="s">
        <v>701</v>
      </c>
    </row>
    <row r="417" ht="11.25" customHeight="1">
      <c r="A417" s="110" t="s">
        <v>878</v>
      </c>
      <c r="B417" s="90" t="s">
        <v>559</v>
      </c>
      <c r="C417" s="87" t="s">
        <v>5699</v>
      </c>
      <c r="D417" s="69" t="s">
        <v>5172</v>
      </c>
      <c r="E417" s="183" t="s">
        <v>5274</v>
      </c>
      <c r="F417" s="185">
        <v>6.33</v>
      </c>
      <c r="G417" s="362" t="s">
        <v>701</v>
      </c>
    </row>
    <row r="418" ht="11.25" customHeight="1">
      <c r="A418" s="110" t="s">
        <v>878</v>
      </c>
      <c r="B418" s="90" t="s">
        <v>559</v>
      </c>
      <c r="C418" s="87" t="s">
        <v>5700</v>
      </c>
      <c r="D418" s="69" t="s">
        <v>5172</v>
      </c>
      <c r="E418" s="183" t="s">
        <v>5274</v>
      </c>
      <c r="F418" s="185">
        <v>6.33</v>
      </c>
      <c r="G418" s="362" t="s">
        <v>701</v>
      </c>
    </row>
    <row r="419" ht="11.25" customHeight="1">
      <c r="A419" s="110" t="s">
        <v>878</v>
      </c>
      <c r="B419" s="90" t="s">
        <v>559</v>
      </c>
      <c r="C419" s="87" t="s">
        <v>5701</v>
      </c>
      <c r="D419" s="69" t="s">
        <v>5172</v>
      </c>
      <c r="E419" s="183" t="s">
        <v>5702</v>
      </c>
      <c r="F419" s="185">
        <v>38.0</v>
      </c>
      <c r="G419" s="362" t="s">
        <v>701</v>
      </c>
    </row>
    <row r="420" ht="11.25" customHeight="1">
      <c r="A420" s="110" t="s">
        <v>878</v>
      </c>
      <c r="B420" s="90" t="s">
        <v>559</v>
      </c>
      <c r="C420" s="87" t="s">
        <v>5703</v>
      </c>
      <c r="D420" s="69" t="s">
        <v>5172</v>
      </c>
      <c r="E420" s="183" t="s">
        <v>5704</v>
      </c>
      <c r="F420" s="185"/>
      <c r="G420" s="362" t="s">
        <v>701</v>
      </c>
    </row>
    <row r="421" ht="11.25" customHeight="1">
      <c r="A421" s="110" t="s">
        <v>878</v>
      </c>
      <c r="B421" s="90" t="s">
        <v>559</v>
      </c>
      <c r="C421" s="87" t="s">
        <v>5705</v>
      </c>
      <c r="D421" s="69" t="s">
        <v>5172</v>
      </c>
      <c r="E421" s="183" t="s">
        <v>5706</v>
      </c>
      <c r="F421" s="185">
        <v>30.0</v>
      </c>
      <c r="G421" s="362" t="s">
        <v>701</v>
      </c>
    </row>
    <row r="422" ht="11.25" customHeight="1">
      <c r="A422" s="110" t="s">
        <v>878</v>
      </c>
      <c r="B422" s="90" t="s">
        <v>559</v>
      </c>
      <c r="C422" s="87" t="s">
        <v>5707</v>
      </c>
      <c r="D422" s="69" t="s">
        <v>5172</v>
      </c>
      <c r="E422" s="183" t="s">
        <v>5708</v>
      </c>
      <c r="F422" s="185">
        <v>19.33</v>
      </c>
      <c r="G422" s="362" t="s">
        <v>701</v>
      </c>
    </row>
    <row r="423" ht="11.25" customHeight="1">
      <c r="A423" s="110" t="s">
        <v>878</v>
      </c>
      <c r="B423" s="90" t="s">
        <v>559</v>
      </c>
      <c r="C423" s="87" t="s">
        <v>5709</v>
      </c>
      <c r="D423" s="69" t="s">
        <v>5172</v>
      </c>
      <c r="E423" s="183" t="s">
        <v>5710</v>
      </c>
      <c r="F423" s="185">
        <v>8.0</v>
      </c>
      <c r="G423" s="362" t="s">
        <v>701</v>
      </c>
    </row>
    <row r="424" ht="11.25" customHeight="1">
      <c r="A424" s="67" t="s">
        <v>731</v>
      </c>
      <c r="B424" s="187" t="s">
        <v>51</v>
      </c>
      <c r="C424" s="87" t="s">
        <v>5711</v>
      </c>
      <c r="D424" s="69" t="s">
        <v>5532</v>
      </c>
      <c r="E424" s="183" t="s">
        <v>5712</v>
      </c>
      <c r="F424" s="185">
        <v>13.33</v>
      </c>
      <c r="G424" s="362" t="s">
        <v>731</v>
      </c>
    </row>
    <row r="425" ht="11.25" customHeight="1">
      <c r="A425" s="67" t="s">
        <v>731</v>
      </c>
      <c r="B425" s="187" t="s">
        <v>51</v>
      </c>
      <c r="C425" s="87" t="s">
        <v>5713</v>
      </c>
      <c r="D425" s="69" t="s">
        <v>5532</v>
      </c>
      <c r="E425" s="183" t="s">
        <v>5714</v>
      </c>
      <c r="F425" s="185">
        <v>19.34</v>
      </c>
      <c r="G425" s="362" t="s">
        <v>731</v>
      </c>
    </row>
    <row r="426" ht="11.25" customHeight="1">
      <c r="A426" s="67" t="s">
        <v>731</v>
      </c>
      <c r="B426" s="187" t="s">
        <v>51</v>
      </c>
      <c r="C426" s="87" t="s">
        <v>5715</v>
      </c>
      <c r="D426" s="69" t="s">
        <v>5532</v>
      </c>
      <c r="E426" s="183" t="s">
        <v>5716</v>
      </c>
      <c r="F426" s="185">
        <v>10.67</v>
      </c>
      <c r="G426" s="362" t="s">
        <v>731</v>
      </c>
    </row>
    <row r="427" ht="11.25" customHeight="1">
      <c r="A427" s="67" t="s">
        <v>731</v>
      </c>
      <c r="B427" s="187" t="s">
        <v>51</v>
      </c>
      <c r="C427" s="87" t="s">
        <v>5717</v>
      </c>
      <c r="D427" s="69" t="s">
        <v>5532</v>
      </c>
      <c r="E427" s="183" t="s">
        <v>5718</v>
      </c>
      <c r="F427" s="185">
        <v>11.33</v>
      </c>
      <c r="G427" s="362" t="s">
        <v>731</v>
      </c>
    </row>
    <row r="428" ht="11.25" customHeight="1">
      <c r="A428" s="66" t="s">
        <v>5145</v>
      </c>
      <c r="B428" s="82" t="s">
        <v>51</v>
      </c>
      <c r="C428" s="669" t="s">
        <v>5719</v>
      </c>
      <c r="D428" s="86" t="s">
        <v>5175</v>
      </c>
      <c r="E428" s="544">
        <f>19/3</f>
        <v>6.333333333</v>
      </c>
      <c r="F428" s="517">
        <v>6.33</v>
      </c>
      <c r="G428" s="362" t="s">
        <v>2927</v>
      </c>
    </row>
    <row r="429" ht="11.25" customHeight="1">
      <c r="A429" s="66" t="s">
        <v>5145</v>
      </c>
      <c r="B429" s="82" t="s">
        <v>51</v>
      </c>
      <c r="C429" s="669" t="s">
        <v>5720</v>
      </c>
      <c r="D429" s="86" t="s">
        <v>5175</v>
      </c>
      <c r="E429" s="544">
        <f>19/2/3</f>
        <v>3.166666667</v>
      </c>
      <c r="F429" s="517">
        <v>3.17</v>
      </c>
      <c r="G429" s="362" t="s">
        <v>2927</v>
      </c>
    </row>
    <row r="430" ht="11.25" customHeight="1">
      <c r="A430" s="66" t="s">
        <v>5145</v>
      </c>
      <c r="B430" s="82" t="s">
        <v>51</v>
      </c>
      <c r="C430" s="669" t="s">
        <v>5721</v>
      </c>
      <c r="D430" s="86" t="s">
        <v>5175</v>
      </c>
      <c r="E430" s="544">
        <f>26/3</f>
        <v>8.666666667</v>
      </c>
      <c r="F430" s="517">
        <v>8.67</v>
      </c>
      <c r="G430" s="362" t="s">
        <v>2927</v>
      </c>
    </row>
    <row r="431" ht="11.25" customHeight="1">
      <c r="A431" s="66" t="s">
        <v>5145</v>
      </c>
      <c r="B431" s="82" t="s">
        <v>51</v>
      </c>
      <c r="C431" s="669" t="s">
        <v>5722</v>
      </c>
      <c r="D431" s="86" t="s">
        <v>5175</v>
      </c>
      <c r="E431" s="544">
        <f>26/2/3</f>
        <v>4.333333333</v>
      </c>
      <c r="F431" s="517">
        <v>4.33</v>
      </c>
      <c r="G431" s="362" t="s">
        <v>2927</v>
      </c>
    </row>
    <row r="432" ht="11.25" customHeight="1">
      <c r="A432" s="66" t="s">
        <v>5145</v>
      </c>
      <c r="B432" s="82" t="s">
        <v>51</v>
      </c>
      <c r="C432" s="669" t="s">
        <v>5723</v>
      </c>
      <c r="D432" s="86" t="s">
        <v>5175</v>
      </c>
      <c r="E432" s="544">
        <f t="shared" ref="E432:E433" si="25">22/2/3</f>
        <v>3.666666667</v>
      </c>
      <c r="F432" s="517">
        <v>3.67</v>
      </c>
      <c r="G432" s="362" t="s">
        <v>2927</v>
      </c>
    </row>
    <row r="433" ht="11.25" customHeight="1">
      <c r="A433" s="66" t="s">
        <v>5145</v>
      </c>
      <c r="B433" s="82" t="s">
        <v>51</v>
      </c>
      <c r="C433" s="669" t="s">
        <v>5724</v>
      </c>
      <c r="D433" s="86" t="s">
        <v>5175</v>
      </c>
      <c r="E433" s="544">
        <f t="shared" si="25"/>
        <v>3.666666667</v>
      </c>
      <c r="F433" s="517">
        <v>3.67</v>
      </c>
      <c r="G433" s="362" t="s">
        <v>2927</v>
      </c>
    </row>
    <row r="434" ht="11.25" customHeight="1">
      <c r="A434" s="66" t="s">
        <v>5145</v>
      </c>
      <c r="B434" s="82" t="s">
        <v>51</v>
      </c>
      <c r="C434" s="669" t="s">
        <v>5725</v>
      </c>
      <c r="D434" s="86" t="s">
        <v>5175</v>
      </c>
      <c r="E434" s="544">
        <f>26/2/3</f>
        <v>4.333333333</v>
      </c>
      <c r="F434" s="517">
        <v>4.33</v>
      </c>
      <c r="G434" s="362" t="s">
        <v>2927</v>
      </c>
    </row>
    <row r="435" ht="11.25" customHeight="1">
      <c r="A435" s="66" t="s">
        <v>5145</v>
      </c>
      <c r="B435" s="82" t="s">
        <v>51</v>
      </c>
      <c r="C435" s="669" t="s">
        <v>5726</v>
      </c>
      <c r="D435" s="86" t="s">
        <v>5175</v>
      </c>
      <c r="E435" s="544">
        <f>26/3</f>
        <v>8.666666667</v>
      </c>
      <c r="F435" s="517">
        <v>8.67</v>
      </c>
      <c r="G435" s="362" t="s">
        <v>2927</v>
      </c>
    </row>
    <row r="436" ht="11.25" customHeight="1">
      <c r="A436" s="66" t="s">
        <v>5145</v>
      </c>
      <c r="B436" s="82" t="s">
        <v>51</v>
      </c>
      <c r="C436" s="669" t="s">
        <v>5727</v>
      </c>
      <c r="D436" s="86" t="s">
        <v>5175</v>
      </c>
      <c r="E436" s="544">
        <f>20/2/3</f>
        <v>3.333333333</v>
      </c>
      <c r="F436" s="517">
        <v>3.33</v>
      </c>
      <c r="G436" s="362" t="s">
        <v>2927</v>
      </c>
    </row>
    <row r="437" ht="11.25" customHeight="1">
      <c r="A437" s="67" t="s">
        <v>4619</v>
      </c>
      <c r="B437" s="65" t="s">
        <v>2980</v>
      </c>
      <c r="C437" s="87" t="s">
        <v>5728</v>
      </c>
      <c r="D437" s="69" t="s">
        <v>5175</v>
      </c>
      <c r="E437" s="183">
        <v>100.66</v>
      </c>
      <c r="F437" s="185">
        <v>100.67</v>
      </c>
      <c r="G437" s="362" t="s">
        <v>2984</v>
      </c>
    </row>
    <row r="438" ht="11.25" customHeight="1">
      <c r="A438" s="67" t="s">
        <v>4619</v>
      </c>
      <c r="B438" s="65" t="s">
        <v>2980</v>
      </c>
      <c r="C438" s="87" t="s">
        <v>5729</v>
      </c>
      <c r="D438" s="69" t="s">
        <v>5175</v>
      </c>
      <c r="E438" s="183">
        <v>7.333333333333333</v>
      </c>
      <c r="F438" s="185">
        <v>7.33</v>
      </c>
      <c r="G438" s="362" t="s">
        <v>2984</v>
      </c>
    </row>
    <row r="439" ht="11.25" customHeight="1">
      <c r="A439" s="67" t="s">
        <v>4619</v>
      </c>
      <c r="B439" s="65" t="s">
        <v>2980</v>
      </c>
      <c r="C439" s="87" t="s">
        <v>5730</v>
      </c>
      <c r="D439" s="69" t="s">
        <v>5175</v>
      </c>
      <c r="E439" s="183">
        <v>19.66</v>
      </c>
      <c r="F439" s="185">
        <v>19.67</v>
      </c>
      <c r="G439" s="362" t="s">
        <v>2984</v>
      </c>
    </row>
    <row r="440" ht="11.25" customHeight="1">
      <c r="A440" s="398" t="s">
        <v>885</v>
      </c>
      <c r="B440" s="110" t="s">
        <v>51</v>
      </c>
      <c r="C440" s="398" t="s">
        <v>5731</v>
      </c>
      <c r="D440" s="115" t="s">
        <v>5175</v>
      </c>
      <c r="E440" s="420" t="s">
        <v>5199</v>
      </c>
      <c r="F440" s="423">
        <f t="shared" ref="F440:F442" si="26">16/3</f>
        <v>5.333333333</v>
      </c>
      <c r="G440" s="362" t="s">
        <v>747</v>
      </c>
    </row>
    <row r="441" ht="11.25" customHeight="1">
      <c r="A441" s="398" t="s">
        <v>885</v>
      </c>
      <c r="B441" s="110" t="s">
        <v>51</v>
      </c>
      <c r="C441" s="398" t="s">
        <v>5732</v>
      </c>
      <c r="D441" s="115" t="s">
        <v>5175</v>
      </c>
      <c r="E441" s="420" t="s">
        <v>5199</v>
      </c>
      <c r="F441" s="423">
        <f t="shared" si="26"/>
        <v>5.333333333</v>
      </c>
      <c r="G441" s="362" t="s">
        <v>747</v>
      </c>
    </row>
    <row r="442" ht="11.25" customHeight="1">
      <c r="A442" s="398" t="s">
        <v>885</v>
      </c>
      <c r="B442" s="110" t="s">
        <v>51</v>
      </c>
      <c r="C442" s="398" t="s">
        <v>5733</v>
      </c>
      <c r="D442" s="115" t="s">
        <v>5175</v>
      </c>
      <c r="E442" s="420" t="s">
        <v>5199</v>
      </c>
      <c r="F442" s="423">
        <f t="shared" si="26"/>
        <v>5.333333333</v>
      </c>
      <c r="G442" s="362" t="s">
        <v>747</v>
      </c>
    </row>
    <row r="443" ht="11.25" customHeight="1">
      <c r="A443" s="398" t="s">
        <v>885</v>
      </c>
      <c r="B443" s="110" t="s">
        <v>51</v>
      </c>
      <c r="C443" s="398" t="s">
        <v>5734</v>
      </c>
      <c r="D443" s="115" t="s">
        <v>5175</v>
      </c>
      <c r="E443" s="420" t="s">
        <v>5735</v>
      </c>
      <c r="F443" s="423">
        <f t="shared" ref="F443:F445" si="27">21/3</f>
        <v>7</v>
      </c>
      <c r="G443" s="362" t="s">
        <v>747</v>
      </c>
    </row>
    <row r="444" ht="11.25" customHeight="1">
      <c r="A444" s="398" t="s">
        <v>885</v>
      </c>
      <c r="B444" s="110" t="s">
        <v>51</v>
      </c>
      <c r="C444" s="398" t="s">
        <v>5736</v>
      </c>
      <c r="D444" s="115" t="s">
        <v>5175</v>
      </c>
      <c r="E444" s="420" t="s">
        <v>5735</v>
      </c>
      <c r="F444" s="423">
        <f t="shared" si="27"/>
        <v>7</v>
      </c>
      <c r="G444" s="362" t="s">
        <v>747</v>
      </c>
    </row>
    <row r="445" ht="11.25" customHeight="1">
      <c r="A445" s="398" t="s">
        <v>885</v>
      </c>
      <c r="B445" s="110" t="s">
        <v>51</v>
      </c>
      <c r="C445" s="398" t="s">
        <v>5737</v>
      </c>
      <c r="D445" s="115" t="s">
        <v>5175</v>
      </c>
      <c r="E445" s="420" t="s">
        <v>5735</v>
      </c>
      <c r="F445" s="423">
        <f t="shared" si="27"/>
        <v>7</v>
      </c>
      <c r="G445" s="362" t="s">
        <v>747</v>
      </c>
    </row>
    <row r="446" ht="11.25" customHeight="1">
      <c r="A446" s="398" t="s">
        <v>885</v>
      </c>
      <c r="B446" s="110" t="s">
        <v>51</v>
      </c>
      <c r="C446" s="398" t="s">
        <v>5738</v>
      </c>
      <c r="D446" s="115" t="s">
        <v>5175</v>
      </c>
      <c r="E446" s="420" t="s">
        <v>5735</v>
      </c>
      <c r="F446" s="423">
        <v>7.0</v>
      </c>
      <c r="G446" s="362" t="s">
        <v>747</v>
      </c>
    </row>
    <row r="447" ht="11.25" customHeight="1">
      <c r="A447" s="398" t="s">
        <v>885</v>
      </c>
      <c r="B447" s="110" t="s">
        <v>51</v>
      </c>
      <c r="C447" s="398" t="s">
        <v>5739</v>
      </c>
      <c r="D447" s="115" t="s">
        <v>5175</v>
      </c>
      <c r="E447" s="420" t="s">
        <v>5735</v>
      </c>
      <c r="F447" s="423">
        <v>7.0</v>
      </c>
      <c r="G447" s="362" t="s">
        <v>747</v>
      </c>
    </row>
    <row r="448" ht="11.25" customHeight="1">
      <c r="A448" s="398" t="s">
        <v>885</v>
      </c>
      <c r="B448" s="110" t="s">
        <v>51</v>
      </c>
      <c r="C448" s="398" t="s">
        <v>5740</v>
      </c>
      <c r="D448" s="115" t="s">
        <v>5175</v>
      </c>
      <c r="E448" s="420" t="s">
        <v>5735</v>
      </c>
      <c r="F448" s="423">
        <v>7.0</v>
      </c>
      <c r="G448" s="362" t="s">
        <v>747</v>
      </c>
    </row>
    <row r="449" ht="11.25" customHeight="1">
      <c r="A449" s="398" t="s">
        <v>885</v>
      </c>
      <c r="B449" s="110" t="s">
        <v>51</v>
      </c>
      <c r="C449" s="398" t="s">
        <v>5741</v>
      </c>
      <c r="D449" s="115" t="s">
        <v>5175</v>
      </c>
      <c r="E449" s="420" t="s">
        <v>5735</v>
      </c>
      <c r="F449" s="423">
        <v>7.0</v>
      </c>
      <c r="G449" s="362" t="s">
        <v>747</v>
      </c>
    </row>
    <row r="450" ht="11.25" customHeight="1">
      <c r="A450" s="398" t="s">
        <v>885</v>
      </c>
      <c r="B450" s="110" t="s">
        <v>51</v>
      </c>
      <c r="C450" s="398" t="s">
        <v>5742</v>
      </c>
      <c r="D450" s="115" t="s">
        <v>5175</v>
      </c>
      <c r="E450" s="400" t="s">
        <v>5743</v>
      </c>
      <c r="F450" s="423">
        <v>14.0</v>
      </c>
      <c r="G450" s="362" t="s">
        <v>747</v>
      </c>
    </row>
    <row r="451" ht="11.25" customHeight="1">
      <c r="A451" s="398" t="s">
        <v>885</v>
      </c>
      <c r="B451" s="110" t="s">
        <v>51</v>
      </c>
      <c r="C451" s="87" t="s">
        <v>5744</v>
      </c>
      <c r="D451" s="5" t="s">
        <v>5175</v>
      </c>
      <c r="E451" s="461">
        <v>6.67</v>
      </c>
      <c r="F451" s="185">
        <v>6.67</v>
      </c>
      <c r="G451" s="362" t="s">
        <v>747</v>
      </c>
    </row>
    <row r="452" ht="11.25" customHeight="1">
      <c r="A452" s="398" t="s">
        <v>885</v>
      </c>
      <c r="B452" s="110" t="s">
        <v>51</v>
      </c>
      <c r="C452" s="87" t="s">
        <v>5745</v>
      </c>
      <c r="D452" s="5" t="s">
        <v>5175</v>
      </c>
      <c r="E452" s="461">
        <v>2.67</v>
      </c>
      <c r="F452" s="185">
        <f>E452</f>
        <v>2.67</v>
      </c>
      <c r="G452" s="362" t="s">
        <v>747</v>
      </c>
    </row>
    <row r="453" ht="11.25" customHeight="1">
      <c r="A453" s="398" t="s">
        <v>893</v>
      </c>
      <c r="B453" s="110" t="s">
        <v>51</v>
      </c>
      <c r="C453" s="398" t="s">
        <v>5746</v>
      </c>
      <c r="D453" s="115" t="s">
        <v>5175</v>
      </c>
      <c r="E453" s="420" t="s">
        <v>5747</v>
      </c>
      <c r="F453" s="423">
        <v>11.0</v>
      </c>
      <c r="G453" s="362" t="s">
        <v>756</v>
      </c>
    </row>
    <row r="454" ht="11.25" customHeight="1">
      <c r="A454" s="398" t="s">
        <v>893</v>
      </c>
      <c r="B454" s="110" t="s">
        <v>51</v>
      </c>
      <c r="C454" s="398" t="s">
        <v>5748</v>
      </c>
      <c r="D454" s="115" t="s">
        <v>5175</v>
      </c>
      <c r="E454" s="420" t="s">
        <v>5747</v>
      </c>
      <c r="F454" s="423">
        <v>11.0</v>
      </c>
      <c r="G454" s="362" t="s">
        <v>756</v>
      </c>
    </row>
    <row r="455" ht="11.25" customHeight="1">
      <c r="A455" s="398" t="s">
        <v>893</v>
      </c>
      <c r="B455" s="110" t="s">
        <v>51</v>
      </c>
      <c r="C455" s="398" t="s">
        <v>5749</v>
      </c>
      <c r="D455" s="115" t="s">
        <v>5175</v>
      </c>
      <c r="E455" s="420" t="s">
        <v>5735</v>
      </c>
      <c r="F455" s="423">
        <v>7.0</v>
      </c>
      <c r="G455" s="362" t="s">
        <v>756</v>
      </c>
    </row>
    <row r="456" ht="11.25" customHeight="1">
      <c r="A456" s="398" t="s">
        <v>893</v>
      </c>
      <c r="B456" s="110" t="s">
        <v>51</v>
      </c>
      <c r="C456" s="398" t="s">
        <v>5750</v>
      </c>
      <c r="D456" s="115" t="s">
        <v>5175</v>
      </c>
      <c r="E456" s="420" t="s">
        <v>5751</v>
      </c>
      <c r="F456" s="423">
        <v>4.0</v>
      </c>
      <c r="G456" s="362" t="s">
        <v>756</v>
      </c>
    </row>
    <row r="457" ht="11.25" customHeight="1">
      <c r="A457" s="398" t="s">
        <v>893</v>
      </c>
      <c r="B457" s="110" t="s">
        <v>51</v>
      </c>
      <c r="C457" s="398" t="s">
        <v>5752</v>
      </c>
      <c r="D457" s="115" t="s">
        <v>5175</v>
      </c>
      <c r="E457" s="420" t="s">
        <v>5214</v>
      </c>
      <c r="F457" s="423">
        <v>6.0</v>
      </c>
      <c r="G457" s="362" t="s">
        <v>756</v>
      </c>
    </row>
    <row r="458" ht="11.25" customHeight="1">
      <c r="A458" s="398" t="s">
        <v>893</v>
      </c>
      <c r="B458" s="110" t="s">
        <v>51</v>
      </c>
      <c r="C458" s="398" t="s">
        <v>5753</v>
      </c>
      <c r="D458" s="115" t="s">
        <v>5175</v>
      </c>
      <c r="E458" s="420" t="s">
        <v>5214</v>
      </c>
      <c r="F458" s="423">
        <v>6.0</v>
      </c>
      <c r="G458" s="362" t="s">
        <v>756</v>
      </c>
    </row>
    <row r="459" ht="11.25" customHeight="1">
      <c r="A459" s="398" t="s">
        <v>893</v>
      </c>
      <c r="B459" s="110" t="s">
        <v>51</v>
      </c>
      <c r="C459" s="398" t="s">
        <v>5754</v>
      </c>
      <c r="D459" s="115" t="s">
        <v>5175</v>
      </c>
      <c r="E459" s="420" t="s">
        <v>5735</v>
      </c>
      <c r="F459" s="423">
        <v>7.0</v>
      </c>
      <c r="G459" s="362" t="s">
        <v>756</v>
      </c>
    </row>
    <row r="460" ht="11.25" customHeight="1">
      <c r="A460" s="398" t="s">
        <v>893</v>
      </c>
      <c r="B460" s="110" t="s">
        <v>51</v>
      </c>
      <c r="C460" s="398" t="s">
        <v>5755</v>
      </c>
      <c r="D460" s="115" t="s">
        <v>5175</v>
      </c>
      <c r="E460" s="420" t="s">
        <v>5735</v>
      </c>
      <c r="F460" s="423">
        <v>7.0</v>
      </c>
      <c r="G460" s="362" t="s">
        <v>756</v>
      </c>
    </row>
    <row r="461" ht="11.25" customHeight="1">
      <c r="A461" s="398" t="s">
        <v>893</v>
      </c>
      <c r="B461" s="110" t="s">
        <v>51</v>
      </c>
      <c r="C461" s="398" t="s">
        <v>5756</v>
      </c>
      <c r="D461" s="115" t="s">
        <v>5175</v>
      </c>
      <c r="E461" s="420" t="s">
        <v>5735</v>
      </c>
      <c r="F461" s="423">
        <v>7.0</v>
      </c>
      <c r="G461" s="362" t="s">
        <v>756</v>
      </c>
    </row>
    <row r="462" ht="11.25" customHeight="1">
      <c r="A462" s="398" t="s">
        <v>893</v>
      </c>
      <c r="B462" s="110" t="s">
        <v>51</v>
      </c>
      <c r="C462" s="398" t="s">
        <v>5757</v>
      </c>
      <c r="D462" s="115" t="s">
        <v>5175</v>
      </c>
      <c r="E462" s="420" t="s">
        <v>5735</v>
      </c>
      <c r="F462" s="423">
        <v>7.0</v>
      </c>
      <c r="G462" s="362" t="s">
        <v>756</v>
      </c>
    </row>
    <row r="463" ht="11.25" customHeight="1">
      <c r="A463" s="398" t="s">
        <v>893</v>
      </c>
      <c r="B463" s="110" t="s">
        <v>51</v>
      </c>
      <c r="C463" s="398" t="s">
        <v>5758</v>
      </c>
      <c r="D463" s="115" t="s">
        <v>5175</v>
      </c>
      <c r="E463" s="400" t="s">
        <v>5759</v>
      </c>
      <c r="F463" s="423">
        <v>12.67</v>
      </c>
      <c r="G463" s="362" t="s">
        <v>756</v>
      </c>
    </row>
    <row r="464" ht="11.25" customHeight="1">
      <c r="A464" s="398" t="s">
        <v>893</v>
      </c>
      <c r="B464" s="110" t="s">
        <v>51</v>
      </c>
      <c r="C464" s="398" t="s">
        <v>5760</v>
      </c>
      <c r="D464" s="115" t="s">
        <v>5175</v>
      </c>
      <c r="E464" s="400" t="s">
        <v>5759</v>
      </c>
      <c r="F464" s="423">
        <v>12.67</v>
      </c>
      <c r="G464" s="362" t="s">
        <v>756</v>
      </c>
    </row>
    <row r="465" ht="11.25" customHeight="1">
      <c r="A465" s="398" t="s">
        <v>893</v>
      </c>
      <c r="B465" s="110" t="s">
        <v>51</v>
      </c>
      <c r="C465" s="398" t="s">
        <v>5761</v>
      </c>
      <c r="D465" s="115" t="s">
        <v>5175</v>
      </c>
      <c r="E465" s="400" t="s">
        <v>5762</v>
      </c>
      <c r="F465" s="423">
        <v>21.0</v>
      </c>
      <c r="G465" s="362" t="s">
        <v>756</v>
      </c>
    </row>
    <row r="466" ht="11.25" customHeight="1">
      <c r="A466" s="67" t="s">
        <v>764</v>
      </c>
      <c r="B466" s="65" t="s">
        <v>51</v>
      </c>
      <c r="C466" s="87" t="s">
        <v>5763</v>
      </c>
      <c r="D466" s="69" t="s">
        <v>5175</v>
      </c>
      <c r="E466" s="183" t="s">
        <v>5764</v>
      </c>
      <c r="F466" s="185">
        <v>6.33</v>
      </c>
      <c r="G466" s="362" t="s">
        <v>764</v>
      </c>
    </row>
    <row r="467" ht="11.25" customHeight="1">
      <c r="A467" s="67" t="s">
        <v>764</v>
      </c>
      <c r="B467" s="65" t="s">
        <v>51</v>
      </c>
      <c r="C467" s="87" t="s">
        <v>5765</v>
      </c>
      <c r="D467" s="69" t="s">
        <v>5175</v>
      </c>
      <c r="E467" s="183" t="s">
        <v>5472</v>
      </c>
      <c r="F467" s="185">
        <v>6.67</v>
      </c>
      <c r="G467" s="362" t="s">
        <v>764</v>
      </c>
    </row>
    <row r="468" ht="11.25" customHeight="1">
      <c r="A468" s="67" t="s">
        <v>764</v>
      </c>
      <c r="B468" s="65" t="s">
        <v>51</v>
      </c>
      <c r="C468" s="87" t="s">
        <v>5766</v>
      </c>
      <c r="D468" s="69" t="s">
        <v>5175</v>
      </c>
      <c r="E468" s="183" t="s">
        <v>5472</v>
      </c>
      <c r="F468" s="185">
        <v>6.67</v>
      </c>
      <c r="G468" s="362" t="s">
        <v>764</v>
      </c>
    </row>
    <row r="469" ht="11.25" customHeight="1">
      <c r="A469" s="67" t="s">
        <v>764</v>
      </c>
      <c r="B469" s="65" t="s">
        <v>51</v>
      </c>
      <c r="C469" s="87" t="s">
        <v>5767</v>
      </c>
      <c r="D469" s="69" t="s">
        <v>5175</v>
      </c>
      <c r="E469" s="183" t="s">
        <v>5472</v>
      </c>
      <c r="F469" s="185">
        <v>6.67</v>
      </c>
      <c r="G469" s="362" t="s">
        <v>764</v>
      </c>
    </row>
    <row r="470" ht="11.25" customHeight="1">
      <c r="A470" s="67" t="s">
        <v>764</v>
      </c>
      <c r="B470" s="65" t="s">
        <v>51</v>
      </c>
      <c r="C470" s="87" t="s">
        <v>5768</v>
      </c>
      <c r="D470" s="69" t="s">
        <v>5175</v>
      </c>
      <c r="E470" s="183" t="s">
        <v>5472</v>
      </c>
      <c r="F470" s="185">
        <v>6.67</v>
      </c>
      <c r="G470" s="362" t="s">
        <v>764</v>
      </c>
    </row>
    <row r="471" ht="11.25" customHeight="1">
      <c r="A471" s="67" t="s">
        <v>764</v>
      </c>
      <c r="B471" s="65" t="s">
        <v>51</v>
      </c>
      <c r="C471" s="87" t="s">
        <v>5769</v>
      </c>
      <c r="D471" s="69" t="s">
        <v>5175</v>
      </c>
      <c r="E471" s="183" t="s">
        <v>5770</v>
      </c>
      <c r="F471" s="185">
        <v>5.33</v>
      </c>
      <c r="G471" s="362" t="s">
        <v>764</v>
      </c>
    </row>
    <row r="472" ht="11.25" customHeight="1">
      <c r="A472" s="67" t="s">
        <v>764</v>
      </c>
      <c r="B472" s="65" t="s">
        <v>51</v>
      </c>
      <c r="C472" s="87" t="s">
        <v>5659</v>
      </c>
      <c r="D472" s="69" t="s">
        <v>5175</v>
      </c>
      <c r="E472" s="183" t="s">
        <v>5771</v>
      </c>
      <c r="F472" s="185">
        <v>14.0</v>
      </c>
      <c r="G472" s="362" t="s">
        <v>764</v>
      </c>
    </row>
    <row r="473" ht="11.25" customHeight="1">
      <c r="A473" s="67" t="s">
        <v>764</v>
      </c>
      <c r="B473" s="65" t="s">
        <v>51</v>
      </c>
      <c r="C473" s="87" t="s">
        <v>5661</v>
      </c>
      <c r="D473" s="69" t="s">
        <v>5175</v>
      </c>
      <c r="E473" s="183" t="s">
        <v>5771</v>
      </c>
      <c r="F473" s="185">
        <v>14.0</v>
      </c>
      <c r="G473" s="362" t="s">
        <v>764</v>
      </c>
    </row>
    <row r="474" ht="11.25" customHeight="1">
      <c r="A474" s="67" t="s">
        <v>764</v>
      </c>
      <c r="B474" s="65" t="s">
        <v>51</v>
      </c>
      <c r="C474" s="87" t="s">
        <v>5662</v>
      </c>
      <c r="D474" s="69" t="s">
        <v>5175</v>
      </c>
      <c r="E474" s="183" t="s">
        <v>5772</v>
      </c>
      <c r="F474" s="185">
        <v>26.0</v>
      </c>
      <c r="G474" s="362" t="s">
        <v>764</v>
      </c>
    </row>
    <row r="475" ht="11.25" customHeight="1">
      <c r="A475" s="67" t="s">
        <v>764</v>
      </c>
      <c r="B475" s="65" t="s">
        <v>51</v>
      </c>
      <c r="C475" s="87" t="s">
        <v>5773</v>
      </c>
      <c r="D475" s="69" t="s">
        <v>5175</v>
      </c>
      <c r="E475" s="183" t="s">
        <v>5774</v>
      </c>
      <c r="F475" s="185">
        <v>9.0</v>
      </c>
      <c r="G475" s="362" t="s">
        <v>764</v>
      </c>
    </row>
    <row r="476" ht="11.25" customHeight="1">
      <c r="A476" s="67" t="s">
        <v>764</v>
      </c>
      <c r="B476" s="65" t="s">
        <v>51</v>
      </c>
      <c r="C476" s="87" t="s">
        <v>5179</v>
      </c>
      <c r="D476" s="69" t="s">
        <v>5175</v>
      </c>
      <c r="E476" s="183" t="s">
        <v>5775</v>
      </c>
      <c r="F476" s="185">
        <v>21.33</v>
      </c>
      <c r="G476" s="362" t="s">
        <v>764</v>
      </c>
    </row>
    <row r="477" ht="11.25" customHeight="1">
      <c r="A477" s="67"/>
      <c r="B477" s="110"/>
      <c r="C477" s="87"/>
      <c r="D477" s="69"/>
      <c r="E477" s="183"/>
      <c r="F477" s="185"/>
      <c r="G477" s="362"/>
    </row>
    <row r="478" ht="11.25" customHeight="1">
      <c r="A478" s="67"/>
      <c r="B478" s="110"/>
      <c r="C478" s="87"/>
      <c r="D478" s="69"/>
      <c r="E478" s="183"/>
      <c r="F478" s="185"/>
      <c r="G478" s="362"/>
    </row>
    <row r="479" ht="11.25" customHeight="1">
      <c r="A479" s="67"/>
      <c r="B479" s="110"/>
      <c r="C479" s="87"/>
      <c r="D479" s="69"/>
      <c r="E479" s="183"/>
      <c r="F479" s="185"/>
      <c r="G479" s="362"/>
    </row>
    <row r="480" ht="11.25" customHeight="1">
      <c r="A480" s="67"/>
      <c r="B480" s="65"/>
      <c r="C480" s="87"/>
      <c r="D480" s="69"/>
      <c r="E480" s="183"/>
      <c r="F480" s="185"/>
      <c r="G480" s="624"/>
    </row>
    <row r="481" ht="11.25" customHeight="1">
      <c r="A481" s="67"/>
      <c r="B481" s="65"/>
      <c r="C481" s="87"/>
      <c r="D481" s="69"/>
      <c r="E481" s="183"/>
      <c r="F481" s="185"/>
      <c r="G481" s="624"/>
    </row>
    <row r="482" ht="11.25" customHeight="1">
      <c r="A482" s="67"/>
      <c r="B482" s="65"/>
      <c r="C482" s="87"/>
      <c r="D482" s="69"/>
      <c r="E482" s="183"/>
      <c r="F482" s="185"/>
      <c r="G482" s="624"/>
    </row>
    <row r="483" ht="11.25" customHeight="1">
      <c r="A483" s="67"/>
      <c r="B483" s="65"/>
      <c r="C483" s="87"/>
      <c r="D483" s="69"/>
      <c r="E483" s="183"/>
      <c r="F483" s="185"/>
      <c r="G483" s="624"/>
    </row>
    <row r="484" ht="11.25" customHeight="1">
      <c r="A484" s="67"/>
      <c r="B484" s="65"/>
      <c r="C484" s="87"/>
      <c r="D484" s="69"/>
      <c r="E484" s="183"/>
      <c r="F484" s="185"/>
      <c r="G484" s="624"/>
    </row>
    <row r="485" ht="11.25" customHeight="1">
      <c r="A485" s="67"/>
      <c r="B485" s="65"/>
      <c r="C485" s="87"/>
      <c r="D485" s="69"/>
      <c r="E485" s="183"/>
      <c r="F485" s="185"/>
      <c r="G485" s="624"/>
    </row>
    <row r="486" ht="11.25" customHeight="1">
      <c r="A486" s="67"/>
      <c r="B486" s="65"/>
      <c r="C486" s="87"/>
      <c r="D486" s="69"/>
      <c r="E486" s="183"/>
      <c r="F486" s="185"/>
      <c r="G486" s="624"/>
    </row>
    <row r="487" ht="11.25" customHeight="1">
      <c r="A487" s="67"/>
      <c r="B487" s="65"/>
      <c r="C487" s="87"/>
      <c r="D487" s="69"/>
      <c r="E487" s="183"/>
      <c r="F487" s="185"/>
      <c r="G487" s="624"/>
    </row>
    <row r="488" ht="15.75" customHeight="1">
      <c r="A488" s="54"/>
      <c r="B488" s="618"/>
      <c r="C488" s="618"/>
      <c r="D488" s="619"/>
      <c r="E488" s="619"/>
      <c r="F488" s="619">
        <f>SUM(F15:F487)</f>
        <v>4562.32</v>
      </c>
    </row>
    <row r="489" ht="15.75" customHeight="1">
      <c r="A489" s="40"/>
      <c r="B489" s="40"/>
      <c r="C489" s="41"/>
      <c r="D489" s="41"/>
      <c r="E489" s="41"/>
      <c r="F489" s="41"/>
      <c r="G489" s="1"/>
      <c r="H489" s="1"/>
      <c r="I489" s="1"/>
    </row>
    <row r="490" ht="15.75" customHeight="1">
      <c r="A490" s="172" t="s">
        <v>819</v>
      </c>
      <c r="B490" s="173"/>
      <c r="C490" s="173"/>
      <c r="D490" s="173"/>
      <c r="E490" s="173"/>
      <c r="F490" s="173"/>
      <c r="G490" s="173"/>
      <c r="H490" s="173"/>
      <c r="I490" s="173"/>
      <c r="J490" s="40"/>
      <c r="K490" s="40"/>
      <c r="L490" s="40"/>
      <c r="M490" s="40"/>
      <c r="N490" s="40"/>
      <c r="O490" s="40"/>
      <c r="P490" s="40"/>
      <c r="Q490" s="40"/>
      <c r="R490" s="40"/>
      <c r="S490" s="40"/>
      <c r="T490" s="40"/>
      <c r="U490" s="40"/>
      <c r="V490" s="40"/>
      <c r="W490" s="40"/>
      <c r="X490" s="40"/>
      <c r="Y490" s="40"/>
      <c r="Z490" s="40"/>
    </row>
    <row r="491" ht="15.75" customHeight="1">
      <c r="A491" s="40"/>
      <c r="B491" s="40"/>
      <c r="C491" s="41"/>
      <c r="D491" s="41"/>
      <c r="E491" s="41"/>
      <c r="F491" s="1"/>
      <c r="G491" s="1"/>
      <c r="H491" s="1"/>
      <c r="I491" s="1"/>
    </row>
    <row r="492" ht="15.75" customHeight="1">
      <c r="A492" s="40"/>
      <c r="B492" s="40"/>
      <c r="C492" s="41"/>
      <c r="D492" s="41"/>
      <c r="E492" s="41"/>
      <c r="F492" s="41"/>
      <c r="G492" s="1"/>
      <c r="H492" s="1"/>
      <c r="I492" s="1"/>
    </row>
    <row r="493" ht="15.75" customHeight="1">
      <c r="A493" s="40"/>
      <c r="B493" s="40"/>
      <c r="C493" s="41"/>
      <c r="D493" s="41"/>
      <c r="E493" s="41"/>
      <c r="F493" s="1"/>
      <c r="G493" s="1"/>
      <c r="H493" s="1"/>
      <c r="I493" s="1"/>
    </row>
    <row r="494" ht="15.75" customHeight="1">
      <c r="A494" s="40"/>
      <c r="B494" s="40"/>
      <c r="C494" s="41"/>
      <c r="D494" s="41"/>
      <c r="E494" s="41"/>
      <c r="F494" s="41"/>
      <c r="G494" s="1"/>
      <c r="H494" s="1"/>
      <c r="I494" s="1"/>
    </row>
    <row r="495" ht="15.75" customHeight="1">
      <c r="A495" s="40"/>
      <c r="B495" s="40"/>
      <c r="C495" s="41"/>
      <c r="D495" s="41"/>
      <c r="E495" s="41"/>
      <c r="F495" s="41"/>
      <c r="G495" s="1"/>
      <c r="H495" s="1"/>
      <c r="I495" s="1"/>
    </row>
    <row r="496" ht="15.75" customHeight="1">
      <c r="A496" s="40"/>
      <c r="B496" s="40"/>
      <c r="C496" s="41"/>
      <c r="D496" s="41"/>
      <c r="E496" s="41"/>
      <c r="F496" s="41"/>
      <c r="G496" s="1"/>
      <c r="H496" s="1"/>
      <c r="I496" s="1"/>
    </row>
    <row r="497" ht="15.75" customHeight="1">
      <c r="A497" s="40"/>
      <c r="B497" s="40"/>
      <c r="C497" s="41"/>
      <c r="D497" s="41"/>
      <c r="E497" s="41"/>
      <c r="F497" s="41"/>
      <c r="G497" s="1"/>
      <c r="H497" s="1"/>
      <c r="I497" s="1"/>
    </row>
    <row r="498" ht="15.75" customHeight="1">
      <c r="A498" s="40"/>
      <c r="B498" s="40"/>
      <c r="C498" s="41"/>
      <c r="D498" s="41"/>
      <c r="E498" s="41"/>
      <c r="F498" s="41"/>
      <c r="G498" s="1"/>
      <c r="H498" s="1"/>
      <c r="I498" s="1"/>
    </row>
    <row r="499" ht="15.75" customHeight="1">
      <c r="A499" s="40"/>
      <c r="B499" s="40"/>
      <c r="C499" s="41"/>
      <c r="D499" s="41"/>
      <c r="E499" s="41"/>
      <c r="F499" s="41"/>
      <c r="G499" s="1"/>
      <c r="H499" s="1"/>
      <c r="I499" s="1"/>
    </row>
    <row r="500" ht="15.75" customHeight="1">
      <c r="A500" s="40"/>
      <c r="B500" s="40"/>
      <c r="C500" s="41"/>
      <c r="D500" s="41"/>
      <c r="E500" s="41"/>
      <c r="F500" s="41"/>
      <c r="G500" s="1"/>
      <c r="H500" s="1"/>
      <c r="I500" s="1"/>
    </row>
    <row r="501" ht="15.75" customHeight="1">
      <c r="A501" s="40"/>
      <c r="B501" s="40"/>
      <c r="C501" s="41"/>
      <c r="D501" s="41"/>
      <c r="E501" s="41"/>
      <c r="F501" s="41"/>
      <c r="G501" s="1"/>
      <c r="H501" s="1"/>
      <c r="I501" s="1"/>
    </row>
    <row r="502" ht="15.75" customHeight="1">
      <c r="A502" s="40"/>
      <c r="B502" s="40"/>
      <c r="C502" s="41"/>
      <c r="D502" s="41"/>
      <c r="E502" s="41"/>
      <c r="F502" s="41"/>
      <c r="G502" s="1"/>
      <c r="H502" s="1"/>
      <c r="I502" s="1"/>
    </row>
    <row r="503" ht="15.75" customHeight="1">
      <c r="A503" s="40"/>
      <c r="B503" s="40"/>
      <c r="C503" s="41"/>
      <c r="D503" s="41"/>
      <c r="E503" s="41"/>
      <c r="F503" s="41"/>
      <c r="G503" s="1"/>
      <c r="H503" s="1"/>
      <c r="I503" s="1"/>
    </row>
    <row r="504" ht="15.75" customHeight="1">
      <c r="A504" s="40"/>
      <c r="B504" s="40"/>
      <c r="C504" s="41"/>
      <c r="D504" s="41"/>
      <c r="E504" s="41"/>
      <c r="F504" s="41"/>
      <c r="G504" s="1"/>
      <c r="H504" s="1"/>
      <c r="I504" s="1"/>
    </row>
    <row r="505" ht="15.75" customHeight="1">
      <c r="A505" s="40"/>
      <c r="B505" s="40"/>
      <c r="C505" s="41"/>
      <c r="D505" s="41"/>
      <c r="E505" s="41"/>
      <c r="F505" s="41"/>
      <c r="G505" s="1"/>
      <c r="H505" s="1"/>
      <c r="I505" s="1"/>
    </row>
    <row r="506" ht="15.75" customHeight="1">
      <c r="A506" s="40"/>
      <c r="B506" s="40"/>
      <c r="C506" s="41"/>
      <c r="D506" s="41"/>
      <c r="E506" s="41"/>
      <c r="F506" s="41"/>
      <c r="G506" s="1"/>
      <c r="H506" s="1"/>
      <c r="I506" s="1"/>
    </row>
    <row r="507" ht="15.75" customHeight="1">
      <c r="A507" s="40"/>
      <c r="B507" s="40"/>
      <c r="C507" s="41"/>
      <c r="D507" s="41"/>
      <c r="E507" s="41"/>
      <c r="F507" s="41"/>
      <c r="G507" s="1"/>
      <c r="H507" s="1"/>
      <c r="I507" s="1"/>
    </row>
    <row r="508" ht="15.75" customHeight="1">
      <c r="A508" s="40"/>
      <c r="B508" s="40"/>
      <c r="C508" s="41"/>
      <c r="D508" s="41"/>
      <c r="E508" s="41"/>
      <c r="F508" s="41"/>
      <c r="G508" s="1"/>
      <c r="H508" s="1"/>
      <c r="I508" s="1"/>
    </row>
    <row r="509" ht="15.75" customHeight="1">
      <c r="A509" s="40"/>
      <c r="B509" s="40"/>
      <c r="C509" s="41"/>
      <c r="D509" s="41"/>
      <c r="E509" s="41"/>
      <c r="F509" s="41"/>
      <c r="G509" s="1"/>
      <c r="H509" s="1"/>
      <c r="I509" s="1"/>
    </row>
    <row r="510" ht="15.75" customHeight="1">
      <c r="A510" s="40"/>
      <c r="B510" s="40"/>
      <c r="C510" s="41"/>
      <c r="D510" s="41"/>
      <c r="E510" s="41"/>
      <c r="F510" s="41"/>
      <c r="G510" s="1"/>
      <c r="H510" s="1"/>
      <c r="I510" s="1"/>
    </row>
    <row r="511" ht="15.75" customHeight="1">
      <c r="A511" s="40"/>
      <c r="B511" s="40"/>
      <c r="C511" s="41"/>
      <c r="D511" s="41"/>
      <c r="E511" s="41"/>
      <c r="F511" s="41"/>
      <c r="G511" s="1"/>
      <c r="H511" s="1"/>
      <c r="I511" s="1"/>
    </row>
    <row r="512" ht="15.75" customHeight="1">
      <c r="A512" s="40"/>
      <c r="B512" s="40"/>
      <c r="C512" s="41"/>
      <c r="D512" s="41"/>
      <c r="E512" s="41"/>
      <c r="F512" s="41"/>
      <c r="G512" s="1"/>
      <c r="H512" s="1"/>
      <c r="I512" s="1"/>
    </row>
    <row r="513" ht="15.75" customHeight="1">
      <c r="A513" s="40"/>
      <c r="B513" s="40"/>
      <c r="C513" s="41"/>
      <c r="D513" s="41"/>
      <c r="E513" s="41"/>
      <c r="F513" s="41"/>
      <c r="G513" s="1"/>
      <c r="H513" s="1"/>
      <c r="I513" s="1"/>
    </row>
    <row r="514" ht="15.75" customHeight="1">
      <c r="A514" s="40"/>
      <c r="B514" s="40"/>
      <c r="C514" s="41"/>
      <c r="D514" s="41"/>
      <c r="E514" s="41"/>
      <c r="F514" s="41"/>
      <c r="G514" s="1"/>
      <c r="H514" s="1"/>
      <c r="I514" s="1"/>
    </row>
    <row r="515" ht="15.75" customHeight="1">
      <c r="A515" s="40"/>
      <c r="B515" s="40"/>
      <c r="C515" s="41"/>
      <c r="D515" s="41"/>
      <c r="E515" s="41"/>
      <c r="F515" s="41"/>
      <c r="G515" s="1"/>
      <c r="H515" s="1"/>
      <c r="I515" s="1"/>
    </row>
    <row r="516" ht="15.75" customHeight="1">
      <c r="A516" s="40"/>
      <c r="B516" s="40"/>
      <c r="C516" s="41"/>
      <c r="D516" s="41"/>
      <c r="E516" s="41"/>
      <c r="F516" s="41"/>
      <c r="G516" s="1"/>
      <c r="H516" s="1"/>
      <c r="I516" s="1"/>
    </row>
    <row r="517" ht="15.75" customHeight="1">
      <c r="A517" s="40"/>
      <c r="B517" s="40"/>
      <c r="C517" s="41"/>
      <c r="D517" s="41"/>
      <c r="E517" s="41"/>
      <c r="F517" s="41"/>
      <c r="G517" s="1"/>
      <c r="H517" s="1"/>
      <c r="I517" s="1"/>
    </row>
    <row r="518" ht="15.75" customHeight="1">
      <c r="A518" s="40"/>
      <c r="B518" s="40"/>
      <c r="C518" s="41"/>
      <c r="D518" s="41"/>
      <c r="E518" s="41"/>
      <c r="F518" s="41"/>
      <c r="G518" s="1"/>
      <c r="H518" s="1"/>
      <c r="I518" s="1"/>
    </row>
    <row r="519" ht="15.75" customHeight="1">
      <c r="A519" s="40"/>
      <c r="B519" s="40"/>
      <c r="C519" s="41"/>
      <c r="D519" s="41"/>
      <c r="E519" s="41"/>
      <c r="F519" s="41"/>
      <c r="G519" s="1"/>
      <c r="H519" s="1"/>
      <c r="I519" s="1"/>
    </row>
    <row r="520" ht="15.75" customHeight="1">
      <c r="A520" s="40"/>
      <c r="B520" s="40"/>
      <c r="C520" s="41"/>
      <c r="D520" s="41"/>
      <c r="E520" s="41"/>
      <c r="F520" s="41"/>
      <c r="G520" s="1"/>
      <c r="H520" s="1"/>
      <c r="I520" s="1"/>
    </row>
    <row r="521" ht="15.75" customHeight="1">
      <c r="A521" s="40"/>
      <c r="B521" s="40"/>
      <c r="C521" s="41"/>
      <c r="D521" s="41"/>
      <c r="E521" s="41"/>
      <c r="F521" s="41"/>
      <c r="G521" s="1"/>
      <c r="H521" s="1"/>
      <c r="I521" s="1"/>
    </row>
    <row r="522" ht="15.75" customHeight="1">
      <c r="A522" s="40"/>
      <c r="B522" s="40"/>
      <c r="C522" s="41"/>
      <c r="D522" s="41"/>
      <c r="E522" s="41"/>
      <c r="F522" s="41"/>
      <c r="G522" s="1"/>
      <c r="H522" s="1"/>
      <c r="I522" s="1"/>
    </row>
    <row r="523" ht="15.75" customHeight="1">
      <c r="A523" s="40"/>
      <c r="B523" s="40"/>
      <c r="C523" s="41"/>
      <c r="D523" s="41"/>
      <c r="E523" s="41"/>
      <c r="F523" s="41"/>
      <c r="G523" s="1"/>
      <c r="H523" s="1"/>
      <c r="I523" s="1"/>
    </row>
    <row r="524" ht="15.75" customHeight="1">
      <c r="A524" s="40"/>
      <c r="B524" s="40"/>
      <c r="C524" s="41"/>
      <c r="D524" s="41"/>
      <c r="E524" s="41"/>
      <c r="F524" s="41"/>
      <c r="G524" s="1"/>
      <c r="H524" s="1"/>
      <c r="I524" s="1"/>
    </row>
    <row r="525" ht="15.75" customHeight="1">
      <c r="A525" s="40"/>
      <c r="B525" s="40"/>
      <c r="C525" s="41"/>
      <c r="D525" s="41"/>
      <c r="E525" s="41"/>
      <c r="F525" s="41"/>
      <c r="G525" s="1"/>
      <c r="H525" s="1"/>
      <c r="I525" s="1"/>
    </row>
    <row r="526" ht="15.75" customHeight="1">
      <c r="A526" s="40"/>
      <c r="B526" s="40"/>
      <c r="C526" s="41"/>
      <c r="D526" s="41"/>
      <c r="E526" s="41"/>
      <c r="F526" s="41"/>
      <c r="G526" s="1"/>
      <c r="H526" s="1"/>
      <c r="I526" s="1"/>
    </row>
    <row r="527" ht="15.75" customHeight="1">
      <c r="A527" s="40"/>
      <c r="B527" s="40"/>
      <c r="C527" s="41"/>
      <c r="D527" s="41"/>
      <c r="E527" s="41"/>
      <c r="F527" s="41"/>
      <c r="G527" s="1"/>
      <c r="H527" s="1"/>
      <c r="I527" s="1"/>
    </row>
    <row r="528" ht="15.75" customHeight="1">
      <c r="A528" s="40"/>
      <c r="B528" s="40"/>
      <c r="C528" s="41"/>
      <c r="D528" s="41"/>
      <c r="E528" s="41"/>
      <c r="F528" s="41"/>
      <c r="G528" s="1"/>
      <c r="H528" s="1"/>
      <c r="I528" s="1"/>
    </row>
    <row r="529" ht="15.75" customHeight="1">
      <c r="A529" s="40"/>
      <c r="B529" s="40"/>
      <c r="C529" s="41"/>
      <c r="D529" s="41"/>
      <c r="E529" s="41"/>
      <c r="F529" s="41"/>
      <c r="G529" s="1"/>
      <c r="H529" s="1"/>
      <c r="I529" s="1"/>
    </row>
    <row r="530" ht="15.75" customHeight="1">
      <c r="A530" s="40"/>
      <c r="B530" s="40"/>
      <c r="C530" s="41"/>
      <c r="D530" s="41"/>
      <c r="E530" s="41"/>
      <c r="F530" s="41"/>
      <c r="G530" s="1"/>
      <c r="H530" s="1"/>
      <c r="I530" s="1"/>
    </row>
    <row r="531" ht="15.75" customHeight="1">
      <c r="A531" s="40"/>
      <c r="B531" s="40"/>
      <c r="C531" s="41"/>
      <c r="D531" s="41"/>
      <c r="E531" s="41"/>
      <c r="F531" s="41"/>
      <c r="G531" s="1"/>
      <c r="H531" s="1"/>
      <c r="I531" s="1"/>
    </row>
    <row r="532" ht="15.75" customHeight="1">
      <c r="A532" s="40"/>
      <c r="B532" s="40"/>
      <c r="C532" s="41"/>
      <c r="D532" s="41"/>
      <c r="E532" s="41"/>
      <c r="F532" s="41"/>
      <c r="G532" s="1"/>
      <c r="H532" s="1"/>
      <c r="I532" s="1"/>
    </row>
    <row r="533" ht="15.75" customHeight="1">
      <c r="A533" s="40"/>
      <c r="B533" s="40"/>
      <c r="C533" s="41"/>
      <c r="D533" s="41"/>
      <c r="E533" s="41"/>
      <c r="F533" s="41"/>
      <c r="G533" s="1"/>
      <c r="H533" s="1"/>
      <c r="I533" s="1"/>
    </row>
    <row r="534" ht="15.75" customHeight="1">
      <c r="A534" s="40"/>
      <c r="B534" s="40"/>
      <c r="C534" s="41"/>
      <c r="D534" s="41"/>
      <c r="E534" s="41"/>
      <c r="F534" s="41"/>
      <c r="G534" s="1"/>
      <c r="H534" s="1"/>
      <c r="I534" s="1"/>
    </row>
    <row r="535" ht="15.75" customHeight="1">
      <c r="A535" s="40"/>
      <c r="B535" s="40"/>
      <c r="C535" s="41"/>
      <c r="D535" s="41"/>
      <c r="E535" s="41"/>
      <c r="F535" s="41"/>
      <c r="G535" s="1"/>
      <c r="H535" s="1"/>
      <c r="I535" s="1"/>
    </row>
    <row r="536" ht="15.75" customHeight="1">
      <c r="A536" s="40"/>
      <c r="B536" s="40"/>
      <c r="C536" s="41"/>
      <c r="D536" s="41"/>
      <c r="E536" s="41"/>
      <c r="F536" s="41"/>
      <c r="G536" s="1"/>
      <c r="H536" s="1"/>
      <c r="I536" s="1"/>
    </row>
    <row r="537" ht="15.75" customHeight="1">
      <c r="A537" s="40"/>
      <c r="B537" s="40"/>
      <c r="C537" s="41"/>
      <c r="D537" s="41"/>
      <c r="E537" s="41"/>
      <c r="F537" s="41"/>
      <c r="G537" s="1"/>
      <c r="H537" s="1"/>
      <c r="I537" s="1"/>
    </row>
    <row r="538" ht="15.75" customHeight="1">
      <c r="A538" s="40"/>
      <c r="B538" s="40"/>
      <c r="C538" s="41"/>
      <c r="D538" s="41"/>
      <c r="E538" s="41"/>
      <c r="F538" s="41"/>
      <c r="G538" s="1"/>
      <c r="H538" s="1"/>
      <c r="I538" s="1"/>
    </row>
    <row r="539" ht="15.75" customHeight="1">
      <c r="A539" s="40"/>
      <c r="B539" s="40"/>
      <c r="C539" s="41"/>
      <c r="D539" s="41"/>
      <c r="E539" s="41"/>
      <c r="F539" s="41"/>
      <c r="G539" s="1"/>
      <c r="H539" s="1"/>
      <c r="I539" s="1"/>
    </row>
    <row r="540" ht="15.75" customHeight="1">
      <c r="A540" s="40"/>
      <c r="B540" s="40"/>
      <c r="C540" s="41"/>
      <c r="D540" s="41"/>
      <c r="E540" s="41"/>
      <c r="F540" s="41"/>
      <c r="G540" s="1"/>
      <c r="H540" s="1"/>
      <c r="I540" s="1"/>
    </row>
    <row r="541" ht="15.75" customHeight="1">
      <c r="A541" s="40"/>
      <c r="B541" s="40"/>
      <c r="C541" s="41"/>
      <c r="D541" s="41"/>
      <c r="E541" s="41"/>
      <c r="F541" s="41"/>
      <c r="G541" s="1"/>
      <c r="H541" s="1"/>
      <c r="I541" s="1"/>
    </row>
    <row r="542" ht="15.75" customHeight="1">
      <c r="A542" s="40"/>
      <c r="B542" s="40"/>
      <c r="C542" s="41"/>
      <c r="D542" s="41"/>
      <c r="E542" s="41"/>
      <c r="F542" s="41"/>
      <c r="G542" s="1"/>
      <c r="H542" s="1"/>
      <c r="I542" s="1"/>
    </row>
    <row r="543" ht="15.75" customHeight="1">
      <c r="A543" s="40"/>
      <c r="B543" s="40"/>
      <c r="C543" s="41"/>
      <c r="D543" s="41"/>
      <c r="E543" s="41"/>
      <c r="F543" s="41"/>
      <c r="G543" s="1"/>
      <c r="H543" s="1"/>
      <c r="I543" s="1"/>
    </row>
    <row r="544" ht="15.75" customHeight="1">
      <c r="A544" s="40"/>
      <c r="B544" s="40"/>
      <c r="C544" s="41"/>
      <c r="D544" s="41"/>
      <c r="E544" s="41"/>
      <c r="F544" s="41"/>
      <c r="G544" s="1"/>
      <c r="H544" s="1"/>
      <c r="I544" s="1"/>
    </row>
    <row r="545" ht="15.75" customHeight="1">
      <c r="A545" s="40"/>
      <c r="B545" s="40"/>
      <c r="C545" s="41"/>
      <c r="D545" s="41"/>
      <c r="E545" s="41"/>
      <c r="F545" s="41"/>
      <c r="G545" s="1"/>
      <c r="H545" s="1"/>
      <c r="I545" s="1"/>
    </row>
    <row r="546" ht="15.75" customHeight="1">
      <c r="A546" s="40"/>
      <c r="B546" s="40"/>
      <c r="C546" s="41"/>
      <c r="D546" s="41"/>
      <c r="E546" s="41"/>
      <c r="F546" s="41"/>
      <c r="G546" s="1"/>
      <c r="H546" s="1"/>
      <c r="I546" s="1"/>
    </row>
    <row r="547" ht="15.75" customHeight="1">
      <c r="A547" s="40"/>
      <c r="B547" s="40"/>
      <c r="C547" s="41"/>
      <c r="D547" s="41"/>
      <c r="E547" s="41"/>
      <c r="F547" s="41"/>
      <c r="G547" s="1"/>
      <c r="H547" s="1"/>
      <c r="I547" s="1"/>
    </row>
    <row r="548" ht="15.75" customHeight="1">
      <c r="A548" s="40"/>
      <c r="B548" s="40"/>
      <c r="C548" s="41"/>
      <c r="D548" s="41"/>
      <c r="E548" s="41"/>
      <c r="F548" s="41"/>
      <c r="G548" s="1"/>
      <c r="H548" s="1"/>
      <c r="I548" s="1"/>
    </row>
    <row r="549" ht="15.75" customHeight="1">
      <c r="A549" s="40"/>
      <c r="B549" s="40"/>
      <c r="C549" s="41"/>
      <c r="D549" s="41"/>
      <c r="E549" s="41"/>
      <c r="F549" s="41"/>
      <c r="G549" s="1"/>
      <c r="H549" s="1"/>
      <c r="I549" s="1"/>
    </row>
    <row r="550" ht="15.75" customHeight="1">
      <c r="A550" s="40"/>
      <c r="B550" s="40"/>
      <c r="C550" s="41"/>
      <c r="D550" s="41"/>
      <c r="E550" s="41"/>
      <c r="F550" s="41"/>
      <c r="G550" s="1"/>
      <c r="H550" s="1"/>
      <c r="I550" s="1"/>
    </row>
    <row r="551" ht="15.75" customHeight="1">
      <c r="A551" s="40"/>
      <c r="B551" s="40"/>
      <c r="C551" s="41"/>
      <c r="D551" s="41"/>
      <c r="E551" s="41"/>
      <c r="F551" s="41"/>
      <c r="G551" s="1"/>
      <c r="H551" s="1"/>
      <c r="I551" s="1"/>
    </row>
    <row r="552" ht="15.75" customHeight="1">
      <c r="A552" s="40"/>
      <c r="B552" s="40"/>
      <c r="C552" s="41"/>
      <c r="D552" s="41"/>
      <c r="E552" s="41"/>
      <c r="F552" s="41"/>
      <c r="G552" s="1"/>
      <c r="H552" s="1"/>
      <c r="I552" s="1"/>
    </row>
    <row r="553" ht="15.75" customHeight="1">
      <c r="A553" s="40"/>
      <c r="B553" s="40"/>
      <c r="C553" s="41"/>
      <c r="D553" s="41"/>
      <c r="E553" s="41"/>
      <c r="F553" s="41"/>
      <c r="G553" s="1"/>
      <c r="H553" s="1"/>
      <c r="I553" s="1"/>
    </row>
    <row r="554" ht="15.75" customHeight="1">
      <c r="A554" s="40"/>
      <c r="B554" s="40"/>
      <c r="C554" s="41"/>
      <c r="D554" s="41"/>
      <c r="E554" s="41"/>
      <c r="F554" s="41"/>
      <c r="G554" s="1"/>
      <c r="H554" s="1"/>
      <c r="I554" s="1"/>
    </row>
    <row r="555" ht="15.75" customHeight="1">
      <c r="A555" s="40"/>
      <c r="B555" s="40"/>
      <c r="C555" s="41"/>
      <c r="D555" s="41"/>
      <c r="E555" s="41"/>
      <c r="F555" s="41"/>
      <c r="G555" s="1"/>
      <c r="H555" s="1"/>
      <c r="I555" s="1"/>
    </row>
    <row r="556" ht="15.75" customHeight="1">
      <c r="A556" s="40"/>
      <c r="B556" s="40"/>
      <c r="C556" s="41"/>
      <c r="D556" s="41"/>
      <c r="E556" s="41"/>
      <c r="F556" s="41"/>
      <c r="G556" s="1"/>
      <c r="H556" s="1"/>
      <c r="I556" s="1"/>
    </row>
    <row r="557" ht="15.75" customHeight="1">
      <c r="A557" s="40"/>
      <c r="B557" s="40"/>
      <c r="C557" s="41"/>
      <c r="D557" s="41"/>
      <c r="E557" s="41"/>
      <c r="F557" s="41"/>
      <c r="G557" s="1"/>
      <c r="H557" s="1"/>
      <c r="I557" s="1"/>
    </row>
    <row r="558" ht="15.75" customHeight="1">
      <c r="A558" s="40"/>
      <c r="B558" s="40"/>
      <c r="C558" s="41"/>
      <c r="D558" s="41"/>
      <c r="E558" s="41"/>
      <c r="F558" s="41"/>
      <c r="G558" s="1"/>
      <c r="H558" s="1"/>
      <c r="I558" s="1"/>
    </row>
    <row r="559" ht="15.75" customHeight="1">
      <c r="A559" s="40"/>
      <c r="B559" s="40"/>
      <c r="C559" s="41"/>
      <c r="D559" s="41"/>
      <c r="E559" s="41"/>
      <c r="F559" s="41"/>
      <c r="G559" s="1"/>
      <c r="H559" s="1"/>
      <c r="I559" s="1"/>
    </row>
    <row r="560" ht="15.75" customHeight="1">
      <c r="A560" s="40"/>
      <c r="B560" s="40"/>
      <c r="C560" s="41"/>
      <c r="D560" s="41"/>
      <c r="E560" s="41"/>
      <c r="F560" s="41"/>
      <c r="G560" s="1"/>
      <c r="H560" s="1"/>
      <c r="I560" s="1"/>
    </row>
    <row r="561" ht="15.75" customHeight="1">
      <c r="A561" s="40"/>
      <c r="B561" s="40"/>
      <c r="C561" s="41"/>
      <c r="D561" s="41"/>
      <c r="E561" s="41"/>
      <c r="F561" s="41"/>
      <c r="G561" s="1"/>
      <c r="H561" s="1"/>
      <c r="I561" s="1"/>
    </row>
    <row r="562" ht="15.75" customHeight="1">
      <c r="A562" s="40"/>
      <c r="B562" s="40"/>
      <c r="C562" s="41"/>
      <c r="D562" s="41"/>
      <c r="E562" s="41"/>
      <c r="F562" s="41"/>
      <c r="G562" s="1"/>
      <c r="H562" s="1"/>
      <c r="I562" s="1"/>
    </row>
    <row r="563" ht="15.75" customHeight="1">
      <c r="A563" s="40"/>
      <c r="B563" s="40"/>
      <c r="C563" s="41"/>
      <c r="D563" s="41"/>
      <c r="E563" s="41"/>
      <c r="F563" s="41"/>
      <c r="G563" s="1"/>
      <c r="H563" s="1"/>
      <c r="I563" s="1"/>
    </row>
    <row r="564" ht="15.75" customHeight="1">
      <c r="A564" s="40"/>
      <c r="B564" s="40"/>
      <c r="C564" s="41"/>
      <c r="D564" s="41"/>
      <c r="E564" s="41"/>
      <c r="F564" s="41"/>
      <c r="G564" s="1"/>
      <c r="H564" s="1"/>
      <c r="I564" s="1"/>
    </row>
    <row r="565" ht="15.75" customHeight="1">
      <c r="A565" s="40"/>
      <c r="B565" s="40"/>
      <c r="C565" s="41"/>
      <c r="D565" s="41"/>
      <c r="E565" s="41"/>
      <c r="F565" s="41"/>
      <c r="G565" s="1"/>
      <c r="H565" s="1"/>
      <c r="I565" s="1"/>
    </row>
    <row r="566" ht="15.75" customHeight="1">
      <c r="A566" s="40"/>
      <c r="B566" s="40"/>
      <c r="C566" s="41"/>
      <c r="D566" s="41"/>
      <c r="E566" s="41"/>
      <c r="F566" s="41"/>
      <c r="G566" s="1"/>
      <c r="H566" s="1"/>
      <c r="I566" s="1"/>
    </row>
    <row r="567" ht="15.75" customHeight="1">
      <c r="A567" s="40"/>
      <c r="B567" s="40"/>
      <c r="C567" s="41"/>
      <c r="D567" s="41"/>
      <c r="E567" s="41"/>
      <c r="F567" s="41"/>
      <c r="G567" s="1"/>
      <c r="H567" s="1"/>
      <c r="I567" s="1"/>
    </row>
    <row r="568" ht="15.75" customHeight="1">
      <c r="A568" s="40"/>
      <c r="B568" s="40"/>
      <c r="C568" s="41"/>
      <c r="D568" s="41"/>
      <c r="E568" s="41"/>
      <c r="F568" s="41"/>
      <c r="G568" s="1"/>
      <c r="H568" s="1"/>
      <c r="I568" s="1"/>
    </row>
    <row r="569" ht="15.75" customHeight="1">
      <c r="A569" s="40"/>
      <c r="B569" s="40"/>
      <c r="C569" s="41"/>
      <c r="D569" s="41"/>
      <c r="E569" s="41"/>
      <c r="F569" s="41"/>
      <c r="G569" s="1"/>
      <c r="H569" s="1"/>
      <c r="I569" s="1"/>
    </row>
    <row r="570" ht="15.75" customHeight="1">
      <c r="A570" s="40"/>
      <c r="B570" s="40"/>
      <c r="C570" s="41"/>
      <c r="D570" s="41"/>
      <c r="E570" s="41"/>
      <c r="F570" s="41"/>
      <c r="G570" s="1"/>
      <c r="H570" s="1"/>
      <c r="I570" s="1"/>
    </row>
    <row r="571" ht="15.75" customHeight="1">
      <c r="A571" s="40"/>
      <c r="B571" s="40"/>
      <c r="C571" s="41"/>
      <c r="D571" s="41"/>
      <c r="E571" s="41"/>
      <c r="F571" s="41"/>
      <c r="G571" s="1"/>
      <c r="H571" s="1"/>
      <c r="I571" s="1"/>
    </row>
    <row r="572" ht="15.75" customHeight="1">
      <c r="A572" s="40"/>
      <c r="B572" s="40"/>
      <c r="C572" s="41"/>
      <c r="D572" s="41"/>
      <c r="E572" s="41"/>
      <c r="F572" s="41"/>
      <c r="G572" s="1"/>
      <c r="H572" s="1"/>
      <c r="I572" s="1"/>
    </row>
    <row r="573" ht="15.75" customHeight="1">
      <c r="A573" s="40"/>
      <c r="B573" s="40"/>
      <c r="C573" s="41"/>
      <c r="D573" s="41"/>
      <c r="E573" s="41"/>
      <c r="F573" s="41"/>
      <c r="G573" s="1"/>
      <c r="H573" s="1"/>
      <c r="I573" s="1"/>
    </row>
    <row r="574" ht="15.75" customHeight="1">
      <c r="A574" s="40"/>
      <c r="B574" s="40"/>
      <c r="C574" s="41"/>
      <c r="D574" s="41"/>
      <c r="E574" s="41"/>
      <c r="F574" s="41"/>
      <c r="G574" s="1"/>
      <c r="H574" s="1"/>
      <c r="I574" s="1"/>
    </row>
    <row r="575" ht="15.75" customHeight="1">
      <c r="A575" s="40"/>
      <c r="B575" s="40"/>
      <c r="C575" s="41"/>
      <c r="D575" s="41"/>
      <c r="E575" s="41"/>
      <c r="F575" s="41"/>
      <c r="G575" s="1"/>
      <c r="H575" s="1"/>
      <c r="I575" s="1"/>
    </row>
    <row r="576" ht="15.75" customHeight="1">
      <c r="A576" s="40"/>
      <c r="B576" s="40"/>
      <c r="C576" s="41"/>
      <c r="D576" s="41"/>
      <c r="E576" s="41"/>
      <c r="F576" s="41"/>
      <c r="G576" s="1"/>
      <c r="H576" s="1"/>
      <c r="I576" s="1"/>
    </row>
    <row r="577" ht="15.75" customHeight="1">
      <c r="A577" s="40"/>
      <c r="B577" s="40"/>
      <c r="C577" s="41"/>
      <c r="D577" s="41"/>
      <c r="E577" s="41"/>
      <c r="F577" s="41"/>
      <c r="G577" s="1"/>
      <c r="H577" s="1"/>
      <c r="I577" s="1"/>
    </row>
    <row r="578" ht="15.75" customHeight="1">
      <c r="A578" s="40"/>
      <c r="B578" s="40"/>
      <c r="C578" s="41"/>
      <c r="D578" s="41"/>
      <c r="E578" s="41"/>
      <c r="F578" s="41"/>
      <c r="G578" s="1"/>
      <c r="H578" s="1"/>
      <c r="I578" s="1"/>
    </row>
    <row r="579" ht="15.75" customHeight="1">
      <c r="A579" s="40"/>
      <c r="B579" s="40"/>
      <c r="C579" s="41"/>
      <c r="D579" s="41"/>
      <c r="E579" s="41"/>
      <c r="F579" s="41"/>
      <c r="G579" s="1"/>
      <c r="H579" s="1"/>
      <c r="I579" s="1"/>
    </row>
    <row r="580" ht="15.75" customHeight="1">
      <c r="A580" s="40"/>
      <c r="B580" s="40"/>
      <c r="C580" s="41"/>
      <c r="D580" s="41"/>
      <c r="E580" s="41"/>
      <c r="F580" s="41"/>
      <c r="G580" s="1"/>
      <c r="H580" s="1"/>
      <c r="I580" s="1"/>
    </row>
    <row r="581" ht="15.75" customHeight="1">
      <c r="A581" s="40"/>
      <c r="B581" s="40"/>
      <c r="C581" s="41"/>
      <c r="D581" s="41"/>
      <c r="E581" s="41"/>
      <c r="F581" s="41"/>
      <c r="G581" s="1"/>
      <c r="H581" s="1"/>
      <c r="I581" s="1"/>
    </row>
    <row r="582" ht="15.75" customHeight="1">
      <c r="A582" s="40"/>
      <c r="B582" s="40"/>
      <c r="C582" s="41"/>
      <c r="D582" s="41"/>
      <c r="E582" s="41"/>
      <c r="F582" s="41"/>
      <c r="G582" s="1"/>
      <c r="H582" s="1"/>
      <c r="I582" s="1"/>
    </row>
    <row r="583" ht="15.75" customHeight="1">
      <c r="A583" s="40"/>
      <c r="B583" s="40"/>
      <c r="C583" s="41"/>
      <c r="D583" s="41"/>
      <c r="E583" s="41"/>
      <c r="F583" s="41"/>
      <c r="G583" s="1"/>
      <c r="H583" s="1"/>
      <c r="I583" s="1"/>
    </row>
    <row r="584" ht="15.75" customHeight="1">
      <c r="A584" s="40"/>
      <c r="B584" s="40"/>
      <c r="C584" s="41"/>
      <c r="D584" s="41"/>
      <c r="E584" s="41"/>
      <c r="F584" s="41"/>
      <c r="G584" s="1"/>
      <c r="H584" s="1"/>
      <c r="I584" s="1"/>
    </row>
    <row r="585" ht="15.75" customHeight="1">
      <c r="A585" s="40"/>
      <c r="B585" s="40"/>
      <c r="C585" s="41"/>
      <c r="D585" s="41"/>
      <c r="E585" s="41"/>
      <c r="F585" s="41"/>
      <c r="G585" s="1"/>
      <c r="H585" s="1"/>
      <c r="I585" s="1"/>
    </row>
    <row r="586" ht="15.75" customHeight="1">
      <c r="A586" s="40"/>
      <c r="B586" s="40"/>
      <c r="C586" s="41"/>
      <c r="D586" s="41"/>
      <c r="E586" s="41"/>
      <c r="F586" s="41"/>
      <c r="G586" s="1"/>
      <c r="H586" s="1"/>
      <c r="I586" s="1"/>
    </row>
    <row r="587" ht="15.75" customHeight="1">
      <c r="A587" s="40"/>
      <c r="B587" s="40"/>
      <c r="C587" s="41"/>
      <c r="D587" s="41"/>
      <c r="E587" s="41"/>
      <c r="F587" s="41"/>
      <c r="G587" s="1"/>
      <c r="H587" s="1"/>
      <c r="I587" s="1"/>
    </row>
    <row r="588" ht="15.75" customHeight="1">
      <c r="A588" s="40"/>
      <c r="B588" s="40"/>
      <c r="C588" s="41"/>
      <c r="D588" s="41"/>
      <c r="E588" s="41"/>
      <c r="F588" s="41"/>
      <c r="G588" s="1"/>
      <c r="H588" s="1"/>
      <c r="I588" s="1"/>
    </row>
    <row r="589" ht="15.75" customHeight="1">
      <c r="A589" s="40"/>
      <c r="B589" s="40"/>
      <c r="C589" s="41"/>
      <c r="D589" s="41"/>
      <c r="E589" s="41"/>
      <c r="F589" s="41"/>
      <c r="G589" s="1"/>
      <c r="H589" s="1"/>
      <c r="I589" s="1"/>
    </row>
    <row r="590" ht="15.75" customHeight="1">
      <c r="A590" s="40"/>
      <c r="B590" s="40"/>
      <c r="C590" s="41"/>
      <c r="D590" s="41"/>
      <c r="E590" s="41"/>
      <c r="F590" s="41"/>
      <c r="G590" s="1"/>
      <c r="H590" s="1"/>
      <c r="I590" s="1"/>
    </row>
    <row r="591" ht="15.75" customHeight="1">
      <c r="A591" s="40"/>
      <c r="B591" s="40"/>
      <c r="C591" s="41"/>
      <c r="D591" s="41"/>
      <c r="E591" s="41"/>
      <c r="F591" s="41"/>
      <c r="G591" s="1"/>
      <c r="H591" s="1"/>
      <c r="I591" s="1"/>
    </row>
    <row r="592" ht="15.75" customHeight="1">
      <c r="A592" s="40"/>
      <c r="B592" s="40"/>
      <c r="C592" s="41"/>
      <c r="D592" s="41"/>
      <c r="E592" s="41"/>
      <c r="F592" s="41"/>
      <c r="G592" s="1"/>
      <c r="H592" s="1"/>
      <c r="I592" s="1"/>
    </row>
    <row r="593" ht="15.75" customHeight="1">
      <c r="A593" s="40"/>
      <c r="B593" s="40"/>
      <c r="C593" s="41"/>
      <c r="D593" s="41"/>
      <c r="E593" s="41"/>
      <c r="F593" s="41"/>
      <c r="G593" s="1"/>
      <c r="H593" s="1"/>
      <c r="I593" s="1"/>
    </row>
    <row r="594" ht="15.75" customHeight="1">
      <c r="A594" s="40"/>
      <c r="B594" s="40"/>
      <c r="C594" s="41"/>
      <c r="D594" s="41"/>
      <c r="E594" s="41"/>
      <c r="F594" s="41"/>
      <c r="G594" s="1"/>
      <c r="H594" s="1"/>
      <c r="I594" s="1"/>
    </row>
    <row r="595" ht="15.75" customHeight="1">
      <c r="A595" s="40"/>
      <c r="B595" s="40"/>
      <c r="C595" s="41"/>
      <c r="D595" s="41"/>
      <c r="E595" s="41"/>
      <c r="F595" s="41"/>
      <c r="G595" s="1"/>
      <c r="H595" s="1"/>
      <c r="I595" s="1"/>
    </row>
    <row r="596" ht="15.75" customHeight="1">
      <c r="A596" s="40"/>
      <c r="B596" s="40"/>
      <c r="C596" s="41"/>
      <c r="D596" s="41"/>
      <c r="E596" s="41"/>
      <c r="F596" s="41"/>
      <c r="G596" s="1"/>
      <c r="H596" s="1"/>
      <c r="I596" s="1"/>
    </row>
    <row r="597" ht="15.75" customHeight="1">
      <c r="A597" s="40"/>
      <c r="B597" s="40"/>
      <c r="C597" s="41"/>
      <c r="D597" s="41"/>
      <c r="E597" s="41"/>
      <c r="F597" s="41"/>
      <c r="G597" s="1"/>
      <c r="H597" s="1"/>
      <c r="I597" s="1"/>
    </row>
    <row r="598" ht="15.75" customHeight="1">
      <c r="A598" s="40"/>
      <c r="B598" s="40"/>
      <c r="C598" s="41"/>
      <c r="D598" s="41"/>
      <c r="E598" s="41"/>
      <c r="F598" s="41"/>
      <c r="G598" s="1"/>
      <c r="H598" s="1"/>
      <c r="I598" s="1"/>
    </row>
    <row r="599" ht="15.75" customHeight="1">
      <c r="A599" s="40"/>
      <c r="B599" s="40"/>
      <c r="C599" s="41"/>
      <c r="D599" s="41"/>
      <c r="E599" s="41"/>
      <c r="F599" s="41"/>
      <c r="G599" s="1"/>
      <c r="H599" s="1"/>
      <c r="I599" s="1"/>
    </row>
    <row r="600" ht="15.75" customHeight="1">
      <c r="A600" s="40"/>
      <c r="B600" s="40"/>
      <c r="C600" s="41"/>
      <c r="D600" s="41"/>
      <c r="E600" s="41"/>
      <c r="F600" s="41"/>
      <c r="G600" s="1"/>
      <c r="H600" s="1"/>
      <c r="I600" s="1"/>
    </row>
    <row r="601" ht="15.75" customHeight="1">
      <c r="A601" s="40"/>
      <c r="B601" s="40"/>
      <c r="C601" s="41"/>
      <c r="D601" s="41"/>
      <c r="E601" s="41"/>
      <c r="F601" s="41"/>
      <c r="G601" s="1"/>
      <c r="H601" s="1"/>
      <c r="I601" s="1"/>
    </row>
    <row r="602" ht="15.75" customHeight="1">
      <c r="A602" s="40"/>
      <c r="B602" s="40"/>
      <c r="C602" s="41"/>
      <c r="D602" s="41"/>
      <c r="E602" s="41"/>
      <c r="F602" s="41"/>
      <c r="G602" s="1"/>
      <c r="H602" s="1"/>
      <c r="I602" s="1"/>
    </row>
    <row r="603" ht="15.75" customHeight="1">
      <c r="A603" s="40"/>
      <c r="B603" s="40"/>
      <c r="C603" s="41"/>
      <c r="D603" s="41"/>
      <c r="E603" s="41"/>
      <c r="F603" s="41"/>
      <c r="G603" s="1"/>
      <c r="H603" s="1"/>
      <c r="I603" s="1"/>
    </row>
    <row r="604" ht="15.75" customHeight="1">
      <c r="A604" s="40"/>
      <c r="B604" s="40"/>
      <c r="C604" s="41"/>
      <c r="D604" s="41"/>
      <c r="E604" s="41"/>
      <c r="F604" s="41"/>
      <c r="G604" s="1"/>
      <c r="H604" s="1"/>
      <c r="I604" s="1"/>
    </row>
    <row r="605" ht="15.75" customHeight="1">
      <c r="A605" s="40"/>
      <c r="B605" s="40"/>
      <c r="C605" s="41"/>
      <c r="D605" s="41"/>
      <c r="E605" s="41"/>
      <c r="F605" s="41"/>
      <c r="G605" s="1"/>
      <c r="H605" s="1"/>
      <c r="I605" s="1"/>
    </row>
    <row r="606" ht="15.75" customHeight="1">
      <c r="A606" s="40"/>
      <c r="B606" s="40"/>
      <c r="C606" s="41"/>
      <c r="D606" s="41"/>
      <c r="E606" s="41"/>
      <c r="F606" s="41"/>
      <c r="G606" s="1"/>
      <c r="H606" s="1"/>
      <c r="I606" s="1"/>
    </row>
    <row r="607" ht="15.75" customHeight="1">
      <c r="A607" s="40"/>
      <c r="B607" s="40"/>
      <c r="C607" s="41"/>
      <c r="D607" s="41"/>
      <c r="E607" s="41"/>
      <c r="F607" s="41"/>
      <c r="G607" s="1"/>
      <c r="H607" s="1"/>
      <c r="I607" s="1"/>
    </row>
    <row r="608" ht="15.75" customHeight="1">
      <c r="A608" s="40"/>
      <c r="B608" s="40"/>
      <c r="C608" s="41"/>
      <c r="D608" s="41"/>
      <c r="E608" s="41"/>
      <c r="F608" s="41"/>
      <c r="G608" s="1"/>
      <c r="H608" s="1"/>
      <c r="I608" s="1"/>
    </row>
    <row r="609" ht="15.75" customHeight="1">
      <c r="A609" s="40"/>
      <c r="B609" s="40"/>
      <c r="C609" s="41"/>
      <c r="D609" s="41"/>
      <c r="E609" s="41"/>
      <c r="F609" s="41"/>
      <c r="G609" s="1"/>
      <c r="H609" s="1"/>
      <c r="I609" s="1"/>
    </row>
    <row r="610" ht="15.75" customHeight="1">
      <c r="A610" s="40"/>
      <c r="B610" s="40"/>
      <c r="C610" s="41"/>
      <c r="D610" s="41"/>
      <c r="E610" s="41"/>
      <c r="F610" s="41"/>
      <c r="G610" s="1"/>
      <c r="H610" s="1"/>
      <c r="I610" s="1"/>
    </row>
    <row r="611" ht="15.75" customHeight="1">
      <c r="A611" s="40"/>
      <c r="B611" s="40"/>
      <c r="C611" s="41"/>
      <c r="D611" s="41"/>
      <c r="E611" s="41"/>
      <c r="F611" s="41"/>
      <c r="G611" s="1"/>
      <c r="H611" s="1"/>
      <c r="I611" s="1"/>
    </row>
    <row r="612" ht="15.75" customHeight="1">
      <c r="A612" s="40"/>
      <c r="B612" s="40"/>
      <c r="C612" s="41"/>
      <c r="D612" s="41"/>
      <c r="E612" s="41"/>
      <c r="F612" s="41"/>
      <c r="G612" s="1"/>
      <c r="H612" s="1"/>
      <c r="I612" s="1"/>
    </row>
    <row r="613" ht="15.75" customHeight="1">
      <c r="A613" s="40"/>
      <c r="B613" s="40"/>
      <c r="C613" s="41"/>
      <c r="D613" s="41"/>
      <c r="E613" s="41"/>
      <c r="F613" s="41"/>
      <c r="G613" s="1"/>
      <c r="H613" s="1"/>
      <c r="I613" s="1"/>
    </row>
    <row r="614" ht="15.75" customHeight="1">
      <c r="A614" s="40"/>
      <c r="B614" s="40"/>
      <c r="C614" s="41"/>
      <c r="D614" s="41"/>
      <c r="E614" s="41"/>
      <c r="F614" s="41"/>
      <c r="G614" s="1"/>
      <c r="H614" s="1"/>
      <c r="I614" s="1"/>
    </row>
    <row r="615" ht="15.75" customHeight="1">
      <c r="A615" s="40"/>
      <c r="B615" s="40"/>
      <c r="C615" s="41"/>
      <c r="D615" s="41"/>
      <c r="E615" s="41"/>
      <c r="F615" s="41"/>
      <c r="G615" s="1"/>
      <c r="H615" s="1"/>
      <c r="I615" s="1"/>
    </row>
    <row r="616" ht="15.75" customHeight="1">
      <c r="A616" s="40"/>
      <c r="B616" s="40"/>
      <c r="C616" s="41"/>
      <c r="D616" s="41"/>
      <c r="E616" s="41"/>
      <c r="F616" s="41"/>
      <c r="G616" s="1"/>
      <c r="H616" s="1"/>
      <c r="I616" s="1"/>
    </row>
    <row r="617" ht="15.75" customHeight="1">
      <c r="A617" s="40"/>
      <c r="B617" s="40"/>
      <c r="C617" s="41"/>
      <c r="D617" s="41"/>
      <c r="E617" s="41"/>
      <c r="F617" s="41"/>
      <c r="G617" s="1"/>
      <c r="H617" s="1"/>
      <c r="I617" s="1"/>
    </row>
    <row r="618" ht="15.75" customHeight="1">
      <c r="A618" s="40"/>
      <c r="B618" s="40"/>
      <c r="C618" s="41"/>
      <c r="D618" s="41"/>
      <c r="E618" s="41"/>
      <c r="F618" s="41"/>
      <c r="G618" s="1"/>
      <c r="H618" s="1"/>
      <c r="I618" s="1"/>
    </row>
    <row r="619" ht="15.75" customHeight="1">
      <c r="A619" s="40"/>
      <c r="B619" s="40"/>
      <c r="C619" s="41"/>
      <c r="D619" s="41"/>
      <c r="E619" s="41"/>
      <c r="F619" s="41"/>
      <c r="G619" s="1"/>
      <c r="H619" s="1"/>
      <c r="I619" s="1"/>
    </row>
    <row r="620" ht="15.75" customHeight="1">
      <c r="A620" s="40"/>
      <c r="B620" s="40"/>
      <c r="C620" s="41"/>
      <c r="D620" s="41"/>
      <c r="E620" s="41"/>
      <c r="F620" s="41"/>
      <c r="G620" s="1"/>
      <c r="H620" s="1"/>
      <c r="I620" s="1"/>
    </row>
    <row r="621" ht="15.75" customHeight="1">
      <c r="A621" s="40"/>
      <c r="B621" s="40"/>
      <c r="C621" s="41"/>
      <c r="D621" s="41"/>
      <c r="E621" s="41"/>
      <c r="F621" s="41"/>
      <c r="G621" s="1"/>
      <c r="H621" s="1"/>
      <c r="I621" s="1"/>
    </row>
    <row r="622" ht="15.75" customHeight="1">
      <c r="A622" s="40"/>
      <c r="B622" s="40"/>
      <c r="C622" s="41"/>
      <c r="D622" s="41"/>
      <c r="E622" s="41"/>
      <c r="F622" s="41"/>
      <c r="G622" s="1"/>
      <c r="H622" s="1"/>
      <c r="I622" s="1"/>
    </row>
    <row r="623" ht="15.75" customHeight="1">
      <c r="A623" s="40"/>
      <c r="B623" s="40"/>
      <c r="C623" s="41"/>
      <c r="D623" s="41"/>
      <c r="E623" s="41"/>
      <c r="F623" s="41"/>
      <c r="G623" s="1"/>
      <c r="H623" s="1"/>
      <c r="I623" s="1"/>
    </row>
    <row r="624" ht="15.75" customHeight="1">
      <c r="A624" s="40"/>
      <c r="B624" s="40"/>
      <c r="C624" s="41"/>
      <c r="D624" s="41"/>
      <c r="E624" s="41"/>
      <c r="F624" s="41"/>
      <c r="G624" s="1"/>
      <c r="H624" s="1"/>
      <c r="I624" s="1"/>
    </row>
    <row r="625" ht="15.75" customHeight="1">
      <c r="A625" s="40"/>
      <c r="B625" s="40"/>
      <c r="C625" s="41"/>
      <c r="D625" s="41"/>
      <c r="E625" s="41"/>
      <c r="F625" s="41"/>
      <c r="G625" s="1"/>
      <c r="H625" s="1"/>
      <c r="I625" s="1"/>
    </row>
    <row r="626" ht="15.75" customHeight="1">
      <c r="A626" s="40"/>
      <c r="B626" s="40"/>
      <c r="C626" s="41"/>
      <c r="D626" s="41"/>
      <c r="E626" s="41"/>
      <c r="F626" s="41"/>
      <c r="G626" s="1"/>
      <c r="H626" s="1"/>
      <c r="I626" s="1"/>
    </row>
    <row r="627" ht="15.75" customHeight="1">
      <c r="A627" s="40"/>
      <c r="B627" s="40"/>
      <c r="C627" s="41"/>
      <c r="D627" s="41"/>
      <c r="E627" s="41"/>
      <c r="F627" s="41"/>
      <c r="G627" s="1"/>
      <c r="H627" s="1"/>
      <c r="I627" s="1"/>
    </row>
    <row r="628" ht="15.75" customHeight="1">
      <c r="A628" s="40"/>
      <c r="B628" s="40"/>
      <c r="C628" s="41"/>
      <c r="D628" s="41"/>
      <c r="E628" s="41"/>
      <c r="F628" s="41"/>
      <c r="G628" s="1"/>
      <c r="H628" s="1"/>
      <c r="I628" s="1"/>
    </row>
    <row r="629" ht="15.75" customHeight="1">
      <c r="A629" s="40"/>
      <c r="B629" s="40"/>
      <c r="C629" s="41"/>
      <c r="D629" s="41"/>
      <c r="E629" s="41"/>
      <c r="F629" s="41"/>
      <c r="G629" s="1"/>
      <c r="H629" s="1"/>
      <c r="I629" s="1"/>
    </row>
    <row r="630" ht="15.75" customHeight="1">
      <c r="A630" s="40"/>
      <c r="B630" s="40"/>
      <c r="C630" s="41"/>
      <c r="D630" s="41"/>
      <c r="E630" s="41"/>
      <c r="F630" s="41"/>
      <c r="G630" s="1"/>
      <c r="H630" s="1"/>
      <c r="I630" s="1"/>
    </row>
    <row r="631" ht="15.75" customHeight="1">
      <c r="A631" s="40"/>
      <c r="B631" s="40"/>
      <c r="C631" s="41"/>
      <c r="D631" s="41"/>
      <c r="E631" s="41"/>
      <c r="F631" s="41"/>
      <c r="G631" s="1"/>
      <c r="H631" s="1"/>
      <c r="I631" s="1"/>
    </row>
    <row r="632" ht="15.75" customHeight="1">
      <c r="A632" s="40"/>
      <c r="B632" s="40"/>
      <c r="C632" s="41"/>
      <c r="D632" s="41"/>
      <c r="E632" s="41"/>
      <c r="F632" s="41"/>
      <c r="G632" s="1"/>
      <c r="H632" s="1"/>
      <c r="I632" s="1"/>
    </row>
    <row r="633" ht="15.75" customHeight="1">
      <c r="A633" s="40"/>
      <c r="B633" s="40"/>
      <c r="C633" s="41"/>
      <c r="D633" s="41"/>
      <c r="E633" s="41"/>
      <c r="F633" s="41"/>
      <c r="G633" s="1"/>
      <c r="H633" s="1"/>
      <c r="I633" s="1"/>
    </row>
    <row r="634" ht="15.75" customHeight="1">
      <c r="A634" s="40"/>
      <c r="B634" s="40"/>
      <c r="C634" s="41"/>
      <c r="D634" s="41"/>
      <c r="E634" s="41"/>
      <c r="F634" s="41"/>
      <c r="G634" s="1"/>
      <c r="H634" s="1"/>
      <c r="I634" s="1"/>
    </row>
    <row r="635" ht="15.75" customHeight="1">
      <c r="A635" s="40"/>
      <c r="B635" s="40"/>
      <c r="C635" s="41"/>
      <c r="D635" s="41"/>
      <c r="E635" s="41"/>
      <c r="F635" s="41"/>
      <c r="G635" s="1"/>
      <c r="H635" s="1"/>
      <c r="I635" s="1"/>
    </row>
    <row r="636" ht="15.75" customHeight="1">
      <c r="A636" s="40"/>
      <c r="B636" s="40"/>
      <c r="C636" s="41"/>
      <c r="D636" s="41"/>
      <c r="E636" s="41"/>
      <c r="F636" s="41"/>
      <c r="G636" s="1"/>
      <c r="H636" s="1"/>
      <c r="I636" s="1"/>
    </row>
    <row r="637" ht="15.75" customHeight="1">
      <c r="A637" s="40"/>
      <c r="B637" s="40"/>
      <c r="C637" s="41"/>
      <c r="D637" s="41"/>
      <c r="E637" s="41"/>
      <c r="F637" s="41"/>
      <c r="G637" s="1"/>
      <c r="H637" s="1"/>
      <c r="I637" s="1"/>
    </row>
    <row r="638" ht="15.75" customHeight="1">
      <c r="A638" s="40"/>
      <c r="B638" s="40"/>
      <c r="C638" s="41"/>
      <c r="D638" s="41"/>
      <c r="E638" s="41"/>
      <c r="F638" s="41"/>
      <c r="G638" s="1"/>
      <c r="H638" s="1"/>
      <c r="I638" s="1"/>
    </row>
    <row r="639" ht="15.75" customHeight="1">
      <c r="A639" s="40"/>
      <c r="B639" s="40"/>
      <c r="C639" s="41"/>
      <c r="D639" s="41"/>
      <c r="E639" s="41"/>
      <c r="F639" s="41"/>
      <c r="G639" s="1"/>
      <c r="H639" s="1"/>
      <c r="I639" s="1"/>
    </row>
    <row r="640" ht="15.75" customHeight="1">
      <c r="A640" s="40"/>
      <c r="B640" s="40"/>
      <c r="C640" s="41"/>
      <c r="D640" s="41"/>
      <c r="E640" s="41"/>
      <c r="F640" s="41"/>
      <c r="G640" s="1"/>
      <c r="H640" s="1"/>
      <c r="I640" s="1"/>
    </row>
    <row r="641" ht="15.75" customHeight="1">
      <c r="A641" s="40"/>
      <c r="B641" s="40"/>
      <c r="C641" s="41"/>
      <c r="D641" s="41"/>
      <c r="E641" s="41"/>
      <c r="F641" s="41"/>
      <c r="G641" s="1"/>
      <c r="H641" s="1"/>
      <c r="I641" s="1"/>
    </row>
    <row r="642" ht="15.75" customHeight="1">
      <c r="A642" s="40"/>
      <c r="B642" s="40"/>
      <c r="C642" s="41"/>
      <c r="D642" s="41"/>
      <c r="E642" s="41"/>
      <c r="F642" s="41"/>
      <c r="G642" s="1"/>
      <c r="H642" s="1"/>
      <c r="I642" s="1"/>
    </row>
    <row r="643" ht="15.75" customHeight="1">
      <c r="A643" s="40"/>
      <c r="B643" s="40"/>
      <c r="C643" s="41"/>
      <c r="D643" s="41"/>
      <c r="E643" s="41"/>
      <c r="F643" s="41"/>
      <c r="G643" s="1"/>
      <c r="H643" s="1"/>
      <c r="I643" s="1"/>
    </row>
    <row r="644" ht="15.75" customHeight="1">
      <c r="A644" s="40"/>
      <c r="B644" s="40"/>
      <c r="C644" s="41"/>
      <c r="D644" s="41"/>
      <c r="E644" s="41"/>
      <c r="F644" s="41"/>
      <c r="G644" s="1"/>
      <c r="H644" s="1"/>
      <c r="I644" s="1"/>
    </row>
    <row r="645" ht="15.75" customHeight="1">
      <c r="A645" s="40"/>
      <c r="B645" s="40"/>
      <c r="C645" s="41"/>
      <c r="D645" s="41"/>
      <c r="E645" s="41"/>
      <c r="F645" s="41"/>
      <c r="G645" s="1"/>
      <c r="H645" s="1"/>
      <c r="I645" s="1"/>
    </row>
    <row r="646" ht="15.75" customHeight="1">
      <c r="A646" s="40"/>
      <c r="B646" s="40"/>
      <c r="C646" s="41"/>
      <c r="D646" s="41"/>
      <c r="E646" s="41"/>
      <c r="F646" s="41"/>
      <c r="G646" s="1"/>
      <c r="H646" s="1"/>
      <c r="I646" s="1"/>
    </row>
    <row r="647" ht="15.75" customHeight="1">
      <c r="A647" s="40"/>
      <c r="B647" s="40"/>
      <c r="C647" s="41"/>
      <c r="D647" s="41"/>
      <c r="E647" s="41"/>
      <c r="F647" s="41"/>
      <c r="G647" s="1"/>
      <c r="H647" s="1"/>
      <c r="I647" s="1"/>
    </row>
    <row r="648" ht="15.75" customHeight="1">
      <c r="A648" s="40"/>
      <c r="B648" s="40"/>
      <c r="C648" s="41"/>
      <c r="D648" s="41"/>
      <c r="E648" s="41"/>
      <c r="F648" s="41"/>
      <c r="G648" s="1"/>
      <c r="H648" s="1"/>
      <c r="I648" s="1"/>
    </row>
    <row r="649" ht="15.75" customHeight="1">
      <c r="A649" s="40"/>
      <c r="B649" s="40"/>
      <c r="C649" s="41"/>
      <c r="D649" s="41"/>
      <c r="E649" s="41"/>
      <c r="F649" s="41"/>
      <c r="G649" s="1"/>
      <c r="H649" s="1"/>
      <c r="I649" s="1"/>
    </row>
    <row r="650" ht="15.75" customHeight="1">
      <c r="A650" s="40"/>
      <c r="B650" s="40"/>
      <c r="C650" s="41"/>
      <c r="D650" s="41"/>
      <c r="E650" s="41"/>
      <c r="F650" s="41"/>
      <c r="G650" s="1"/>
      <c r="H650" s="1"/>
      <c r="I650" s="1"/>
    </row>
    <row r="651" ht="15.75" customHeight="1">
      <c r="A651" s="40"/>
      <c r="B651" s="40"/>
      <c r="C651" s="41"/>
      <c r="D651" s="41"/>
      <c r="E651" s="41"/>
      <c r="F651" s="41"/>
      <c r="G651" s="1"/>
      <c r="H651" s="1"/>
      <c r="I651" s="1"/>
    </row>
    <row r="652" ht="15.75" customHeight="1">
      <c r="A652" s="40"/>
      <c r="B652" s="40"/>
      <c r="C652" s="41"/>
      <c r="D652" s="41"/>
      <c r="E652" s="41"/>
      <c r="F652" s="41"/>
      <c r="G652" s="1"/>
      <c r="H652" s="1"/>
      <c r="I652" s="1"/>
    </row>
    <row r="653" ht="15.75" customHeight="1">
      <c r="A653" s="40"/>
      <c r="B653" s="40"/>
      <c r="C653" s="41"/>
      <c r="D653" s="41"/>
      <c r="E653" s="41"/>
      <c r="F653" s="41"/>
      <c r="G653" s="1"/>
      <c r="H653" s="1"/>
      <c r="I653" s="1"/>
    </row>
    <row r="654" ht="15.75" customHeight="1">
      <c r="A654" s="40"/>
      <c r="B654" s="40"/>
      <c r="C654" s="41"/>
      <c r="D654" s="41"/>
      <c r="E654" s="41"/>
      <c r="F654" s="41"/>
      <c r="G654" s="1"/>
      <c r="H654" s="1"/>
      <c r="I654" s="1"/>
    </row>
    <row r="655" ht="15.75" customHeight="1">
      <c r="A655" s="40"/>
      <c r="B655" s="40"/>
      <c r="C655" s="41"/>
      <c r="D655" s="41"/>
      <c r="E655" s="41"/>
      <c r="F655" s="41"/>
      <c r="G655" s="1"/>
      <c r="H655" s="1"/>
      <c r="I655" s="1"/>
    </row>
    <row r="656" ht="15.75" customHeight="1">
      <c r="A656" s="40"/>
      <c r="B656" s="40"/>
      <c r="C656" s="41"/>
      <c r="D656" s="41"/>
      <c r="E656" s="41"/>
      <c r="F656" s="41"/>
      <c r="G656" s="1"/>
      <c r="H656" s="1"/>
      <c r="I656" s="1"/>
    </row>
    <row r="657" ht="15.75" customHeight="1">
      <c r="A657" s="40"/>
      <c r="B657" s="40"/>
      <c r="C657" s="41"/>
      <c r="D657" s="41"/>
      <c r="E657" s="41"/>
      <c r="F657" s="41"/>
      <c r="G657" s="1"/>
      <c r="H657" s="1"/>
      <c r="I657" s="1"/>
    </row>
    <row r="658" ht="15.75" customHeight="1">
      <c r="A658" s="40"/>
      <c r="B658" s="40"/>
      <c r="C658" s="41"/>
      <c r="D658" s="41"/>
      <c r="E658" s="41"/>
      <c r="F658" s="41"/>
      <c r="G658" s="1"/>
      <c r="H658" s="1"/>
      <c r="I658" s="1"/>
    </row>
    <row r="659" ht="15.75" customHeight="1">
      <c r="A659" s="40"/>
      <c r="B659" s="40"/>
      <c r="C659" s="41"/>
      <c r="D659" s="41"/>
      <c r="E659" s="41"/>
      <c r="F659" s="41"/>
      <c r="G659" s="1"/>
      <c r="H659" s="1"/>
      <c r="I659" s="1"/>
    </row>
    <row r="660" ht="15.75" customHeight="1">
      <c r="A660" s="40"/>
      <c r="B660" s="40"/>
      <c r="C660" s="41"/>
      <c r="D660" s="41"/>
      <c r="E660" s="41"/>
      <c r="F660" s="41"/>
      <c r="G660" s="1"/>
      <c r="H660" s="1"/>
      <c r="I660" s="1"/>
    </row>
    <row r="661" ht="15.75" customHeight="1">
      <c r="A661" s="40"/>
      <c r="B661" s="40"/>
      <c r="C661" s="41"/>
      <c r="D661" s="41"/>
      <c r="E661" s="41"/>
      <c r="F661" s="41"/>
      <c r="G661" s="1"/>
      <c r="H661" s="1"/>
      <c r="I661" s="1"/>
    </row>
    <row r="662" ht="15.75" customHeight="1">
      <c r="A662" s="40"/>
      <c r="B662" s="40"/>
      <c r="C662" s="41"/>
      <c r="D662" s="41"/>
      <c r="E662" s="41"/>
      <c r="F662" s="41"/>
      <c r="G662" s="1"/>
      <c r="H662" s="1"/>
      <c r="I662" s="1"/>
    </row>
    <row r="663" ht="15.75" customHeight="1">
      <c r="A663" s="40"/>
      <c r="B663" s="40"/>
      <c r="C663" s="41"/>
      <c r="D663" s="41"/>
      <c r="E663" s="41"/>
      <c r="F663" s="41"/>
      <c r="G663" s="1"/>
      <c r="H663" s="1"/>
      <c r="I663" s="1"/>
    </row>
    <row r="664" ht="15.75" customHeight="1">
      <c r="A664" s="40"/>
      <c r="B664" s="40"/>
      <c r="C664" s="41"/>
      <c r="D664" s="41"/>
      <c r="E664" s="41"/>
      <c r="F664" s="41"/>
      <c r="G664" s="1"/>
      <c r="H664" s="1"/>
      <c r="I664" s="1"/>
    </row>
    <row r="665" ht="15.75" customHeight="1">
      <c r="A665" s="40"/>
      <c r="B665" s="40"/>
      <c r="C665" s="41"/>
      <c r="D665" s="41"/>
      <c r="E665" s="41"/>
      <c r="F665" s="41"/>
      <c r="G665" s="1"/>
      <c r="H665" s="1"/>
      <c r="I665" s="1"/>
    </row>
    <row r="666" ht="15.75" customHeight="1">
      <c r="A666" s="40"/>
      <c r="B666" s="40"/>
      <c r="C666" s="41"/>
      <c r="D666" s="41"/>
      <c r="E666" s="41"/>
      <c r="F666" s="41"/>
      <c r="G666" s="1"/>
      <c r="H666" s="1"/>
      <c r="I666" s="1"/>
    </row>
    <row r="667" ht="15.75" customHeight="1">
      <c r="A667" s="40"/>
      <c r="B667" s="40"/>
      <c r="C667" s="41"/>
      <c r="D667" s="41"/>
      <c r="E667" s="41"/>
      <c r="F667" s="41"/>
      <c r="G667" s="1"/>
      <c r="H667" s="1"/>
      <c r="I667" s="1"/>
    </row>
    <row r="668" ht="15.75" customHeight="1">
      <c r="A668" s="40"/>
      <c r="B668" s="40"/>
      <c r="C668" s="41"/>
      <c r="D668" s="41"/>
      <c r="E668" s="41"/>
      <c r="F668" s="41"/>
      <c r="G668" s="1"/>
      <c r="H668" s="1"/>
      <c r="I668" s="1"/>
    </row>
    <row r="669" ht="15.75" customHeight="1">
      <c r="A669" s="40"/>
      <c r="B669" s="40"/>
      <c r="C669" s="41"/>
      <c r="D669" s="41"/>
      <c r="E669" s="41"/>
      <c r="F669" s="41"/>
      <c r="G669" s="1"/>
      <c r="H669" s="1"/>
      <c r="I669" s="1"/>
    </row>
    <row r="670" ht="15.75" customHeight="1">
      <c r="A670" s="40"/>
      <c r="B670" s="40"/>
      <c r="C670" s="41"/>
      <c r="D670" s="41"/>
      <c r="E670" s="41"/>
      <c r="F670" s="41"/>
      <c r="G670" s="1"/>
      <c r="H670" s="1"/>
      <c r="I670" s="1"/>
    </row>
    <row r="671" ht="15.75" customHeight="1">
      <c r="A671" s="40"/>
      <c r="B671" s="40"/>
      <c r="C671" s="41"/>
      <c r="D671" s="41"/>
      <c r="E671" s="41"/>
      <c r="F671" s="41"/>
      <c r="G671" s="1"/>
      <c r="H671" s="1"/>
      <c r="I671" s="1"/>
    </row>
    <row r="672" ht="15.75" customHeight="1">
      <c r="A672" s="40"/>
      <c r="B672" s="40"/>
      <c r="C672" s="41"/>
      <c r="D672" s="41"/>
      <c r="E672" s="41"/>
      <c r="F672" s="41"/>
      <c r="G672" s="1"/>
      <c r="H672" s="1"/>
      <c r="I672" s="1"/>
    </row>
    <row r="673" ht="15.75" customHeight="1">
      <c r="A673" s="40"/>
      <c r="B673" s="40"/>
      <c r="C673" s="41"/>
      <c r="D673" s="41"/>
      <c r="E673" s="41"/>
      <c r="F673" s="41"/>
      <c r="G673" s="1"/>
      <c r="H673" s="1"/>
      <c r="I673" s="1"/>
    </row>
    <row r="674" ht="15.75" customHeight="1">
      <c r="A674" s="40"/>
      <c r="B674" s="40"/>
      <c r="C674" s="41"/>
      <c r="D674" s="41"/>
      <c r="E674" s="41"/>
      <c r="F674" s="41"/>
      <c r="G674" s="1"/>
      <c r="H674" s="1"/>
      <c r="I674" s="1"/>
    </row>
    <row r="675" ht="15.75" customHeight="1">
      <c r="A675" s="40"/>
      <c r="B675" s="40"/>
      <c r="C675" s="41"/>
      <c r="D675" s="41"/>
      <c r="E675" s="41"/>
      <c r="F675" s="41"/>
      <c r="G675" s="1"/>
      <c r="H675" s="1"/>
      <c r="I675" s="1"/>
    </row>
    <row r="676" ht="15.75" customHeight="1">
      <c r="A676" s="40"/>
      <c r="B676" s="40"/>
      <c r="C676" s="41"/>
      <c r="D676" s="41"/>
      <c r="E676" s="41"/>
      <c r="F676" s="41"/>
      <c r="G676" s="1"/>
      <c r="H676" s="1"/>
      <c r="I676" s="1"/>
    </row>
    <row r="677" ht="15.75" customHeight="1">
      <c r="A677" s="40"/>
      <c r="B677" s="40"/>
      <c r="C677" s="41"/>
      <c r="D677" s="41"/>
      <c r="E677" s="41"/>
      <c r="F677" s="41"/>
      <c r="G677" s="1"/>
      <c r="H677" s="1"/>
      <c r="I677" s="1"/>
    </row>
    <row r="678" ht="15.75" customHeight="1">
      <c r="A678" s="40"/>
      <c r="B678" s="40"/>
      <c r="C678" s="41"/>
      <c r="D678" s="41"/>
      <c r="E678" s="41"/>
      <c r="F678" s="41"/>
      <c r="G678" s="1"/>
      <c r="H678" s="1"/>
      <c r="I678" s="1"/>
    </row>
    <row r="679" ht="15.75" customHeight="1">
      <c r="A679" s="40"/>
      <c r="B679" s="40"/>
      <c r="C679" s="41"/>
      <c r="D679" s="41"/>
      <c r="E679" s="41"/>
      <c r="F679" s="41"/>
      <c r="G679" s="1"/>
      <c r="H679" s="1"/>
      <c r="I679" s="1"/>
    </row>
    <row r="680" ht="15.75" customHeight="1">
      <c r="A680" s="40"/>
      <c r="B680" s="40"/>
      <c r="C680" s="41"/>
      <c r="D680" s="41"/>
      <c r="E680" s="41"/>
      <c r="F680" s="41"/>
      <c r="G680" s="1"/>
      <c r="H680" s="1"/>
      <c r="I680" s="1"/>
    </row>
    <row r="681" ht="15.75" customHeight="1">
      <c r="A681" s="40"/>
      <c r="B681" s="40"/>
      <c r="C681" s="41"/>
      <c r="D681" s="41"/>
      <c r="E681" s="41"/>
      <c r="F681" s="41"/>
      <c r="G681" s="1"/>
      <c r="H681" s="1"/>
      <c r="I681" s="1"/>
    </row>
    <row r="682" ht="15.75" customHeight="1">
      <c r="A682" s="40"/>
      <c r="B682" s="40"/>
      <c r="C682" s="41"/>
      <c r="D682" s="41"/>
      <c r="E682" s="41"/>
      <c r="F682" s="41"/>
      <c r="G682" s="1"/>
      <c r="H682" s="1"/>
      <c r="I682" s="1"/>
    </row>
    <row r="683" ht="15.75" customHeight="1">
      <c r="A683" s="40"/>
      <c r="B683" s="40"/>
      <c r="C683" s="41"/>
      <c r="D683" s="41"/>
      <c r="E683" s="41"/>
      <c r="F683" s="41"/>
      <c r="G683" s="1"/>
      <c r="H683" s="1"/>
      <c r="I683" s="1"/>
    </row>
    <row r="684" ht="15.75" customHeight="1">
      <c r="A684" s="40"/>
      <c r="B684" s="40"/>
      <c r="C684" s="41"/>
      <c r="D684" s="41"/>
      <c r="E684" s="41"/>
      <c r="F684" s="41"/>
      <c r="G684" s="1"/>
      <c r="H684" s="1"/>
      <c r="I684" s="1"/>
    </row>
    <row r="685" ht="15.75" customHeight="1">
      <c r="A685" s="40"/>
      <c r="B685" s="40"/>
      <c r="C685" s="41"/>
      <c r="D685" s="41"/>
      <c r="E685" s="41"/>
      <c r="F685" s="41"/>
      <c r="G685" s="1"/>
      <c r="H685" s="1"/>
      <c r="I685" s="1"/>
    </row>
    <row r="686" ht="15.75" customHeight="1">
      <c r="A686" s="40"/>
      <c r="B686" s="40"/>
      <c r="C686" s="41"/>
      <c r="D686" s="41"/>
      <c r="E686" s="41"/>
      <c r="F686" s="41"/>
      <c r="G686" s="1"/>
      <c r="H686" s="1"/>
      <c r="I686" s="1"/>
    </row>
    <row r="687" ht="15.75" customHeight="1">
      <c r="A687" s="40"/>
      <c r="B687" s="40"/>
      <c r="C687" s="41"/>
      <c r="D687" s="41"/>
      <c r="E687" s="41"/>
      <c r="F687" s="41"/>
      <c r="G687" s="1"/>
      <c r="H687" s="1"/>
      <c r="I687" s="1"/>
    </row>
    <row r="688" ht="15.75" customHeight="1">
      <c r="A688" s="40"/>
      <c r="B688" s="40"/>
      <c r="C688" s="41"/>
      <c r="D688" s="41"/>
      <c r="E688" s="41"/>
      <c r="F688" s="41"/>
      <c r="G688" s="1"/>
      <c r="H688" s="1"/>
      <c r="I688" s="1"/>
    </row>
    <row r="689" ht="15.75" customHeight="1">
      <c r="A689" s="40"/>
      <c r="B689" s="40"/>
      <c r="C689" s="41"/>
      <c r="D689" s="41"/>
      <c r="E689" s="41"/>
      <c r="F689" s="41"/>
      <c r="G689" s="1"/>
      <c r="H689" s="1"/>
      <c r="I689" s="1"/>
    </row>
    <row r="690" ht="15.75" customHeight="1">
      <c r="A690" s="40"/>
      <c r="B690" s="40"/>
      <c r="C690" s="41"/>
      <c r="D690" s="41"/>
      <c r="E690" s="41"/>
      <c r="F690" s="41"/>
      <c r="G690" s="1"/>
      <c r="H690" s="1"/>
      <c r="I690" s="1"/>
    </row>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A10:F10"/>
    <mergeCell ref="A11:F11"/>
    <mergeCell ref="A12:F12"/>
    <mergeCell ref="A490:I490"/>
    <mergeCell ref="A2:F2"/>
    <mergeCell ref="A4:F4"/>
    <mergeCell ref="A5:F5"/>
    <mergeCell ref="A6:F6"/>
    <mergeCell ref="A7:F7"/>
    <mergeCell ref="A8:F8"/>
    <mergeCell ref="A9:F9"/>
  </mergeCells>
  <printOptions/>
  <pageMargins bottom="0.75" footer="0.0" header="0.0" left="0.7" right="0.7" top="0.75"/>
  <pageSetup orientation="landscape"/>
  <drawing r:id="rId2"/>
  <legacyDrawing r:id="rId3"/>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4.57"/>
    <col customWidth="1" min="7" max="8" width="13.71"/>
    <col customWidth="1" min="9" max="25" width="8.0"/>
  </cols>
  <sheetData>
    <row r="1">
      <c r="A1" s="40"/>
      <c r="B1" s="40"/>
      <c r="C1" s="41"/>
      <c r="D1" s="41"/>
      <c r="E1" s="41"/>
      <c r="F1" s="1"/>
      <c r="G1" s="1"/>
      <c r="H1" s="1"/>
    </row>
    <row r="2" ht="15.75" customHeight="1">
      <c r="A2" s="175" t="s">
        <v>5776</v>
      </c>
      <c r="B2" s="44"/>
      <c r="C2" s="44"/>
      <c r="D2" s="44"/>
      <c r="E2" s="45"/>
      <c r="F2" s="648"/>
      <c r="G2" s="648"/>
      <c r="H2" s="648"/>
      <c r="I2" s="177"/>
      <c r="J2" s="177"/>
      <c r="K2" s="177"/>
      <c r="L2" s="177"/>
      <c r="M2" s="177"/>
      <c r="N2" s="177"/>
      <c r="O2" s="177"/>
      <c r="P2" s="177"/>
      <c r="Q2" s="177"/>
      <c r="R2" s="177"/>
      <c r="S2" s="177"/>
      <c r="T2" s="177"/>
      <c r="U2" s="177"/>
      <c r="V2" s="177"/>
      <c r="W2" s="177"/>
      <c r="X2" s="177"/>
      <c r="Y2" s="177"/>
    </row>
    <row r="3" ht="15.75" customHeight="1">
      <c r="A3" s="220"/>
      <c r="B3" s="220"/>
      <c r="C3" s="220"/>
      <c r="D3" s="220"/>
      <c r="E3" s="649"/>
      <c r="F3" s="648"/>
      <c r="G3" s="648"/>
      <c r="H3" s="648"/>
      <c r="I3" s="177"/>
      <c r="J3" s="177"/>
      <c r="K3" s="177"/>
      <c r="L3" s="177"/>
      <c r="M3" s="177"/>
      <c r="N3" s="177"/>
      <c r="O3" s="177"/>
      <c r="P3" s="177"/>
      <c r="Q3" s="177"/>
      <c r="R3" s="177"/>
      <c r="S3" s="177"/>
      <c r="T3" s="177"/>
      <c r="U3" s="177"/>
      <c r="V3" s="177"/>
      <c r="W3" s="177"/>
      <c r="X3" s="177"/>
      <c r="Y3" s="177"/>
    </row>
    <row r="4" ht="14.25" customHeight="1">
      <c r="A4" s="194" t="s">
        <v>5777</v>
      </c>
      <c r="B4" s="44"/>
      <c r="C4" s="44"/>
      <c r="D4" s="44"/>
      <c r="E4" s="45"/>
      <c r="F4" s="648"/>
      <c r="G4" s="648"/>
      <c r="H4" s="648"/>
      <c r="I4" s="177"/>
      <c r="J4" s="177"/>
      <c r="K4" s="177"/>
      <c r="L4" s="177"/>
      <c r="M4" s="177"/>
      <c r="N4" s="177"/>
      <c r="O4" s="177"/>
      <c r="P4" s="177"/>
      <c r="Q4" s="177"/>
      <c r="R4" s="177"/>
      <c r="S4" s="177"/>
      <c r="T4" s="177"/>
      <c r="U4" s="177"/>
      <c r="V4" s="177"/>
      <c r="W4" s="177"/>
      <c r="X4" s="177"/>
      <c r="Y4" s="177"/>
    </row>
    <row r="5" ht="16.5" customHeight="1">
      <c r="A5" s="358" t="s">
        <v>5778</v>
      </c>
      <c r="B5" s="44"/>
      <c r="C5" s="44"/>
      <c r="D5" s="44"/>
      <c r="E5" s="45"/>
      <c r="F5" s="648"/>
      <c r="G5" s="648"/>
      <c r="H5" s="648"/>
      <c r="I5" s="177"/>
      <c r="J5" s="177"/>
      <c r="K5" s="177"/>
      <c r="L5" s="177"/>
      <c r="M5" s="177"/>
      <c r="N5" s="177"/>
      <c r="O5" s="177"/>
      <c r="P5" s="177"/>
      <c r="Q5" s="177"/>
      <c r="R5" s="177"/>
      <c r="S5" s="177"/>
      <c r="T5" s="177"/>
      <c r="U5" s="177"/>
      <c r="V5" s="177"/>
      <c r="W5" s="177"/>
      <c r="X5" s="177"/>
      <c r="Y5" s="177"/>
    </row>
    <row r="6" ht="62.25" customHeight="1">
      <c r="A6" s="653" t="s">
        <v>5779</v>
      </c>
      <c r="B6" s="44"/>
      <c r="C6" s="44"/>
      <c r="D6" s="44"/>
      <c r="E6" s="45"/>
      <c r="F6" s="648"/>
      <c r="G6" s="648"/>
      <c r="H6" s="648"/>
      <c r="I6" s="177"/>
      <c r="J6" s="177"/>
      <c r="K6" s="177"/>
      <c r="L6" s="177"/>
      <c r="M6" s="177"/>
      <c r="N6" s="177"/>
      <c r="O6" s="177"/>
      <c r="P6" s="177"/>
      <c r="Q6" s="177"/>
      <c r="R6" s="177"/>
      <c r="S6" s="177"/>
      <c r="T6" s="177"/>
      <c r="U6" s="177"/>
      <c r="V6" s="177"/>
      <c r="W6" s="177"/>
      <c r="X6" s="177"/>
      <c r="Y6" s="177"/>
    </row>
    <row r="7">
      <c r="A7" s="53"/>
      <c r="B7" s="53"/>
      <c r="C7" s="54"/>
      <c r="D7" s="54"/>
      <c r="E7" s="54"/>
      <c r="F7" s="53"/>
      <c r="G7" s="53"/>
      <c r="H7" s="53"/>
      <c r="I7" s="177"/>
      <c r="J7" s="177"/>
      <c r="K7" s="177"/>
      <c r="L7" s="177"/>
      <c r="M7" s="177"/>
      <c r="N7" s="177"/>
      <c r="O7" s="177"/>
      <c r="P7" s="177"/>
      <c r="Q7" s="177"/>
      <c r="R7" s="177"/>
      <c r="S7" s="177"/>
      <c r="T7" s="177"/>
      <c r="U7" s="177"/>
      <c r="V7" s="177"/>
      <c r="W7" s="177"/>
      <c r="X7" s="177"/>
      <c r="Y7" s="177"/>
    </row>
    <row r="8" ht="61.5" customHeight="1">
      <c r="A8" s="224" t="s">
        <v>3326</v>
      </c>
      <c r="B8" s="57" t="s">
        <v>7</v>
      </c>
      <c r="C8" s="224" t="s">
        <v>5780</v>
      </c>
      <c r="D8" s="222" t="s">
        <v>135</v>
      </c>
      <c r="E8" s="222" t="s">
        <v>139</v>
      </c>
      <c r="F8" s="60" t="s">
        <v>140</v>
      </c>
      <c r="I8" s="177"/>
      <c r="J8" s="177"/>
      <c r="K8" s="177"/>
      <c r="L8" s="177"/>
      <c r="M8" s="177"/>
      <c r="N8" s="177"/>
      <c r="O8" s="177"/>
      <c r="P8" s="177"/>
      <c r="Q8" s="177"/>
      <c r="R8" s="177"/>
      <c r="S8" s="177"/>
      <c r="T8" s="177"/>
      <c r="U8" s="177"/>
      <c r="V8" s="177"/>
      <c r="W8" s="177"/>
      <c r="X8" s="177"/>
      <c r="Y8" s="177"/>
    </row>
    <row r="9" ht="11.25" customHeight="1">
      <c r="A9" s="67" t="s">
        <v>4206</v>
      </c>
      <c r="B9" s="87" t="s">
        <v>51</v>
      </c>
      <c r="C9" s="87" t="s">
        <v>5781</v>
      </c>
      <c r="D9" s="183">
        <v>30.0</v>
      </c>
      <c r="E9" s="254">
        <f t="shared" ref="E9:E11" si="1">D9/2</f>
        <v>15</v>
      </c>
      <c r="F9" s="417" t="s">
        <v>150</v>
      </c>
    </row>
    <row r="10" ht="11.25" customHeight="1">
      <c r="A10" s="67" t="s">
        <v>4206</v>
      </c>
      <c r="B10" s="87" t="s">
        <v>51</v>
      </c>
      <c r="C10" s="87" t="s">
        <v>5782</v>
      </c>
      <c r="D10" s="183">
        <v>30.0</v>
      </c>
      <c r="E10" s="254">
        <f t="shared" si="1"/>
        <v>15</v>
      </c>
      <c r="F10" s="417" t="s">
        <v>150</v>
      </c>
    </row>
    <row r="11" ht="11.25" customHeight="1">
      <c r="A11" s="67" t="s">
        <v>4206</v>
      </c>
      <c r="B11" s="87" t="s">
        <v>51</v>
      </c>
      <c r="C11" s="87" t="s">
        <v>5783</v>
      </c>
      <c r="D11" s="183">
        <v>20.0</v>
      </c>
      <c r="E11" s="254">
        <f t="shared" si="1"/>
        <v>10</v>
      </c>
      <c r="F11" s="417" t="s">
        <v>150</v>
      </c>
    </row>
    <row r="12" ht="11.25" customHeight="1">
      <c r="A12" s="67" t="s">
        <v>4206</v>
      </c>
      <c r="B12" s="87" t="s">
        <v>51</v>
      </c>
      <c r="C12" s="87" t="s">
        <v>5784</v>
      </c>
      <c r="D12" s="183">
        <v>20.0</v>
      </c>
      <c r="E12" s="254">
        <v>20.0</v>
      </c>
      <c r="F12" s="417" t="s">
        <v>150</v>
      </c>
    </row>
    <row r="13" ht="11.25" customHeight="1">
      <c r="A13" s="67" t="s">
        <v>4206</v>
      </c>
      <c r="B13" s="87" t="s">
        <v>51</v>
      </c>
      <c r="C13" s="87" t="s">
        <v>5785</v>
      </c>
      <c r="D13" s="183">
        <v>20.0</v>
      </c>
      <c r="E13" s="254">
        <f>D13/2</f>
        <v>10</v>
      </c>
      <c r="F13" s="417" t="s">
        <v>150</v>
      </c>
    </row>
    <row r="14" ht="11.25" customHeight="1">
      <c r="A14" s="67" t="s">
        <v>4206</v>
      </c>
      <c r="B14" s="87" t="s">
        <v>51</v>
      </c>
      <c r="C14" s="87" t="s">
        <v>5786</v>
      </c>
      <c r="D14" s="183">
        <v>20.0</v>
      </c>
      <c r="E14" s="254">
        <v>20.0</v>
      </c>
      <c r="F14" s="417" t="s">
        <v>150</v>
      </c>
    </row>
    <row r="15" ht="11.25" customHeight="1">
      <c r="A15" s="67" t="s">
        <v>5787</v>
      </c>
      <c r="B15" s="87" t="s">
        <v>51</v>
      </c>
      <c r="C15" s="87" t="s">
        <v>5788</v>
      </c>
      <c r="D15" s="183">
        <v>20.0</v>
      </c>
      <c r="E15" s="254">
        <v>10.0</v>
      </c>
      <c r="F15" s="417" t="s">
        <v>173</v>
      </c>
    </row>
    <row r="16" ht="11.25" customHeight="1">
      <c r="A16" s="67" t="s">
        <v>173</v>
      </c>
      <c r="B16" s="87" t="s">
        <v>51</v>
      </c>
      <c r="C16" s="87" t="s">
        <v>5789</v>
      </c>
      <c r="D16" s="183">
        <v>20.0</v>
      </c>
      <c r="E16" s="254">
        <v>20.0</v>
      </c>
      <c r="F16" s="417" t="s">
        <v>173</v>
      </c>
    </row>
    <row r="17" ht="11.25" customHeight="1">
      <c r="A17" s="67" t="s">
        <v>5787</v>
      </c>
      <c r="B17" s="87" t="s">
        <v>51</v>
      </c>
      <c r="C17" s="87" t="s">
        <v>5790</v>
      </c>
      <c r="D17" s="183">
        <v>30.0</v>
      </c>
      <c r="E17" s="254">
        <v>15.0</v>
      </c>
      <c r="F17" s="417" t="s">
        <v>173</v>
      </c>
    </row>
    <row r="18" ht="11.25" customHeight="1">
      <c r="A18" s="67" t="s">
        <v>4828</v>
      </c>
      <c r="B18" s="87" t="s">
        <v>51</v>
      </c>
      <c r="C18" s="670" t="s">
        <v>5791</v>
      </c>
      <c r="D18" s="183">
        <v>20.0</v>
      </c>
      <c r="E18" s="254">
        <v>20.0</v>
      </c>
      <c r="F18" s="417" t="s">
        <v>4828</v>
      </c>
    </row>
    <row r="19" ht="11.25" customHeight="1">
      <c r="A19" s="67" t="s">
        <v>4828</v>
      </c>
      <c r="B19" s="87" t="s">
        <v>51</v>
      </c>
      <c r="C19" s="670" t="s">
        <v>5792</v>
      </c>
      <c r="D19" s="183">
        <v>10.0</v>
      </c>
      <c r="E19" s="254">
        <v>10.0</v>
      </c>
      <c r="F19" s="417" t="s">
        <v>4828</v>
      </c>
    </row>
    <row r="20" ht="11.25" customHeight="1">
      <c r="A20" s="67" t="s">
        <v>4828</v>
      </c>
      <c r="B20" s="87" t="s">
        <v>51</v>
      </c>
      <c r="C20" s="670" t="s">
        <v>5793</v>
      </c>
      <c r="D20" s="183">
        <v>10.0</v>
      </c>
      <c r="E20" s="254">
        <v>10.0</v>
      </c>
      <c r="F20" s="417" t="s">
        <v>4828</v>
      </c>
    </row>
    <row r="21" ht="11.25" customHeight="1">
      <c r="A21" s="67" t="s">
        <v>4828</v>
      </c>
      <c r="B21" s="87" t="s">
        <v>51</v>
      </c>
      <c r="C21" s="670" t="s">
        <v>5794</v>
      </c>
      <c r="D21" s="183">
        <v>10.0</v>
      </c>
      <c r="E21" s="254">
        <v>10.0</v>
      </c>
      <c r="F21" s="417" t="s">
        <v>4828</v>
      </c>
    </row>
    <row r="22" ht="11.25" customHeight="1">
      <c r="A22" s="67" t="s">
        <v>4233</v>
      </c>
      <c r="B22" s="87" t="s">
        <v>51</v>
      </c>
      <c r="C22" s="87" t="s">
        <v>5795</v>
      </c>
      <c r="D22" s="183">
        <v>20.0</v>
      </c>
      <c r="E22" s="254">
        <f t="shared" ref="E22:E27" si="2">D22</f>
        <v>20</v>
      </c>
      <c r="F22" s="417" t="s">
        <v>206</v>
      </c>
    </row>
    <row r="23" ht="11.25" customHeight="1">
      <c r="A23" s="67" t="s">
        <v>4233</v>
      </c>
      <c r="B23" s="87" t="s">
        <v>51</v>
      </c>
      <c r="C23" s="87" t="s">
        <v>5796</v>
      </c>
      <c r="D23" s="183">
        <v>20.0</v>
      </c>
      <c r="E23" s="254">
        <f t="shared" si="2"/>
        <v>20</v>
      </c>
      <c r="F23" s="417" t="s">
        <v>206</v>
      </c>
    </row>
    <row r="24" ht="11.25" customHeight="1">
      <c r="A24" s="67" t="s">
        <v>4233</v>
      </c>
      <c r="B24" s="87" t="s">
        <v>51</v>
      </c>
      <c r="C24" s="87" t="s">
        <v>5797</v>
      </c>
      <c r="D24" s="183">
        <v>20.0</v>
      </c>
      <c r="E24" s="254">
        <f t="shared" si="2"/>
        <v>20</v>
      </c>
      <c r="F24" s="417" t="s">
        <v>206</v>
      </c>
    </row>
    <row r="25" ht="11.25" customHeight="1">
      <c r="A25" s="67" t="s">
        <v>4233</v>
      </c>
      <c r="B25" s="87" t="s">
        <v>51</v>
      </c>
      <c r="C25" s="87" t="s">
        <v>5798</v>
      </c>
      <c r="D25" s="183">
        <v>20.0</v>
      </c>
      <c r="E25" s="254">
        <f t="shared" si="2"/>
        <v>20</v>
      </c>
      <c r="F25" s="417" t="s">
        <v>206</v>
      </c>
    </row>
    <row r="26" ht="11.25" customHeight="1">
      <c r="A26" s="67" t="s">
        <v>4233</v>
      </c>
      <c r="B26" s="87" t="s">
        <v>51</v>
      </c>
      <c r="C26" s="87" t="s">
        <v>5799</v>
      </c>
      <c r="D26" s="183">
        <v>20.0</v>
      </c>
      <c r="E26" s="254">
        <f t="shared" si="2"/>
        <v>20</v>
      </c>
      <c r="F26" s="417" t="s">
        <v>206</v>
      </c>
    </row>
    <row r="27" ht="11.25" customHeight="1">
      <c r="A27" s="67" t="s">
        <v>4233</v>
      </c>
      <c r="B27" s="87" t="s">
        <v>51</v>
      </c>
      <c r="C27" s="87" t="s">
        <v>5800</v>
      </c>
      <c r="D27" s="183">
        <v>20.0</v>
      </c>
      <c r="E27" s="254">
        <f t="shared" si="2"/>
        <v>20</v>
      </c>
      <c r="F27" s="417" t="s">
        <v>206</v>
      </c>
    </row>
    <row r="28" ht="11.25" customHeight="1">
      <c r="A28" s="67" t="s">
        <v>213</v>
      </c>
      <c r="B28" s="87" t="s">
        <v>51</v>
      </c>
      <c r="C28" s="67" t="s">
        <v>5801</v>
      </c>
      <c r="D28" s="183">
        <v>20.0</v>
      </c>
      <c r="E28" s="254">
        <v>20.0</v>
      </c>
      <c r="F28" s="417" t="s">
        <v>213</v>
      </c>
    </row>
    <row r="29" ht="11.25" customHeight="1">
      <c r="A29" s="67" t="s">
        <v>4235</v>
      </c>
      <c r="B29" s="87" t="s">
        <v>51</v>
      </c>
      <c r="C29" s="87" t="s">
        <v>5802</v>
      </c>
      <c r="D29" s="183">
        <v>20.0</v>
      </c>
      <c r="E29" s="254">
        <v>20.0</v>
      </c>
      <c r="F29" s="417" t="s">
        <v>232</v>
      </c>
    </row>
    <row r="30" ht="11.25" customHeight="1">
      <c r="A30" s="67" t="s">
        <v>4235</v>
      </c>
      <c r="B30" s="87" t="s">
        <v>51</v>
      </c>
      <c r="C30" s="87" t="s">
        <v>5803</v>
      </c>
      <c r="D30" s="183">
        <v>20.0</v>
      </c>
      <c r="E30" s="254">
        <v>20.0</v>
      </c>
      <c r="F30" s="417" t="s">
        <v>232</v>
      </c>
    </row>
    <row r="31" ht="11.25" customHeight="1">
      <c r="A31" s="67" t="s">
        <v>4235</v>
      </c>
      <c r="B31" s="87" t="s">
        <v>51</v>
      </c>
      <c r="C31" s="87" t="s">
        <v>5804</v>
      </c>
      <c r="D31" s="183">
        <v>20.0</v>
      </c>
      <c r="E31" s="254">
        <v>20.0</v>
      </c>
      <c r="F31" s="417" t="s">
        <v>232</v>
      </c>
    </row>
    <row r="32" ht="11.25" customHeight="1">
      <c r="A32" s="67" t="s">
        <v>4235</v>
      </c>
      <c r="B32" s="87" t="s">
        <v>51</v>
      </c>
      <c r="C32" s="87" t="s">
        <v>5805</v>
      </c>
      <c r="D32" s="183">
        <v>20.0</v>
      </c>
      <c r="E32" s="254">
        <v>20.0</v>
      </c>
      <c r="F32" s="417" t="s">
        <v>232</v>
      </c>
    </row>
    <row r="33" ht="11.25" customHeight="1">
      <c r="A33" s="67" t="s">
        <v>4235</v>
      </c>
      <c r="B33" s="87" t="s">
        <v>51</v>
      </c>
      <c r="C33" s="87" t="s">
        <v>5806</v>
      </c>
      <c r="D33" s="183">
        <v>20.0</v>
      </c>
      <c r="E33" s="254">
        <v>20.0</v>
      </c>
      <c r="F33" s="417" t="s">
        <v>232</v>
      </c>
    </row>
    <row r="34" ht="11.25" customHeight="1">
      <c r="A34" s="67" t="s">
        <v>4235</v>
      </c>
      <c r="B34" s="87" t="s">
        <v>51</v>
      </c>
      <c r="C34" s="87" t="s">
        <v>5807</v>
      </c>
      <c r="D34" s="183">
        <v>20.0</v>
      </c>
      <c r="E34" s="254">
        <v>20.0</v>
      </c>
      <c r="F34" s="417" t="s">
        <v>232</v>
      </c>
    </row>
    <row r="35" ht="11.25" customHeight="1">
      <c r="A35" s="67" t="s">
        <v>4235</v>
      </c>
      <c r="B35" s="87" t="s">
        <v>51</v>
      </c>
      <c r="C35" s="87" t="s">
        <v>5808</v>
      </c>
      <c r="D35" s="183">
        <v>20.0</v>
      </c>
      <c r="E35" s="254">
        <v>20.0</v>
      </c>
      <c r="F35" s="417" t="s">
        <v>232</v>
      </c>
    </row>
    <row r="36" ht="11.25" customHeight="1">
      <c r="A36" s="67" t="s">
        <v>4235</v>
      </c>
      <c r="B36" s="87" t="s">
        <v>51</v>
      </c>
      <c r="C36" s="87" t="s">
        <v>5809</v>
      </c>
      <c r="D36" s="183">
        <v>20.0</v>
      </c>
      <c r="E36" s="254">
        <v>20.0</v>
      </c>
      <c r="F36" s="417" t="s">
        <v>232</v>
      </c>
    </row>
    <row r="37" ht="11.25" customHeight="1">
      <c r="A37" s="67" t="s">
        <v>4235</v>
      </c>
      <c r="B37" s="87" t="s">
        <v>51</v>
      </c>
      <c r="C37" s="87" t="s">
        <v>5810</v>
      </c>
      <c r="D37" s="183">
        <v>20.0</v>
      </c>
      <c r="E37" s="254">
        <v>20.0</v>
      </c>
      <c r="F37" s="417" t="s">
        <v>232</v>
      </c>
    </row>
    <row r="38" ht="11.25" customHeight="1">
      <c r="A38" s="67" t="s">
        <v>4235</v>
      </c>
      <c r="B38" s="87" t="s">
        <v>51</v>
      </c>
      <c r="C38" s="87" t="s">
        <v>5811</v>
      </c>
      <c r="D38" s="183">
        <v>20.0</v>
      </c>
      <c r="E38" s="254">
        <v>20.0</v>
      </c>
      <c r="F38" s="417" t="s">
        <v>232</v>
      </c>
    </row>
    <row r="39" ht="11.25" customHeight="1">
      <c r="A39" s="67" t="s">
        <v>4235</v>
      </c>
      <c r="B39" s="87" t="s">
        <v>51</v>
      </c>
      <c r="C39" s="87" t="s">
        <v>5812</v>
      </c>
      <c r="D39" s="183">
        <v>20.0</v>
      </c>
      <c r="E39" s="254">
        <v>20.0</v>
      </c>
      <c r="F39" s="417" t="s">
        <v>232</v>
      </c>
    </row>
    <row r="40" ht="11.25" customHeight="1">
      <c r="A40" s="67" t="s">
        <v>4235</v>
      </c>
      <c r="B40" s="87" t="s">
        <v>51</v>
      </c>
      <c r="C40" s="87" t="s">
        <v>5813</v>
      </c>
      <c r="D40" s="183">
        <v>20.0</v>
      </c>
      <c r="E40" s="254">
        <v>20.0</v>
      </c>
      <c r="F40" s="417" t="s">
        <v>232</v>
      </c>
    </row>
    <row r="41" ht="11.25" customHeight="1">
      <c r="A41" s="67" t="s">
        <v>4235</v>
      </c>
      <c r="B41" s="87" t="s">
        <v>51</v>
      </c>
      <c r="C41" s="87" t="s">
        <v>5814</v>
      </c>
      <c r="D41" s="183">
        <v>20.0</v>
      </c>
      <c r="E41" s="254">
        <v>20.0</v>
      </c>
      <c r="F41" s="417" t="s">
        <v>232</v>
      </c>
    </row>
    <row r="42" ht="11.25" customHeight="1">
      <c r="A42" s="67" t="s">
        <v>4235</v>
      </c>
      <c r="B42" s="87" t="s">
        <v>51</v>
      </c>
      <c r="C42" s="87" t="s">
        <v>5815</v>
      </c>
      <c r="D42" s="183">
        <v>30.0</v>
      </c>
      <c r="E42" s="254">
        <v>30.0</v>
      </c>
      <c r="F42" s="417" t="s">
        <v>232</v>
      </c>
    </row>
    <row r="43" ht="11.25" customHeight="1">
      <c r="A43" s="67" t="s">
        <v>4235</v>
      </c>
      <c r="B43" s="87" t="s">
        <v>51</v>
      </c>
      <c r="C43" s="87" t="s">
        <v>5816</v>
      </c>
      <c r="D43" s="183">
        <v>30.0</v>
      </c>
      <c r="E43" s="254">
        <v>30.0</v>
      </c>
      <c r="F43" s="417" t="s">
        <v>232</v>
      </c>
    </row>
    <row r="44" ht="11.25" customHeight="1">
      <c r="A44" s="67" t="s">
        <v>4235</v>
      </c>
      <c r="B44" s="87" t="s">
        <v>51</v>
      </c>
      <c r="C44" s="87" t="s">
        <v>5817</v>
      </c>
      <c r="D44" s="183">
        <v>30.0</v>
      </c>
      <c r="E44" s="254">
        <v>30.0</v>
      </c>
      <c r="F44" s="417" t="s">
        <v>232</v>
      </c>
    </row>
    <row r="45" ht="11.25" customHeight="1">
      <c r="A45" s="67" t="s">
        <v>4235</v>
      </c>
      <c r="B45" s="87" t="s">
        <v>51</v>
      </c>
      <c r="C45" s="87" t="s">
        <v>5818</v>
      </c>
      <c r="D45" s="183">
        <v>30.0</v>
      </c>
      <c r="E45" s="254">
        <v>30.0</v>
      </c>
      <c r="F45" s="417" t="s">
        <v>232</v>
      </c>
    </row>
    <row r="46" ht="11.25" customHeight="1">
      <c r="A46" s="67" t="s">
        <v>4235</v>
      </c>
      <c r="B46" s="87" t="s">
        <v>51</v>
      </c>
      <c r="C46" s="87" t="s">
        <v>5819</v>
      </c>
      <c r="D46" s="183">
        <v>30.0</v>
      </c>
      <c r="E46" s="254">
        <v>30.0</v>
      </c>
      <c r="F46" s="417" t="s">
        <v>232</v>
      </c>
    </row>
    <row r="47" ht="11.25" customHeight="1">
      <c r="A47" s="67" t="s">
        <v>4235</v>
      </c>
      <c r="B47" s="87" t="s">
        <v>51</v>
      </c>
      <c r="C47" s="87" t="s">
        <v>5820</v>
      </c>
      <c r="D47" s="183">
        <v>30.0</v>
      </c>
      <c r="E47" s="254">
        <v>30.0</v>
      </c>
      <c r="F47" s="417" t="s">
        <v>232</v>
      </c>
    </row>
    <row r="48" ht="11.25" customHeight="1">
      <c r="A48" s="67" t="s">
        <v>4235</v>
      </c>
      <c r="B48" s="87" t="s">
        <v>51</v>
      </c>
      <c r="C48" s="87" t="s">
        <v>5821</v>
      </c>
      <c r="D48" s="183">
        <v>30.0</v>
      </c>
      <c r="E48" s="254">
        <v>30.0</v>
      </c>
      <c r="F48" s="417" t="s">
        <v>232</v>
      </c>
    </row>
    <row r="49" ht="11.25" customHeight="1">
      <c r="A49" s="67" t="s">
        <v>4246</v>
      </c>
      <c r="B49" s="65" t="s">
        <v>51</v>
      </c>
      <c r="C49" s="87" t="s">
        <v>5822</v>
      </c>
      <c r="D49" s="183">
        <v>30.0</v>
      </c>
      <c r="E49" s="254">
        <f t="shared" ref="E49:E57" si="3">D49</f>
        <v>30</v>
      </c>
      <c r="F49" s="417" t="s">
        <v>1180</v>
      </c>
    </row>
    <row r="50" ht="11.25" customHeight="1">
      <c r="A50" s="67" t="s">
        <v>4246</v>
      </c>
      <c r="B50" s="65" t="s">
        <v>51</v>
      </c>
      <c r="C50" s="87" t="s">
        <v>5823</v>
      </c>
      <c r="D50" s="183">
        <v>30.0</v>
      </c>
      <c r="E50" s="254">
        <f t="shared" si="3"/>
        <v>30</v>
      </c>
      <c r="F50" s="417" t="s">
        <v>1180</v>
      </c>
    </row>
    <row r="51" ht="11.25" customHeight="1">
      <c r="A51" s="67" t="s">
        <v>4246</v>
      </c>
      <c r="B51" s="65" t="s">
        <v>51</v>
      </c>
      <c r="C51" s="87" t="s">
        <v>5824</v>
      </c>
      <c r="D51" s="183">
        <v>30.0</v>
      </c>
      <c r="E51" s="254">
        <f t="shared" si="3"/>
        <v>30</v>
      </c>
      <c r="F51" s="417" t="s">
        <v>1180</v>
      </c>
    </row>
    <row r="52" ht="11.25" customHeight="1">
      <c r="A52" s="67" t="s">
        <v>4246</v>
      </c>
      <c r="B52" s="65" t="s">
        <v>51</v>
      </c>
      <c r="C52" s="87" t="s">
        <v>5825</v>
      </c>
      <c r="D52" s="183">
        <v>30.0</v>
      </c>
      <c r="E52" s="254">
        <f t="shared" si="3"/>
        <v>30</v>
      </c>
      <c r="F52" s="417" t="s">
        <v>1180</v>
      </c>
    </row>
    <row r="53" ht="11.25" customHeight="1">
      <c r="A53" s="67" t="s">
        <v>4246</v>
      </c>
      <c r="B53" s="65" t="s">
        <v>51</v>
      </c>
      <c r="C53" s="87" t="s">
        <v>5826</v>
      </c>
      <c r="D53" s="183">
        <v>20.0</v>
      </c>
      <c r="E53" s="254">
        <f t="shared" si="3"/>
        <v>20</v>
      </c>
      <c r="F53" s="417" t="s">
        <v>1180</v>
      </c>
    </row>
    <row r="54" ht="11.25" customHeight="1">
      <c r="A54" s="67" t="s">
        <v>4246</v>
      </c>
      <c r="B54" s="65" t="s">
        <v>51</v>
      </c>
      <c r="C54" s="87" t="s">
        <v>5827</v>
      </c>
      <c r="D54" s="183">
        <v>20.0</v>
      </c>
      <c r="E54" s="254">
        <f t="shared" si="3"/>
        <v>20</v>
      </c>
      <c r="F54" s="417" t="s">
        <v>1180</v>
      </c>
    </row>
    <row r="55" ht="11.25" customHeight="1">
      <c r="A55" s="67" t="s">
        <v>4246</v>
      </c>
      <c r="B55" s="65" t="s">
        <v>51</v>
      </c>
      <c r="C55" s="87" t="s">
        <v>5828</v>
      </c>
      <c r="D55" s="183">
        <v>20.0</v>
      </c>
      <c r="E55" s="254">
        <f t="shared" si="3"/>
        <v>20</v>
      </c>
      <c r="F55" s="417" t="s">
        <v>1180</v>
      </c>
    </row>
    <row r="56" ht="11.25" customHeight="1">
      <c r="A56" s="67" t="s">
        <v>4246</v>
      </c>
      <c r="B56" s="65" t="s">
        <v>51</v>
      </c>
      <c r="C56" s="87" t="s">
        <v>5829</v>
      </c>
      <c r="D56" s="183">
        <v>20.0</v>
      </c>
      <c r="E56" s="254">
        <f t="shared" si="3"/>
        <v>20</v>
      </c>
      <c r="F56" s="417" t="s">
        <v>1180</v>
      </c>
    </row>
    <row r="57" ht="11.25" customHeight="1">
      <c r="A57" s="67" t="s">
        <v>4246</v>
      </c>
      <c r="B57" s="65" t="s">
        <v>51</v>
      </c>
      <c r="C57" s="87" t="s">
        <v>5830</v>
      </c>
      <c r="D57" s="183">
        <v>20.0</v>
      </c>
      <c r="E57" s="254">
        <f t="shared" si="3"/>
        <v>20</v>
      </c>
      <c r="F57" s="417" t="s">
        <v>1180</v>
      </c>
    </row>
    <row r="58" ht="11.25" customHeight="1">
      <c r="A58" s="67" t="s">
        <v>3475</v>
      </c>
      <c r="B58" s="87" t="s">
        <v>51</v>
      </c>
      <c r="C58" s="87" t="s">
        <v>5831</v>
      </c>
      <c r="D58" s="183">
        <v>20.0</v>
      </c>
      <c r="E58" s="254">
        <v>20.0</v>
      </c>
      <c r="F58" s="417" t="s">
        <v>321</v>
      </c>
    </row>
    <row r="59" ht="11.25" customHeight="1">
      <c r="A59" s="67" t="s">
        <v>3475</v>
      </c>
      <c r="B59" s="87" t="s">
        <v>51</v>
      </c>
      <c r="C59" s="87" t="s">
        <v>5832</v>
      </c>
      <c r="D59" s="183">
        <v>20.0</v>
      </c>
      <c r="E59" s="254">
        <v>20.0</v>
      </c>
      <c r="F59" s="417" t="s">
        <v>321</v>
      </c>
    </row>
    <row r="60" ht="11.25" customHeight="1">
      <c r="A60" s="67" t="s">
        <v>3475</v>
      </c>
      <c r="B60" s="87" t="s">
        <v>51</v>
      </c>
      <c r="C60" s="87" t="s">
        <v>5833</v>
      </c>
      <c r="D60" s="183">
        <v>20.0</v>
      </c>
      <c r="E60" s="254">
        <v>20.0</v>
      </c>
      <c r="F60" s="417" t="s">
        <v>321</v>
      </c>
    </row>
    <row r="61" ht="11.25" customHeight="1">
      <c r="A61" s="67" t="s">
        <v>3475</v>
      </c>
      <c r="B61" s="87" t="s">
        <v>51</v>
      </c>
      <c r="C61" s="87" t="s">
        <v>5834</v>
      </c>
      <c r="D61" s="183">
        <v>20.0</v>
      </c>
      <c r="E61" s="254">
        <v>20.0</v>
      </c>
      <c r="F61" s="417" t="s">
        <v>321</v>
      </c>
    </row>
    <row r="62" ht="11.25" customHeight="1">
      <c r="A62" s="67" t="s">
        <v>5835</v>
      </c>
      <c r="B62" s="87" t="s">
        <v>51</v>
      </c>
      <c r="C62" s="87" t="s">
        <v>5836</v>
      </c>
      <c r="D62" s="183">
        <v>20.0</v>
      </c>
      <c r="E62" s="254">
        <v>20.0</v>
      </c>
      <c r="F62" s="417" t="s">
        <v>321</v>
      </c>
    </row>
    <row r="63" ht="11.25" customHeight="1">
      <c r="A63" s="67" t="s">
        <v>5837</v>
      </c>
      <c r="B63" s="87" t="s">
        <v>51</v>
      </c>
      <c r="C63" s="87" t="s">
        <v>5838</v>
      </c>
      <c r="D63" s="183">
        <v>20.0</v>
      </c>
      <c r="E63" s="254">
        <v>6.67</v>
      </c>
      <c r="F63" s="417" t="s">
        <v>1333</v>
      </c>
    </row>
    <row r="64" ht="11.25" customHeight="1">
      <c r="A64" s="67" t="s">
        <v>5837</v>
      </c>
      <c r="B64" s="87" t="s">
        <v>51</v>
      </c>
      <c r="C64" s="87" t="s">
        <v>5839</v>
      </c>
      <c r="D64" s="183">
        <v>20.0</v>
      </c>
      <c r="E64" s="254">
        <v>6.67</v>
      </c>
      <c r="F64" s="417" t="s">
        <v>1333</v>
      </c>
    </row>
    <row r="65" ht="11.25" customHeight="1">
      <c r="A65" s="67" t="s">
        <v>5840</v>
      </c>
      <c r="B65" s="87" t="s">
        <v>51</v>
      </c>
      <c r="C65" s="87" t="s">
        <v>5841</v>
      </c>
      <c r="D65" s="183">
        <v>20.0</v>
      </c>
      <c r="E65" s="254">
        <f t="shared" ref="E65:E69" si="4">D65</f>
        <v>20</v>
      </c>
      <c r="F65" s="417" t="s">
        <v>1365</v>
      </c>
    </row>
    <row r="66" ht="11.25" customHeight="1">
      <c r="A66" s="67" t="s">
        <v>5840</v>
      </c>
      <c r="B66" s="87" t="s">
        <v>51</v>
      </c>
      <c r="C66" s="87" t="s">
        <v>5842</v>
      </c>
      <c r="D66" s="183">
        <v>20.0</v>
      </c>
      <c r="E66" s="254">
        <f t="shared" si="4"/>
        <v>20</v>
      </c>
      <c r="F66" s="417" t="s">
        <v>1365</v>
      </c>
    </row>
    <row r="67" ht="11.25" customHeight="1">
      <c r="A67" s="67" t="s">
        <v>5840</v>
      </c>
      <c r="B67" s="87" t="s">
        <v>51</v>
      </c>
      <c r="C67" s="87" t="s">
        <v>5843</v>
      </c>
      <c r="D67" s="183">
        <v>20.0</v>
      </c>
      <c r="E67" s="254">
        <f t="shared" si="4"/>
        <v>20</v>
      </c>
      <c r="F67" s="417" t="s">
        <v>1365</v>
      </c>
    </row>
    <row r="68" ht="11.25" customHeight="1">
      <c r="A68" s="67" t="s">
        <v>5840</v>
      </c>
      <c r="B68" s="87" t="s">
        <v>51</v>
      </c>
      <c r="C68" s="87" t="s">
        <v>5844</v>
      </c>
      <c r="D68" s="183">
        <v>20.0</v>
      </c>
      <c r="E68" s="254">
        <f t="shared" si="4"/>
        <v>20</v>
      </c>
      <c r="F68" s="417" t="s">
        <v>1365</v>
      </c>
    </row>
    <row r="69" ht="11.25" customHeight="1">
      <c r="A69" s="67" t="s">
        <v>5840</v>
      </c>
      <c r="B69" s="87" t="s">
        <v>51</v>
      </c>
      <c r="C69" s="87" t="s">
        <v>5845</v>
      </c>
      <c r="D69" s="183">
        <v>20.0</v>
      </c>
      <c r="E69" s="254">
        <f t="shared" si="4"/>
        <v>20</v>
      </c>
      <c r="F69" s="417" t="s">
        <v>1365</v>
      </c>
    </row>
    <row r="70" ht="11.25" customHeight="1">
      <c r="A70" s="67" t="s">
        <v>5840</v>
      </c>
      <c r="B70" s="87" t="s">
        <v>51</v>
      </c>
      <c r="C70" s="87" t="s">
        <v>5846</v>
      </c>
      <c r="D70" s="183">
        <v>20.0</v>
      </c>
      <c r="E70" s="254">
        <v>6.67</v>
      </c>
      <c r="F70" s="417" t="s">
        <v>1365</v>
      </c>
    </row>
    <row r="71" ht="11.25" customHeight="1">
      <c r="A71" s="67" t="s">
        <v>5840</v>
      </c>
      <c r="B71" s="87" t="s">
        <v>51</v>
      </c>
      <c r="C71" s="87" t="s">
        <v>5847</v>
      </c>
      <c r="D71" s="183">
        <v>20.0</v>
      </c>
      <c r="E71" s="254">
        <f>D71</f>
        <v>20</v>
      </c>
      <c r="F71" s="417" t="s">
        <v>1365</v>
      </c>
    </row>
    <row r="72" ht="11.25" customHeight="1">
      <c r="A72" s="67" t="s">
        <v>5848</v>
      </c>
      <c r="B72" s="87" t="s">
        <v>51</v>
      </c>
      <c r="C72" s="87" t="s">
        <v>5849</v>
      </c>
      <c r="D72" s="183">
        <v>20.0</v>
      </c>
      <c r="E72" s="69">
        <v>20.0</v>
      </c>
      <c r="F72" s="417" t="s">
        <v>380</v>
      </c>
    </row>
    <row r="73" ht="11.25" customHeight="1">
      <c r="A73" s="67" t="s">
        <v>5850</v>
      </c>
      <c r="B73" s="87" t="s">
        <v>51</v>
      </c>
      <c r="C73" s="87" t="s">
        <v>5851</v>
      </c>
      <c r="D73" s="183">
        <v>20.0</v>
      </c>
      <c r="E73" s="69">
        <v>20.0</v>
      </c>
      <c r="F73" s="417" t="s">
        <v>380</v>
      </c>
    </row>
    <row r="74" ht="11.25" customHeight="1">
      <c r="A74" s="67" t="s">
        <v>5850</v>
      </c>
      <c r="B74" s="87" t="s">
        <v>51</v>
      </c>
      <c r="C74" s="87" t="s">
        <v>5852</v>
      </c>
      <c r="D74" s="183">
        <v>20.0</v>
      </c>
      <c r="E74" s="69">
        <v>20.0</v>
      </c>
      <c r="F74" s="417" t="s">
        <v>380</v>
      </c>
    </row>
    <row r="75" ht="11.25" customHeight="1">
      <c r="A75" s="67" t="s">
        <v>5853</v>
      </c>
      <c r="B75" s="87" t="s">
        <v>51</v>
      </c>
      <c r="C75" s="87" t="s">
        <v>5854</v>
      </c>
      <c r="D75" s="183">
        <v>30.0</v>
      </c>
      <c r="E75" s="69">
        <v>30.0</v>
      </c>
      <c r="F75" s="417" t="s">
        <v>380</v>
      </c>
    </row>
    <row r="76" ht="11.25" customHeight="1">
      <c r="A76" s="67" t="s">
        <v>83</v>
      </c>
      <c r="B76" s="87" t="s">
        <v>51</v>
      </c>
      <c r="C76" s="87" t="s">
        <v>5855</v>
      </c>
      <c r="D76" s="183">
        <v>30.0</v>
      </c>
      <c r="E76" s="254">
        <v>30.0</v>
      </c>
      <c r="F76" s="417" t="s">
        <v>397</v>
      </c>
    </row>
    <row r="77" ht="11.25" customHeight="1">
      <c r="A77" s="67" t="s">
        <v>83</v>
      </c>
      <c r="B77" s="87" t="s">
        <v>51</v>
      </c>
      <c r="C77" s="87" t="s">
        <v>5856</v>
      </c>
      <c r="D77" s="183">
        <v>20.0</v>
      </c>
      <c r="E77" s="254">
        <v>20.0</v>
      </c>
      <c r="F77" s="417" t="s">
        <v>397</v>
      </c>
    </row>
    <row r="78" ht="11.25" customHeight="1">
      <c r="A78" s="67" t="s">
        <v>4303</v>
      </c>
      <c r="B78" s="87"/>
      <c r="C78" s="87" t="s">
        <v>5857</v>
      </c>
      <c r="D78" s="183">
        <v>20.0</v>
      </c>
      <c r="E78" s="69">
        <v>20.0</v>
      </c>
      <c r="F78" s="417" t="s">
        <v>409</v>
      </c>
    </row>
    <row r="79" ht="11.25" customHeight="1">
      <c r="A79" s="67" t="s">
        <v>4303</v>
      </c>
      <c r="B79" s="87"/>
      <c r="C79" s="87" t="s">
        <v>5858</v>
      </c>
      <c r="D79" s="183">
        <v>20.0</v>
      </c>
      <c r="E79" s="69">
        <v>20.0</v>
      </c>
      <c r="F79" s="417" t="s">
        <v>409</v>
      </c>
    </row>
    <row r="80" ht="11.25" customHeight="1">
      <c r="A80" s="67" t="s">
        <v>4303</v>
      </c>
      <c r="B80" s="87"/>
      <c r="C80" s="87" t="s">
        <v>5859</v>
      </c>
      <c r="D80" s="183">
        <v>20.0</v>
      </c>
      <c r="E80" s="69">
        <v>20.0</v>
      </c>
      <c r="F80" s="417" t="s">
        <v>409</v>
      </c>
    </row>
    <row r="81" ht="11.25" customHeight="1">
      <c r="A81" s="67" t="s">
        <v>4303</v>
      </c>
      <c r="B81" s="87"/>
      <c r="C81" s="87" t="s">
        <v>5860</v>
      </c>
      <c r="D81" s="183">
        <v>30.0</v>
      </c>
      <c r="E81" s="69">
        <v>30.0</v>
      </c>
      <c r="F81" s="417" t="s">
        <v>409</v>
      </c>
    </row>
    <row r="82" ht="11.25" customHeight="1">
      <c r="A82" s="67" t="s">
        <v>4303</v>
      </c>
      <c r="B82" s="87"/>
      <c r="C82" s="87" t="s">
        <v>5861</v>
      </c>
      <c r="D82" s="183">
        <v>30.0</v>
      </c>
      <c r="E82" s="69">
        <v>30.0</v>
      </c>
      <c r="F82" s="417" t="s">
        <v>409</v>
      </c>
    </row>
    <row r="83" ht="11.25" customHeight="1">
      <c r="A83" s="67" t="s">
        <v>1474</v>
      </c>
      <c r="B83" s="247" t="s">
        <v>51</v>
      </c>
      <c r="C83" s="87" t="s">
        <v>5862</v>
      </c>
      <c r="D83" s="183">
        <v>20.0</v>
      </c>
      <c r="E83" s="254">
        <v>20.0</v>
      </c>
      <c r="F83" s="417" t="s">
        <v>1474</v>
      </c>
    </row>
    <row r="84" ht="11.25" customHeight="1">
      <c r="A84" s="67" t="s">
        <v>1474</v>
      </c>
      <c r="B84" s="247" t="s">
        <v>51</v>
      </c>
      <c r="C84" s="87" t="s">
        <v>5863</v>
      </c>
      <c r="D84" s="183">
        <v>20.0</v>
      </c>
      <c r="E84" s="254">
        <v>20.0</v>
      </c>
      <c r="F84" s="417" t="s">
        <v>1474</v>
      </c>
    </row>
    <row r="85" ht="11.25" customHeight="1">
      <c r="A85" s="91" t="s">
        <v>448</v>
      </c>
      <c r="B85" s="87" t="s">
        <v>51</v>
      </c>
      <c r="C85" s="87" t="s">
        <v>5864</v>
      </c>
      <c r="D85" s="183">
        <v>30.0</v>
      </c>
      <c r="E85" s="254">
        <v>30.0</v>
      </c>
      <c r="F85" s="417" t="s">
        <v>448</v>
      </c>
    </row>
    <row r="86" ht="11.25" customHeight="1">
      <c r="A86" s="91" t="s">
        <v>448</v>
      </c>
      <c r="B86" s="87" t="s">
        <v>51</v>
      </c>
      <c r="C86" s="87" t="s">
        <v>5865</v>
      </c>
      <c r="D86" s="183">
        <v>30.0</v>
      </c>
      <c r="E86" s="254">
        <v>30.0</v>
      </c>
      <c r="F86" s="417" t="s">
        <v>448</v>
      </c>
    </row>
    <row r="87" ht="11.25" customHeight="1">
      <c r="A87" s="67" t="s">
        <v>448</v>
      </c>
      <c r="B87" s="87" t="s">
        <v>51</v>
      </c>
      <c r="C87" s="87" t="s">
        <v>5866</v>
      </c>
      <c r="D87" s="183">
        <v>30.0</v>
      </c>
      <c r="E87" s="254">
        <v>30.0</v>
      </c>
      <c r="F87" s="417" t="s">
        <v>448</v>
      </c>
    </row>
    <row r="88" ht="11.25" customHeight="1">
      <c r="A88" s="67" t="s">
        <v>448</v>
      </c>
      <c r="B88" s="87" t="s">
        <v>51</v>
      </c>
      <c r="C88" s="71" t="s">
        <v>5867</v>
      </c>
      <c r="D88" s="183">
        <v>30.0</v>
      </c>
      <c r="E88" s="254">
        <v>30.0</v>
      </c>
      <c r="F88" s="417" t="s">
        <v>448</v>
      </c>
    </row>
    <row r="89" ht="11.25" customHeight="1">
      <c r="A89" s="67" t="s">
        <v>448</v>
      </c>
      <c r="B89" s="87" t="s">
        <v>51</v>
      </c>
      <c r="C89" s="87" t="s">
        <v>5868</v>
      </c>
      <c r="D89" s="183">
        <v>30.0</v>
      </c>
      <c r="E89" s="254">
        <v>30.0</v>
      </c>
      <c r="F89" s="417" t="s">
        <v>448</v>
      </c>
    </row>
    <row r="90" ht="11.25" customHeight="1">
      <c r="A90" s="67" t="s">
        <v>4344</v>
      </c>
      <c r="B90" s="189" t="s">
        <v>51</v>
      </c>
      <c r="C90" s="87" t="s">
        <v>5869</v>
      </c>
      <c r="D90" s="183">
        <v>30.0</v>
      </c>
      <c r="E90" s="254">
        <f t="shared" ref="E90:E102" si="5">D90</f>
        <v>30</v>
      </c>
      <c r="F90" s="417" t="s">
        <v>464</v>
      </c>
    </row>
    <row r="91" ht="11.25" customHeight="1">
      <c r="A91" s="67" t="s">
        <v>474</v>
      </c>
      <c r="B91" s="189" t="s">
        <v>51</v>
      </c>
      <c r="C91" s="87" t="s">
        <v>5870</v>
      </c>
      <c r="D91" s="183">
        <v>20.0</v>
      </c>
      <c r="E91" s="254">
        <f t="shared" si="5"/>
        <v>20</v>
      </c>
      <c r="F91" s="417" t="s">
        <v>474</v>
      </c>
    </row>
    <row r="92" ht="11.25" customHeight="1">
      <c r="A92" s="67" t="s">
        <v>474</v>
      </c>
      <c r="B92" s="189" t="s">
        <v>51</v>
      </c>
      <c r="C92" s="87" t="s">
        <v>5871</v>
      </c>
      <c r="D92" s="183">
        <v>30.0</v>
      </c>
      <c r="E92" s="254">
        <f t="shared" si="5"/>
        <v>30</v>
      </c>
      <c r="F92" s="417" t="s">
        <v>474</v>
      </c>
    </row>
    <row r="93" ht="11.25" customHeight="1">
      <c r="A93" s="67" t="s">
        <v>474</v>
      </c>
      <c r="B93" s="189" t="s">
        <v>51</v>
      </c>
      <c r="C93" s="87" t="s">
        <v>5872</v>
      </c>
      <c r="D93" s="183">
        <v>20.0</v>
      </c>
      <c r="E93" s="254">
        <f t="shared" si="5"/>
        <v>20</v>
      </c>
      <c r="F93" s="417" t="s">
        <v>474</v>
      </c>
    </row>
    <row r="94" ht="11.25" customHeight="1">
      <c r="A94" s="67" t="s">
        <v>474</v>
      </c>
      <c r="B94" s="189" t="s">
        <v>51</v>
      </c>
      <c r="C94" s="87" t="s">
        <v>5873</v>
      </c>
      <c r="D94" s="183">
        <v>30.0</v>
      </c>
      <c r="E94" s="254">
        <f t="shared" si="5"/>
        <v>30</v>
      </c>
      <c r="F94" s="417" t="s">
        <v>474</v>
      </c>
    </row>
    <row r="95" ht="11.25" customHeight="1">
      <c r="A95" s="67" t="s">
        <v>474</v>
      </c>
      <c r="B95" s="189" t="s">
        <v>51</v>
      </c>
      <c r="C95" s="87" t="s">
        <v>5874</v>
      </c>
      <c r="D95" s="183">
        <v>20.0</v>
      </c>
      <c r="E95" s="254">
        <f t="shared" si="5"/>
        <v>20</v>
      </c>
      <c r="F95" s="417" t="s">
        <v>474</v>
      </c>
    </row>
    <row r="96" ht="11.25" customHeight="1">
      <c r="A96" s="67" t="s">
        <v>474</v>
      </c>
      <c r="B96" s="189" t="s">
        <v>51</v>
      </c>
      <c r="C96" s="87" t="s">
        <v>5875</v>
      </c>
      <c r="D96" s="183">
        <v>30.0</v>
      </c>
      <c r="E96" s="254">
        <f t="shared" si="5"/>
        <v>30</v>
      </c>
      <c r="F96" s="417" t="s">
        <v>474</v>
      </c>
    </row>
    <row r="97" ht="11.25" customHeight="1">
      <c r="A97" s="67" t="s">
        <v>474</v>
      </c>
      <c r="B97" s="189" t="s">
        <v>51</v>
      </c>
      <c r="C97" s="87" t="s">
        <v>5876</v>
      </c>
      <c r="D97" s="183">
        <v>20.0</v>
      </c>
      <c r="E97" s="254">
        <f t="shared" si="5"/>
        <v>20</v>
      </c>
      <c r="F97" s="417" t="s">
        <v>474</v>
      </c>
    </row>
    <row r="98" ht="11.25" customHeight="1">
      <c r="A98" s="67" t="s">
        <v>474</v>
      </c>
      <c r="B98" s="189" t="s">
        <v>51</v>
      </c>
      <c r="C98" s="87" t="s">
        <v>5877</v>
      </c>
      <c r="D98" s="183">
        <v>20.0</v>
      </c>
      <c r="E98" s="254">
        <f t="shared" si="5"/>
        <v>20</v>
      </c>
      <c r="F98" s="417" t="s">
        <v>474</v>
      </c>
    </row>
    <row r="99" ht="11.25" customHeight="1">
      <c r="A99" s="67" t="s">
        <v>474</v>
      </c>
      <c r="B99" s="189" t="s">
        <v>51</v>
      </c>
      <c r="C99" s="87" t="s">
        <v>5878</v>
      </c>
      <c r="D99" s="183">
        <v>30.0</v>
      </c>
      <c r="E99" s="254">
        <f t="shared" si="5"/>
        <v>30</v>
      </c>
      <c r="F99" s="417" t="s">
        <v>474</v>
      </c>
    </row>
    <row r="100" ht="11.25" customHeight="1">
      <c r="A100" s="67" t="s">
        <v>474</v>
      </c>
      <c r="B100" s="189" t="s">
        <v>51</v>
      </c>
      <c r="C100" s="87" t="s">
        <v>5879</v>
      </c>
      <c r="D100" s="183">
        <v>20.0</v>
      </c>
      <c r="E100" s="254">
        <f t="shared" si="5"/>
        <v>20</v>
      </c>
      <c r="F100" s="417" t="s">
        <v>474</v>
      </c>
    </row>
    <row r="101" ht="11.25" customHeight="1">
      <c r="A101" s="67" t="s">
        <v>474</v>
      </c>
      <c r="B101" s="189" t="s">
        <v>51</v>
      </c>
      <c r="C101" s="87" t="s">
        <v>5880</v>
      </c>
      <c r="D101" s="183">
        <v>30.0</v>
      </c>
      <c r="E101" s="254">
        <f t="shared" si="5"/>
        <v>30</v>
      </c>
      <c r="F101" s="417" t="s">
        <v>474</v>
      </c>
    </row>
    <row r="102" ht="11.25" customHeight="1">
      <c r="A102" s="67" t="s">
        <v>474</v>
      </c>
      <c r="B102" s="189" t="s">
        <v>51</v>
      </c>
      <c r="C102" s="87" t="s">
        <v>5881</v>
      </c>
      <c r="D102" s="183">
        <v>20.0</v>
      </c>
      <c r="E102" s="254">
        <f t="shared" si="5"/>
        <v>20</v>
      </c>
      <c r="F102" s="417" t="s">
        <v>474</v>
      </c>
    </row>
    <row r="103" ht="11.25" customHeight="1">
      <c r="A103" s="67" t="s">
        <v>474</v>
      </c>
      <c r="B103" s="189" t="s">
        <v>51</v>
      </c>
      <c r="C103" s="87" t="s">
        <v>5882</v>
      </c>
      <c r="D103" s="183">
        <v>30.0</v>
      </c>
      <c r="E103" s="254">
        <f>D103/2</f>
        <v>15</v>
      </c>
      <c r="F103" s="417" t="s">
        <v>474</v>
      </c>
    </row>
    <row r="104" ht="11.25" customHeight="1">
      <c r="A104" s="67" t="s">
        <v>474</v>
      </c>
      <c r="B104" s="189" t="s">
        <v>51</v>
      </c>
      <c r="C104" s="87" t="s">
        <v>5883</v>
      </c>
      <c r="D104" s="183">
        <v>20.0</v>
      </c>
      <c r="E104" s="254">
        <f t="shared" ref="E104:E112" si="6">D104</f>
        <v>20</v>
      </c>
      <c r="F104" s="417" t="s">
        <v>474</v>
      </c>
    </row>
    <row r="105" ht="11.25" customHeight="1">
      <c r="A105" s="67" t="s">
        <v>474</v>
      </c>
      <c r="B105" s="189" t="s">
        <v>51</v>
      </c>
      <c r="C105" s="87" t="s">
        <v>5884</v>
      </c>
      <c r="D105" s="183">
        <v>30.0</v>
      </c>
      <c r="E105" s="254">
        <f t="shared" si="6"/>
        <v>30</v>
      </c>
      <c r="F105" s="417" t="s">
        <v>474</v>
      </c>
    </row>
    <row r="106" ht="11.25" customHeight="1">
      <c r="A106" s="67" t="s">
        <v>474</v>
      </c>
      <c r="B106" s="189" t="s">
        <v>51</v>
      </c>
      <c r="C106" s="87" t="s">
        <v>5885</v>
      </c>
      <c r="D106" s="183">
        <v>20.0</v>
      </c>
      <c r="E106" s="254">
        <f t="shared" si="6"/>
        <v>20</v>
      </c>
      <c r="F106" s="417" t="s">
        <v>474</v>
      </c>
    </row>
    <row r="107" ht="11.25" customHeight="1">
      <c r="A107" s="67" t="s">
        <v>474</v>
      </c>
      <c r="B107" s="189" t="s">
        <v>51</v>
      </c>
      <c r="C107" s="87" t="s">
        <v>5886</v>
      </c>
      <c r="D107" s="183">
        <v>30.0</v>
      </c>
      <c r="E107" s="254">
        <f t="shared" si="6"/>
        <v>30</v>
      </c>
      <c r="F107" s="417" t="s">
        <v>474</v>
      </c>
    </row>
    <row r="108" ht="11.25" customHeight="1">
      <c r="A108" s="67" t="s">
        <v>474</v>
      </c>
      <c r="B108" s="189" t="s">
        <v>51</v>
      </c>
      <c r="C108" s="87" t="s">
        <v>5887</v>
      </c>
      <c r="D108" s="183">
        <v>20.0</v>
      </c>
      <c r="E108" s="254">
        <f t="shared" si="6"/>
        <v>20</v>
      </c>
      <c r="F108" s="417" t="s">
        <v>474</v>
      </c>
    </row>
    <row r="109" ht="11.25" customHeight="1">
      <c r="A109" s="67" t="s">
        <v>474</v>
      </c>
      <c r="B109" s="189" t="s">
        <v>51</v>
      </c>
      <c r="C109" s="87" t="s">
        <v>5888</v>
      </c>
      <c r="D109" s="183">
        <v>20.0</v>
      </c>
      <c r="E109" s="254">
        <f t="shared" si="6"/>
        <v>20</v>
      </c>
      <c r="F109" s="417" t="s">
        <v>474</v>
      </c>
    </row>
    <row r="110" ht="11.25" customHeight="1">
      <c r="A110" s="67" t="s">
        <v>474</v>
      </c>
      <c r="B110" s="189" t="s">
        <v>51</v>
      </c>
      <c r="C110" s="87" t="s">
        <v>5889</v>
      </c>
      <c r="D110" s="183">
        <v>20.0</v>
      </c>
      <c r="E110" s="254">
        <f t="shared" si="6"/>
        <v>20</v>
      </c>
      <c r="F110" s="417" t="s">
        <v>474</v>
      </c>
    </row>
    <row r="111" ht="11.25" customHeight="1">
      <c r="A111" s="67" t="s">
        <v>474</v>
      </c>
      <c r="B111" s="189" t="s">
        <v>51</v>
      </c>
      <c r="C111" s="87" t="s">
        <v>5890</v>
      </c>
      <c r="D111" s="183">
        <v>30.0</v>
      </c>
      <c r="E111" s="254">
        <f t="shared" si="6"/>
        <v>30</v>
      </c>
      <c r="F111" s="417" t="s">
        <v>474</v>
      </c>
    </row>
    <row r="112" ht="11.25" customHeight="1">
      <c r="A112" s="67" t="s">
        <v>474</v>
      </c>
      <c r="B112" s="189" t="s">
        <v>51</v>
      </c>
      <c r="C112" s="87" t="s">
        <v>5891</v>
      </c>
      <c r="D112" s="183">
        <v>20.0</v>
      </c>
      <c r="E112" s="254">
        <f t="shared" si="6"/>
        <v>20</v>
      </c>
      <c r="F112" s="417" t="s">
        <v>474</v>
      </c>
    </row>
    <row r="113" ht="11.25" customHeight="1">
      <c r="A113" s="67" t="s">
        <v>5892</v>
      </c>
      <c r="B113" s="87" t="s">
        <v>51</v>
      </c>
      <c r="C113" s="87" t="s">
        <v>5893</v>
      </c>
      <c r="D113" s="183">
        <v>20.0</v>
      </c>
      <c r="E113" s="254">
        <v>10.0</v>
      </c>
      <c r="F113" s="417" t="s">
        <v>534</v>
      </c>
    </row>
    <row r="114" ht="11.25" customHeight="1">
      <c r="A114" s="67" t="s">
        <v>5894</v>
      </c>
      <c r="B114" s="87" t="s">
        <v>51</v>
      </c>
      <c r="C114" s="398" t="s">
        <v>5895</v>
      </c>
      <c r="D114" s="183">
        <v>30.0</v>
      </c>
      <c r="E114" s="254">
        <v>15.0</v>
      </c>
      <c r="F114" s="417" t="s">
        <v>534</v>
      </c>
    </row>
    <row r="115" ht="11.25" customHeight="1">
      <c r="A115" s="67" t="s">
        <v>5144</v>
      </c>
      <c r="B115" s="87" t="s">
        <v>51</v>
      </c>
      <c r="C115" s="87" t="s">
        <v>5896</v>
      </c>
      <c r="D115" s="183">
        <v>20.0</v>
      </c>
      <c r="E115" s="254">
        <v>20.0</v>
      </c>
      <c r="F115" s="417" t="s">
        <v>2146</v>
      </c>
    </row>
    <row r="116" ht="11.25" customHeight="1">
      <c r="A116" s="67" t="s">
        <v>538</v>
      </c>
      <c r="B116" s="87" t="s">
        <v>51</v>
      </c>
      <c r="C116" s="87" t="s">
        <v>5897</v>
      </c>
      <c r="D116" s="183">
        <v>20.0</v>
      </c>
      <c r="E116" s="254">
        <v>20.0</v>
      </c>
      <c r="F116" s="417" t="s">
        <v>538</v>
      </c>
    </row>
    <row r="117" ht="11.25" customHeight="1">
      <c r="A117" s="67" t="s">
        <v>5894</v>
      </c>
      <c r="B117" s="87" t="s">
        <v>51</v>
      </c>
      <c r="C117" s="87" t="s">
        <v>5898</v>
      </c>
      <c r="D117" s="183">
        <v>30.0</v>
      </c>
      <c r="E117" s="254">
        <v>15.0</v>
      </c>
      <c r="F117" s="417" t="s">
        <v>538</v>
      </c>
    </row>
    <row r="118" ht="11.25" customHeight="1">
      <c r="A118" s="67" t="s">
        <v>538</v>
      </c>
      <c r="B118" s="87" t="s">
        <v>51</v>
      </c>
      <c r="C118" s="87" t="s">
        <v>5899</v>
      </c>
      <c r="D118" s="183">
        <v>30.0</v>
      </c>
      <c r="E118" s="254">
        <v>30.0</v>
      </c>
      <c r="F118" s="417" t="s">
        <v>538</v>
      </c>
    </row>
    <row r="119" ht="11.25" customHeight="1">
      <c r="A119" s="67" t="s">
        <v>5900</v>
      </c>
      <c r="B119" s="87" t="s">
        <v>51</v>
      </c>
      <c r="C119" s="87" t="s">
        <v>5901</v>
      </c>
      <c r="D119" s="183">
        <v>20.0</v>
      </c>
      <c r="E119" s="254">
        <v>10.0</v>
      </c>
      <c r="F119" s="417" t="s">
        <v>538</v>
      </c>
    </row>
    <row r="120" ht="11.25" customHeight="1">
      <c r="A120" s="67" t="s">
        <v>5900</v>
      </c>
      <c r="B120" s="87" t="s">
        <v>51</v>
      </c>
      <c r="C120" s="87" t="s">
        <v>5902</v>
      </c>
      <c r="D120" s="183">
        <v>20.0</v>
      </c>
      <c r="E120" s="254">
        <v>10.0</v>
      </c>
      <c r="F120" s="417" t="s">
        <v>538</v>
      </c>
    </row>
    <row r="121" ht="11.25" customHeight="1">
      <c r="A121" s="67" t="s">
        <v>538</v>
      </c>
      <c r="B121" s="87" t="s">
        <v>51</v>
      </c>
      <c r="C121" s="87" t="s">
        <v>5903</v>
      </c>
      <c r="D121" s="183">
        <v>30.0</v>
      </c>
      <c r="E121" s="254">
        <v>30.0</v>
      </c>
      <c r="F121" s="417" t="s">
        <v>538</v>
      </c>
    </row>
    <row r="122" ht="11.25" customHeight="1">
      <c r="A122" s="67" t="s">
        <v>538</v>
      </c>
      <c r="B122" s="87" t="s">
        <v>51</v>
      </c>
      <c r="C122" s="87" t="s">
        <v>5904</v>
      </c>
      <c r="D122" s="183">
        <v>30.0</v>
      </c>
      <c r="E122" s="254">
        <v>30.0</v>
      </c>
      <c r="F122" s="417" t="s">
        <v>538</v>
      </c>
    </row>
    <row r="123" ht="11.25" customHeight="1">
      <c r="A123" s="67" t="s">
        <v>538</v>
      </c>
      <c r="B123" s="87" t="s">
        <v>51</v>
      </c>
      <c r="C123" s="87" t="s">
        <v>5905</v>
      </c>
      <c r="D123" s="183">
        <v>30.0</v>
      </c>
      <c r="E123" s="254">
        <v>30.0</v>
      </c>
      <c r="F123" s="417" t="s">
        <v>538</v>
      </c>
    </row>
    <row r="124" ht="11.25" customHeight="1">
      <c r="A124" s="67" t="s">
        <v>5906</v>
      </c>
      <c r="B124" s="87" t="s">
        <v>51</v>
      </c>
      <c r="C124" s="439" t="s">
        <v>5907</v>
      </c>
      <c r="D124" s="183">
        <v>20.0</v>
      </c>
      <c r="E124" s="254">
        <v>20.0</v>
      </c>
      <c r="F124" s="417" t="s">
        <v>565</v>
      </c>
    </row>
    <row r="125" ht="11.25" customHeight="1">
      <c r="A125" s="67" t="s">
        <v>5906</v>
      </c>
      <c r="B125" s="87" t="s">
        <v>51</v>
      </c>
      <c r="C125" s="439" t="s">
        <v>5908</v>
      </c>
      <c r="D125" s="183">
        <v>20.0</v>
      </c>
      <c r="E125" s="254">
        <v>20.0</v>
      </c>
      <c r="F125" s="417" t="s">
        <v>565</v>
      </c>
    </row>
    <row r="126" ht="11.25" customHeight="1">
      <c r="A126" s="67" t="s">
        <v>5906</v>
      </c>
      <c r="B126" s="87" t="s">
        <v>51</v>
      </c>
      <c r="C126" s="439" t="s">
        <v>5909</v>
      </c>
      <c r="D126" s="183">
        <v>20.0</v>
      </c>
      <c r="E126" s="254">
        <v>20.0</v>
      </c>
      <c r="F126" s="417" t="s">
        <v>565</v>
      </c>
    </row>
    <row r="127" ht="11.25" customHeight="1">
      <c r="A127" s="67" t="s">
        <v>5906</v>
      </c>
      <c r="B127" s="87" t="s">
        <v>51</v>
      </c>
      <c r="C127" s="67" t="s">
        <v>5910</v>
      </c>
      <c r="D127" s="183">
        <v>20.0</v>
      </c>
      <c r="E127" s="254">
        <v>20.0</v>
      </c>
      <c r="F127" s="417" t="s">
        <v>565</v>
      </c>
    </row>
    <row r="128" ht="11.25" customHeight="1">
      <c r="A128" s="67" t="s">
        <v>5906</v>
      </c>
      <c r="B128" s="87" t="s">
        <v>51</v>
      </c>
      <c r="C128" s="439" t="s">
        <v>5911</v>
      </c>
      <c r="D128" s="183">
        <v>20.0</v>
      </c>
      <c r="E128" s="254">
        <v>20.0</v>
      </c>
      <c r="F128" s="417" t="s">
        <v>565</v>
      </c>
    </row>
    <row r="129" ht="11.25" customHeight="1">
      <c r="A129" s="67" t="s">
        <v>5906</v>
      </c>
      <c r="B129" s="87" t="s">
        <v>51</v>
      </c>
      <c r="C129" s="67" t="s">
        <v>5912</v>
      </c>
      <c r="D129" s="183">
        <v>20.0</v>
      </c>
      <c r="E129" s="254">
        <v>20.0</v>
      </c>
      <c r="F129" s="417" t="s">
        <v>565</v>
      </c>
    </row>
    <row r="130" ht="11.25" customHeight="1">
      <c r="A130" s="67" t="s">
        <v>5906</v>
      </c>
      <c r="B130" s="87" t="s">
        <v>51</v>
      </c>
      <c r="C130" s="67" t="s">
        <v>5913</v>
      </c>
      <c r="D130" s="183">
        <v>20.0</v>
      </c>
      <c r="E130" s="254">
        <v>20.0</v>
      </c>
      <c r="F130" s="417" t="s">
        <v>565</v>
      </c>
    </row>
    <row r="131" ht="11.25" customHeight="1">
      <c r="A131" s="67" t="s">
        <v>5906</v>
      </c>
      <c r="B131" s="87" t="s">
        <v>51</v>
      </c>
      <c r="C131" s="67" t="s">
        <v>5914</v>
      </c>
      <c r="D131" s="183">
        <v>20.0</v>
      </c>
      <c r="E131" s="254">
        <v>20.0</v>
      </c>
      <c r="F131" s="417" t="s">
        <v>565</v>
      </c>
    </row>
    <row r="132" ht="11.25" customHeight="1">
      <c r="A132" s="67" t="s">
        <v>5915</v>
      </c>
      <c r="B132" s="87" t="s">
        <v>51</v>
      </c>
      <c r="C132" s="87" t="s">
        <v>5916</v>
      </c>
      <c r="D132" s="183">
        <v>20.0</v>
      </c>
      <c r="E132" s="254">
        <v>20.0</v>
      </c>
      <c r="F132" s="417" t="s">
        <v>565</v>
      </c>
    </row>
    <row r="133" ht="11.25" customHeight="1">
      <c r="A133" s="67" t="s">
        <v>5906</v>
      </c>
      <c r="B133" s="87" t="s">
        <v>51</v>
      </c>
      <c r="C133" s="87" t="s">
        <v>5917</v>
      </c>
      <c r="D133" s="183">
        <v>20.0</v>
      </c>
      <c r="E133" s="254">
        <v>20.0</v>
      </c>
      <c r="F133" s="417" t="s">
        <v>565</v>
      </c>
    </row>
    <row r="134" ht="11.25" customHeight="1">
      <c r="A134" s="67" t="s">
        <v>5906</v>
      </c>
      <c r="B134" s="87" t="s">
        <v>51</v>
      </c>
      <c r="C134" s="87" t="s">
        <v>5918</v>
      </c>
      <c r="D134" s="183">
        <v>20.0</v>
      </c>
      <c r="E134" s="254">
        <v>20.0</v>
      </c>
      <c r="F134" s="417" t="s">
        <v>565</v>
      </c>
    </row>
    <row r="135" ht="11.25" customHeight="1">
      <c r="A135" s="67" t="s">
        <v>5906</v>
      </c>
      <c r="B135" s="87" t="s">
        <v>51</v>
      </c>
      <c r="C135" s="87" t="s">
        <v>5919</v>
      </c>
      <c r="D135" s="183">
        <v>20.0</v>
      </c>
      <c r="E135" s="254">
        <v>20.0</v>
      </c>
      <c r="F135" s="417" t="s">
        <v>565</v>
      </c>
    </row>
    <row r="136" ht="11.25" customHeight="1">
      <c r="A136" s="67" t="s">
        <v>5906</v>
      </c>
      <c r="B136" s="87" t="s">
        <v>51</v>
      </c>
      <c r="C136" s="87" t="s">
        <v>5920</v>
      </c>
      <c r="D136" s="183">
        <v>20.0</v>
      </c>
      <c r="E136" s="254">
        <v>20.0</v>
      </c>
      <c r="F136" s="417" t="s">
        <v>565</v>
      </c>
    </row>
    <row r="137" ht="11.25" customHeight="1">
      <c r="A137" s="67" t="s">
        <v>5906</v>
      </c>
      <c r="B137" s="87" t="s">
        <v>51</v>
      </c>
      <c r="C137" s="87" t="s">
        <v>5921</v>
      </c>
      <c r="D137" s="183">
        <v>30.0</v>
      </c>
      <c r="E137" s="254">
        <v>30.0</v>
      </c>
      <c r="F137" s="417" t="s">
        <v>565</v>
      </c>
    </row>
    <row r="138" ht="11.25" customHeight="1">
      <c r="A138" s="67" t="s">
        <v>5906</v>
      </c>
      <c r="B138" s="87" t="s">
        <v>51</v>
      </c>
      <c r="C138" s="87" t="s">
        <v>5922</v>
      </c>
      <c r="D138" s="183">
        <v>30.0</v>
      </c>
      <c r="E138" s="254">
        <v>30.0</v>
      </c>
      <c r="F138" s="417" t="s">
        <v>565</v>
      </c>
    </row>
    <row r="139" ht="11.25" customHeight="1">
      <c r="A139" s="67" t="s">
        <v>5906</v>
      </c>
      <c r="B139" s="87" t="s">
        <v>51</v>
      </c>
      <c r="C139" s="87" t="s">
        <v>5923</v>
      </c>
      <c r="D139" s="183">
        <v>30.0</v>
      </c>
      <c r="E139" s="254">
        <v>30.0</v>
      </c>
      <c r="F139" s="417" t="s">
        <v>565</v>
      </c>
    </row>
    <row r="140" ht="11.25" customHeight="1">
      <c r="A140" s="67" t="s">
        <v>5906</v>
      </c>
      <c r="B140" s="87" t="s">
        <v>51</v>
      </c>
      <c r="C140" s="87" t="s">
        <v>5924</v>
      </c>
      <c r="D140" s="183">
        <v>30.0</v>
      </c>
      <c r="E140" s="254">
        <v>30.0</v>
      </c>
      <c r="F140" s="417" t="s">
        <v>565</v>
      </c>
    </row>
    <row r="141" ht="11.25" customHeight="1">
      <c r="A141" s="67" t="s">
        <v>5906</v>
      </c>
      <c r="B141" s="87" t="s">
        <v>51</v>
      </c>
      <c r="C141" s="87" t="s">
        <v>5925</v>
      </c>
      <c r="D141" s="183">
        <v>30.0</v>
      </c>
      <c r="E141" s="254">
        <v>30.0</v>
      </c>
      <c r="F141" s="417" t="s">
        <v>565</v>
      </c>
    </row>
    <row r="142" ht="11.25" customHeight="1">
      <c r="A142" s="67" t="s">
        <v>5906</v>
      </c>
      <c r="B142" s="87" t="s">
        <v>51</v>
      </c>
      <c r="C142" s="87" t="s">
        <v>5926</v>
      </c>
      <c r="D142" s="183">
        <v>30.0</v>
      </c>
      <c r="E142" s="254">
        <v>30.0</v>
      </c>
      <c r="F142" s="417" t="s">
        <v>565</v>
      </c>
    </row>
    <row r="143" ht="11.25" customHeight="1">
      <c r="A143" s="67" t="s">
        <v>5906</v>
      </c>
      <c r="B143" s="87" t="s">
        <v>51</v>
      </c>
      <c r="C143" s="87" t="s">
        <v>5927</v>
      </c>
      <c r="D143" s="183">
        <v>30.0</v>
      </c>
      <c r="E143" s="254">
        <v>30.0</v>
      </c>
      <c r="F143" s="417" t="s">
        <v>565</v>
      </c>
    </row>
    <row r="144" ht="11.25" customHeight="1">
      <c r="A144" s="67" t="s">
        <v>5906</v>
      </c>
      <c r="B144" s="87" t="s">
        <v>51</v>
      </c>
      <c r="C144" s="87" t="s">
        <v>5928</v>
      </c>
      <c r="D144" s="183">
        <v>30.0</v>
      </c>
      <c r="E144" s="254">
        <v>30.0</v>
      </c>
      <c r="F144" s="417" t="s">
        <v>565</v>
      </c>
    </row>
    <row r="145" ht="11.25" customHeight="1">
      <c r="A145" s="67" t="s">
        <v>5906</v>
      </c>
      <c r="B145" s="87" t="s">
        <v>51</v>
      </c>
      <c r="C145" s="87" t="s">
        <v>5929</v>
      </c>
      <c r="D145" s="183">
        <v>30.0</v>
      </c>
      <c r="E145" s="254">
        <v>30.0</v>
      </c>
      <c r="F145" s="417" t="s">
        <v>565</v>
      </c>
    </row>
    <row r="146" ht="11.25" customHeight="1">
      <c r="A146" s="67" t="s">
        <v>5906</v>
      </c>
      <c r="B146" s="87" t="s">
        <v>51</v>
      </c>
      <c r="C146" s="87" t="s">
        <v>5930</v>
      </c>
      <c r="D146" s="183">
        <v>30.0</v>
      </c>
      <c r="E146" s="254">
        <v>30.0</v>
      </c>
      <c r="F146" s="417" t="s">
        <v>565</v>
      </c>
    </row>
    <row r="147" ht="11.25" customHeight="1">
      <c r="A147" s="67" t="s">
        <v>5906</v>
      </c>
      <c r="B147" s="87" t="s">
        <v>51</v>
      </c>
      <c r="C147" s="87" t="s">
        <v>5931</v>
      </c>
      <c r="D147" s="183">
        <v>30.0</v>
      </c>
      <c r="E147" s="254">
        <v>30.0</v>
      </c>
      <c r="F147" s="417" t="s">
        <v>565</v>
      </c>
    </row>
    <row r="148" ht="11.25" customHeight="1">
      <c r="A148" s="67" t="s">
        <v>614</v>
      </c>
      <c r="B148" s="87" t="s">
        <v>51</v>
      </c>
      <c r="C148" s="87" t="s">
        <v>5932</v>
      </c>
      <c r="D148" s="183">
        <v>20.0</v>
      </c>
      <c r="E148" s="254">
        <v>20.0</v>
      </c>
      <c r="F148" s="417" t="s">
        <v>614</v>
      </c>
    </row>
    <row r="149" ht="11.25" customHeight="1">
      <c r="A149" s="67" t="s">
        <v>614</v>
      </c>
      <c r="B149" s="87" t="s">
        <v>51</v>
      </c>
      <c r="C149" s="87" t="s">
        <v>5933</v>
      </c>
      <c r="D149" s="183">
        <v>20.0</v>
      </c>
      <c r="E149" s="254">
        <v>20.0</v>
      </c>
      <c r="F149" s="417" t="s">
        <v>614</v>
      </c>
    </row>
    <row r="150" ht="11.25" customHeight="1">
      <c r="A150" s="67" t="s">
        <v>614</v>
      </c>
      <c r="B150" s="87" t="s">
        <v>51</v>
      </c>
      <c r="C150" s="87" t="s">
        <v>5934</v>
      </c>
      <c r="D150" s="183">
        <v>30.0</v>
      </c>
      <c r="E150" s="254">
        <v>30.0</v>
      </c>
      <c r="F150" s="417" t="s">
        <v>614</v>
      </c>
    </row>
    <row r="151" ht="11.25" customHeight="1">
      <c r="A151" s="67" t="s">
        <v>614</v>
      </c>
      <c r="B151" s="87" t="s">
        <v>51</v>
      </c>
      <c r="C151" s="87" t="s">
        <v>5935</v>
      </c>
      <c r="D151" s="183">
        <v>30.0</v>
      </c>
      <c r="E151" s="254">
        <v>30.0</v>
      </c>
      <c r="F151" s="417" t="s">
        <v>614</v>
      </c>
    </row>
    <row r="152" ht="11.25" customHeight="1">
      <c r="A152" s="110" t="s">
        <v>878</v>
      </c>
      <c r="B152" s="110" t="s">
        <v>51</v>
      </c>
      <c r="C152" s="87" t="s">
        <v>5936</v>
      </c>
      <c r="D152" s="183">
        <v>20.0</v>
      </c>
      <c r="E152" s="254">
        <v>20.0</v>
      </c>
      <c r="F152" s="417" t="s">
        <v>701</v>
      </c>
    </row>
    <row r="153" ht="11.25" customHeight="1">
      <c r="A153" s="110" t="s">
        <v>878</v>
      </c>
      <c r="B153" s="110" t="s">
        <v>51</v>
      </c>
      <c r="C153" s="87" t="s">
        <v>5937</v>
      </c>
      <c r="D153" s="183">
        <v>20.0</v>
      </c>
      <c r="E153" s="254">
        <v>20.0</v>
      </c>
      <c r="F153" s="417" t="s">
        <v>701</v>
      </c>
    </row>
    <row r="154" ht="11.25" customHeight="1">
      <c r="A154" s="110" t="s">
        <v>878</v>
      </c>
      <c r="B154" s="110" t="s">
        <v>51</v>
      </c>
      <c r="C154" s="87" t="s">
        <v>5938</v>
      </c>
      <c r="D154" s="183">
        <v>20.0</v>
      </c>
      <c r="E154" s="254">
        <v>20.0</v>
      </c>
      <c r="F154" s="417" t="s">
        <v>701</v>
      </c>
    </row>
    <row r="155" ht="11.25" customHeight="1">
      <c r="A155" s="110" t="s">
        <v>878</v>
      </c>
      <c r="B155" s="110" t="s">
        <v>51</v>
      </c>
      <c r="C155" s="87" t="s">
        <v>5939</v>
      </c>
      <c r="D155" s="183">
        <v>20.0</v>
      </c>
      <c r="E155" s="254">
        <v>20.0</v>
      </c>
      <c r="F155" s="417" t="s">
        <v>701</v>
      </c>
    </row>
    <row r="156" ht="11.25" customHeight="1">
      <c r="A156" s="110" t="s">
        <v>878</v>
      </c>
      <c r="B156" s="110" t="s">
        <v>51</v>
      </c>
      <c r="C156" s="87" t="s">
        <v>5940</v>
      </c>
      <c r="D156" s="183">
        <v>20.0</v>
      </c>
      <c r="E156" s="254">
        <v>20.0</v>
      </c>
      <c r="F156" s="417" t="s">
        <v>701</v>
      </c>
    </row>
    <row r="157" ht="11.25" customHeight="1">
      <c r="A157" s="110" t="s">
        <v>878</v>
      </c>
      <c r="B157" s="110" t="s">
        <v>51</v>
      </c>
      <c r="C157" s="87" t="s">
        <v>5941</v>
      </c>
      <c r="D157" s="183">
        <v>20.0</v>
      </c>
      <c r="E157" s="254">
        <v>20.0</v>
      </c>
      <c r="F157" s="417" t="s">
        <v>701</v>
      </c>
    </row>
    <row r="158" ht="11.25" customHeight="1">
      <c r="A158" s="110" t="s">
        <v>878</v>
      </c>
      <c r="B158" s="110" t="s">
        <v>51</v>
      </c>
      <c r="C158" s="87" t="s">
        <v>5942</v>
      </c>
      <c r="D158" s="183">
        <v>20.0</v>
      </c>
      <c r="E158" s="254">
        <v>20.0</v>
      </c>
      <c r="F158" s="417" t="s">
        <v>701</v>
      </c>
    </row>
    <row r="159" ht="11.25" customHeight="1">
      <c r="A159" s="110" t="s">
        <v>878</v>
      </c>
      <c r="B159" s="110" t="s">
        <v>51</v>
      </c>
      <c r="C159" s="87" t="s">
        <v>5943</v>
      </c>
      <c r="D159" s="183">
        <v>30.0</v>
      </c>
      <c r="E159" s="254">
        <v>30.0</v>
      </c>
      <c r="F159" s="417" t="s">
        <v>701</v>
      </c>
    </row>
    <row r="160" ht="11.25" customHeight="1">
      <c r="A160" s="110" t="s">
        <v>878</v>
      </c>
      <c r="B160" s="110" t="s">
        <v>51</v>
      </c>
      <c r="C160" s="87" t="s">
        <v>5944</v>
      </c>
      <c r="D160" s="183">
        <v>30.0</v>
      </c>
      <c r="E160" s="254">
        <v>30.0</v>
      </c>
      <c r="F160" s="417" t="s">
        <v>701</v>
      </c>
    </row>
    <row r="161" ht="11.25" customHeight="1">
      <c r="A161" s="110" t="s">
        <v>878</v>
      </c>
      <c r="B161" s="110" t="s">
        <v>51</v>
      </c>
      <c r="C161" s="87" t="s">
        <v>5945</v>
      </c>
      <c r="D161" s="183">
        <v>30.0</v>
      </c>
      <c r="E161" s="254">
        <v>30.0</v>
      </c>
      <c r="F161" s="417" t="s">
        <v>701</v>
      </c>
    </row>
    <row r="162" ht="11.25" customHeight="1">
      <c r="A162" s="110" t="s">
        <v>878</v>
      </c>
      <c r="B162" s="110" t="s">
        <v>51</v>
      </c>
      <c r="C162" s="87" t="s">
        <v>5946</v>
      </c>
      <c r="D162" s="183">
        <v>30.0</v>
      </c>
      <c r="E162" s="254">
        <v>30.0</v>
      </c>
      <c r="F162" s="417" t="s">
        <v>701</v>
      </c>
    </row>
    <row r="163" ht="11.25" customHeight="1">
      <c r="A163" s="110" t="s">
        <v>878</v>
      </c>
      <c r="B163" s="110" t="s">
        <v>51</v>
      </c>
      <c r="C163" s="87" t="s">
        <v>5947</v>
      </c>
      <c r="D163" s="183">
        <v>20.0</v>
      </c>
      <c r="E163" s="254">
        <v>20.0</v>
      </c>
      <c r="F163" s="417" t="s">
        <v>701</v>
      </c>
    </row>
    <row r="164" ht="11.25" customHeight="1">
      <c r="A164" s="110" t="s">
        <v>878</v>
      </c>
      <c r="B164" s="110" t="s">
        <v>51</v>
      </c>
      <c r="C164" s="87" t="s">
        <v>5948</v>
      </c>
      <c r="D164" s="183">
        <v>30.0</v>
      </c>
      <c r="E164" s="254">
        <v>30.0</v>
      </c>
      <c r="F164" s="417" t="s">
        <v>701</v>
      </c>
    </row>
    <row r="165" ht="11.25" customHeight="1">
      <c r="A165" s="110" t="s">
        <v>878</v>
      </c>
      <c r="B165" s="110" t="s">
        <v>51</v>
      </c>
      <c r="C165" s="87" t="s">
        <v>5949</v>
      </c>
      <c r="D165" s="183">
        <v>30.0</v>
      </c>
      <c r="E165" s="254">
        <v>30.0</v>
      </c>
      <c r="F165" s="417" t="s">
        <v>701</v>
      </c>
    </row>
    <row r="166" ht="11.25" customHeight="1">
      <c r="A166" s="110" t="s">
        <v>878</v>
      </c>
      <c r="B166" s="110" t="s">
        <v>51</v>
      </c>
      <c r="C166" s="87" t="s">
        <v>5950</v>
      </c>
      <c r="D166" s="183">
        <v>30.0</v>
      </c>
      <c r="E166" s="254">
        <v>30.0</v>
      </c>
      <c r="F166" s="417" t="s">
        <v>701</v>
      </c>
    </row>
    <row r="167" ht="11.25" customHeight="1">
      <c r="A167" s="67" t="s">
        <v>731</v>
      </c>
      <c r="B167" s="247" t="s">
        <v>51</v>
      </c>
      <c r="C167" s="87" t="s">
        <v>5951</v>
      </c>
      <c r="D167" s="183">
        <v>20.0</v>
      </c>
      <c r="E167" s="254">
        <v>20.0</v>
      </c>
      <c r="F167" s="417" t="s">
        <v>731</v>
      </c>
    </row>
    <row r="168" ht="11.25" customHeight="1">
      <c r="A168" s="67" t="s">
        <v>731</v>
      </c>
      <c r="B168" s="247" t="s">
        <v>51</v>
      </c>
      <c r="C168" s="87" t="s">
        <v>5952</v>
      </c>
      <c r="D168" s="183">
        <v>20.0</v>
      </c>
      <c r="E168" s="254">
        <v>20.0</v>
      </c>
      <c r="F168" s="417" t="s">
        <v>731</v>
      </c>
    </row>
    <row r="169" ht="11.25" customHeight="1">
      <c r="A169" s="67" t="s">
        <v>731</v>
      </c>
      <c r="B169" s="247" t="s">
        <v>51</v>
      </c>
      <c r="C169" s="87" t="s">
        <v>5953</v>
      </c>
      <c r="D169" s="183">
        <v>20.0</v>
      </c>
      <c r="E169" s="254">
        <v>20.0</v>
      </c>
      <c r="F169" s="417" t="s">
        <v>731</v>
      </c>
    </row>
    <row r="170" ht="11.25" customHeight="1">
      <c r="A170" s="67" t="s">
        <v>731</v>
      </c>
      <c r="B170" s="247" t="s">
        <v>51</v>
      </c>
      <c r="C170" s="87" t="s">
        <v>5954</v>
      </c>
      <c r="D170" s="183">
        <v>20.0</v>
      </c>
      <c r="E170" s="254">
        <v>20.0</v>
      </c>
      <c r="F170" s="417" t="s">
        <v>731</v>
      </c>
    </row>
    <row r="171" ht="11.25" customHeight="1">
      <c r="A171" s="67" t="s">
        <v>731</v>
      </c>
      <c r="B171" s="247" t="s">
        <v>51</v>
      </c>
      <c r="C171" s="87" t="s">
        <v>5955</v>
      </c>
      <c r="D171" s="183">
        <v>20.0</v>
      </c>
      <c r="E171" s="254">
        <v>10.0</v>
      </c>
      <c r="F171" s="417" t="s">
        <v>731</v>
      </c>
    </row>
    <row r="172" ht="11.25" customHeight="1">
      <c r="A172" s="67" t="s">
        <v>731</v>
      </c>
      <c r="B172" s="247" t="s">
        <v>51</v>
      </c>
      <c r="C172" s="87" t="s">
        <v>5956</v>
      </c>
      <c r="D172" s="183">
        <v>20.0</v>
      </c>
      <c r="E172" s="254">
        <v>10.0</v>
      </c>
      <c r="F172" s="417" t="s">
        <v>731</v>
      </c>
    </row>
    <row r="173" ht="11.25" customHeight="1">
      <c r="A173" s="67" t="s">
        <v>731</v>
      </c>
      <c r="B173" s="247" t="s">
        <v>51</v>
      </c>
      <c r="C173" s="87" t="s">
        <v>5957</v>
      </c>
      <c r="D173" s="183">
        <v>20.0</v>
      </c>
      <c r="E173" s="254">
        <v>10.0</v>
      </c>
      <c r="F173" s="417" t="s">
        <v>731</v>
      </c>
    </row>
    <row r="174" ht="11.25" customHeight="1">
      <c r="A174" s="67" t="s">
        <v>731</v>
      </c>
      <c r="B174" s="247" t="s">
        <v>51</v>
      </c>
      <c r="C174" s="87" t="s">
        <v>5958</v>
      </c>
      <c r="D174" s="183">
        <v>20.0</v>
      </c>
      <c r="E174" s="254">
        <v>10.0</v>
      </c>
      <c r="F174" s="417" t="s">
        <v>731</v>
      </c>
    </row>
    <row r="175" ht="11.25" customHeight="1">
      <c r="A175" s="67" t="s">
        <v>731</v>
      </c>
      <c r="B175" s="247" t="s">
        <v>51</v>
      </c>
      <c r="C175" s="87" t="s">
        <v>5959</v>
      </c>
      <c r="D175" s="183">
        <v>20.0</v>
      </c>
      <c r="E175" s="254">
        <v>20.0</v>
      </c>
      <c r="F175" s="417" t="s">
        <v>731</v>
      </c>
    </row>
    <row r="176" ht="11.25" customHeight="1">
      <c r="A176" s="67" t="s">
        <v>731</v>
      </c>
      <c r="B176" s="247" t="s">
        <v>51</v>
      </c>
      <c r="C176" s="87" t="s">
        <v>5960</v>
      </c>
      <c r="D176" s="183">
        <v>20.0</v>
      </c>
      <c r="E176" s="254">
        <v>20.0</v>
      </c>
      <c r="F176" s="417" t="s">
        <v>731</v>
      </c>
    </row>
    <row r="177" ht="11.25" customHeight="1">
      <c r="A177" s="67" t="s">
        <v>731</v>
      </c>
      <c r="B177" s="247" t="s">
        <v>51</v>
      </c>
      <c r="C177" s="87" t="s">
        <v>5961</v>
      </c>
      <c r="D177" s="183">
        <v>20.0</v>
      </c>
      <c r="E177" s="254">
        <v>20.0</v>
      </c>
      <c r="F177" s="417" t="s">
        <v>731</v>
      </c>
    </row>
    <row r="178" ht="11.25" customHeight="1">
      <c r="A178" s="67" t="s">
        <v>731</v>
      </c>
      <c r="B178" s="247" t="s">
        <v>51</v>
      </c>
      <c r="C178" s="87" t="s">
        <v>5962</v>
      </c>
      <c r="D178" s="183">
        <v>20.0</v>
      </c>
      <c r="E178" s="254">
        <v>20.0</v>
      </c>
      <c r="F178" s="417" t="s">
        <v>731</v>
      </c>
    </row>
    <row r="179" ht="11.25" customHeight="1">
      <c r="A179" s="67" t="s">
        <v>731</v>
      </c>
      <c r="B179" s="247" t="s">
        <v>51</v>
      </c>
      <c r="C179" s="87" t="s">
        <v>5963</v>
      </c>
      <c r="D179" s="183">
        <v>20.0</v>
      </c>
      <c r="E179" s="254">
        <v>6.66</v>
      </c>
      <c r="F179" s="417" t="s">
        <v>731</v>
      </c>
    </row>
    <row r="180" ht="11.25" customHeight="1">
      <c r="A180" s="67" t="s">
        <v>731</v>
      </c>
      <c r="B180" s="247" t="s">
        <v>51</v>
      </c>
      <c r="C180" s="87" t="s">
        <v>5964</v>
      </c>
      <c r="D180" s="183">
        <v>20.0</v>
      </c>
      <c r="E180" s="254">
        <v>20.0</v>
      </c>
      <c r="F180" s="417" t="s">
        <v>731</v>
      </c>
    </row>
    <row r="181" ht="11.25" customHeight="1">
      <c r="A181" s="66" t="s">
        <v>5965</v>
      </c>
      <c r="B181" s="82" t="str">
        <f>[1]Indicatii!$B$36</f>
        <v>#ERROR!</v>
      </c>
      <c r="C181" s="66" t="s">
        <v>5966</v>
      </c>
      <c r="D181" s="544">
        <v>20.0</v>
      </c>
      <c r="E181" s="145">
        <f>D181/2</f>
        <v>10</v>
      </c>
      <c r="F181" s="417" t="s">
        <v>2927</v>
      </c>
    </row>
    <row r="182" ht="11.25" customHeight="1">
      <c r="A182" s="66" t="s">
        <v>5122</v>
      </c>
      <c r="B182" s="82" t="str">
        <f>[1]Indicatii!$B$36</f>
        <v>#ERROR!</v>
      </c>
      <c r="C182" s="66" t="s">
        <v>5967</v>
      </c>
      <c r="D182" s="544">
        <v>20.0</v>
      </c>
      <c r="E182" s="145">
        <f t="shared" ref="E182:E189" si="7">D182</f>
        <v>20</v>
      </c>
      <c r="F182" s="417" t="s">
        <v>2927</v>
      </c>
    </row>
    <row r="183" ht="11.25" customHeight="1">
      <c r="A183" s="66" t="s">
        <v>5122</v>
      </c>
      <c r="B183" s="82" t="str">
        <f>[1]Indicatii!$B$36</f>
        <v>#ERROR!</v>
      </c>
      <c r="C183" s="405" t="s">
        <v>5968</v>
      </c>
      <c r="D183" s="544">
        <v>20.0</v>
      </c>
      <c r="E183" s="145">
        <f t="shared" si="7"/>
        <v>20</v>
      </c>
      <c r="F183" s="417" t="s">
        <v>2927</v>
      </c>
    </row>
    <row r="184" ht="11.25" customHeight="1">
      <c r="A184" s="66" t="s">
        <v>5122</v>
      </c>
      <c r="B184" s="82" t="str">
        <f>[1]Indicatii!$B$36</f>
        <v>#ERROR!</v>
      </c>
      <c r="C184" s="66" t="s">
        <v>5969</v>
      </c>
      <c r="D184" s="544">
        <v>20.0</v>
      </c>
      <c r="E184" s="145">
        <f t="shared" si="7"/>
        <v>20</v>
      </c>
      <c r="F184" s="417" t="s">
        <v>2927</v>
      </c>
    </row>
    <row r="185" ht="11.25" customHeight="1">
      <c r="A185" s="66" t="s">
        <v>5122</v>
      </c>
      <c r="B185" s="82" t="str">
        <f>[1]Indicatii!$B$36</f>
        <v>#ERROR!</v>
      </c>
      <c r="C185" s="66" t="s">
        <v>5970</v>
      </c>
      <c r="D185" s="544">
        <v>30.0</v>
      </c>
      <c r="E185" s="145">
        <f t="shared" si="7"/>
        <v>30</v>
      </c>
      <c r="F185" s="417" t="s">
        <v>2927</v>
      </c>
    </row>
    <row r="186" ht="11.25" customHeight="1">
      <c r="A186" s="66" t="s">
        <v>5122</v>
      </c>
      <c r="B186" s="82" t="str">
        <f>[1]Indicatii!$B$36</f>
        <v>#ERROR!</v>
      </c>
      <c r="C186" s="66" t="s">
        <v>5971</v>
      </c>
      <c r="D186" s="544">
        <v>30.0</v>
      </c>
      <c r="E186" s="145">
        <f t="shared" si="7"/>
        <v>30</v>
      </c>
      <c r="F186" s="417" t="s">
        <v>2927</v>
      </c>
    </row>
    <row r="187" ht="11.25" customHeight="1">
      <c r="A187" s="66" t="s">
        <v>5122</v>
      </c>
      <c r="B187" s="82" t="str">
        <f>[1]Indicatii!$B$36</f>
        <v>#ERROR!</v>
      </c>
      <c r="C187" s="66" t="s">
        <v>5972</v>
      </c>
      <c r="D187" s="544">
        <v>30.0</v>
      </c>
      <c r="E187" s="145">
        <f t="shared" si="7"/>
        <v>30</v>
      </c>
      <c r="F187" s="417" t="s">
        <v>2927</v>
      </c>
    </row>
    <row r="188" ht="11.25" customHeight="1">
      <c r="A188" s="66" t="s">
        <v>5122</v>
      </c>
      <c r="B188" s="82" t="str">
        <f>[1]Indicatii!$B$36</f>
        <v>#ERROR!</v>
      </c>
      <c r="C188" s="66" t="s">
        <v>5973</v>
      </c>
      <c r="D188" s="544">
        <v>30.0</v>
      </c>
      <c r="E188" s="145">
        <f t="shared" si="7"/>
        <v>30</v>
      </c>
      <c r="F188" s="417" t="s">
        <v>2927</v>
      </c>
    </row>
    <row r="189" ht="11.25" customHeight="1">
      <c r="A189" s="66" t="s">
        <v>5122</v>
      </c>
      <c r="B189" s="82" t="str">
        <f>[1]Indicatii!$B$36</f>
        <v>#ERROR!</v>
      </c>
      <c r="C189" s="405" t="s">
        <v>5974</v>
      </c>
      <c r="D189" s="544">
        <v>30.0</v>
      </c>
      <c r="E189" s="145">
        <f t="shared" si="7"/>
        <v>30</v>
      </c>
      <c r="F189" s="417" t="s">
        <v>2927</v>
      </c>
    </row>
    <row r="190" ht="11.25" customHeight="1">
      <c r="A190" s="67" t="s">
        <v>4619</v>
      </c>
      <c r="B190" s="87" t="s">
        <v>2980</v>
      </c>
      <c r="C190" s="87" t="s">
        <v>5975</v>
      </c>
      <c r="D190" s="183">
        <v>30.0</v>
      </c>
      <c r="E190" s="254">
        <v>30.0</v>
      </c>
      <c r="F190" s="417" t="s">
        <v>2984</v>
      </c>
    </row>
    <row r="191" ht="11.25" customHeight="1">
      <c r="A191" s="67" t="s">
        <v>4619</v>
      </c>
      <c r="B191" s="87" t="s">
        <v>2980</v>
      </c>
      <c r="C191" s="87" t="s">
        <v>5976</v>
      </c>
      <c r="D191" s="183">
        <v>20.0</v>
      </c>
      <c r="E191" s="254">
        <v>20.0</v>
      </c>
      <c r="F191" s="417" t="s">
        <v>2984</v>
      </c>
    </row>
    <row r="192" ht="11.25" customHeight="1">
      <c r="A192" s="67" t="s">
        <v>4619</v>
      </c>
      <c r="B192" s="87" t="s">
        <v>2980</v>
      </c>
      <c r="C192" s="87" t="s">
        <v>5977</v>
      </c>
      <c r="D192" s="183">
        <v>20.0</v>
      </c>
      <c r="E192" s="254">
        <v>20.0</v>
      </c>
      <c r="F192" s="417" t="s">
        <v>2984</v>
      </c>
    </row>
    <row r="193" ht="11.25" customHeight="1">
      <c r="A193" s="67" t="s">
        <v>4619</v>
      </c>
      <c r="B193" s="87" t="s">
        <v>2980</v>
      </c>
      <c r="C193" s="87" t="s">
        <v>5978</v>
      </c>
      <c r="D193" s="183">
        <v>20.0</v>
      </c>
      <c r="E193" s="254">
        <v>20.0</v>
      </c>
      <c r="F193" s="417" t="s">
        <v>2984</v>
      </c>
    </row>
    <row r="194" ht="11.25" customHeight="1">
      <c r="A194" s="67" t="s">
        <v>4619</v>
      </c>
      <c r="B194" s="87" t="s">
        <v>2980</v>
      </c>
      <c r="C194" s="87" t="s">
        <v>5979</v>
      </c>
      <c r="D194" s="183">
        <v>20.0</v>
      </c>
      <c r="E194" s="254">
        <v>20.0</v>
      </c>
      <c r="F194" s="417" t="s">
        <v>2984</v>
      </c>
    </row>
    <row r="195" ht="11.25" customHeight="1">
      <c r="A195" s="67" t="s">
        <v>4619</v>
      </c>
      <c r="B195" s="87" t="s">
        <v>2980</v>
      </c>
      <c r="C195" s="87" t="s">
        <v>5980</v>
      </c>
      <c r="D195" s="183">
        <v>20.0</v>
      </c>
      <c r="E195" s="254">
        <v>20.0</v>
      </c>
      <c r="F195" s="417" t="s">
        <v>2984</v>
      </c>
    </row>
    <row r="196" ht="11.25" customHeight="1">
      <c r="A196" s="67" t="s">
        <v>4619</v>
      </c>
      <c r="B196" s="87" t="s">
        <v>2980</v>
      </c>
      <c r="C196" s="87" t="s">
        <v>5981</v>
      </c>
      <c r="D196" s="183">
        <v>20.0</v>
      </c>
      <c r="E196" s="254">
        <v>20.0</v>
      </c>
      <c r="F196" s="417" t="s">
        <v>2984</v>
      </c>
    </row>
    <row r="197" ht="11.25" customHeight="1">
      <c r="A197" s="67" t="s">
        <v>4619</v>
      </c>
      <c r="B197" s="87" t="s">
        <v>2980</v>
      </c>
      <c r="C197" s="87" t="s">
        <v>5982</v>
      </c>
      <c r="D197" s="183">
        <v>10.0</v>
      </c>
      <c r="E197" s="254">
        <v>10.0</v>
      </c>
      <c r="F197" s="417" t="s">
        <v>2984</v>
      </c>
    </row>
    <row r="198" ht="11.25" customHeight="1">
      <c r="A198" s="67" t="s">
        <v>4619</v>
      </c>
      <c r="B198" s="87" t="s">
        <v>2980</v>
      </c>
      <c r="C198" s="87" t="s">
        <v>5983</v>
      </c>
      <c r="D198" s="183">
        <v>10.0</v>
      </c>
      <c r="E198" s="254">
        <v>10.0</v>
      </c>
      <c r="F198" s="417" t="s">
        <v>2984</v>
      </c>
    </row>
    <row r="199" ht="11.25" customHeight="1">
      <c r="A199" s="67" t="s">
        <v>4619</v>
      </c>
      <c r="B199" s="87" t="s">
        <v>2980</v>
      </c>
      <c r="C199" s="87" t="s">
        <v>5984</v>
      </c>
      <c r="D199" s="183">
        <v>10.0</v>
      </c>
      <c r="E199" s="254">
        <v>10.0</v>
      </c>
      <c r="F199" s="417" t="s">
        <v>2984</v>
      </c>
    </row>
    <row r="200" ht="11.25" customHeight="1">
      <c r="A200" s="67" t="s">
        <v>4619</v>
      </c>
      <c r="B200" s="87" t="s">
        <v>2980</v>
      </c>
      <c r="C200" s="87" t="s">
        <v>5985</v>
      </c>
      <c r="D200" s="183">
        <v>10.0</v>
      </c>
      <c r="E200" s="254">
        <v>10.0</v>
      </c>
      <c r="F200" s="417" t="s">
        <v>2984</v>
      </c>
    </row>
    <row r="201" ht="11.25" customHeight="1">
      <c r="A201" s="67" t="s">
        <v>4619</v>
      </c>
      <c r="B201" s="87" t="s">
        <v>2980</v>
      </c>
      <c r="C201" s="87" t="s">
        <v>5986</v>
      </c>
      <c r="D201" s="183">
        <v>10.0</v>
      </c>
      <c r="E201" s="254">
        <v>10.0</v>
      </c>
      <c r="F201" s="417" t="s">
        <v>2984</v>
      </c>
    </row>
    <row r="202" ht="11.25" customHeight="1">
      <c r="A202" s="67" t="s">
        <v>4619</v>
      </c>
      <c r="B202" s="87" t="s">
        <v>2980</v>
      </c>
      <c r="C202" s="87" t="s">
        <v>5987</v>
      </c>
      <c r="D202" s="183">
        <v>10.0</v>
      </c>
      <c r="E202" s="254">
        <v>10.0</v>
      </c>
      <c r="F202" s="417" t="s">
        <v>2984</v>
      </c>
    </row>
    <row r="203" ht="11.25" customHeight="1">
      <c r="A203" s="67" t="s">
        <v>4619</v>
      </c>
      <c r="B203" s="87" t="s">
        <v>2980</v>
      </c>
      <c r="C203" s="87" t="s">
        <v>5988</v>
      </c>
      <c r="D203" s="183">
        <v>10.0</v>
      </c>
      <c r="E203" s="254">
        <v>10.0</v>
      </c>
      <c r="F203" s="417" t="s">
        <v>2984</v>
      </c>
    </row>
    <row r="204" ht="11.25" customHeight="1">
      <c r="A204" s="67" t="s">
        <v>4619</v>
      </c>
      <c r="B204" s="87" t="s">
        <v>2980</v>
      </c>
      <c r="C204" s="87" t="s">
        <v>5989</v>
      </c>
      <c r="D204" s="183">
        <v>10.0</v>
      </c>
      <c r="E204" s="254">
        <v>10.0</v>
      </c>
      <c r="F204" s="417" t="s">
        <v>2984</v>
      </c>
    </row>
    <row r="205" ht="11.25" customHeight="1">
      <c r="A205" s="67" t="s">
        <v>4619</v>
      </c>
      <c r="B205" s="87" t="s">
        <v>2980</v>
      </c>
      <c r="C205" s="87" t="s">
        <v>5990</v>
      </c>
      <c r="D205" s="183">
        <v>10.0</v>
      </c>
      <c r="E205" s="254">
        <v>10.0</v>
      </c>
      <c r="F205" s="417" t="s">
        <v>2984</v>
      </c>
    </row>
    <row r="206" ht="11.25" customHeight="1">
      <c r="A206" s="67" t="s">
        <v>4619</v>
      </c>
      <c r="B206" s="87" t="s">
        <v>2980</v>
      </c>
      <c r="C206" s="87" t="s">
        <v>5991</v>
      </c>
      <c r="D206" s="183">
        <v>10.0</v>
      </c>
      <c r="E206" s="254">
        <v>10.0</v>
      </c>
      <c r="F206" s="417" t="s">
        <v>2984</v>
      </c>
    </row>
    <row r="207" ht="11.25" customHeight="1">
      <c r="A207" s="67" t="s">
        <v>4619</v>
      </c>
      <c r="B207" s="87" t="s">
        <v>2980</v>
      </c>
      <c r="C207" s="87" t="s">
        <v>5992</v>
      </c>
      <c r="D207" s="183">
        <v>10.0</v>
      </c>
      <c r="E207" s="254">
        <v>10.0</v>
      </c>
      <c r="F207" s="417" t="s">
        <v>2984</v>
      </c>
    </row>
    <row r="208" ht="11.25" customHeight="1">
      <c r="A208" s="67" t="s">
        <v>4619</v>
      </c>
      <c r="B208" s="87" t="s">
        <v>2980</v>
      </c>
      <c r="C208" s="87" t="s">
        <v>5993</v>
      </c>
      <c r="D208" s="183">
        <v>10.0</v>
      </c>
      <c r="E208" s="254">
        <v>10.0</v>
      </c>
      <c r="F208" s="417" t="s">
        <v>2984</v>
      </c>
    </row>
    <row r="209" ht="11.25" customHeight="1">
      <c r="A209" s="67" t="s">
        <v>4619</v>
      </c>
      <c r="B209" s="87" t="s">
        <v>2980</v>
      </c>
      <c r="C209" s="87" t="s">
        <v>5994</v>
      </c>
      <c r="D209" s="183">
        <v>10.0</v>
      </c>
      <c r="E209" s="254">
        <v>10.0</v>
      </c>
      <c r="F209" s="417" t="s">
        <v>2984</v>
      </c>
    </row>
    <row r="210" ht="11.25" customHeight="1">
      <c r="A210" s="67" t="s">
        <v>4619</v>
      </c>
      <c r="B210" s="87" t="s">
        <v>2980</v>
      </c>
      <c r="C210" s="87" t="s">
        <v>5995</v>
      </c>
      <c r="D210" s="183">
        <v>10.0</v>
      </c>
      <c r="E210" s="254">
        <v>10.0</v>
      </c>
      <c r="F210" s="417" t="s">
        <v>2984</v>
      </c>
    </row>
    <row r="211" ht="11.25" customHeight="1">
      <c r="A211" s="67" t="s">
        <v>4619</v>
      </c>
      <c r="B211" s="87" t="s">
        <v>2980</v>
      </c>
      <c r="C211" s="87" t="s">
        <v>5996</v>
      </c>
      <c r="D211" s="183">
        <v>10.0</v>
      </c>
      <c r="E211" s="254">
        <v>10.0</v>
      </c>
      <c r="F211" s="417" t="s">
        <v>2984</v>
      </c>
    </row>
    <row r="212" ht="11.25" customHeight="1">
      <c r="A212" s="67" t="s">
        <v>4619</v>
      </c>
      <c r="B212" s="87" t="s">
        <v>2980</v>
      </c>
      <c r="C212" s="87" t="s">
        <v>5997</v>
      </c>
      <c r="D212" s="183">
        <v>10.0</v>
      </c>
      <c r="E212" s="254">
        <v>10.0</v>
      </c>
      <c r="F212" s="417" t="s">
        <v>2984</v>
      </c>
    </row>
    <row r="213" ht="11.25" customHeight="1">
      <c r="A213" s="67" t="s">
        <v>4619</v>
      </c>
      <c r="B213" s="87" t="s">
        <v>2980</v>
      </c>
      <c r="C213" s="87" t="s">
        <v>5998</v>
      </c>
      <c r="D213" s="183">
        <v>10.0</v>
      </c>
      <c r="E213" s="254">
        <v>10.0</v>
      </c>
      <c r="F213" s="417" t="s">
        <v>2984</v>
      </c>
    </row>
    <row r="214" ht="11.25" customHeight="1">
      <c r="A214" s="67" t="s">
        <v>4619</v>
      </c>
      <c r="B214" s="87" t="s">
        <v>2980</v>
      </c>
      <c r="C214" s="87" t="s">
        <v>5999</v>
      </c>
      <c r="D214" s="183">
        <v>10.0</v>
      </c>
      <c r="E214" s="254">
        <v>10.0</v>
      </c>
      <c r="F214" s="417" t="s">
        <v>2984</v>
      </c>
    </row>
    <row r="215" ht="11.25" customHeight="1">
      <c r="A215" s="67" t="s">
        <v>4619</v>
      </c>
      <c r="B215" s="87" t="s">
        <v>2980</v>
      </c>
      <c r="C215" s="87" t="s">
        <v>6000</v>
      </c>
      <c r="D215" s="183">
        <v>10.0</v>
      </c>
      <c r="E215" s="254">
        <v>10.0</v>
      </c>
      <c r="F215" s="417" t="s">
        <v>2984</v>
      </c>
    </row>
    <row r="216" ht="11.25" customHeight="1">
      <c r="A216" s="67" t="s">
        <v>4619</v>
      </c>
      <c r="B216" s="87" t="s">
        <v>2980</v>
      </c>
      <c r="C216" s="87" t="s">
        <v>6001</v>
      </c>
      <c r="D216" s="183">
        <v>10.0</v>
      </c>
      <c r="E216" s="254">
        <v>10.0</v>
      </c>
      <c r="F216" s="417" t="s">
        <v>2984</v>
      </c>
    </row>
    <row r="217" ht="11.25" customHeight="1">
      <c r="A217" s="67" t="s">
        <v>4619</v>
      </c>
      <c r="B217" s="87" t="s">
        <v>2980</v>
      </c>
      <c r="C217" s="87" t="s">
        <v>6002</v>
      </c>
      <c r="D217" s="183">
        <v>10.0</v>
      </c>
      <c r="E217" s="254">
        <v>10.0</v>
      </c>
      <c r="F217" s="417" t="s">
        <v>2984</v>
      </c>
    </row>
    <row r="218" ht="11.25" customHeight="1">
      <c r="A218" s="67" t="s">
        <v>4619</v>
      </c>
      <c r="B218" s="87" t="s">
        <v>2980</v>
      </c>
      <c r="C218" s="87" t="s">
        <v>6003</v>
      </c>
      <c r="D218" s="183">
        <v>10.0</v>
      </c>
      <c r="E218" s="254">
        <v>10.0</v>
      </c>
      <c r="F218" s="417" t="s">
        <v>2984</v>
      </c>
    </row>
    <row r="219" ht="11.25" customHeight="1">
      <c r="A219" s="67" t="s">
        <v>4619</v>
      </c>
      <c r="B219" s="87" t="s">
        <v>2980</v>
      </c>
      <c r="C219" s="87" t="s">
        <v>6004</v>
      </c>
      <c r="D219" s="183">
        <v>10.0</v>
      </c>
      <c r="E219" s="254">
        <v>10.0</v>
      </c>
      <c r="F219" s="417" t="s">
        <v>2984</v>
      </c>
    </row>
    <row r="220" ht="11.25" customHeight="1">
      <c r="A220" s="67" t="s">
        <v>4619</v>
      </c>
      <c r="B220" s="87" t="s">
        <v>2980</v>
      </c>
      <c r="C220" s="87" t="s">
        <v>6005</v>
      </c>
      <c r="D220" s="183">
        <v>10.0</v>
      </c>
      <c r="E220" s="254">
        <v>10.0</v>
      </c>
      <c r="F220" s="417" t="s">
        <v>2984</v>
      </c>
    </row>
    <row r="221" ht="11.25" customHeight="1">
      <c r="A221" s="67" t="s">
        <v>4619</v>
      </c>
      <c r="B221" s="87" t="s">
        <v>2980</v>
      </c>
      <c r="C221" s="87" t="s">
        <v>6006</v>
      </c>
      <c r="D221" s="183">
        <v>10.0</v>
      </c>
      <c r="E221" s="254">
        <v>10.0</v>
      </c>
      <c r="F221" s="417" t="s">
        <v>2984</v>
      </c>
    </row>
    <row r="222" ht="11.25" customHeight="1">
      <c r="A222" s="67" t="s">
        <v>4619</v>
      </c>
      <c r="B222" s="87" t="s">
        <v>2980</v>
      </c>
      <c r="C222" s="87" t="s">
        <v>6007</v>
      </c>
      <c r="D222" s="183">
        <v>10.0</v>
      </c>
      <c r="E222" s="254">
        <v>10.0</v>
      </c>
      <c r="F222" s="417" t="s">
        <v>2984</v>
      </c>
    </row>
    <row r="223" ht="11.25" customHeight="1">
      <c r="A223" s="67" t="s">
        <v>4619</v>
      </c>
      <c r="B223" s="87" t="s">
        <v>2980</v>
      </c>
      <c r="C223" s="87" t="s">
        <v>6008</v>
      </c>
      <c r="D223" s="183">
        <v>10.0</v>
      </c>
      <c r="E223" s="254">
        <v>10.0</v>
      </c>
      <c r="F223" s="417" t="s">
        <v>2984</v>
      </c>
    </row>
    <row r="224" ht="11.25" customHeight="1">
      <c r="A224" s="67" t="s">
        <v>4619</v>
      </c>
      <c r="B224" s="87" t="s">
        <v>2980</v>
      </c>
      <c r="C224" s="87" t="s">
        <v>6009</v>
      </c>
      <c r="D224" s="183">
        <v>10.0</v>
      </c>
      <c r="E224" s="254">
        <v>10.0</v>
      </c>
      <c r="F224" s="417" t="s">
        <v>2984</v>
      </c>
    </row>
    <row r="225" ht="11.25" customHeight="1">
      <c r="A225" s="67" t="s">
        <v>885</v>
      </c>
      <c r="B225" s="87" t="s">
        <v>51</v>
      </c>
      <c r="C225" s="87" t="s">
        <v>6010</v>
      </c>
      <c r="D225" s="183">
        <v>20.0</v>
      </c>
      <c r="E225" s="254">
        <v>20.0</v>
      </c>
      <c r="F225" s="417" t="s">
        <v>747</v>
      </c>
    </row>
    <row r="226" ht="11.25" customHeight="1">
      <c r="A226" s="67" t="s">
        <v>885</v>
      </c>
      <c r="B226" s="87" t="s">
        <v>51</v>
      </c>
      <c r="C226" s="87" t="s">
        <v>6011</v>
      </c>
      <c r="D226" s="183">
        <v>20.0</v>
      </c>
      <c r="E226" s="254">
        <v>20.0</v>
      </c>
      <c r="F226" s="417" t="s">
        <v>747</v>
      </c>
    </row>
    <row r="227" ht="11.25" customHeight="1">
      <c r="A227" s="67" t="s">
        <v>885</v>
      </c>
      <c r="B227" s="87" t="s">
        <v>51</v>
      </c>
      <c r="C227" s="87" t="s">
        <v>6012</v>
      </c>
      <c r="D227" s="183">
        <v>20.0</v>
      </c>
      <c r="E227" s="254">
        <v>10.0</v>
      </c>
      <c r="F227" s="417" t="s">
        <v>747</v>
      </c>
    </row>
    <row r="228" ht="11.25" customHeight="1">
      <c r="A228" s="67" t="s">
        <v>885</v>
      </c>
      <c r="B228" s="87" t="s">
        <v>51</v>
      </c>
      <c r="C228" s="87" t="s">
        <v>6013</v>
      </c>
      <c r="D228" s="183">
        <v>20.0</v>
      </c>
      <c r="E228" s="254">
        <v>10.0</v>
      </c>
      <c r="F228" s="417" t="s">
        <v>747</v>
      </c>
    </row>
    <row r="229" ht="11.25" customHeight="1">
      <c r="A229" s="67" t="s">
        <v>885</v>
      </c>
      <c r="B229" s="87" t="s">
        <v>51</v>
      </c>
      <c r="C229" s="87" t="s">
        <v>6014</v>
      </c>
      <c r="D229" s="183">
        <v>20.0</v>
      </c>
      <c r="E229" s="254">
        <v>20.0</v>
      </c>
      <c r="F229" s="417" t="s">
        <v>747</v>
      </c>
    </row>
    <row r="230" ht="11.25" customHeight="1">
      <c r="A230" s="67" t="s">
        <v>885</v>
      </c>
      <c r="B230" s="87" t="s">
        <v>51</v>
      </c>
      <c r="C230" s="87" t="s">
        <v>6015</v>
      </c>
      <c r="D230" s="183">
        <v>20.0</v>
      </c>
      <c r="E230" s="254">
        <v>20.0</v>
      </c>
      <c r="F230" s="417" t="s">
        <v>747</v>
      </c>
    </row>
    <row r="231" ht="11.25" customHeight="1">
      <c r="A231" s="67" t="s">
        <v>885</v>
      </c>
      <c r="B231" s="87" t="s">
        <v>51</v>
      </c>
      <c r="C231" s="87" t="s">
        <v>6016</v>
      </c>
      <c r="D231" s="183">
        <v>20.0</v>
      </c>
      <c r="E231" s="254">
        <v>20.0</v>
      </c>
      <c r="F231" s="417" t="s">
        <v>747</v>
      </c>
    </row>
    <row r="232" ht="11.25" customHeight="1">
      <c r="A232" s="67" t="s">
        <v>6017</v>
      </c>
      <c r="B232" s="87" t="s">
        <v>5205</v>
      </c>
      <c r="C232" s="87" t="s">
        <v>6018</v>
      </c>
      <c r="D232" s="183">
        <v>30.0</v>
      </c>
      <c r="E232" s="254">
        <v>30.0</v>
      </c>
      <c r="F232" s="417" t="s">
        <v>747</v>
      </c>
    </row>
    <row r="233" ht="11.25" customHeight="1">
      <c r="A233" s="67" t="s">
        <v>893</v>
      </c>
      <c r="B233" s="87" t="s">
        <v>51</v>
      </c>
      <c r="C233" s="87" t="s">
        <v>6019</v>
      </c>
      <c r="D233" s="183">
        <v>20.0</v>
      </c>
      <c r="E233" s="254">
        <v>20.0</v>
      </c>
      <c r="F233" s="417" t="s">
        <v>756</v>
      </c>
    </row>
    <row r="234" ht="11.25" customHeight="1">
      <c r="A234" s="67" t="s">
        <v>893</v>
      </c>
      <c r="B234" s="87" t="s">
        <v>51</v>
      </c>
      <c r="C234" s="87" t="s">
        <v>6020</v>
      </c>
      <c r="D234" s="183">
        <v>20.0</v>
      </c>
      <c r="E234" s="254">
        <v>20.0</v>
      </c>
      <c r="F234" s="417" t="s">
        <v>756</v>
      </c>
    </row>
    <row r="235" ht="11.25" customHeight="1">
      <c r="A235" s="67" t="s">
        <v>6021</v>
      </c>
      <c r="B235" s="87" t="s">
        <v>51</v>
      </c>
      <c r="C235" s="87" t="s">
        <v>6022</v>
      </c>
      <c r="D235" s="183">
        <v>20.0</v>
      </c>
      <c r="E235" s="254">
        <v>10.0</v>
      </c>
      <c r="F235" s="417" t="s">
        <v>756</v>
      </c>
    </row>
    <row r="236" ht="11.25" customHeight="1">
      <c r="A236" s="67" t="s">
        <v>6021</v>
      </c>
      <c r="B236" s="87" t="s">
        <v>51</v>
      </c>
      <c r="C236" s="87" t="s">
        <v>6023</v>
      </c>
      <c r="D236" s="183">
        <v>20.0</v>
      </c>
      <c r="E236" s="254">
        <v>10.0</v>
      </c>
      <c r="F236" s="417" t="s">
        <v>756</v>
      </c>
    </row>
    <row r="237" ht="11.25" customHeight="1">
      <c r="A237" s="67" t="s">
        <v>893</v>
      </c>
      <c r="B237" s="87" t="s">
        <v>51</v>
      </c>
      <c r="C237" s="87" t="s">
        <v>6024</v>
      </c>
      <c r="D237" s="183">
        <v>20.0</v>
      </c>
      <c r="E237" s="254">
        <v>20.0</v>
      </c>
      <c r="F237" s="417" t="s">
        <v>756</v>
      </c>
    </row>
    <row r="238" ht="11.25" customHeight="1">
      <c r="A238" s="67" t="s">
        <v>893</v>
      </c>
      <c r="B238" s="87" t="s">
        <v>51</v>
      </c>
      <c r="C238" s="87" t="s">
        <v>6025</v>
      </c>
      <c r="D238" s="183">
        <v>20.0</v>
      </c>
      <c r="E238" s="254">
        <v>20.0</v>
      </c>
      <c r="F238" s="417" t="s">
        <v>756</v>
      </c>
    </row>
    <row r="239" ht="11.25" customHeight="1">
      <c r="A239" s="67" t="s">
        <v>893</v>
      </c>
      <c r="B239" s="87" t="s">
        <v>51</v>
      </c>
      <c r="C239" s="87" t="s">
        <v>6026</v>
      </c>
      <c r="D239" s="183">
        <v>20.0</v>
      </c>
      <c r="E239" s="254">
        <v>20.0</v>
      </c>
      <c r="F239" s="417" t="s">
        <v>756</v>
      </c>
    </row>
    <row r="240" ht="11.25" customHeight="1">
      <c r="A240" s="67" t="s">
        <v>6027</v>
      </c>
      <c r="B240" s="87" t="s">
        <v>51</v>
      </c>
      <c r="C240" s="87" t="s">
        <v>6028</v>
      </c>
      <c r="D240" s="183">
        <v>20.0</v>
      </c>
      <c r="E240" s="254">
        <v>6.0</v>
      </c>
      <c r="F240" s="417" t="s">
        <v>756</v>
      </c>
    </row>
    <row r="241" ht="11.25" customHeight="1">
      <c r="A241" s="67" t="s">
        <v>6029</v>
      </c>
      <c r="B241" s="87" t="s">
        <v>51</v>
      </c>
      <c r="C241" s="87" t="s">
        <v>6030</v>
      </c>
      <c r="D241" s="183">
        <v>20.0</v>
      </c>
      <c r="E241" s="254">
        <v>10.0</v>
      </c>
      <c r="F241" s="417" t="s">
        <v>756</v>
      </c>
    </row>
    <row r="242" ht="11.25" customHeight="1">
      <c r="A242" s="67" t="s">
        <v>6031</v>
      </c>
      <c r="B242" s="87" t="s">
        <v>51</v>
      </c>
      <c r="C242" s="87" t="s">
        <v>6032</v>
      </c>
      <c r="D242" s="183">
        <v>20.0</v>
      </c>
      <c r="E242" s="254">
        <v>10.0</v>
      </c>
      <c r="F242" s="417" t="s">
        <v>756</v>
      </c>
    </row>
    <row r="243" ht="11.25" customHeight="1">
      <c r="A243" s="67" t="s">
        <v>6033</v>
      </c>
      <c r="B243" s="87" t="s">
        <v>51</v>
      </c>
      <c r="C243" s="87" t="s">
        <v>6034</v>
      </c>
      <c r="D243" s="183">
        <v>20.0</v>
      </c>
      <c r="E243" s="254">
        <v>6.0</v>
      </c>
      <c r="F243" s="417" t="s">
        <v>756</v>
      </c>
    </row>
    <row r="244" ht="11.25" customHeight="1">
      <c r="A244" s="67" t="s">
        <v>6035</v>
      </c>
      <c r="B244" s="87" t="s">
        <v>51</v>
      </c>
      <c r="C244" s="87" t="s">
        <v>6036</v>
      </c>
      <c r="D244" s="183">
        <v>20.0</v>
      </c>
      <c r="E244" s="254">
        <v>10.0</v>
      </c>
      <c r="F244" s="417" t="s">
        <v>756</v>
      </c>
    </row>
    <row r="245" ht="11.25" customHeight="1">
      <c r="A245" s="67" t="s">
        <v>6037</v>
      </c>
      <c r="B245" s="87" t="s">
        <v>51</v>
      </c>
      <c r="C245" s="87" t="s">
        <v>6038</v>
      </c>
      <c r="D245" s="183">
        <v>20.0</v>
      </c>
      <c r="E245" s="254">
        <v>10.0</v>
      </c>
      <c r="F245" s="417" t="s">
        <v>756</v>
      </c>
    </row>
    <row r="246" ht="11.25" customHeight="1">
      <c r="A246" s="67" t="s">
        <v>6039</v>
      </c>
      <c r="B246" s="87" t="s">
        <v>51</v>
      </c>
      <c r="C246" s="87" t="s">
        <v>6040</v>
      </c>
      <c r="D246" s="183">
        <v>20.0</v>
      </c>
      <c r="E246" s="254">
        <v>10.0</v>
      </c>
      <c r="F246" s="417" t="s">
        <v>756</v>
      </c>
    </row>
    <row r="247" ht="11.25" customHeight="1">
      <c r="A247" s="67" t="s">
        <v>6037</v>
      </c>
      <c r="B247" s="87" t="s">
        <v>51</v>
      </c>
      <c r="C247" s="87" t="s">
        <v>6041</v>
      </c>
      <c r="D247" s="183">
        <v>20.0</v>
      </c>
      <c r="E247" s="254">
        <v>10.0</v>
      </c>
      <c r="F247" s="417" t="s">
        <v>756</v>
      </c>
    </row>
    <row r="248" ht="11.25" customHeight="1">
      <c r="A248" s="67" t="s">
        <v>6039</v>
      </c>
      <c r="B248" s="87" t="s">
        <v>51</v>
      </c>
      <c r="C248" s="87" t="s">
        <v>6042</v>
      </c>
      <c r="D248" s="183">
        <v>20.0</v>
      </c>
      <c r="E248" s="254">
        <v>10.0</v>
      </c>
      <c r="F248" s="417" t="s">
        <v>756</v>
      </c>
    </row>
    <row r="249" ht="11.25" customHeight="1">
      <c r="A249" s="67" t="s">
        <v>6037</v>
      </c>
      <c r="B249" s="87" t="s">
        <v>51</v>
      </c>
      <c r="C249" s="87" t="s">
        <v>6043</v>
      </c>
      <c r="D249" s="183">
        <v>20.0</v>
      </c>
      <c r="E249" s="254">
        <v>10.0</v>
      </c>
      <c r="F249" s="417" t="s">
        <v>756</v>
      </c>
    </row>
    <row r="250" ht="11.25" customHeight="1">
      <c r="A250" s="67" t="s">
        <v>6031</v>
      </c>
      <c r="B250" s="87" t="s">
        <v>51</v>
      </c>
      <c r="C250" s="87" t="s">
        <v>6044</v>
      </c>
      <c r="D250" s="183">
        <v>20.0</v>
      </c>
      <c r="E250" s="254">
        <v>10.0</v>
      </c>
      <c r="F250" s="417" t="s">
        <v>756</v>
      </c>
    </row>
    <row r="251" ht="11.25" customHeight="1">
      <c r="A251" s="67" t="s">
        <v>6039</v>
      </c>
      <c r="B251" s="87" t="s">
        <v>51</v>
      </c>
      <c r="C251" s="87" t="s">
        <v>6045</v>
      </c>
      <c r="D251" s="183">
        <v>20.0</v>
      </c>
      <c r="E251" s="254">
        <v>10.0</v>
      </c>
      <c r="F251" s="417" t="s">
        <v>756</v>
      </c>
    </row>
    <row r="252" ht="11.25" customHeight="1">
      <c r="A252" s="67" t="s">
        <v>893</v>
      </c>
      <c r="B252" s="87" t="s">
        <v>51</v>
      </c>
      <c r="C252" s="87" t="s">
        <v>6046</v>
      </c>
      <c r="D252" s="183">
        <v>30.0</v>
      </c>
      <c r="E252" s="254">
        <v>30.0</v>
      </c>
      <c r="F252" s="417" t="s">
        <v>756</v>
      </c>
    </row>
    <row r="253" ht="11.25" customHeight="1">
      <c r="A253" s="67" t="s">
        <v>893</v>
      </c>
      <c r="B253" s="87" t="s">
        <v>51</v>
      </c>
      <c r="C253" s="87" t="s">
        <v>6047</v>
      </c>
      <c r="D253" s="183">
        <v>30.0</v>
      </c>
      <c r="E253" s="254">
        <v>30.0</v>
      </c>
      <c r="F253" s="417" t="s">
        <v>756</v>
      </c>
    </row>
    <row r="254" ht="11.25" customHeight="1">
      <c r="A254" s="67" t="s">
        <v>893</v>
      </c>
      <c r="B254" s="87" t="s">
        <v>51</v>
      </c>
      <c r="C254" s="87" t="s">
        <v>6048</v>
      </c>
      <c r="D254" s="183">
        <v>30.0</v>
      </c>
      <c r="E254" s="254">
        <v>30.0</v>
      </c>
      <c r="F254" s="417" t="s">
        <v>756</v>
      </c>
    </row>
    <row r="255" ht="11.25" customHeight="1">
      <c r="A255" s="67" t="s">
        <v>893</v>
      </c>
      <c r="B255" s="87" t="s">
        <v>51</v>
      </c>
      <c r="C255" s="87" t="s">
        <v>6049</v>
      </c>
      <c r="D255" s="183">
        <v>30.0</v>
      </c>
      <c r="E255" s="254">
        <v>30.0</v>
      </c>
      <c r="F255" s="417" t="s">
        <v>756</v>
      </c>
    </row>
    <row r="256" ht="11.25" customHeight="1">
      <c r="A256" s="67" t="s">
        <v>893</v>
      </c>
      <c r="B256" s="87" t="s">
        <v>51</v>
      </c>
      <c r="C256" s="87" t="s">
        <v>6050</v>
      </c>
      <c r="D256" s="183">
        <v>30.0</v>
      </c>
      <c r="E256" s="254">
        <v>30.0</v>
      </c>
      <c r="F256" s="417" t="s">
        <v>756</v>
      </c>
    </row>
    <row r="257" ht="11.25" customHeight="1">
      <c r="A257" s="67" t="s">
        <v>893</v>
      </c>
      <c r="B257" s="87" t="s">
        <v>51</v>
      </c>
      <c r="C257" s="405" t="s">
        <v>6051</v>
      </c>
      <c r="D257" s="183">
        <v>30.0</v>
      </c>
      <c r="E257" s="254">
        <v>30.0</v>
      </c>
      <c r="F257" s="417" t="s">
        <v>756</v>
      </c>
    </row>
    <row r="258" ht="11.25" customHeight="1">
      <c r="A258" s="67" t="s">
        <v>764</v>
      </c>
      <c r="B258" s="87" t="s">
        <v>51</v>
      </c>
      <c r="C258" s="67" t="s">
        <v>6052</v>
      </c>
      <c r="D258" s="183">
        <v>20.0</v>
      </c>
      <c r="E258" s="254">
        <v>20.0</v>
      </c>
      <c r="F258" s="417" t="s">
        <v>764</v>
      </c>
    </row>
    <row r="259" ht="11.25" customHeight="1">
      <c r="A259" s="67" t="s">
        <v>764</v>
      </c>
      <c r="B259" s="87" t="s">
        <v>51</v>
      </c>
      <c r="C259" s="87" t="s">
        <v>6053</v>
      </c>
      <c r="D259" s="183">
        <v>20.0</v>
      </c>
      <c r="E259" s="254">
        <v>20.0</v>
      </c>
      <c r="F259" s="417" t="s">
        <v>764</v>
      </c>
    </row>
    <row r="260" ht="11.25" customHeight="1">
      <c r="A260" s="67" t="s">
        <v>764</v>
      </c>
      <c r="B260" s="87" t="s">
        <v>51</v>
      </c>
      <c r="C260" s="87" t="s">
        <v>6054</v>
      </c>
      <c r="D260" s="183">
        <v>20.0</v>
      </c>
      <c r="E260" s="254">
        <v>20.0</v>
      </c>
      <c r="F260" s="417" t="s">
        <v>764</v>
      </c>
    </row>
    <row r="261" ht="11.25" customHeight="1">
      <c r="A261" s="67" t="s">
        <v>764</v>
      </c>
      <c r="B261" s="87" t="s">
        <v>51</v>
      </c>
      <c r="C261" s="87" t="s">
        <v>6055</v>
      </c>
      <c r="D261" s="183">
        <v>20.0</v>
      </c>
      <c r="E261" s="254">
        <v>20.0</v>
      </c>
      <c r="F261" s="417" t="s">
        <v>764</v>
      </c>
    </row>
    <row r="262" ht="11.25" customHeight="1">
      <c r="A262" s="67" t="s">
        <v>764</v>
      </c>
      <c r="B262" s="87" t="s">
        <v>51</v>
      </c>
      <c r="C262" s="87" t="s">
        <v>6056</v>
      </c>
      <c r="D262" s="183">
        <v>20.0</v>
      </c>
      <c r="E262" s="254">
        <v>20.0</v>
      </c>
      <c r="F262" s="417" t="s">
        <v>764</v>
      </c>
    </row>
    <row r="263" ht="11.25" customHeight="1">
      <c r="A263" s="67" t="s">
        <v>764</v>
      </c>
      <c r="B263" s="87" t="s">
        <v>51</v>
      </c>
      <c r="C263" s="87" t="s">
        <v>6057</v>
      </c>
      <c r="D263" s="183">
        <v>20.0</v>
      </c>
      <c r="E263" s="254">
        <v>20.0</v>
      </c>
      <c r="F263" s="417" t="s">
        <v>764</v>
      </c>
    </row>
    <row r="264" ht="11.25" customHeight="1">
      <c r="A264" s="67" t="s">
        <v>764</v>
      </c>
      <c r="B264" s="87" t="s">
        <v>51</v>
      </c>
      <c r="C264" s="87" t="s">
        <v>6058</v>
      </c>
      <c r="D264" s="183">
        <v>20.0</v>
      </c>
      <c r="E264" s="254">
        <v>20.0</v>
      </c>
      <c r="F264" s="417" t="s">
        <v>764</v>
      </c>
    </row>
    <row r="265" ht="11.25" customHeight="1">
      <c r="A265" s="67" t="s">
        <v>764</v>
      </c>
      <c r="B265" s="87" t="s">
        <v>51</v>
      </c>
      <c r="C265" s="87" t="s">
        <v>6059</v>
      </c>
      <c r="D265" s="183">
        <v>20.0</v>
      </c>
      <c r="E265" s="254">
        <v>20.0</v>
      </c>
      <c r="F265" s="417" t="s">
        <v>764</v>
      </c>
    </row>
    <row r="266" ht="11.25" customHeight="1">
      <c r="A266" s="67" t="s">
        <v>764</v>
      </c>
      <c r="B266" s="87" t="s">
        <v>51</v>
      </c>
      <c r="C266" s="87" t="s">
        <v>6060</v>
      </c>
      <c r="D266" s="183">
        <v>20.0</v>
      </c>
      <c r="E266" s="254">
        <v>20.0</v>
      </c>
      <c r="F266" s="417" t="s">
        <v>764</v>
      </c>
    </row>
    <row r="267" ht="11.25" customHeight="1">
      <c r="A267" s="67" t="s">
        <v>764</v>
      </c>
      <c r="B267" s="87" t="s">
        <v>51</v>
      </c>
      <c r="C267" s="87" t="s">
        <v>6061</v>
      </c>
      <c r="D267" s="183">
        <v>30.0</v>
      </c>
      <c r="E267" s="254">
        <v>30.0</v>
      </c>
      <c r="F267" s="417" t="s">
        <v>764</v>
      </c>
    </row>
    <row r="268" ht="11.25" customHeight="1">
      <c r="A268" s="67" t="s">
        <v>764</v>
      </c>
      <c r="B268" s="87" t="s">
        <v>51</v>
      </c>
      <c r="C268" s="87" t="s">
        <v>6062</v>
      </c>
      <c r="D268" s="183">
        <v>30.0</v>
      </c>
      <c r="E268" s="254">
        <v>30.0</v>
      </c>
      <c r="F268" s="417" t="s">
        <v>764</v>
      </c>
    </row>
    <row r="269" ht="11.25" customHeight="1">
      <c r="A269" s="67"/>
      <c r="B269" s="87"/>
      <c r="C269" s="405"/>
      <c r="D269" s="183"/>
      <c r="E269" s="254"/>
      <c r="F269" s="417"/>
    </row>
    <row r="270" ht="11.25" customHeight="1">
      <c r="A270" s="67"/>
      <c r="B270" s="87"/>
      <c r="C270" s="405"/>
      <c r="D270" s="183"/>
      <c r="E270" s="254"/>
      <c r="F270" s="417"/>
    </row>
    <row r="271" ht="11.25" customHeight="1">
      <c r="A271" s="67"/>
      <c r="B271" s="87"/>
      <c r="C271" s="405"/>
      <c r="D271" s="183"/>
      <c r="E271" s="254"/>
      <c r="F271" s="417"/>
    </row>
    <row r="272" ht="11.25" customHeight="1">
      <c r="A272" s="67"/>
      <c r="B272" s="87"/>
      <c r="C272" s="405"/>
      <c r="D272" s="183"/>
      <c r="E272" s="254"/>
      <c r="F272" s="417"/>
    </row>
    <row r="273" ht="11.25" customHeight="1">
      <c r="A273" s="67"/>
      <c r="B273" s="87"/>
      <c r="C273" s="405"/>
      <c r="D273" s="183"/>
      <c r="E273" s="254"/>
      <c r="F273" s="417"/>
    </row>
    <row r="274" ht="11.25" customHeight="1">
      <c r="A274" s="67"/>
      <c r="B274" s="87"/>
      <c r="C274" s="405"/>
      <c r="D274" s="183"/>
      <c r="E274" s="254"/>
      <c r="F274" s="417"/>
    </row>
    <row r="275" ht="11.25" customHeight="1">
      <c r="A275" s="67"/>
      <c r="B275" s="87"/>
      <c r="C275" s="405"/>
      <c r="D275" s="183"/>
      <c r="E275" s="254"/>
      <c r="F275" s="417"/>
    </row>
    <row r="276" ht="11.25" customHeight="1">
      <c r="A276" s="67"/>
      <c r="B276" s="87"/>
      <c r="C276" s="405"/>
      <c r="D276" s="183"/>
      <c r="E276" s="254"/>
      <c r="F276" s="417"/>
    </row>
    <row r="277" ht="11.25" customHeight="1">
      <c r="A277" s="67"/>
      <c r="B277" s="87"/>
      <c r="C277" s="405"/>
      <c r="D277" s="183"/>
      <c r="E277" s="254"/>
      <c r="F277" s="417"/>
    </row>
    <row r="278" ht="11.25" customHeight="1">
      <c r="A278" s="671"/>
      <c r="B278" s="5"/>
      <c r="C278" s="671"/>
      <c r="D278" s="672"/>
      <c r="E278" s="673"/>
      <c r="F278" s="417"/>
    </row>
    <row r="279" ht="11.25" customHeight="1">
      <c r="A279" s="67"/>
      <c r="B279" s="64"/>
      <c r="C279" s="398"/>
      <c r="D279" s="183"/>
      <c r="E279" s="254"/>
      <c r="F279" s="417"/>
    </row>
    <row r="280" ht="15.75" customHeight="1">
      <c r="A280" s="54"/>
      <c r="B280" s="618"/>
      <c r="C280" s="618"/>
      <c r="D280" s="619"/>
      <c r="E280" s="619">
        <f>SUM(E9:E279)</f>
        <v>5208.67</v>
      </c>
    </row>
    <row r="281" ht="15.75" customHeight="1">
      <c r="A281" s="40"/>
      <c r="B281" s="40"/>
      <c r="C281" s="41"/>
      <c r="D281" s="41"/>
      <c r="E281" s="41"/>
      <c r="F281" s="1"/>
      <c r="G281" s="1"/>
      <c r="H281" s="1"/>
    </row>
    <row r="282" ht="14.25" customHeight="1">
      <c r="A282" s="172" t="s">
        <v>819</v>
      </c>
      <c r="B282" s="173"/>
      <c r="C282" s="173"/>
      <c r="D282" s="173"/>
      <c r="E282" s="173"/>
      <c r="F282" s="3"/>
      <c r="G282" s="3"/>
      <c r="H282" s="3"/>
      <c r="I282" s="40"/>
      <c r="J282" s="40"/>
      <c r="K282" s="40"/>
      <c r="L282" s="40"/>
      <c r="M282" s="40"/>
      <c r="N282" s="40"/>
      <c r="O282" s="40"/>
      <c r="P282" s="40"/>
      <c r="Q282" s="40"/>
      <c r="R282" s="40"/>
      <c r="S282" s="40"/>
      <c r="T282" s="40"/>
      <c r="U282" s="40"/>
      <c r="V282" s="40"/>
      <c r="W282" s="40"/>
      <c r="X282" s="40"/>
      <c r="Y282" s="40"/>
    </row>
    <row r="283" ht="15.75" customHeight="1">
      <c r="A283" s="40"/>
      <c r="B283" s="40"/>
      <c r="C283" s="41"/>
      <c r="D283" s="41"/>
      <c r="E283" s="1"/>
      <c r="F283" s="1"/>
      <c r="G283" s="1"/>
      <c r="H283" s="1"/>
    </row>
    <row r="284" ht="15.75" customHeight="1">
      <c r="A284" s="40"/>
      <c r="B284" s="40"/>
      <c r="C284" s="41"/>
      <c r="D284" s="41"/>
      <c r="E284" s="41"/>
      <c r="F284" s="1"/>
      <c r="G284" s="1"/>
      <c r="H284" s="1"/>
    </row>
    <row r="285" ht="15.75" customHeight="1">
      <c r="A285" s="40"/>
      <c r="B285" s="40"/>
      <c r="C285" s="41"/>
      <c r="D285" s="41"/>
      <c r="E285" s="1"/>
      <c r="F285" s="1"/>
      <c r="G285" s="1"/>
      <c r="H285" s="1"/>
    </row>
    <row r="286" ht="15.75" customHeight="1">
      <c r="A286" s="40"/>
      <c r="B286" s="40"/>
      <c r="C286" s="41"/>
      <c r="D286" s="41"/>
      <c r="E286" s="41"/>
      <c r="F286" s="1"/>
      <c r="G286" s="1"/>
      <c r="H286" s="1"/>
    </row>
    <row r="287" ht="15.75" customHeight="1">
      <c r="A287" s="40"/>
      <c r="B287" s="40"/>
      <c r="C287" s="41"/>
      <c r="D287" s="41"/>
      <c r="E287" s="41"/>
      <c r="F287" s="1"/>
      <c r="G287" s="1"/>
      <c r="H287" s="1"/>
    </row>
    <row r="288" ht="15.75" customHeight="1">
      <c r="A288" s="40"/>
      <c r="B288" s="40"/>
      <c r="C288" s="41"/>
      <c r="D288" s="41"/>
      <c r="E288" s="41"/>
      <c r="F288" s="1"/>
      <c r="G288" s="1"/>
      <c r="H288" s="1"/>
    </row>
    <row r="289" ht="15.75" customHeight="1">
      <c r="A289" s="40"/>
      <c r="B289" s="40"/>
      <c r="C289" s="41"/>
      <c r="D289" s="41"/>
      <c r="E289" s="41"/>
      <c r="F289" s="1"/>
      <c r="G289" s="1"/>
      <c r="H289" s="1"/>
    </row>
    <row r="290" ht="15.75" customHeight="1">
      <c r="A290" s="40"/>
      <c r="B290" s="40"/>
      <c r="C290" s="41"/>
      <c r="D290" s="41"/>
      <c r="E290" s="41"/>
      <c r="F290" s="1"/>
      <c r="G290" s="1"/>
      <c r="H290" s="1"/>
    </row>
    <row r="291" ht="15.75" customHeight="1">
      <c r="A291" s="40"/>
      <c r="B291" s="40"/>
      <c r="C291" s="41"/>
      <c r="D291" s="41"/>
      <c r="E291" s="41"/>
      <c r="F291" s="1"/>
      <c r="G291" s="1"/>
      <c r="H291" s="1"/>
    </row>
    <row r="292" ht="15.75" customHeight="1">
      <c r="A292" s="40"/>
      <c r="B292" s="40"/>
      <c r="C292" s="41"/>
      <c r="D292" s="41"/>
      <c r="E292" s="41"/>
      <c r="F292" s="1"/>
      <c r="G292" s="1"/>
      <c r="H292" s="1"/>
    </row>
    <row r="293" ht="15.75" customHeight="1">
      <c r="A293" s="40"/>
      <c r="B293" s="40"/>
      <c r="C293" s="41"/>
      <c r="D293" s="41"/>
      <c r="E293" s="41"/>
      <c r="F293" s="1"/>
      <c r="G293" s="1"/>
      <c r="H293" s="1"/>
    </row>
    <row r="294" ht="15.75" customHeight="1">
      <c r="A294" s="40"/>
      <c r="B294" s="40"/>
      <c r="C294" s="41"/>
      <c r="D294" s="41"/>
      <c r="E294" s="41"/>
      <c r="F294" s="1"/>
      <c r="G294" s="1"/>
      <c r="H294" s="1"/>
    </row>
    <row r="295" ht="15.75" customHeight="1">
      <c r="A295" s="40"/>
      <c r="B295" s="40"/>
      <c r="C295" s="41"/>
      <c r="D295" s="41"/>
      <c r="E295" s="41"/>
      <c r="F295" s="1"/>
      <c r="G295" s="1"/>
      <c r="H295" s="1"/>
    </row>
    <row r="296" ht="15.75" customHeight="1">
      <c r="A296" s="40"/>
      <c r="B296" s="40"/>
      <c r="C296" s="41"/>
      <c r="D296" s="41"/>
      <c r="E296" s="41"/>
      <c r="F296" s="1"/>
      <c r="G296" s="1"/>
      <c r="H296" s="1"/>
    </row>
    <row r="297" ht="15.75" customHeight="1">
      <c r="A297" s="40"/>
      <c r="B297" s="40"/>
      <c r="C297" s="41"/>
      <c r="D297" s="41"/>
      <c r="E297" s="41"/>
      <c r="F297" s="1"/>
      <c r="G297" s="1"/>
      <c r="H297" s="1"/>
    </row>
    <row r="298" ht="15.75" customHeight="1">
      <c r="A298" s="40"/>
      <c r="B298" s="40"/>
      <c r="C298" s="41"/>
      <c r="D298" s="41"/>
      <c r="E298" s="41"/>
      <c r="F298" s="1"/>
      <c r="G298" s="1"/>
      <c r="H298" s="1"/>
    </row>
    <row r="299" ht="15.75" customHeight="1">
      <c r="A299" s="40"/>
      <c r="B299" s="40"/>
      <c r="C299" s="41"/>
      <c r="D299" s="41"/>
      <c r="E299" s="41"/>
      <c r="F299" s="1"/>
      <c r="G299" s="1"/>
      <c r="H299" s="1"/>
    </row>
    <row r="300" ht="15.75" customHeight="1">
      <c r="A300" s="40"/>
      <c r="B300" s="40"/>
      <c r="C300" s="41"/>
      <c r="D300" s="41"/>
      <c r="E300" s="41"/>
      <c r="F300" s="1"/>
      <c r="G300" s="1"/>
      <c r="H300" s="1"/>
    </row>
    <row r="301" ht="15.75" customHeight="1">
      <c r="A301" s="40"/>
      <c r="B301" s="40"/>
      <c r="C301" s="41"/>
      <c r="D301" s="41"/>
      <c r="E301" s="41"/>
      <c r="F301" s="1"/>
      <c r="G301" s="1"/>
      <c r="H301" s="1"/>
    </row>
    <row r="302" ht="15.75" customHeight="1">
      <c r="A302" s="40"/>
      <c r="B302" s="40"/>
      <c r="C302" s="41"/>
      <c r="D302" s="41"/>
      <c r="E302" s="41"/>
      <c r="F302" s="1"/>
      <c r="G302" s="1"/>
      <c r="H302" s="1"/>
    </row>
    <row r="303" ht="15.75" customHeight="1">
      <c r="A303" s="40"/>
      <c r="B303" s="40"/>
      <c r="C303" s="41"/>
      <c r="D303" s="41"/>
      <c r="E303" s="41"/>
      <c r="F303" s="1"/>
      <c r="G303" s="1"/>
      <c r="H303" s="1"/>
    </row>
    <row r="304" ht="15.75" customHeight="1">
      <c r="A304" s="40"/>
      <c r="B304" s="40"/>
      <c r="C304" s="41"/>
      <c r="D304" s="41"/>
      <c r="E304" s="41"/>
      <c r="F304" s="1"/>
      <c r="G304" s="1"/>
      <c r="H304" s="1"/>
    </row>
    <row r="305" ht="15.75" customHeight="1">
      <c r="A305" s="40"/>
      <c r="B305" s="40"/>
      <c r="C305" s="41"/>
      <c r="D305" s="41"/>
      <c r="E305" s="41"/>
      <c r="F305" s="1"/>
      <c r="G305" s="1"/>
      <c r="H305" s="1"/>
    </row>
    <row r="306" ht="15.75" customHeight="1">
      <c r="A306" s="40"/>
      <c r="B306" s="40"/>
      <c r="C306" s="41"/>
      <c r="D306" s="41"/>
      <c r="E306" s="41"/>
      <c r="F306" s="1"/>
      <c r="G306" s="1"/>
      <c r="H306" s="1"/>
    </row>
    <row r="307" ht="15.75" customHeight="1">
      <c r="A307" s="40"/>
      <c r="B307" s="40"/>
      <c r="C307" s="41"/>
      <c r="D307" s="41"/>
      <c r="E307" s="41"/>
      <c r="F307" s="1"/>
      <c r="G307" s="1"/>
      <c r="H307" s="1"/>
    </row>
    <row r="308" ht="15.75" customHeight="1">
      <c r="A308" s="40"/>
      <c r="B308" s="40"/>
      <c r="C308" s="41"/>
      <c r="D308" s="41"/>
      <c r="E308" s="41"/>
      <c r="F308" s="1"/>
      <c r="G308" s="1"/>
      <c r="H308" s="1"/>
    </row>
    <row r="309" ht="15.75" customHeight="1">
      <c r="A309" s="40"/>
      <c r="B309" s="40"/>
      <c r="C309" s="41"/>
      <c r="D309" s="41"/>
      <c r="E309" s="41"/>
      <c r="F309" s="1"/>
      <c r="G309" s="1"/>
      <c r="H309" s="1"/>
    </row>
    <row r="310" ht="15.75" customHeight="1">
      <c r="A310" s="40"/>
      <c r="B310" s="40"/>
      <c r="C310" s="41"/>
      <c r="D310" s="41"/>
      <c r="E310" s="41"/>
      <c r="F310" s="1"/>
      <c r="G310" s="1"/>
      <c r="H310" s="1"/>
    </row>
    <row r="311" ht="15.75" customHeight="1">
      <c r="A311" s="40"/>
      <c r="B311" s="40"/>
      <c r="C311" s="41"/>
      <c r="D311" s="41"/>
      <c r="E311" s="41"/>
      <c r="F311" s="1"/>
      <c r="G311" s="1"/>
      <c r="H311" s="1"/>
    </row>
    <row r="312" ht="15.75" customHeight="1">
      <c r="A312" s="40"/>
      <c r="B312" s="40"/>
      <c r="C312" s="41"/>
      <c r="D312" s="41"/>
      <c r="E312" s="41"/>
      <c r="F312" s="1"/>
      <c r="G312" s="1"/>
      <c r="H312" s="1"/>
    </row>
    <row r="313" ht="15.75" customHeight="1">
      <c r="A313" s="40"/>
      <c r="B313" s="40"/>
      <c r="C313" s="41"/>
      <c r="D313" s="41"/>
      <c r="E313" s="41"/>
      <c r="F313" s="1"/>
      <c r="G313" s="1"/>
      <c r="H313" s="1"/>
    </row>
    <row r="314" ht="15.75" customHeight="1">
      <c r="A314" s="40"/>
      <c r="B314" s="40"/>
      <c r="C314" s="41"/>
      <c r="D314" s="41"/>
      <c r="E314" s="41"/>
      <c r="F314" s="1"/>
      <c r="G314" s="1"/>
      <c r="H314" s="1"/>
    </row>
    <row r="315" ht="15.75" customHeight="1">
      <c r="A315" s="40"/>
      <c r="B315" s="40"/>
      <c r="C315" s="41"/>
      <c r="D315" s="41"/>
      <c r="E315" s="41"/>
      <c r="F315" s="1"/>
      <c r="G315" s="1"/>
      <c r="H315" s="1"/>
    </row>
    <row r="316" ht="15.75" customHeight="1">
      <c r="A316" s="40"/>
      <c r="B316" s="40"/>
      <c r="C316" s="41"/>
      <c r="D316" s="41"/>
      <c r="E316" s="41"/>
      <c r="F316" s="1"/>
      <c r="G316" s="1"/>
      <c r="H316" s="1"/>
    </row>
    <row r="317" ht="15.75" customHeight="1">
      <c r="A317" s="40"/>
      <c r="B317" s="40"/>
      <c r="C317" s="41"/>
      <c r="D317" s="41"/>
      <c r="E317" s="41"/>
      <c r="F317" s="1"/>
      <c r="G317" s="1"/>
      <c r="H317" s="1"/>
    </row>
    <row r="318" ht="15.75" customHeight="1">
      <c r="A318" s="40"/>
      <c r="B318" s="40"/>
      <c r="C318" s="41"/>
      <c r="D318" s="41"/>
      <c r="E318" s="41"/>
      <c r="F318" s="1"/>
      <c r="G318" s="1"/>
      <c r="H318" s="1"/>
    </row>
    <row r="319" ht="15.75" customHeight="1">
      <c r="A319" s="40"/>
      <c r="B319" s="40"/>
      <c r="C319" s="41"/>
      <c r="D319" s="41"/>
      <c r="E319" s="41"/>
      <c r="F319" s="1"/>
      <c r="G319" s="1"/>
      <c r="H319" s="1"/>
    </row>
    <row r="320" ht="15.75" customHeight="1">
      <c r="A320" s="40"/>
      <c r="B320" s="40"/>
      <c r="C320" s="41"/>
      <c r="D320" s="41"/>
      <c r="E320" s="41"/>
      <c r="F320" s="1"/>
      <c r="G320" s="1"/>
      <c r="H320" s="1"/>
    </row>
    <row r="321" ht="15.75" customHeight="1">
      <c r="A321" s="40"/>
      <c r="B321" s="40"/>
      <c r="C321" s="41"/>
      <c r="D321" s="41"/>
      <c r="E321" s="41"/>
      <c r="F321" s="1"/>
      <c r="G321" s="1"/>
      <c r="H321" s="1"/>
    </row>
    <row r="322" ht="15.75" customHeight="1">
      <c r="A322" s="40"/>
      <c r="B322" s="40"/>
      <c r="C322" s="41"/>
      <c r="D322" s="41"/>
      <c r="E322" s="41"/>
      <c r="F322" s="1"/>
      <c r="G322" s="1"/>
      <c r="H322" s="1"/>
    </row>
    <row r="323" ht="15.75" customHeight="1">
      <c r="A323" s="40"/>
      <c r="B323" s="40"/>
      <c r="C323" s="41"/>
      <c r="D323" s="41"/>
      <c r="E323" s="41"/>
      <c r="F323" s="1"/>
      <c r="G323" s="1"/>
      <c r="H323" s="1"/>
    </row>
    <row r="324" ht="15.75" customHeight="1">
      <c r="A324" s="40"/>
      <c r="B324" s="40"/>
      <c r="C324" s="41"/>
      <c r="D324" s="41"/>
      <c r="E324" s="41"/>
      <c r="F324" s="1"/>
      <c r="G324" s="1"/>
      <c r="H324" s="1"/>
    </row>
    <row r="325" ht="15.75" customHeight="1">
      <c r="A325" s="40"/>
      <c r="B325" s="40"/>
      <c r="C325" s="41"/>
      <c r="D325" s="41"/>
      <c r="E325" s="41"/>
      <c r="F325" s="1"/>
      <c r="G325" s="1"/>
      <c r="H325" s="1"/>
    </row>
    <row r="326" ht="15.75" customHeight="1">
      <c r="A326" s="40"/>
      <c r="B326" s="40"/>
      <c r="C326" s="41"/>
      <c r="D326" s="41"/>
      <c r="E326" s="41"/>
      <c r="F326" s="1"/>
      <c r="G326" s="1"/>
      <c r="H326" s="1"/>
    </row>
    <row r="327" ht="15.75" customHeight="1">
      <c r="A327" s="40"/>
      <c r="B327" s="40"/>
      <c r="C327" s="41"/>
      <c r="D327" s="41"/>
      <c r="E327" s="41"/>
      <c r="F327" s="1"/>
      <c r="G327" s="1"/>
      <c r="H327" s="1"/>
    </row>
    <row r="328" ht="15.75" customHeight="1">
      <c r="A328" s="40"/>
      <c r="B328" s="40"/>
      <c r="C328" s="41"/>
      <c r="D328" s="41"/>
      <c r="E328" s="41"/>
      <c r="F328" s="1"/>
      <c r="G328" s="1"/>
      <c r="H328" s="1"/>
    </row>
    <row r="329" ht="15.75" customHeight="1">
      <c r="A329" s="40"/>
      <c r="B329" s="40"/>
      <c r="C329" s="41"/>
      <c r="D329" s="41"/>
      <c r="E329" s="41"/>
      <c r="F329" s="1"/>
      <c r="G329" s="1"/>
      <c r="H329" s="1"/>
    </row>
    <row r="330" ht="15.75" customHeight="1">
      <c r="A330" s="40"/>
      <c r="B330" s="40"/>
      <c r="C330" s="41"/>
      <c r="D330" s="41"/>
      <c r="E330" s="41"/>
      <c r="F330" s="1"/>
      <c r="G330" s="1"/>
      <c r="H330" s="1"/>
    </row>
    <row r="331" ht="15.75" customHeight="1">
      <c r="A331" s="40"/>
      <c r="B331" s="40"/>
      <c r="C331" s="41"/>
      <c r="D331" s="41"/>
      <c r="E331" s="41"/>
      <c r="F331" s="1"/>
      <c r="G331" s="1"/>
      <c r="H331" s="1"/>
    </row>
    <row r="332" ht="15.75" customHeight="1">
      <c r="A332" s="40"/>
      <c r="B332" s="40"/>
      <c r="C332" s="41"/>
      <c r="D332" s="41"/>
      <c r="E332" s="41"/>
      <c r="F332" s="1"/>
      <c r="G332" s="1"/>
      <c r="H332" s="1"/>
    </row>
    <row r="333" ht="15.75" customHeight="1">
      <c r="A333" s="40"/>
      <c r="B333" s="40"/>
      <c r="C333" s="41"/>
      <c r="D333" s="41"/>
      <c r="E333" s="41"/>
      <c r="F333" s="1"/>
      <c r="G333" s="1"/>
      <c r="H333" s="1"/>
    </row>
    <row r="334" ht="15.75" customHeight="1">
      <c r="A334" s="40"/>
      <c r="B334" s="40"/>
      <c r="C334" s="41"/>
      <c r="D334" s="41"/>
      <c r="E334" s="41"/>
      <c r="F334" s="1"/>
      <c r="G334" s="1"/>
      <c r="H334" s="1"/>
    </row>
    <row r="335" ht="15.75" customHeight="1">
      <c r="A335" s="40"/>
      <c r="B335" s="40"/>
      <c r="C335" s="41"/>
      <c r="D335" s="41"/>
      <c r="E335" s="41"/>
      <c r="F335" s="1"/>
      <c r="G335" s="1"/>
      <c r="H335" s="1"/>
    </row>
    <row r="336" ht="15.75" customHeight="1">
      <c r="A336" s="40"/>
      <c r="B336" s="40"/>
      <c r="C336" s="41"/>
      <c r="D336" s="41"/>
      <c r="E336" s="41"/>
      <c r="F336" s="1"/>
      <c r="G336" s="1"/>
      <c r="H336" s="1"/>
    </row>
    <row r="337" ht="15.75" customHeight="1">
      <c r="A337" s="40"/>
      <c r="B337" s="40"/>
      <c r="C337" s="41"/>
      <c r="D337" s="41"/>
      <c r="E337" s="41"/>
      <c r="F337" s="1"/>
      <c r="G337" s="1"/>
      <c r="H337" s="1"/>
    </row>
    <row r="338" ht="15.75" customHeight="1">
      <c r="A338" s="40"/>
      <c r="B338" s="40"/>
      <c r="C338" s="41"/>
      <c r="D338" s="41"/>
      <c r="E338" s="41"/>
      <c r="F338" s="1"/>
      <c r="G338" s="1"/>
      <c r="H338" s="1"/>
    </row>
    <row r="339" ht="15.75" customHeight="1">
      <c r="A339" s="40"/>
      <c r="B339" s="40"/>
      <c r="C339" s="41"/>
      <c r="D339" s="41"/>
      <c r="E339" s="41"/>
      <c r="F339" s="1"/>
      <c r="G339" s="1"/>
      <c r="H339" s="1"/>
    </row>
    <row r="340" ht="15.75" customHeight="1">
      <c r="A340" s="40"/>
      <c r="B340" s="40"/>
      <c r="C340" s="41"/>
      <c r="D340" s="41"/>
      <c r="E340" s="41"/>
      <c r="F340" s="1"/>
      <c r="G340" s="1"/>
      <c r="H340" s="1"/>
    </row>
    <row r="341" ht="15.75" customHeight="1">
      <c r="A341" s="40"/>
      <c r="B341" s="40"/>
      <c r="C341" s="41"/>
      <c r="D341" s="41"/>
      <c r="E341" s="41"/>
      <c r="F341" s="1"/>
      <c r="G341" s="1"/>
      <c r="H341" s="1"/>
    </row>
    <row r="342" ht="15.75" customHeight="1">
      <c r="A342" s="40"/>
      <c r="B342" s="40"/>
      <c r="C342" s="41"/>
      <c r="D342" s="41"/>
      <c r="E342" s="41"/>
      <c r="F342" s="1"/>
      <c r="G342" s="1"/>
      <c r="H342" s="1"/>
    </row>
    <row r="343" ht="15.75" customHeight="1">
      <c r="A343" s="40"/>
      <c r="B343" s="40"/>
      <c r="C343" s="41"/>
      <c r="D343" s="41"/>
      <c r="E343" s="41"/>
      <c r="F343" s="1"/>
      <c r="G343" s="1"/>
      <c r="H343" s="1"/>
    </row>
    <row r="344" ht="15.75" customHeight="1">
      <c r="A344" s="40"/>
      <c r="B344" s="40"/>
      <c r="C344" s="41"/>
      <c r="D344" s="41"/>
      <c r="E344" s="41"/>
      <c r="F344" s="1"/>
      <c r="G344" s="1"/>
      <c r="H344" s="1"/>
    </row>
    <row r="345" ht="15.75" customHeight="1">
      <c r="A345" s="40"/>
      <c r="B345" s="40"/>
      <c r="C345" s="41"/>
      <c r="D345" s="41"/>
      <c r="E345" s="41"/>
      <c r="F345" s="1"/>
      <c r="G345" s="1"/>
      <c r="H345" s="1"/>
    </row>
    <row r="346" ht="15.75" customHeight="1">
      <c r="A346" s="40"/>
      <c r="B346" s="40"/>
      <c r="C346" s="41"/>
      <c r="D346" s="41"/>
      <c r="E346" s="41"/>
      <c r="F346" s="1"/>
      <c r="G346" s="1"/>
      <c r="H346" s="1"/>
    </row>
    <row r="347" ht="15.75" customHeight="1">
      <c r="A347" s="40"/>
      <c r="B347" s="40"/>
      <c r="C347" s="41"/>
      <c r="D347" s="41"/>
      <c r="E347" s="41"/>
      <c r="F347" s="1"/>
      <c r="G347" s="1"/>
      <c r="H347" s="1"/>
    </row>
    <row r="348" ht="15.75" customHeight="1">
      <c r="A348" s="40"/>
      <c r="B348" s="40"/>
      <c r="C348" s="41"/>
      <c r="D348" s="41"/>
      <c r="E348" s="41"/>
      <c r="F348" s="1"/>
      <c r="G348" s="1"/>
      <c r="H348" s="1"/>
    </row>
    <row r="349" ht="15.75" customHeight="1">
      <c r="A349" s="40"/>
      <c r="B349" s="40"/>
      <c r="C349" s="41"/>
      <c r="D349" s="41"/>
      <c r="E349" s="41"/>
      <c r="F349" s="1"/>
      <c r="G349" s="1"/>
      <c r="H349" s="1"/>
    </row>
    <row r="350" ht="15.75" customHeight="1">
      <c r="A350" s="40"/>
      <c r="B350" s="40"/>
      <c r="C350" s="41"/>
      <c r="D350" s="41"/>
      <c r="E350" s="41"/>
      <c r="F350" s="1"/>
      <c r="G350" s="1"/>
      <c r="H350" s="1"/>
    </row>
    <row r="351" ht="15.75" customHeight="1">
      <c r="A351" s="40"/>
      <c r="B351" s="40"/>
      <c r="C351" s="41"/>
      <c r="D351" s="41"/>
      <c r="E351" s="41"/>
      <c r="F351" s="1"/>
      <c r="G351" s="1"/>
      <c r="H351" s="1"/>
    </row>
    <row r="352" ht="15.75" customHeight="1">
      <c r="A352" s="40"/>
      <c r="B352" s="40"/>
      <c r="C352" s="41"/>
      <c r="D352" s="41"/>
      <c r="E352" s="41"/>
      <c r="F352" s="1"/>
      <c r="G352" s="1"/>
      <c r="H352" s="1"/>
    </row>
    <row r="353" ht="15.75" customHeight="1">
      <c r="A353" s="40"/>
      <c r="B353" s="40"/>
      <c r="C353" s="41"/>
      <c r="D353" s="41"/>
      <c r="E353" s="41"/>
      <c r="F353" s="1"/>
      <c r="G353" s="1"/>
      <c r="H353" s="1"/>
    </row>
    <row r="354" ht="15.75" customHeight="1">
      <c r="A354" s="40"/>
      <c r="B354" s="40"/>
      <c r="C354" s="41"/>
      <c r="D354" s="41"/>
      <c r="E354" s="41"/>
      <c r="F354" s="1"/>
      <c r="G354" s="1"/>
      <c r="H354" s="1"/>
    </row>
    <row r="355" ht="15.75" customHeight="1">
      <c r="A355" s="40"/>
      <c r="B355" s="40"/>
      <c r="C355" s="41"/>
      <c r="D355" s="41"/>
      <c r="E355" s="41"/>
      <c r="F355" s="1"/>
      <c r="G355" s="1"/>
      <c r="H355" s="1"/>
    </row>
    <row r="356" ht="15.75" customHeight="1">
      <c r="A356" s="40"/>
      <c r="B356" s="40"/>
      <c r="C356" s="41"/>
      <c r="D356" s="41"/>
      <c r="E356" s="41"/>
      <c r="F356" s="1"/>
      <c r="G356" s="1"/>
      <c r="H356" s="1"/>
    </row>
    <row r="357" ht="15.75" customHeight="1">
      <c r="A357" s="40"/>
      <c r="B357" s="40"/>
      <c r="C357" s="41"/>
      <c r="D357" s="41"/>
      <c r="E357" s="41"/>
      <c r="F357" s="1"/>
      <c r="G357" s="1"/>
      <c r="H357" s="1"/>
    </row>
    <row r="358" ht="15.75" customHeight="1">
      <c r="A358" s="40"/>
      <c r="B358" s="40"/>
      <c r="C358" s="41"/>
      <c r="D358" s="41"/>
      <c r="E358" s="41"/>
      <c r="F358" s="1"/>
      <c r="G358" s="1"/>
      <c r="H358" s="1"/>
    </row>
    <row r="359" ht="15.75" customHeight="1">
      <c r="A359" s="40"/>
      <c r="B359" s="40"/>
      <c r="C359" s="41"/>
      <c r="D359" s="41"/>
      <c r="E359" s="41"/>
      <c r="F359" s="1"/>
      <c r="G359" s="1"/>
      <c r="H359" s="1"/>
    </row>
    <row r="360" ht="15.75" customHeight="1">
      <c r="A360" s="40"/>
      <c r="B360" s="40"/>
      <c r="C360" s="41"/>
      <c r="D360" s="41"/>
      <c r="E360" s="41"/>
      <c r="F360" s="1"/>
      <c r="G360" s="1"/>
      <c r="H360" s="1"/>
    </row>
    <row r="361" ht="15.75" customHeight="1">
      <c r="A361" s="40"/>
      <c r="B361" s="40"/>
      <c r="C361" s="41"/>
      <c r="D361" s="41"/>
      <c r="E361" s="41"/>
      <c r="F361" s="1"/>
      <c r="G361" s="1"/>
      <c r="H361" s="1"/>
    </row>
    <row r="362" ht="15.75" customHeight="1">
      <c r="A362" s="40"/>
      <c r="B362" s="40"/>
      <c r="C362" s="41"/>
      <c r="D362" s="41"/>
      <c r="E362" s="41"/>
      <c r="F362" s="1"/>
      <c r="G362" s="1"/>
      <c r="H362" s="1"/>
    </row>
    <row r="363" ht="15.75" customHeight="1">
      <c r="A363" s="40"/>
      <c r="B363" s="40"/>
      <c r="C363" s="41"/>
      <c r="D363" s="41"/>
      <c r="E363" s="41"/>
      <c r="F363" s="1"/>
      <c r="G363" s="1"/>
      <c r="H363" s="1"/>
    </row>
    <row r="364" ht="15.75" customHeight="1">
      <c r="A364" s="40"/>
      <c r="B364" s="40"/>
      <c r="C364" s="41"/>
      <c r="D364" s="41"/>
      <c r="E364" s="41"/>
      <c r="F364" s="1"/>
      <c r="G364" s="1"/>
      <c r="H364" s="1"/>
    </row>
    <row r="365" ht="15.75" customHeight="1">
      <c r="A365" s="40"/>
      <c r="B365" s="40"/>
      <c r="C365" s="41"/>
      <c r="D365" s="41"/>
      <c r="E365" s="41"/>
      <c r="F365" s="1"/>
      <c r="G365" s="1"/>
      <c r="H365" s="1"/>
    </row>
    <row r="366" ht="15.75" customHeight="1">
      <c r="A366" s="40"/>
      <c r="B366" s="40"/>
      <c r="C366" s="41"/>
      <c r="D366" s="41"/>
      <c r="E366" s="41"/>
      <c r="F366" s="1"/>
      <c r="G366" s="1"/>
      <c r="H366" s="1"/>
    </row>
    <row r="367" ht="15.75" customHeight="1">
      <c r="A367" s="40"/>
      <c r="B367" s="40"/>
      <c r="C367" s="41"/>
      <c r="D367" s="41"/>
      <c r="E367" s="41"/>
      <c r="F367" s="1"/>
      <c r="G367" s="1"/>
      <c r="H367" s="1"/>
    </row>
    <row r="368" ht="15.75" customHeight="1">
      <c r="A368" s="40"/>
      <c r="B368" s="40"/>
      <c r="C368" s="41"/>
      <c r="D368" s="41"/>
      <c r="E368" s="41"/>
      <c r="F368" s="1"/>
      <c r="G368" s="1"/>
      <c r="H368" s="1"/>
    </row>
    <row r="369" ht="15.75" customHeight="1">
      <c r="A369" s="40"/>
      <c r="B369" s="40"/>
      <c r="C369" s="41"/>
      <c r="D369" s="41"/>
      <c r="E369" s="41"/>
      <c r="F369" s="1"/>
      <c r="G369" s="1"/>
      <c r="H369" s="1"/>
    </row>
    <row r="370" ht="15.75" customHeight="1">
      <c r="A370" s="40"/>
      <c r="B370" s="40"/>
      <c r="C370" s="41"/>
      <c r="D370" s="41"/>
      <c r="E370" s="41"/>
      <c r="F370" s="1"/>
      <c r="G370" s="1"/>
      <c r="H370" s="1"/>
    </row>
    <row r="371" ht="15.75" customHeight="1">
      <c r="A371" s="40"/>
      <c r="B371" s="40"/>
      <c r="C371" s="41"/>
      <c r="D371" s="41"/>
      <c r="E371" s="41"/>
      <c r="F371" s="1"/>
      <c r="G371" s="1"/>
      <c r="H371" s="1"/>
    </row>
    <row r="372" ht="15.75" customHeight="1">
      <c r="A372" s="40"/>
      <c r="B372" s="40"/>
      <c r="C372" s="41"/>
      <c r="D372" s="41"/>
      <c r="E372" s="41"/>
      <c r="F372" s="1"/>
      <c r="G372" s="1"/>
      <c r="H372" s="1"/>
    </row>
    <row r="373" ht="15.75" customHeight="1">
      <c r="A373" s="40"/>
      <c r="B373" s="40"/>
      <c r="C373" s="41"/>
      <c r="D373" s="41"/>
      <c r="E373" s="41"/>
      <c r="F373" s="1"/>
      <c r="G373" s="1"/>
      <c r="H373" s="1"/>
    </row>
    <row r="374" ht="15.75" customHeight="1">
      <c r="A374" s="40"/>
      <c r="B374" s="40"/>
      <c r="C374" s="41"/>
      <c r="D374" s="41"/>
      <c r="E374" s="41"/>
      <c r="F374" s="1"/>
      <c r="G374" s="1"/>
      <c r="H374" s="1"/>
    </row>
    <row r="375" ht="15.75" customHeight="1">
      <c r="A375" s="40"/>
      <c r="B375" s="40"/>
      <c r="C375" s="41"/>
      <c r="D375" s="41"/>
      <c r="E375" s="41"/>
      <c r="F375" s="1"/>
      <c r="G375" s="1"/>
      <c r="H375" s="1"/>
    </row>
    <row r="376" ht="15.75" customHeight="1">
      <c r="A376" s="40"/>
      <c r="B376" s="40"/>
      <c r="C376" s="41"/>
      <c r="D376" s="41"/>
      <c r="E376" s="41"/>
      <c r="F376" s="1"/>
      <c r="G376" s="1"/>
      <c r="H376" s="1"/>
    </row>
    <row r="377" ht="15.75" customHeight="1">
      <c r="A377" s="40"/>
      <c r="B377" s="40"/>
      <c r="C377" s="41"/>
      <c r="D377" s="41"/>
      <c r="E377" s="41"/>
      <c r="F377" s="1"/>
      <c r="G377" s="1"/>
      <c r="H377" s="1"/>
    </row>
    <row r="378" ht="15.75" customHeight="1">
      <c r="A378" s="40"/>
      <c r="B378" s="40"/>
      <c r="C378" s="41"/>
      <c r="D378" s="41"/>
      <c r="E378" s="41"/>
      <c r="F378" s="1"/>
      <c r="G378" s="1"/>
      <c r="H378" s="1"/>
    </row>
    <row r="379" ht="15.75" customHeight="1">
      <c r="A379" s="40"/>
      <c r="B379" s="40"/>
      <c r="C379" s="41"/>
      <c r="D379" s="41"/>
      <c r="E379" s="41"/>
      <c r="F379" s="1"/>
      <c r="G379" s="1"/>
      <c r="H379" s="1"/>
    </row>
    <row r="380" ht="15.75" customHeight="1">
      <c r="A380" s="40"/>
      <c r="B380" s="40"/>
      <c r="C380" s="41"/>
      <c r="D380" s="41"/>
      <c r="E380" s="41"/>
      <c r="F380" s="1"/>
      <c r="G380" s="1"/>
      <c r="H380" s="1"/>
    </row>
    <row r="381" ht="15.75" customHeight="1">
      <c r="A381" s="40"/>
      <c r="B381" s="40"/>
      <c r="C381" s="41"/>
      <c r="D381" s="41"/>
      <c r="E381" s="41"/>
      <c r="F381" s="1"/>
      <c r="G381" s="1"/>
      <c r="H381" s="1"/>
    </row>
    <row r="382" ht="15.75" customHeight="1">
      <c r="A382" s="40"/>
      <c r="B382" s="40"/>
      <c r="C382" s="41"/>
      <c r="D382" s="41"/>
      <c r="E382" s="41"/>
      <c r="F382" s="1"/>
      <c r="G382" s="1"/>
      <c r="H382" s="1"/>
    </row>
    <row r="383" ht="15.75" customHeight="1">
      <c r="A383" s="40"/>
      <c r="B383" s="40"/>
      <c r="C383" s="41"/>
      <c r="D383" s="41"/>
      <c r="E383" s="41"/>
      <c r="F383" s="1"/>
      <c r="G383" s="1"/>
      <c r="H383" s="1"/>
    </row>
    <row r="384" ht="15.75" customHeight="1">
      <c r="A384" s="40"/>
      <c r="B384" s="40"/>
      <c r="C384" s="41"/>
      <c r="D384" s="41"/>
      <c r="E384" s="41"/>
      <c r="F384" s="1"/>
      <c r="G384" s="1"/>
      <c r="H384" s="1"/>
    </row>
    <row r="385" ht="15.75" customHeight="1">
      <c r="A385" s="40"/>
      <c r="B385" s="40"/>
      <c r="C385" s="41"/>
      <c r="D385" s="41"/>
      <c r="E385" s="41"/>
      <c r="F385" s="1"/>
      <c r="G385" s="1"/>
      <c r="H385" s="1"/>
    </row>
    <row r="386" ht="15.75" customHeight="1">
      <c r="A386" s="40"/>
      <c r="B386" s="40"/>
      <c r="C386" s="41"/>
      <c r="D386" s="41"/>
      <c r="E386" s="41"/>
      <c r="F386" s="1"/>
      <c r="G386" s="1"/>
      <c r="H386" s="1"/>
    </row>
    <row r="387" ht="15.75" customHeight="1">
      <c r="A387" s="40"/>
      <c r="B387" s="40"/>
      <c r="C387" s="41"/>
      <c r="D387" s="41"/>
      <c r="E387" s="41"/>
      <c r="F387" s="1"/>
      <c r="G387" s="1"/>
      <c r="H387" s="1"/>
    </row>
    <row r="388" ht="15.75" customHeight="1">
      <c r="A388" s="40"/>
      <c r="B388" s="40"/>
      <c r="C388" s="41"/>
      <c r="D388" s="41"/>
      <c r="E388" s="41"/>
      <c r="F388" s="1"/>
      <c r="G388" s="1"/>
      <c r="H388" s="1"/>
    </row>
    <row r="389" ht="15.75" customHeight="1">
      <c r="A389" s="40"/>
      <c r="B389" s="40"/>
      <c r="C389" s="41"/>
      <c r="D389" s="41"/>
      <c r="E389" s="41"/>
      <c r="F389" s="1"/>
      <c r="G389" s="1"/>
      <c r="H389" s="1"/>
    </row>
    <row r="390" ht="15.75" customHeight="1">
      <c r="A390" s="40"/>
      <c r="B390" s="40"/>
      <c r="C390" s="41"/>
      <c r="D390" s="41"/>
      <c r="E390" s="41"/>
      <c r="F390" s="1"/>
      <c r="G390" s="1"/>
      <c r="H390" s="1"/>
    </row>
    <row r="391" ht="15.75" customHeight="1">
      <c r="A391" s="40"/>
      <c r="B391" s="40"/>
      <c r="C391" s="41"/>
      <c r="D391" s="41"/>
      <c r="E391" s="41"/>
      <c r="F391" s="1"/>
      <c r="G391" s="1"/>
      <c r="H391" s="1"/>
    </row>
    <row r="392" ht="15.75" customHeight="1">
      <c r="A392" s="40"/>
      <c r="B392" s="40"/>
      <c r="C392" s="41"/>
      <c r="D392" s="41"/>
      <c r="E392" s="41"/>
      <c r="F392" s="1"/>
      <c r="G392" s="1"/>
      <c r="H392" s="1"/>
    </row>
    <row r="393" ht="15.75" customHeight="1">
      <c r="A393" s="40"/>
      <c r="B393" s="40"/>
      <c r="C393" s="41"/>
      <c r="D393" s="41"/>
      <c r="E393" s="41"/>
      <c r="F393" s="1"/>
      <c r="G393" s="1"/>
      <c r="H393" s="1"/>
    </row>
    <row r="394" ht="15.75" customHeight="1">
      <c r="A394" s="40"/>
      <c r="B394" s="40"/>
      <c r="C394" s="41"/>
      <c r="D394" s="41"/>
      <c r="E394" s="41"/>
      <c r="F394" s="1"/>
      <c r="G394" s="1"/>
      <c r="H394" s="1"/>
    </row>
    <row r="395" ht="15.75" customHeight="1">
      <c r="A395" s="40"/>
      <c r="B395" s="40"/>
      <c r="C395" s="41"/>
      <c r="D395" s="41"/>
      <c r="E395" s="41"/>
      <c r="F395" s="1"/>
      <c r="G395" s="1"/>
      <c r="H395" s="1"/>
    </row>
    <row r="396" ht="15.75" customHeight="1">
      <c r="A396" s="40"/>
      <c r="B396" s="40"/>
      <c r="C396" s="41"/>
      <c r="D396" s="41"/>
      <c r="E396" s="41"/>
      <c r="F396" s="1"/>
      <c r="G396" s="1"/>
      <c r="H396" s="1"/>
    </row>
    <row r="397" ht="15.75" customHeight="1">
      <c r="A397" s="40"/>
      <c r="B397" s="40"/>
      <c r="C397" s="41"/>
      <c r="D397" s="41"/>
      <c r="E397" s="41"/>
      <c r="F397" s="1"/>
      <c r="G397" s="1"/>
      <c r="H397" s="1"/>
    </row>
    <row r="398" ht="15.75" customHeight="1">
      <c r="A398" s="40"/>
      <c r="B398" s="40"/>
      <c r="C398" s="41"/>
      <c r="D398" s="41"/>
      <c r="E398" s="41"/>
      <c r="F398" s="1"/>
      <c r="G398" s="1"/>
      <c r="H398" s="1"/>
    </row>
    <row r="399" ht="15.75" customHeight="1">
      <c r="A399" s="40"/>
      <c r="B399" s="40"/>
      <c r="C399" s="41"/>
      <c r="D399" s="41"/>
      <c r="E399" s="41"/>
      <c r="F399" s="1"/>
      <c r="G399" s="1"/>
      <c r="H399" s="1"/>
    </row>
    <row r="400" ht="15.75" customHeight="1">
      <c r="A400" s="40"/>
      <c r="B400" s="40"/>
      <c r="C400" s="41"/>
      <c r="D400" s="41"/>
      <c r="E400" s="41"/>
      <c r="F400" s="1"/>
      <c r="G400" s="1"/>
      <c r="H400" s="1"/>
    </row>
    <row r="401" ht="15.75" customHeight="1">
      <c r="A401" s="40"/>
      <c r="B401" s="40"/>
      <c r="C401" s="41"/>
      <c r="D401" s="41"/>
      <c r="E401" s="41"/>
      <c r="F401" s="1"/>
      <c r="G401" s="1"/>
      <c r="H401" s="1"/>
    </row>
    <row r="402" ht="15.75" customHeight="1">
      <c r="A402" s="40"/>
      <c r="B402" s="40"/>
      <c r="C402" s="41"/>
      <c r="D402" s="41"/>
      <c r="E402" s="41"/>
      <c r="F402" s="1"/>
      <c r="G402" s="1"/>
      <c r="H402" s="1"/>
    </row>
    <row r="403" ht="15.75" customHeight="1">
      <c r="A403" s="40"/>
      <c r="B403" s="40"/>
      <c r="C403" s="41"/>
      <c r="D403" s="41"/>
      <c r="E403" s="41"/>
      <c r="F403" s="1"/>
      <c r="G403" s="1"/>
      <c r="H403" s="1"/>
    </row>
    <row r="404" ht="15.75" customHeight="1">
      <c r="A404" s="40"/>
      <c r="B404" s="40"/>
      <c r="C404" s="41"/>
      <c r="D404" s="41"/>
      <c r="E404" s="41"/>
      <c r="F404" s="1"/>
      <c r="G404" s="1"/>
      <c r="H404" s="1"/>
    </row>
    <row r="405" ht="15.75" customHeight="1">
      <c r="A405" s="40"/>
      <c r="B405" s="40"/>
      <c r="C405" s="41"/>
      <c r="D405" s="41"/>
      <c r="E405" s="41"/>
      <c r="F405" s="1"/>
      <c r="G405" s="1"/>
      <c r="H405" s="1"/>
    </row>
    <row r="406" ht="15.75" customHeight="1">
      <c r="A406" s="40"/>
      <c r="B406" s="40"/>
      <c r="C406" s="41"/>
      <c r="D406" s="41"/>
      <c r="E406" s="41"/>
      <c r="F406" s="1"/>
      <c r="G406" s="1"/>
      <c r="H406" s="1"/>
    </row>
    <row r="407" ht="15.75" customHeight="1">
      <c r="A407" s="40"/>
      <c r="B407" s="40"/>
      <c r="C407" s="41"/>
      <c r="D407" s="41"/>
      <c r="E407" s="41"/>
      <c r="F407" s="1"/>
      <c r="G407" s="1"/>
      <c r="H407" s="1"/>
    </row>
    <row r="408" ht="15.75" customHeight="1">
      <c r="A408" s="40"/>
      <c r="B408" s="40"/>
      <c r="C408" s="41"/>
      <c r="D408" s="41"/>
      <c r="E408" s="41"/>
      <c r="F408" s="1"/>
      <c r="G408" s="1"/>
      <c r="H408" s="1"/>
    </row>
    <row r="409" ht="15.75" customHeight="1">
      <c r="A409" s="40"/>
      <c r="B409" s="40"/>
      <c r="C409" s="41"/>
      <c r="D409" s="41"/>
      <c r="E409" s="41"/>
      <c r="F409" s="1"/>
      <c r="G409" s="1"/>
      <c r="H409" s="1"/>
    </row>
    <row r="410" ht="15.75" customHeight="1">
      <c r="A410" s="40"/>
      <c r="B410" s="40"/>
      <c r="C410" s="41"/>
      <c r="D410" s="41"/>
      <c r="E410" s="41"/>
      <c r="F410" s="1"/>
      <c r="G410" s="1"/>
      <c r="H410" s="1"/>
    </row>
    <row r="411" ht="15.75" customHeight="1">
      <c r="A411" s="40"/>
      <c r="B411" s="40"/>
      <c r="C411" s="41"/>
      <c r="D411" s="41"/>
      <c r="E411" s="41"/>
      <c r="F411" s="1"/>
      <c r="G411" s="1"/>
      <c r="H411" s="1"/>
    </row>
    <row r="412" ht="15.75" customHeight="1">
      <c r="A412" s="40"/>
      <c r="B412" s="40"/>
      <c r="C412" s="41"/>
      <c r="D412" s="41"/>
      <c r="E412" s="41"/>
      <c r="F412" s="1"/>
      <c r="G412" s="1"/>
      <c r="H412" s="1"/>
    </row>
    <row r="413" ht="15.75" customHeight="1">
      <c r="A413" s="40"/>
      <c r="B413" s="40"/>
      <c r="C413" s="41"/>
      <c r="D413" s="41"/>
      <c r="E413" s="41"/>
      <c r="F413" s="1"/>
      <c r="G413" s="1"/>
      <c r="H413" s="1"/>
    </row>
    <row r="414" ht="15.75" customHeight="1">
      <c r="A414" s="40"/>
      <c r="B414" s="40"/>
      <c r="C414" s="41"/>
      <c r="D414" s="41"/>
      <c r="E414" s="41"/>
      <c r="F414" s="1"/>
      <c r="G414" s="1"/>
      <c r="H414" s="1"/>
    </row>
    <row r="415" ht="15.75" customHeight="1">
      <c r="A415" s="40"/>
      <c r="B415" s="40"/>
      <c r="C415" s="41"/>
      <c r="D415" s="41"/>
      <c r="E415" s="41"/>
      <c r="F415" s="1"/>
      <c r="G415" s="1"/>
      <c r="H415" s="1"/>
    </row>
    <row r="416" ht="15.75" customHeight="1">
      <c r="A416" s="40"/>
      <c r="B416" s="40"/>
      <c r="C416" s="41"/>
      <c r="D416" s="41"/>
      <c r="E416" s="41"/>
      <c r="F416" s="1"/>
      <c r="G416" s="1"/>
      <c r="H416" s="1"/>
    </row>
    <row r="417" ht="15.75" customHeight="1">
      <c r="A417" s="40"/>
      <c r="B417" s="40"/>
      <c r="C417" s="41"/>
      <c r="D417" s="41"/>
      <c r="E417" s="41"/>
      <c r="F417" s="1"/>
      <c r="G417" s="1"/>
      <c r="H417" s="1"/>
    </row>
    <row r="418" ht="15.75" customHeight="1">
      <c r="A418" s="40"/>
      <c r="B418" s="40"/>
      <c r="C418" s="41"/>
      <c r="D418" s="41"/>
      <c r="E418" s="41"/>
      <c r="F418" s="1"/>
      <c r="G418" s="1"/>
      <c r="H418" s="1"/>
    </row>
    <row r="419" ht="15.75" customHeight="1">
      <c r="A419" s="40"/>
      <c r="B419" s="40"/>
      <c r="C419" s="41"/>
      <c r="D419" s="41"/>
      <c r="E419" s="41"/>
      <c r="F419" s="1"/>
      <c r="G419" s="1"/>
      <c r="H419" s="1"/>
    </row>
    <row r="420" ht="15.75" customHeight="1">
      <c r="A420" s="40"/>
      <c r="B420" s="40"/>
      <c r="C420" s="41"/>
      <c r="D420" s="41"/>
      <c r="E420" s="41"/>
      <c r="F420" s="1"/>
      <c r="G420" s="1"/>
      <c r="H420" s="1"/>
    </row>
    <row r="421" ht="15.75" customHeight="1">
      <c r="A421" s="40"/>
      <c r="B421" s="40"/>
      <c r="C421" s="41"/>
      <c r="D421" s="41"/>
      <c r="E421" s="41"/>
      <c r="F421" s="1"/>
      <c r="G421" s="1"/>
      <c r="H421" s="1"/>
    </row>
    <row r="422" ht="15.75" customHeight="1">
      <c r="A422" s="40"/>
      <c r="B422" s="40"/>
      <c r="C422" s="41"/>
      <c r="D422" s="41"/>
      <c r="E422" s="41"/>
      <c r="F422" s="1"/>
      <c r="G422" s="1"/>
      <c r="H422" s="1"/>
    </row>
    <row r="423" ht="15.75" customHeight="1">
      <c r="A423" s="40"/>
      <c r="B423" s="40"/>
      <c r="C423" s="41"/>
      <c r="D423" s="41"/>
      <c r="E423" s="41"/>
      <c r="F423" s="1"/>
      <c r="G423" s="1"/>
      <c r="H423" s="1"/>
    </row>
    <row r="424" ht="15.75" customHeight="1">
      <c r="A424" s="40"/>
      <c r="B424" s="40"/>
      <c r="C424" s="41"/>
      <c r="D424" s="41"/>
      <c r="E424" s="41"/>
      <c r="F424" s="1"/>
      <c r="G424" s="1"/>
      <c r="H424" s="1"/>
    </row>
    <row r="425" ht="15.75" customHeight="1">
      <c r="A425" s="40"/>
      <c r="B425" s="40"/>
      <c r="C425" s="41"/>
      <c r="D425" s="41"/>
      <c r="E425" s="41"/>
      <c r="F425" s="1"/>
      <c r="G425" s="1"/>
      <c r="H425" s="1"/>
    </row>
    <row r="426" ht="15.75" customHeight="1">
      <c r="A426" s="40"/>
      <c r="B426" s="40"/>
      <c r="C426" s="41"/>
      <c r="D426" s="41"/>
      <c r="E426" s="41"/>
      <c r="F426" s="1"/>
      <c r="G426" s="1"/>
      <c r="H426" s="1"/>
    </row>
    <row r="427" ht="15.75" customHeight="1">
      <c r="A427" s="40"/>
      <c r="B427" s="40"/>
      <c r="C427" s="41"/>
      <c r="D427" s="41"/>
      <c r="E427" s="41"/>
      <c r="F427" s="1"/>
      <c r="G427" s="1"/>
      <c r="H427" s="1"/>
    </row>
    <row r="428" ht="15.75" customHeight="1">
      <c r="A428" s="40"/>
      <c r="B428" s="40"/>
      <c r="C428" s="41"/>
      <c r="D428" s="41"/>
      <c r="E428" s="41"/>
      <c r="F428" s="1"/>
      <c r="G428" s="1"/>
      <c r="H428" s="1"/>
    </row>
    <row r="429" ht="15.75" customHeight="1">
      <c r="A429" s="40"/>
      <c r="B429" s="40"/>
      <c r="C429" s="41"/>
      <c r="D429" s="41"/>
      <c r="E429" s="41"/>
      <c r="F429" s="1"/>
      <c r="G429" s="1"/>
      <c r="H429" s="1"/>
    </row>
    <row r="430" ht="15.75" customHeight="1">
      <c r="A430" s="40"/>
      <c r="B430" s="40"/>
      <c r="C430" s="41"/>
      <c r="D430" s="41"/>
      <c r="E430" s="41"/>
      <c r="F430" s="1"/>
      <c r="G430" s="1"/>
      <c r="H430" s="1"/>
    </row>
    <row r="431" ht="15.75" customHeight="1">
      <c r="A431" s="40"/>
      <c r="B431" s="40"/>
      <c r="C431" s="41"/>
      <c r="D431" s="41"/>
      <c r="E431" s="41"/>
      <c r="F431" s="1"/>
      <c r="G431" s="1"/>
      <c r="H431" s="1"/>
    </row>
    <row r="432" ht="15.75" customHeight="1">
      <c r="A432" s="40"/>
      <c r="B432" s="40"/>
      <c r="C432" s="41"/>
      <c r="D432" s="41"/>
      <c r="E432" s="41"/>
      <c r="F432" s="1"/>
      <c r="G432" s="1"/>
      <c r="H432" s="1"/>
    </row>
    <row r="433" ht="15.75" customHeight="1">
      <c r="A433" s="40"/>
      <c r="B433" s="40"/>
      <c r="C433" s="41"/>
      <c r="D433" s="41"/>
      <c r="E433" s="41"/>
      <c r="F433" s="1"/>
      <c r="G433" s="1"/>
      <c r="H433" s="1"/>
    </row>
    <row r="434" ht="15.75" customHeight="1">
      <c r="A434" s="40"/>
      <c r="B434" s="40"/>
      <c r="C434" s="41"/>
      <c r="D434" s="41"/>
      <c r="E434" s="41"/>
      <c r="F434" s="1"/>
      <c r="G434" s="1"/>
      <c r="H434" s="1"/>
    </row>
    <row r="435" ht="15.75" customHeight="1">
      <c r="A435" s="40"/>
      <c r="B435" s="40"/>
      <c r="C435" s="41"/>
      <c r="D435" s="41"/>
      <c r="E435" s="41"/>
      <c r="F435" s="1"/>
      <c r="G435" s="1"/>
      <c r="H435" s="1"/>
    </row>
    <row r="436" ht="15.75" customHeight="1">
      <c r="A436" s="40"/>
      <c r="B436" s="40"/>
      <c r="C436" s="41"/>
      <c r="D436" s="41"/>
      <c r="E436" s="41"/>
      <c r="F436" s="1"/>
      <c r="G436" s="1"/>
      <c r="H436" s="1"/>
    </row>
    <row r="437" ht="15.75" customHeight="1">
      <c r="A437" s="40"/>
      <c r="B437" s="40"/>
      <c r="C437" s="41"/>
      <c r="D437" s="41"/>
      <c r="E437" s="41"/>
      <c r="F437" s="1"/>
      <c r="G437" s="1"/>
      <c r="H437" s="1"/>
    </row>
    <row r="438" ht="15.75" customHeight="1">
      <c r="A438" s="40"/>
      <c r="B438" s="40"/>
      <c r="C438" s="41"/>
      <c r="D438" s="41"/>
      <c r="E438" s="41"/>
      <c r="F438" s="1"/>
      <c r="G438" s="1"/>
      <c r="H438" s="1"/>
    </row>
    <row r="439" ht="15.75" customHeight="1">
      <c r="A439" s="40"/>
      <c r="B439" s="40"/>
      <c r="C439" s="41"/>
      <c r="D439" s="41"/>
      <c r="E439" s="41"/>
      <c r="F439" s="1"/>
      <c r="G439" s="1"/>
      <c r="H439" s="1"/>
    </row>
    <row r="440" ht="15.75" customHeight="1">
      <c r="A440" s="40"/>
      <c r="B440" s="40"/>
      <c r="C440" s="41"/>
      <c r="D440" s="41"/>
      <c r="E440" s="41"/>
      <c r="F440" s="1"/>
      <c r="G440" s="1"/>
      <c r="H440" s="1"/>
    </row>
    <row r="441" ht="15.75" customHeight="1">
      <c r="A441" s="40"/>
      <c r="B441" s="40"/>
      <c r="C441" s="41"/>
      <c r="D441" s="41"/>
      <c r="E441" s="41"/>
      <c r="F441" s="1"/>
      <c r="G441" s="1"/>
      <c r="H441" s="1"/>
    </row>
    <row r="442" ht="15.75" customHeight="1">
      <c r="A442" s="40"/>
      <c r="B442" s="40"/>
      <c r="C442" s="41"/>
      <c r="D442" s="41"/>
      <c r="E442" s="41"/>
      <c r="F442" s="1"/>
      <c r="G442" s="1"/>
      <c r="H442" s="1"/>
    </row>
    <row r="443" ht="15.75" customHeight="1">
      <c r="A443" s="40"/>
      <c r="B443" s="40"/>
      <c r="C443" s="41"/>
      <c r="D443" s="41"/>
      <c r="E443" s="41"/>
      <c r="F443" s="1"/>
      <c r="G443" s="1"/>
      <c r="H443" s="1"/>
    </row>
    <row r="444" ht="15.75" customHeight="1">
      <c r="A444" s="40"/>
      <c r="B444" s="40"/>
      <c r="C444" s="41"/>
      <c r="D444" s="41"/>
      <c r="E444" s="41"/>
      <c r="F444" s="1"/>
      <c r="G444" s="1"/>
      <c r="H444" s="1"/>
    </row>
    <row r="445" ht="15.75" customHeight="1">
      <c r="A445" s="40"/>
      <c r="B445" s="40"/>
      <c r="C445" s="41"/>
      <c r="D445" s="41"/>
      <c r="E445" s="41"/>
      <c r="F445" s="1"/>
      <c r="G445" s="1"/>
      <c r="H445" s="1"/>
    </row>
    <row r="446" ht="15.75" customHeight="1">
      <c r="A446" s="40"/>
      <c r="B446" s="40"/>
      <c r="C446" s="41"/>
      <c r="D446" s="41"/>
      <c r="E446" s="41"/>
      <c r="F446" s="1"/>
      <c r="G446" s="1"/>
      <c r="H446" s="1"/>
    </row>
    <row r="447" ht="15.75" customHeight="1">
      <c r="A447" s="40"/>
      <c r="B447" s="40"/>
      <c r="C447" s="41"/>
      <c r="D447" s="41"/>
      <c r="E447" s="41"/>
      <c r="F447" s="1"/>
      <c r="G447" s="1"/>
      <c r="H447" s="1"/>
    </row>
    <row r="448" ht="15.75" customHeight="1">
      <c r="A448" s="40"/>
      <c r="B448" s="40"/>
      <c r="C448" s="41"/>
      <c r="D448" s="41"/>
      <c r="E448" s="41"/>
      <c r="F448" s="1"/>
      <c r="G448" s="1"/>
      <c r="H448" s="1"/>
    </row>
    <row r="449" ht="15.75" customHeight="1">
      <c r="A449" s="40"/>
      <c r="B449" s="40"/>
      <c r="C449" s="41"/>
      <c r="D449" s="41"/>
      <c r="E449" s="41"/>
      <c r="F449" s="1"/>
      <c r="G449" s="1"/>
      <c r="H449" s="1"/>
    </row>
    <row r="450" ht="15.75" customHeight="1">
      <c r="A450" s="40"/>
      <c r="B450" s="40"/>
      <c r="C450" s="41"/>
      <c r="D450" s="41"/>
      <c r="E450" s="41"/>
      <c r="F450" s="1"/>
      <c r="G450" s="1"/>
      <c r="H450" s="1"/>
    </row>
    <row r="451" ht="15.75" customHeight="1">
      <c r="A451" s="40"/>
      <c r="B451" s="40"/>
      <c r="C451" s="41"/>
      <c r="D451" s="41"/>
      <c r="E451" s="41"/>
      <c r="F451" s="1"/>
      <c r="G451" s="1"/>
      <c r="H451" s="1"/>
    </row>
    <row r="452" ht="15.75" customHeight="1">
      <c r="A452" s="40"/>
      <c r="B452" s="40"/>
      <c r="C452" s="41"/>
      <c r="D452" s="41"/>
      <c r="E452" s="41"/>
      <c r="F452" s="1"/>
      <c r="G452" s="1"/>
      <c r="H452" s="1"/>
    </row>
    <row r="453" ht="15.75" customHeight="1">
      <c r="A453" s="40"/>
      <c r="B453" s="40"/>
      <c r="C453" s="41"/>
      <c r="D453" s="41"/>
      <c r="E453" s="41"/>
      <c r="F453" s="1"/>
      <c r="G453" s="1"/>
      <c r="H453" s="1"/>
    </row>
    <row r="454" ht="15.75" customHeight="1">
      <c r="A454" s="40"/>
      <c r="B454" s="40"/>
      <c r="C454" s="41"/>
      <c r="D454" s="41"/>
      <c r="E454" s="41"/>
      <c r="F454" s="1"/>
      <c r="G454" s="1"/>
      <c r="H454" s="1"/>
    </row>
    <row r="455" ht="15.75" customHeight="1">
      <c r="A455" s="40"/>
      <c r="B455" s="40"/>
      <c r="C455" s="41"/>
      <c r="D455" s="41"/>
      <c r="E455" s="41"/>
      <c r="F455" s="1"/>
      <c r="G455" s="1"/>
      <c r="H455" s="1"/>
    </row>
    <row r="456" ht="15.75" customHeight="1">
      <c r="A456" s="40"/>
      <c r="B456" s="40"/>
      <c r="C456" s="41"/>
      <c r="D456" s="41"/>
      <c r="E456" s="41"/>
      <c r="F456" s="1"/>
      <c r="G456" s="1"/>
      <c r="H456" s="1"/>
    </row>
    <row r="457" ht="15.75" customHeight="1">
      <c r="A457" s="40"/>
      <c r="B457" s="40"/>
      <c r="C457" s="41"/>
      <c r="D457" s="41"/>
      <c r="E457" s="41"/>
      <c r="F457" s="1"/>
      <c r="G457" s="1"/>
      <c r="H457" s="1"/>
    </row>
    <row r="458" ht="15.75" customHeight="1">
      <c r="A458" s="40"/>
      <c r="B458" s="40"/>
      <c r="C458" s="41"/>
      <c r="D458" s="41"/>
      <c r="E458" s="41"/>
      <c r="F458" s="1"/>
      <c r="G458" s="1"/>
      <c r="H458" s="1"/>
    </row>
    <row r="459" ht="15.75" customHeight="1">
      <c r="A459" s="40"/>
      <c r="B459" s="40"/>
      <c r="C459" s="41"/>
      <c r="D459" s="41"/>
      <c r="E459" s="41"/>
      <c r="F459" s="1"/>
      <c r="G459" s="1"/>
      <c r="H459" s="1"/>
    </row>
    <row r="460" ht="15.75" customHeight="1">
      <c r="A460" s="40"/>
      <c r="B460" s="40"/>
      <c r="C460" s="41"/>
      <c r="D460" s="41"/>
      <c r="E460" s="41"/>
      <c r="F460" s="1"/>
      <c r="G460" s="1"/>
      <c r="H460" s="1"/>
    </row>
    <row r="461" ht="15.75" customHeight="1">
      <c r="A461" s="40"/>
      <c r="B461" s="40"/>
      <c r="C461" s="41"/>
      <c r="D461" s="41"/>
      <c r="E461" s="41"/>
      <c r="F461" s="1"/>
      <c r="G461" s="1"/>
      <c r="H461" s="1"/>
    </row>
    <row r="462" ht="15.75" customHeight="1">
      <c r="A462" s="40"/>
      <c r="B462" s="40"/>
      <c r="C462" s="41"/>
      <c r="D462" s="41"/>
      <c r="E462" s="41"/>
      <c r="F462" s="1"/>
      <c r="G462" s="1"/>
      <c r="H462" s="1"/>
    </row>
    <row r="463" ht="15.75" customHeight="1">
      <c r="A463" s="40"/>
      <c r="B463" s="40"/>
      <c r="C463" s="41"/>
      <c r="D463" s="41"/>
      <c r="E463" s="41"/>
      <c r="F463" s="1"/>
      <c r="G463" s="1"/>
      <c r="H463" s="1"/>
    </row>
    <row r="464" ht="15.75" customHeight="1">
      <c r="A464" s="40"/>
      <c r="B464" s="40"/>
      <c r="C464" s="41"/>
      <c r="D464" s="41"/>
      <c r="E464" s="41"/>
      <c r="F464" s="1"/>
      <c r="G464" s="1"/>
      <c r="H464" s="1"/>
    </row>
    <row r="465" ht="15.75" customHeight="1">
      <c r="A465" s="40"/>
      <c r="B465" s="40"/>
      <c r="C465" s="41"/>
      <c r="D465" s="41"/>
      <c r="E465" s="41"/>
      <c r="F465" s="1"/>
      <c r="G465" s="1"/>
      <c r="H465" s="1"/>
    </row>
    <row r="466" ht="15.75" customHeight="1">
      <c r="A466" s="40"/>
      <c r="B466" s="40"/>
      <c r="C466" s="41"/>
      <c r="D466" s="41"/>
      <c r="E466" s="41"/>
      <c r="F466" s="1"/>
      <c r="G466" s="1"/>
      <c r="H466" s="1"/>
    </row>
    <row r="467" ht="15.75" customHeight="1">
      <c r="A467" s="40"/>
      <c r="B467" s="40"/>
      <c r="C467" s="41"/>
      <c r="D467" s="41"/>
      <c r="E467" s="41"/>
      <c r="F467" s="1"/>
      <c r="G467" s="1"/>
      <c r="H467" s="1"/>
    </row>
    <row r="468" ht="15.75" customHeight="1">
      <c r="A468" s="40"/>
      <c r="B468" s="40"/>
      <c r="C468" s="41"/>
      <c r="D468" s="41"/>
      <c r="E468" s="41"/>
      <c r="F468" s="1"/>
      <c r="G468" s="1"/>
      <c r="H468" s="1"/>
    </row>
    <row r="469" ht="15.75" customHeight="1">
      <c r="A469" s="40"/>
      <c r="B469" s="40"/>
      <c r="C469" s="41"/>
      <c r="D469" s="41"/>
      <c r="E469" s="41"/>
      <c r="F469" s="1"/>
      <c r="G469" s="1"/>
      <c r="H469" s="1"/>
    </row>
    <row r="470" ht="15.75" customHeight="1">
      <c r="A470" s="40"/>
      <c r="B470" s="40"/>
      <c r="C470" s="41"/>
      <c r="D470" s="41"/>
      <c r="E470" s="41"/>
      <c r="F470" s="1"/>
      <c r="G470" s="1"/>
      <c r="H470" s="1"/>
    </row>
    <row r="471" ht="15.75" customHeight="1">
      <c r="A471" s="40"/>
      <c r="B471" s="40"/>
      <c r="C471" s="41"/>
      <c r="D471" s="41"/>
      <c r="E471" s="41"/>
      <c r="F471" s="1"/>
      <c r="G471" s="1"/>
      <c r="H471" s="1"/>
    </row>
    <row r="472" ht="15.75" customHeight="1">
      <c r="A472" s="40"/>
      <c r="B472" s="40"/>
      <c r="C472" s="41"/>
      <c r="D472" s="41"/>
      <c r="E472" s="41"/>
      <c r="F472" s="1"/>
      <c r="G472" s="1"/>
      <c r="H472" s="1"/>
    </row>
    <row r="473" ht="15.75" customHeight="1">
      <c r="A473" s="40"/>
      <c r="B473" s="40"/>
      <c r="C473" s="41"/>
      <c r="D473" s="41"/>
      <c r="E473" s="41"/>
      <c r="F473" s="1"/>
      <c r="G473" s="1"/>
      <c r="H473" s="1"/>
    </row>
    <row r="474" ht="15.75" customHeight="1">
      <c r="A474" s="40"/>
      <c r="B474" s="40"/>
      <c r="C474" s="41"/>
      <c r="D474" s="41"/>
      <c r="E474" s="41"/>
      <c r="F474" s="1"/>
      <c r="G474" s="1"/>
      <c r="H474" s="1"/>
    </row>
    <row r="475" ht="15.75" customHeight="1">
      <c r="A475" s="40"/>
      <c r="B475" s="40"/>
      <c r="C475" s="41"/>
      <c r="D475" s="41"/>
      <c r="E475" s="41"/>
      <c r="F475" s="1"/>
      <c r="G475" s="1"/>
      <c r="H475" s="1"/>
    </row>
    <row r="476" ht="15.75" customHeight="1">
      <c r="A476" s="40"/>
      <c r="B476" s="40"/>
      <c r="C476" s="41"/>
      <c r="D476" s="41"/>
      <c r="E476" s="41"/>
      <c r="F476" s="1"/>
      <c r="G476" s="1"/>
      <c r="H476" s="1"/>
    </row>
    <row r="477" ht="15.75" customHeight="1">
      <c r="A477" s="40"/>
      <c r="B477" s="40"/>
      <c r="C477" s="41"/>
      <c r="D477" s="41"/>
      <c r="E477" s="41"/>
      <c r="F477" s="1"/>
      <c r="G477" s="1"/>
      <c r="H477" s="1"/>
    </row>
    <row r="478" ht="15.75" customHeight="1">
      <c r="A478" s="40"/>
      <c r="B478" s="40"/>
      <c r="C478" s="41"/>
      <c r="D478" s="41"/>
      <c r="E478" s="41"/>
      <c r="F478" s="1"/>
      <c r="G478" s="1"/>
      <c r="H478" s="1"/>
    </row>
    <row r="479" ht="15.75" customHeight="1">
      <c r="A479" s="40"/>
      <c r="B479" s="40"/>
      <c r="C479" s="41"/>
      <c r="D479" s="41"/>
      <c r="E479" s="41"/>
      <c r="F479" s="1"/>
      <c r="G479" s="1"/>
      <c r="H479" s="1"/>
    </row>
    <row r="480" ht="15.75" customHeight="1">
      <c r="A480" s="40"/>
      <c r="B480" s="40"/>
      <c r="C480" s="41"/>
      <c r="D480" s="41"/>
      <c r="E480" s="41"/>
      <c r="F480" s="1"/>
      <c r="G480" s="1"/>
      <c r="H480" s="1"/>
    </row>
    <row r="481" ht="15.75" customHeight="1">
      <c r="A481" s="40"/>
      <c r="B481" s="40"/>
      <c r="C481" s="41"/>
      <c r="D481" s="41"/>
      <c r="E481" s="41"/>
      <c r="F481" s="1"/>
      <c r="G481" s="1"/>
      <c r="H481" s="1"/>
    </row>
    <row r="482" ht="15.75" customHeight="1">
      <c r="A482" s="40"/>
      <c r="B482" s="40"/>
      <c r="C482" s="41"/>
      <c r="D482" s="41"/>
      <c r="E482" s="41"/>
      <c r="F482" s="1"/>
      <c r="G482" s="1"/>
      <c r="H482" s="1"/>
    </row>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282:E282"/>
  </mergeCell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14.29"/>
    <col customWidth="1" min="2" max="2" width="14.86"/>
    <col customWidth="1" min="3" max="3" width="10.14"/>
    <col customWidth="1" min="4" max="4" width="12.29"/>
    <col customWidth="1" min="5" max="5" width="6.0"/>
    <col customWidth="1" min="6" max="6" width="9.43"/>
    <col customWidth="1" min="7" max="7" width="8.0"/>
    <col customWidth="1" min="8" max="8" width="12.0"/>
    <col customWidth="1" min="9" max="11" width="8.71"/>
    <col customWidth="1" min="12" max="12" width="8.43"/>
    <col customWidth="1" min="13" max="13" width="12.71"/>
    <col customWidth="1" min="14" max="16" width="9.14"/>
    <col customWidth="1" min="17" max="22" width="8.0"/>
  </cols>
  <sheetData>
    <row r="1">
      <c r="A1" s="40"/>
      <c r="B1" s="41"/>
      <c r="C1" s="41"/>
      <c r="D1" s="41"/>
      <c r="E1" s="1"/>
      <c r="F1" s="1"/>
      <c r="G1" s="1"/>
      <c r="H1" s="1"/>
      <c r="I1" s="1"/>
      <c r="J1" s="1"/>
      <c r="K1" s="1"/>
      <c r="L1" s="1"/>
      <c r="M1" s="1"/>
      <c r="N1" s="1"/>
      <c r="O1" s="1"/>
      <c r="P1" s="1"/>
    </row>
    <row r="2" ht="15.75" customHeight="1">
      <c r="A2" s="175" t="s">
        <v>820</v>
      </c>
      <c r="B2" s="44"/>
      <c r="C2" s="44"/>
      <c r="D2" s="44"/>
      <c r="E2" s="44"/>
      <c r="F2" s="44"/>
      <c r="G2" s="44"/>
      <c r="H2" s="44"/>
      <c r="I2" s="44"/>
      <c r="J2" s="44"/>
      <c r="K2" s="44"/>
      <c r="L2" s="45"/>
      <c r="M2" s="176"/>
      <c r="N2" s="176"/>
      <c r="O2" s="176"/>
      <c r="P2" s="176"/>
      <c r="Q2" s="177"/>
      <c r="R2" s="177"/>
      <c r="S2" s="177"/>
      <c r="T2" s="177"/>
      <c r="U2" s="177"/>
      <c r="V2" s="177"/>
    </row>
    <row r="3">
      <c r="A3" s="177"/>
      <c r="B3" s="177"/>
      <c r="C3" s="177"/>
      <c r="D3" s="177"/>
      <c r="E3" s="177"/>
      <c r="F3" s="177"/>
      <c r="G3" s="177"/>
      <c r="H3" s="177"/>
      <c r="I3" s="177"/>
      <c r="J3" s="177"/>
      <c r="K3" s="177"/>
      <c r="L3" s="177"/>
      <c r="M3" s="176"/>
      <c r="N3" s="176"/>
      <c r="O3" s="176"/>
      <c r="P3" s="176"/>
      <c r="Q3" s="177"/>
      <c r="R3" s="177"/>
      <c r="S3" s="177"/>
      <c r="T3" s="177"/>
      <c r="U3" s="177"/>
      <c r="V3" s="177"/>
    </row>
    <row r="4" ht="40.5" customHeight="1">
      <c r="A4" s="49" t="s">
        <v>821</v>
      </c>
      <c r="B4" s="44"/>
      <c r="C4" s="44"/>
      <c r="D4" s="44"/>
      <c r="E4" s="44"/>
      <c r="F4" s="44"/>
      <c r="G4" s="44"/>
      <c r="H4" s="44"/>
      <c r="I4" s="44"/>
      <c r="J4" s="44"/>
      <c r="K4" s="44"/>
      <c r="L4" s="45"/>
      <c r="M4" s="176"/>
      <c r="N4" s="176"/>
      <c r="O4" s="176"/>
      <c r="P4" s="176"/>
      <c r="Q4" s="177"/>
      <c r="R4" s="177"/>
      <c r="S4" s="177"/>
      <c r="T4" s="177"/>
      <c r="U4" s="177"/>
      <c r="V4" s="177"/>
    </row>
    <row r="5" ht="36.75" customHeight="1">
      <c r="A5" s="49" t="s">
        <v>822</v>
      </c>
      <c r="B5" s="44"/>
      <c r="C5" s="44"/>
      <c r="D5" s="44"/>
      <c r="E5" s="44"/>
      <c r="F5" s="44"/>
      <c r="G5" s="44"/>
      <c r="H5" s="44"/>
      <c r="I5" s="44"/>
      <c r="J5" s="44"/>
      <c r="K5" s="44"/>
      <c r="L5" s="45"/>
      <c r="M5" s="176"/>
      <c r="N5" s="176"/>
      <c r="O5" s="176"/>
      <c r="P5" s="176"/>
      <c r="Q5" s="177"/>
      <c r="R5" s="177"/>
      <c r="S5" s="177"/>
      <c r="T5" s="177"/>
      <c r="U5" s="177"/>
      <c r="V5" s="177"/>
    </row>
    <row r="6" ht="27.75" customHeight="1">
      <c r="A6" s="49" t="s">
        <v>823</v>
      </c>
      <c r="B6" s="44"/>
      <c r="C6" s="44"/>
      <c r="D6" s="44"/>
      <c r="E6" s="44"/>
      <c r="F6" s="44"/>
      <c r="G6" s="44"/>
      <c r="H6" s="44"/>
      <c r="I6" s="44"/>
      <c r="J6" s="44"/>
      <c r="K6" s="44"/>
      <c r="L6" s="45"/>
      <c r="M6" s="176"/>
      <c r="N6" s="176"/>
      <c r="O6" s="176"/>
      <c r="P6" s="176"/>
      <c r="Q6" s="177"/>
      <c r="R6" s="177"/>
      <c r="S6" s="177"/>
      <c r="T6" s="177"/>
      <c r="U6" s="177"/>
      <c r="V6" s="177"/>
    </row>
    <row r="7" ht="28.5" customHeight="1">
      <c r="A7" s="49" t="s">
        <v>824</v>
      </c>
      <c r="B7" s="44"/>
      <c r="C7" s="44"/>
      <c r="D7" s="44"/>
      <c r="E7" s="44"/>
      <c r="F7" s="44"/>
      <c r="G7" s="44"/>
      <c r="H7" s="44"/>
      <c r="I7" s="44"/>
      <c r="J7" s="44"/>
      <c r="K7" s="44"/>
      <c r="L7" s="45"/>
      <c r="M7" s="176"/>
      <c r="N7" s="176"/>
      <c r="O7" s="176"/>
      <c r="P7" s="176"/>
      <c r="Q7" s="177"/>
      <c r="R7" s="177"/>
      <c r="S7" s="177"/>
      <c r="T7" s="177"/>
      <c r="U7" s="177"/>
      <c r="V7" s="177"/>
    </row>
    <row r="8">
      <c r="A8" s="49" t="s">
        <v>825</v>
      </c>
      <c r="B8" s="44"/>
      <c r="C8" s="44"/>
      <c r="D8" s="44"/>
      <c r="E8" s="44"/>
      <c r="F8" s="44"/>
      <c r="G8" s="44"/>
      <c r="H8" s="44"/>
      <c r="I8" s="44"/>
      <c r="J8" s="44"/>
      <c r="K8" s="44"/>
      <c r="L8" s="45"/>
      <c r="M8" s="176"/>
      <c r="N8" s="176"/>
      <c r="O8" s="176"/>
      <c r="P8" s="176"/>
      <c r="Q8" s="177"/>
      <c r="R8" s="177"/>
      <c r="S8" s="177"/>
      <c r="T8" s="177"/>
      <c r="U8" s="177"/>
      <c r="V8" s="177"/>
    </row>
    <row r="9" ht="101.25" customHeight="1">
      <c r="A9" s="52" t="s">
        <v>826</v>
      </c>
      <c r="B9" s="44"/>
      <c r="C9" s="44"/>
      <c r="D9" s="44"/>
      <c r="E9" s="44"/>
      <c r="F9" s="44"/>
      <c r="G9" s="44"/>
      <c r="H9" s="44"/>
      <c r="I9" s="44"/>
      <c r="J9" s="44"/>
      <c r="K9" s="44"/>
      <c r="L9" s="45"/>
      <c r="M9" s="176"/>
      <c r="N9" s="176"/>
      <c r="O9" s="176"/>
      <c r="P9" s="176"/>
      <c r="Q9" s="177"/>
      <c r="R9" s="177"/>
      <c r="S9" s="177"/>
      <c r="T9" s="177"/>
      <c r="U9" s="177"/>
      <c r="V9" s="177"/>
    </row>
    <row r="10">
      <c r="A10" s="53"/>
      <c r="B10" s="54"/>
      <c r="C10" s="54"/>
      <c r="D10" s="54"/>
      <c r="E10" s="53"/>
      <c r="F10" s="53"/>
      <c r="G10" s="53"/>
      <c r="H10" s="53"/>
      <c r="I10" s="53"/>
      <c r="J10" s="53"/>
      <c r="K10" s="53"/>
      <c r="L10" s="53"/>
      <c r="M10" s="176"/>
      <c r="N10" s="176"/>
      <c r="O10" s="176"/>
      <c r="P10" s="176"/>
      <c r="Q10" s="177"/>
      <c r="R10" s="177"/>
      <c r="S10" s="177"/>
      <c r="T10" s="177"/>
      <c r="U10" s="177"/>
      <c r="V10" s="177"/>
    </row>
    <row r="11" ht="82.5" customHeight="1">
      <c r="A11" s="178" t="s">
        <v>119</v>
      </c>
      <c r="B11" s="178" t="s">
        <v>120</v>
      </c>
      <c r="C11" s="179" t="s">
        <v>827</v>
      </c>
      <c r="D11" s="179" t="s">
        <v>828</v>
      </c>
      <c r="E11" s="178" t="s">
        <v>829</v>
      </c>
      <c r="F11" s="179" t="s">
        <v>830</v>
      </c>
      <c r="G11" s="179" t="s">
        <v>130</v>
      </c>
      <c r="H11" s="179" t="s">
        <v>831</v>
      </c>
      <c r="I11" s="179" t="s">
        <v>133</v>
      </c>
      <c r="J11" s="179" t="s">
        <v>134</v>
      </c>
      <c r="K11" s="178" t="s">
        <v>135</v>
      </c>
      <c r="L11" s="178" t="s">
        <v>139</v>
      </c>
      <c r="M11" s="180" t="s">
        <v>140</v>
      </c>
      <c r="N11" s="181"/>
      <c r="O11" s="181"/>
      <c r="P11" s="181"/>
      <c r="Q11" s="182"/>
      <c r="R11" s="182"/>
      <c r="S11" s="182"/>
      <c r="T11" s="182"/>
      <c r="U11" s="182"/>
      <c r="V11" s="182"/>
    </row>
    <row r="12">
      <c r="A12" s="64"/>
      <c r="B12" s="63"/>
      <c r="C12" s="65"/>
      <c r="D12" s="68"/>
      <c r="E12" s="64"/>
      <c r="F12" s="183"/>
      <c r="G12" s="183"/>
      <c r="H12" s="184"/>
      <c r="I12" s="185"/>
      <c r="J12" s="185"/>
      <c r="K12" s="185"/>
      <c r="L12" s="186"/>
      <c r="M12" s="186"/>
      <c r="N12" s="3"/>
      <c r="O12" s="1"/>
      <c r="P12" s="1"/>
    </row>
    <row r="13" ht="11.25" customHeight="1">
      <c r="A13" s="63" t="s">
        <v>832</v>
      </c>
      <c r="B13" s="187" t="s">
        <v>51</v>
      </c>
      <c r="C13" s="64" t="s">
        <v>833</v>
      </c>
      <c r="D13" s="68" t="s">
        <v>834</v>
      </c>
      <c r="E13" s="64" t="s">
        <v>835</v>
      </c>
      <c r="F13" s="188" t="s">
        <v>836</v>
      </c>
      <c r="G13" s="65">
        <v>2024.0</v>
      </c>
      <c r="H13" s="65">
        <v>1.0</v>
      </c>
      <c r="I13" s="183">
        <v>1.0</v>
      </c>
      <c r="J13" s="183">
        <v>2.0</v>
      </c>
      <c r="K13" s="183">
        <v>406.0</v>
      </c>
      <c r="L13" s="70">
        <v>406.0</v>
      </c>
      <c r="M13" s="189" t="s">
        <v>731</v>
      </c>
      <c r="N13" s="1"/>
      <c r="O13" s="1"/>
      <c r="P13" s="1"/>
    </row>
    <row r="14">
      <c r="A14" s="67"/>
      <c r="B14" s="65"/>
      <c r="C14" s="65"/>
      <c r="D14" s="65"/>
      <c r="E14" s="65"/>
      <c r="F14" s="68"/>
      <c r="G14" s="65"/>
      <c r="H14" s="65"/>
      <c r="I14" s="183"/>
      <c r="J14" s="183"/>
      <c r="K14" s="183"/>
      <c r="L14" s="70"/>
      <c r="M14" s="189"/>
      <c r="N14" s="1"/>
      <c r="O14" s="1"/>
      <c r="P14" s="1"/>
    </row>
    <row r="15">
      <c r="A15" s="67"/>
      <c r="B15" s="65"/>
      <c r="C15" s="65"/>
      <c r="D15" s="65"/>
      <c r="E15" s="65"/>
      <c r="F15" s="68"/>
      <c r="G15" s="65"/>
      <c r="H15" s="65"/>
      <c r="I15" s="69"/>
      <c r="J15" s="69"/>
      <c r="K15" s="69"/>
      <c r="L15" s="70"/>
      <c r="M15" s="189"/>
      <c r="N15" s="1"/>
      <c r="O15" s="1"/>
      <c r="P15" s="1"/>
    </row>
    <row r="16">
      <c r="A16" s="67"/>
      <c r="B16" s="65"/>
      <c r="C16" s="65"/>
      <c r="D16" s="65"/>
      <c r="E16" s="65"/>
      <c r="F16" s="68"/>
      <c r="G16" s="65"/>
      <c r="H16" s="65"/>
      <c r="I16" s="69"/>
      <c r="J16" s="69"/>
      <c r="K16" s="69"/>
      <c r="L16" s="70"/>
      <c r="M16" s="189"/>
      <c r="N16" s="1"/>
      <c r="O16" s="1"/>
      <c r="P16" s="1"/>
    </row>
    <row r="17">
      <c r="A17" s="67"/>
      <c r="B17" s="65"/>
      <c r="C17" s="65"/>
      <c r="D17" s="65"/>
      <c r="E17" s="65"/>
      <c r="F17" s="68"/>
      <c r="G17" s="65"/>
      <c r="H17" s="65"/>
      <c r="I17" s="69"/>
      <c r="J17" s="69"/>
      <c r="K17" s="69"/>
      <c r="L17" s="70"/>
      <c r="M17" s="189"/>
      <c r="N17" s="1"/>
      <c r="O17" s="1"/>
      <c r="P17" s="1"/>
    </row>
    <row r="18">
      <c r="A18" s="46" t="s">
        <v>98</v>
      </c>
      <c r="B18" s="41"/>
      <c r="C18" s="41"/>
      <c r="D18" s="41"/>
      <c r="E18" s="1"/>
      <c r="F18" s="1"/>
      <c r="G18" s="1"/>
      <c r="H18" s="1"/>
      <c r="I18" s="176"/>
      <c r="J18" s="176"/>
      <c r="K18" s="176"/>
      <c r="L18" s="190">
        <f>SUM(L12:L17)</f>
        <v>406</v>
      </c>
      <c r="M18" s="1"/>
      <c r="N18" s="1"/>
      <c r="O18" s="1"/>
      <c r="P18" s="1"/>
    </row>
    <row r="19">
      <c r="A19" s="40"/>
      <c r="B19" s="41"/>
      <c r="C19" s="41"/>
      <c r="D19" s="41"/>
      <c r="E19" s="1"/>
      <c r="F19" s="1"/>
      <c r="G19" s="1"/>
      <c r="H19" s="1"/>
      <c r="I19" s="1"/>
      <c r="J19" s="1"/>
      <c r="K19" s="1"/>
      <c r="L19" s="1"/>
      <c r="M19" s="1"/>
      <c r="N19" s="1"/>
      <c r="O19" s="1"/>
      <c r="P19" s="1"/>
    </row>
    <row r="20">
      <c r="A20" s="172" t="s">
        <v>819</v>
      </c>
      <c r="B20" s="173"/>
      <c r="C20" s="173"/>
      <c r="D20" s="173"/>
      <c r="E20" s="173"/>
      <c r="F20" s="173"/>
      <c r="G20" s="173"/>
      <c r="H20" s="173"/>
      <c r="I20" s="173"/>
      <c r="J20" s="173"/>
      <c r="K20" s="173"/>
      <c r="L20" s="173"/>
      <c r="M20" s="1"/>
      <c r="N20" s="1"/>
      <c r="O20" s="1"/>
      <c r="P20" s="1"/>
    </row>
    <row r="21" ht="15.75" customHeight="1">
      <c r="A21" s="40"/>
      <c r="B21" s="41"/>
      <c r="C21" s="41"/>
      <c r="D21" s="41"/>
      <c r="E21" s="1"/>
      <c r="F21" s="1"/>
      <c r="G21" s="1"/>
      <c r="H21" s="1"/>
      <c r="I21" s="1"/>
      <c r="J21" s="1"/>
      <c r="K21" s="1"/>
      <c r="L21" s="1"/>
      <c r="M21" s="1"/>
      <c r="N21" s="1"/>
      <c r="O21" s="1"/>
      <c r="P21" s="1"/>
    </row>
    <row r="22" ht="15.75" customHeight="1">
      <c r="A22" s="40"/>
      <c r="B22" s="41"/>
      <c r="C22" s="41"/>
      <c r="D22" s="41"/>
      <c r="E22" s="1"/>
      <c r="F22" s="1"/>
      <c r="G22" s="1"/>
      <c r="H22" s="1"/>
      <c r="I22" s="1"/>
      <c r="J22" s="1"/>
      <c r="K22" s="1"/>
      <c r="L22" s="1"/>
      <c r="M22" s="1"/>
      <c r="N22" s="1"/>
      <c r="O22" s="1"/>
      <c r="P22" s="1"/>
    </row>
    <row r="23" ht="15.75" customHeight="1">
      <c r="A23" s="40"/>
      <c r="B23" s="41"/>
      <c r="C23" s="41"/>
      <c r="D23" s="41"/>
      <c r="E23" s="1"/>
      <c r="F23" s="1"/>
      <c r="G23" s="1"/>
      <c r="H23" s="1"/>
      <c r="I23" s="1"/>
      <c r="J23" s="1"/>
      <c r="K23" s="1"/>
      <c r="L23" s="1"/>
      <c r="M23" s="1"/>
      <c r="N23" s="1"/>
      <c r="O23" s="1"/>
      <c r="P23" s="1"/>
    </row>
    <row r="24" ht="15.75" customHeight="1">
      <c r="A24" s="40"/>
      <c r="B24" s="41"/>
      <c r="C24" s="41"/>
      <c r="D24" s="41"/>
      <c r="E24" s="1"/>
      <c r="F24" s="1"/>
      <c r="G24" s="1"/>
      <c r="H24" s="1"/>
      <c r="I24" s="1"/>
      <c r="J24" s="1"/>
      <c r="K24" s="1"/>
      <c r="L24" s="1"/>
      <c r="M24" s="1"/>
      <c r="N24" s="1"/>
      <c r="O24" s="1"/>
      <c r="P24" s="1"/>
    </row>
    <row r="25" ht="15.75" customHeight="1">
      <c r="A25" s="40"/>
      <c r="B25" s="41"/>
      <c r="C25" s="41"/>
      <c r="D25" s="41"/>
      <c r="E25" s="1"/>
      <c r="F25" s="1"/>
      <c r="G25" s="1"/>
      <c r="H25" s="1"/>
      <c r="I25" s="1"/>
      <c r="J25" s="1"/>
      <c r="K25" s="1"/>
      <c r="L25" s="1"/>
      <c r="M25" s="1"/>
      <c r="N25" s="1"/>
      <c r="O25" s="1"/>
      <c r="P25" s="1"/>
    </row>
    <row r="26" ht="15.75" customHeight="1">
      <c r="A26" s="40"/>
      <c r="B26" s="41"/>
      <c r="C26" s="41"/>
      <c r="D26" s="41"/>
      <c r="E26" s="1"/>
      <c r="F26" s="1"/>
      <c r="G26" s="1"/>
      <c r="H26" s="1"/>
      <c r="I26" s="1"/>
      <c r="J26" s="1"/>
      <c r="K26" s="1"/>
      <c r="L26" s="1"/>
      <c r="M26" s="1"/>
      <c r="N26" s="1"/>
      <c r="O26" s="1"/>
      <c r="P26" s="1"/>
    </row>
    <row r="27" ht="15.75" customHeight="1">
      <c r="A27" s="40"/>
      <c r="B27" s="41"/>
      <c r="C27" s="41"/>
      <c r="D27" s="41"/>
      <c r="E27" s="1"/>
      <c r="F27" s="1"/>
      <c r="G27" s="1"/>
      <c r="H27" s="1"/>
      <c r="I27" s="1"/>
      <c r="J27" s="1"/>
      <c r="K27" s="1"/>
      <c r="L27" s="1"/>
      <c r="M27" s="1"/>
      <c r="N27" s="1"/>
      <c r="O27" s="1"/>
      <c r="P27" s="1"/>
    </row>
    <row r="28" ht="15.75" customHeight="1">
      <c r="A28" s="40"/>
      <c r="B28" s="41"/>
      <c r="C28" s="41"/>
      <c r="D28" s="41"/>
      <c r="E28" s="1"/>
      <c r="F28" s="1"/>
      <c r="G28" s="1"/>
      <c r="H28" s="1"/>
      <c r="I28" s="1"/>
      <c r="J28" s="1"/>
      <c r="K28" s="1"/>
      <c r="L28" s="1"/>
      <c r="M28" s="1"/>
      <c r="N28" s="1"/>
      <c r="O28" s="1"/>
      <c r="P28" s="1"/>
    </row>
    <row r="29" ht="15.75" customHeight="1">
      <c r="A29" s="40"/>
      <c r="B29" s="41"/>
      <c r="C29" s="41"/>
      <c r="D29" s="41"/>
      <c r="E29" s="1"/>
      <c r="F29" s="1"/>
      <c r="G29" s="1"/>
      <c r="H29" s="1"/>
      <c r="I29" s="1"/>
      <c r="J29" s="1"/>
      <c r="K29" s="1"/>
      <c r="L29" s="1"/>
      <c r="M29" s="1"/>
      <c r="N29" s="1"/>
      <c r="O29" s="1"/>
      <c r="P29" s="1"/>
    </row>
    <row r="30" ht="15.75" customHeight="1">
      <c r="A30" s="40"/>
      <c r="B30" s="41"/>
      <c r="C30" s="41"/>
      <c r="D30" s="41"/>
      <c r="E30" s="1"/>
      <c r="F30" s="1"/>
      <c r="G30" s="1"/>
      <c r="H30" s="1"/>
      <c r="I30" s="1"/>
      <c r="J30" s="1"/>
      <c r="K30" s="1"/>
      <c r="L30" s="1"/>
      <c r="M30" s="1"/>
      <c r="N30" s="1"/>
      <c r="O30" s="1"/>
      <c r="P30" s="1"/>
    </row>
    <row r="31" ht="15.75" customHeight="1">
      <c r="A31" s="40"/>
      <c r="B31" s="41"/>
      <c r="C31" s="41"/>
      <c r="D31" s="41"/>
      <c r="E31" s="1"/>
      <c r="F31" s="1"/>
      <c r="G31" s="1"/>
      <c r="H31" s="1"/>
      <c r="I31" s="1"/>
      <c r="J31" s="1"/>
      <c r="K31" s="1"/>
      <c r="L31" s="1"/>
      <c r="M31" s="1"/>
      <c r="N31" s="1"/>
      <c r="O31" s="1"/>
      <c r="P31" s="1"/>
    </row>
    <row r="32" ht="15.75" customHeight="1">
      <c r="A32" s="40"/>
      <c r="B32" s="41"/>
      <c r="C32" s="41"/>
      <c r="D32" s="41"/>
      <c r="E32" s="1"/>
      <c r="F32" s="1"/>
      <c r="G32" s="1"/>
      <c r="H32" s="1"/>
      <c r="I32" s="1"/>
      <c r="J32" s="1"/>
      <c r="K32" s="1"/>
      <c r="L32" s="1"/>
      <c r="M32" s="1"/>
      <c r="N32" s="1"/>
      <c r="O32" s="1"/>
      <c r="P32" s="1"/>
    </row>
    <row r="33" ht="15.75" customHeight="1">
      <c r="A33" s="40"/>
      <c r="B33" s="41"/>
      <c r="C33" s="41"/>
      <c r="D33" s="41"/>
      <c r="E33" s="1"/>
      <c r="F33" s="1"/>
      <c r="G33" s="1"/>
      <c r="H33" s="1"/>
      <c r="I33" s="1"/>
      <c r="J33" s="1"/>
      <c r="K33" s="1"/>
      <c r="L33" s="1"/>
      <c r="M33" s="1"/>
      <c r="N33" s="1"/>
      <c r="O33" s="1"/>
      <c r="P33" s="1"/>
    </row>
    <row r="34" ht="15.75" customHeight="1">
      <c r="A34" s="40"/>
      <c r="B34" s="41"/>
      <c r="C34" s="41"/>
      <c r="D34" s="41"/>
      <c r="E34" s="1"/>
      <c r="F34" s="1"/>
      <c r="G34" s="1"/>
      <c r="H34" s="1"/>
      <c r="I34" s="1"/>
      <c r="J34" s="1"/>
      <c r="K34" s="1"/>
      <c r="L34" s="1"/>
      <c r="M34" s="1"/>
      <c r="N34" s="1"/>
      <c r="O34" s="1"/>
      <c r="P34" s="1"/>
    </row>
    <row r="35" ht="15.75" customHeight="1">
      <c r="A35" s="40"/>
      <c r="B35" s="41"/>
      <c r="C35" s="41"/>
      <c r="D35" s="41"/>
      <c r="E35" s="1"/>
      <c r="F35" s="1"/>
      <c r="G35" s="1"/>
      <c r="H35" s="1"/>
      <c r="I35" s="1"/>
      <c r="J35" s="1"/>
      <c r="K35" s="1"/>
      <c r="L35" s="1"/>
      <c r="M35" s="1"/>
      <c r="N35" s="1"/>
      <c r="O35" s="1"/>
      <c r="P35" s="1"/>
    </row>
    <row r="36" ht="15.75" customHeight="1">
      <c r="A36" s="40"/>
      <c r="B36" s="41"/>
      <c r="C36" s="41"/>
      <c r="D36" s="41"/>
      <c r="E36" s="1"/>
      <c r="F36" s="1"/>
      <c r="G36" s="1"/>
      <c r="H36" s="1"/>
      <c r="I36" s="1"/>
      <c r="J36" s="1"/>
      <c r="K36" s="1"/>
      <c r="L36" s="1"/>
      <c r="M36" s="1"/>
      <c r="N36" s="1"/>
      <c r="O36" s="1"/>
      <c r="P36" s="1"/>
    </row>
    <row r="37" ht="15.75" customHeight="1">
      <c r="A37" s="40"/>
      <c r="B37" s="41"/>
      <c r="C37" s="41"/>
      <c r="D37" s="41"/>
      <c r="E37" s="1"/>
      <c r="F37" s="1"/>
      <c r="G37" s="1"/>
      <c r="H37" s="1"/>
      <c r="I37" s="1"/>
      <c r="J37" s="1"/>
      <c r="K37" s="1"/>
      <c r="L37" s="1"/>
      <c r="M37" s="1"/>
      <c r="N37" s="1"/>
      <c r="O37" s="1"/>
      <c r="P37" s="1"/>
    </row>
    <row r="38" ht="15.75" customHeight="1">
      <c r="A38" s="40"/>
      <c r="B38" s="41"/>
      <c r="C38" s="41"/>
      <c r="D38" s="41"/>
      <c r="E38" s="1"/>
      <c r="F38" s="1"/>
      <c r="G38" s="1"/>
      <c r="H38" s="1"/>
      <c r="I38" s="1"/>
      <c r="J38" s="1"/>
      <c r="K38" s="1"/>
      <c r="L38" s="1"/>
      <c r="M38" s="1"/>
      <c r="N38" s="1"/>
      <c r="O38" s="1"/>
      <c r="P38" s="1"/>
    </row>
    <row r="39" ht="15.75" customHeight="1">
      <c r="A39" s="40"/>
      <c r="B39" s="41"/>
      <c r="C39" s="41"/>
      <c r="D39" s="41"/>
      <c r="E39" s="1"/>
      <c r="F39" s="1"/>
      <c r="G39" s="1"/>
      <c r="H39" s="1"/>
      <c r="I39" s="1"/>
      <c r="J39" s="1"/>
      <c r="K39" s="1"/>
      <c r="L39" s="1"/>
      <c r="M39" s="1"/>
      <c r="N39" s="1"/>
      <c r="O39" s="1"/>
      <c r="P39" s="1"/>
    </row>
    <row r="40" ht="15.75" customHeight="1">
      <c r="A40" s="40"/>
      <c r="B40" s="41"/>
      <c r="C40" s="41"/>
      <c r="D40" s="41"/>
      <c r="E40" s="1"/>
      <c r="F40" s="1"/>
      <c r="G40" s="1"/>
      <c r="H40" s="1"/>
      <c r="I40" s="1"/>
      <c r="J40" s="1"/>
      <c r="K40" s="1"/>
      <c r="L40" s="1"/>
      <c r="M40" s="1"/>
      <c r="N40" s="1"/>
      <c r="O40" s="1"/>
      <c r="P40" s="1"/>
    </row>
    <row r="41" ht="15.75" customHeight="1">
      <c r="A41" s="40"/>
      <c r="B41" s="41"/>
      <c r="C41" s="41"/>
      <c r="D41" s="41"/>
      <c r="E41" s="1"/>
      <c r="F41" s="1"/>
      <c r="G41" s="1"/>
      <c r="H41" s="1"/>
      <c r="I41" s="1"/>
      <c r="J41" s="1"/>
      <c r="K41" s="1"/>
      <c r="L41" s="1"/>
      <c r="M41" s="1"/>
      <c r="N41" s="1"/>
      <c r="O41" s="1"/>
      <c r="P41" s="1"/>
    </row>
    <row r="42" ht="15.75" customHeight="1">
      <c r="A42" s="40"/>
      <c r="B42" s="41"/>
      <c r="C42" s="41"/>
      <c r="D42" s="41"/>
      <c r="E42" s="1"/>
      <c r="F42" s="1"/>
      <c r="G42" s="1"/>
      <c r="H42" s="1"/>
      <c r="I42" s="1"/>
      <c r="J42" s="1"/>
      <c r="K42" s="1"/>
      <c r="L42" s="1"/>
      <c r="M42" s="1"/>
      <c r="N42" s="1"/>
      <c r="O42" s="1"/>
      <c r="P42" s="1"/>
    </row>
    <row r="43" ht="15.75" customHeight="1">
      <c r="A43" s="40"/>
      <c r="B43" s="41"/>
      <c r="C43" s="41"/>
      <c r="D43" s="41"/>
      <c r="E43" s="1"/>
      <c r="F43" s="1"/>
      <c r="G43" s="1"/>
      <c r="H43" s="1"/>
      <c r="I43" s="1"/>
      <c r="J43" s="1"/>
      <c r="K43" s="1"/>
      <c r="L43" s="1"/>
      <c r="M43" s="1"/>
      <c r="N43" s="1"/>
      <c r="O43" s="1"/>
      <c r="P43" s="1"/>
    </row>
    <row r="44" ht="15.75" customHeight="1">
      <c r="A44" s="40"/>
      <c r="B44" s="41"/>
      <c r="C44" s="41"/>
      <c r="D44" s="41"/>
      <c r="E44" s="1"/>
      <c r="F44" s="1"/>
      <c r="G44" s="1"/>
      <c r="H44" s="1"/>
      <c r="I44" s="1"/>
      <c r="J44" s="1"/>
      <c r="K44" s="1"/>
      <c r="L44" s="1"/>
      <c r="M44" s="1"/>
      <c r="N44" s="1"/>
      <c r="O44" s="1"/>
      <c r="P44" s="1"/>
    </row>
    <row r="45" ht="15.75" customHeight="1">
      <c r="A45" s="40"/>
      <c r="B45" s="41"/>
      <c r="C45" s="41"/>
      <c r="D45" s="41"/>
      <c r="E45" s="1"/>
      <c r="F45" s="1"/>
      <c r="G45" s="1"/>
      <c r="H45" s="1"/>
      <c r="I45" s="1"/>
      <c r="J45" s="1"/>
      <c r="K45" s="1"/>
      <c r="L45" s="1"/>
      <c r="M45" s="1"/>
      <c r="N45" s="1"/>
      <c r="O45" s="1"/>
      <c r="P45" s="1"/>
    </row>
    <row r="46" ht="15.75" customHeight="1">
      <c r="A46" s="40"/>
      <c r="B46" s="41"/>
      <c r="C46" s="41"/>
      <c r="D46" s="41"/>
      <c r="E46" s="1"/>
      <c r="F46" s="1"/>
      <c r="G46" s="1"/>
      <c r="H46" s="1"/>
      <c r="I46" s="1"/>
      <c r="J46" s="1"/>
      <c r="K46" s="1"/>
      <c r="L46" s="1"/>
      <c r="M46" s="1"/>
      <c r="N46" s="1"/>
      <c r="O46" s="1"/>
      <c r="P46" s="1"/>
    </row>
    <row r="47" ht="15.75" customHeight="1">
      <c r="A47" s="40"/>
      <c r="B47" s="41"/>
      <c r="C47" s="41"/>
      <c r="D47" s="41"/>
      <c r="E47" s="1"/>
      <c r="F47" s="1"/>
      <c r="G47" s="1"/>
      <c r="H47" s="1"/>
      <c r="I47" s="1"/>
      <c r="J47" s="1"/>
      <c r="K47" s="1"/>
      <c r="L47" s="1"/>
      <c r="M47" s="1"/>
      <c r="N47" s="1"/>
      <c r="O47" s="1"/>
      <c r="P47" s="1"/>
    </row>
    <row r="48" ht="15.75" customHeight="1">
      <c r="A48" s="40"/>
      <c r="B48" s="41"/>
      <c r="C48" s="41"/>
      <c r="D48" s="41"/>
      <c r="E48" s="1"/>
      <c r="F48" s="1"/>
      <c r="G48" s="1"/>
      <c r="H48" s="1"/>
      <c r="I48" s="1"/>
      <c r="J48" s="1"/>
      <c r="K48" s="1"/>
      <c r="L48" s="1"/>
      <c r="M48" s="1"/>
      <c r="N48" s="1"/>
      <c r="O48" s="1"/>
      <c r="P48" s="1"/>
    </row>
    <row r="49" ht="15.75" customHeight="1">
      <c r="A49" s="40"/>
      <c r="B49" s="41"/>
      <c r="C49" s="41"/>
      <c r="D49" s="41"/>
      <c r="E49" s="1"/>
      <c r="F49" s="1"/>
      <c r="G49" s="1"/>
      <c r="H49" s="1"/>
      <c r="I49" s="1"/>
      <c r="J49" s="1"/>
      <c r="K49" s="1"/>
      <c r="L49" s="1"/>
      <c r="M49" s="1"/>
      <c r="N49" s="1"/>
      <c r="O49" s="1"/>
      <c r="P49" s="1"/>
    </row>
    <row r="50" ht="15.75" customHeight="1">
      <c r="A50" s="40"/>
      <c r="B50" s="41"/>
      <c r="C50" s="41"/>
      <c r="D50" s="41"/>
      <c r="E50" s="1"/>
      <c r="F50" s="1"/>
      <c r="G50" s="1"/>
      <c r="H50" s="1"/>
      <c r="I50" s="1"/>
      <c r="J50" s="1"/>
      <c r="K50" s="1"/>
      <c r="L50" s="1"/>
      <c r="M50" s="1"/>
      <c r="N50" s="1"/>
      <c r="O50" s="1"/>
      <c r="P50" s="1"/>
    </row>
    <row r="51" ht="15.75" customHeight="1">
      <c r="A51" s="40"/>
      <c r="B51" s="41"/>
      <c r="C51" s="41"/>
      <c r="D51" s="41"/>
      <c r="E51" s="1"/>
      <c r="F51" s="1"/>
      <c r="G51" s="1"/>
      <c r="H51" s="1"/>
      <c r="I51" s="1"/>
      <c r="J51" s="1"/>
      <c r="K51" s="1"/>
      <c r="L51" s="1"/>
      <c r="M51" s="1"/>
      <c r="N51" s="1"/>
      <c r="O51" s="1"/>
      <c r="P51" s="1"/>
    </row>
    <row r="52" ht="15.75" customHeight="1">
      <c r="A52" s="40"/>
      <c r="B52" s="41"/>
      <c r="C52" s="41"/>
      <c r="D52" s="41"/>
      <c r="E52" s="1"/>
      <c r="F52" s="1"/>
      <c r="G52" s="1"/>
      <c r="H52" s="1"/>
      <c r="I52" s="1"/>
      <c r="J52" s="1"/>
      <c r="K52" s="1"/>
      <c r="L52" s="1"/>
      <c r="M52" s="1"/>
      <c r="N52" s="1"/>
      <c r="O52" s="1"/>
      <c r="P52" s="1"/>
    </row>
    <row r="53" ht="15.75" customHeight="1">
      <c r="A53" s="40"/>
      <c r="B53" s="41"/>
      <c r="C53" s="41"/>
      <c r="D53" s="41"/>
      <c r="E53" s="1"/>
      <c r="F53" s="1"/>
      <c r="G53" s="1"/>
      <c r="H53" s="1"/>
      <c r="I53" s="1"/>
      <c r="J53" s="1"/>
      <c r="K53" s="1"/>
      <c r="L53" s="1"/>
      <c r="M53" s="1"/>
      <c r="N53" s="1"/>
      <c r="O53" s="1"/>
      <c r="P53" s="1"/>
    </row>
    <row r="54" ht="15.75" customHeight="1">
      <c r="A54" s="40"/>
      <c r="B54" s="41"/>
      <c r="C54" s="41"/>
      <c r="D54" s="41"/>
      <c r="E54" s="1"/>
      <c r="F54" s="1"/>
      <c r="G54" s="1"/>
      <c r="H54" s="1"/>
      <c r="I54" s="1"/>
      <c r="J54" s="1"/>
      <c r="K54" s="1"/>
      <c r="L54" s="1"/>
      <c r="M54" s="1"/>
      <c r="N54" s="1"/>
      <c r="O54" s="1"/>
      <c r="P54" s="1"/>
    </row>
    <row r="55" ht="15.75" customHeight="1">
      <c r="A55" s="40"/>
      <c r="B55" s="41"/>
      <c r="C55" s="41"/>
      <c r="D55" s="41"/>
      <c r="E55" s="1"/>
      <c r="F55" s="1"/>
      <c r="G55" s="1"/>
      <c r="H55" s="1"/>
      <c r="I55" s="1"/>
      <c r="J55" s="1"/>
      <c r="K55" s="1"/>
      <c r="L55" s="1"/>
      <c r="M55" s="1"/>
      <c r="N55" s="1"/>
      <c r="O55" s="1"/>
      <c r="P55" s="1"/>
    </row>
    <row r="56" ht="15.75" customHeight="1">
      <c r="A56" s="40"/>
      <c r="B56" s="41"/>
      <c r="C56" s="41"/>
      <c r="D56" s="41"/>
      <c r="E56" s="1"/>
      <c r="F56" s="1"/>
      <c r="G56" s="1"/>
      <c r="H56" s="1"/>
      <c r="I56" s="1"/>
      <c r="J56" s="1"/>
      <c r="K56" s="1"/>
      <c r="L56" s="1"/>
      <c r="M56" s="1"/>
      <c r="N56" s="1"/>
      <c r="O56" s="1"/>
      <c r="P56" s="1"/>
    </row>
    <row r="57" ht="15.75" customHeight="1">
      <c r="A57" s="40"/>
      <c r="B57" s="41"/>
      <c r="C57" s="41"/>
      <c r="D57" s="41"/>
      <c r="E57" s="1"/>
      <c r="F57" s="1"/>
      <c r="G57" s="1"/>
      <c r="H57" s="1"/>
      <c r="I57" s="1"/>
      <c r="J57" s="1"/>
      <c r="K57" s="1"/>
      <c r="L57" s="1"/>
      <c r="M57" s="1"/>
      <c r="N57" s="1"/>
      <c r="O57" s="1"/>
      <c r="P57" s="1"/>
    </row>
    <row r="58" ht="15.75" customHeight="1">
      <c r="A58" s="40"/>
      <c r="B58" s="41"/>
      <c r="C58" s="41"/>
      <c r="D58" s="41"/>
      <c r="E58" s="1"/>
      <c r="F58" s="1"/>
      <c r="G58" s="1"/>
      <c r="H58" s="1"/>
      <c r="I58" s="1"/>
      <c r="J58" s="1"/>
      <c r="K58" s="1"/>
      <c r="L58" s="1"/>
      <c r="M58" s="1"/>
      <c r="N58" s="1"/>
      <c r="O58" s="1"/>
      <c r="P58" s="1"/>
    </row>
    <row r="59" ht="15.75" customHeight="1">
      <c r="A59" s="40"/>
      <c r="B59" s="41"/>
      <c r="C59" s="41"/>
      <c r="D59" s="41"/>
      <c r="E59" s="1"/>
      <c r="F59" s="1"/>
      <c r="G59" s="1"/>
      <c r="H59" s="1"/>
      <c r="I59" s="1"/>
      <c r="J59" s="1"/>
      <c r="K59" s="1"/>
      <c r="L59" s="1"/>
      <c r="M59" s="1"/>
      <c r="N59" s="1"/>
      <c r="O59" s="1"/>
      <c r="P59" s="1"/>
    </row>
    <row r="60" ht="15.75" customHeight="1">
      <c r="A60" s="40"/>
      <c r="B60" s="41"/>
      <c r="C60" s="41"/>
      <c r="D60" s="41"/>
      <c r="E60" s="1"/>
      <c r="F60" s="1"/>
      <c r="G60" s="1"/>
      <c r="H60" s="1"/>
      <c r="I60" s="1"/>
      <c r="J60" s="1"/>
      <c r="K60" s="1"/>
      <c r="L60" s="1"/>
      <c r="M60" s="1"/>
      <c r="N60" s="1"/>
      <c r="O60" s="1"/>
      <c r="P60" s="1"/>
    </row>
    <row r="61" ht="15.75" customHeight="1">
      <c r="A61" s="40"/>
      <c r="B61" s="41"/>
      <c r="C61" s="41"/>
      <c r="D61" s="41"/>
      <c r="E61" s="1"/>
      <c r="F61" s="1"/>
      <c r="G61" s="1"/>
      <c r="H61" s="1"/>
      <c r="I61" s="1"/>
      <c r="J61" s="1"/>
      <c r="K61" s="1"/>
      <c r="L61" s="1"/>
      <c r="M61" s="1"/>
      <c r="N61" s="1"/>
      <c r="O61" s="1"/>
      <c r="P61" s="1"/>
    </row>
    <row r="62" ht="15.75" customHeight="1">
      <c r="A62" s="40"/>
      <c r="B62" s="41"/>
      <c r="C62" s="41"/>
      <c r="D62" s="41"/>
      <c r="E62" s="1"/>
      <c r="F62" s="1"/>
      <c r="G62" s="1"/>
      <c r="H62" s="1"/>
      <c r="I62" s="1"/>
      <c r="J62" s="1"/>
      <c r="K62" s="1"/>
      <c r="L62" s="1"/>
      <c r="M62" s="1"/>
      <c r="N62" s="1"/>
      <c r="O62" s="1"/>
      <c r="P62" s="1"/>
    </row>
    <row r="63" ht="15.75" customHeight="1">
      <c r="A63" s="40"/>
      <c r="B63" s="41"/>
      <c r="C63" s="41"/>
      <c r="D63" s="41"/>
      <c r="E63" s="1"/>
      <c r="F63" s="1"/>
      <c r="G63" s="1"/>
      <c r="H63" s="1"/>
      <c r="I63" s="1"/>
      <c r="J63" s="1"/>
      <c r="K63" s="1"/>
      <c r="L63" s="1"/>
      <c r="M63" s="1"/>
      <c r="N63" s="1"/>
      <c r="O63" s="1"/>
      <c r="P63" s="1"/>
    </row>
    <row r="64" ht="15.75" customHeight="1">
      <c r="A64" s="40"/>
      <c r="B64" s="41"/>
      <c r="C64" s="41"/>
      <c r="D64" s="41"/>
      <c r="E64" s="1"/>
      <c r="F64" s="1"/>
      <c r="G64" s="1"/>
      <c r="H64" s="1"/>
      <c r="I64" s="1"/>
      <c r="J64" s="1"/>
      <c r="K64" s="1"/>
      <c r="L64" s="1"/>
      <c r="M64" s="1"/>
      <c r="N64" s="1"/>
      <c r="O64" s="1"/>
      <c r="P64" s="1"/>
    </row>
    <row r="65" ht="15.75" customHeight="1">
      <c r="A65" s="40"/>
      <c r="B65" s="41"/>
      <c r="C65" s="41"/>
      <c r="D65" s="41"/>
      <c r="E65" s="1"/>
      <c r="F65" s="1"/>
      <c r="G65" s="1"/>
      <c r="H65" s="1"/>
      <c r="I65" s="1"/>
      <c r="J65" s="1"/>
      <c r="K65" s="1"/>
      <c r="L65" s="1"/>
      <c r="M65" s="1"/>
      <c r="N65" s="1"/>
      <c r="O65" s="1"/>
      <c r="P65" s="1"/>
    </row>
    <row r="66" ht="15.75" customHeight="1">
      <c r="A66" s="40"/>
      <c r="B66" s="41"/>
      <c r="C66" s="41"/>
      <c r="D66" s="41"/>
      <c r="E66" s="1"/>
      <c r="F66" s="1"/>
      <c r="G66" s="1"/>
      <c r="H66" s="1"/>
      <c r="I66" s="1"/>
      <c r="J66" s="1"/>
      <c r="K66" s="1"/>
      <c r="L66" s="1"/>
      <c r="M66" s="1"/>
      <c r="N66" s="1"/>
      <c r="O66" s="1"/>
      <c r="P66" s="1"/>
    </row>
    <row r="67" ht="15.75" customHeight="1">
      <c r="A67" s="40"/>
      <c r="B67" s="41"/>
      <c r="C67" s="41"/>
      <c r="D67" s="41"/>
      <c r="E67" s="1"/>
      <c r="F67" s="1"/>
      <c r="G67" s="1"/>
      <c r="H67" s="1"/>
      <c r="I67" s="1"/>
      <c r="J67" s="1"/>
      <c r="K67" s="1"/>
      <c r="L67" s="1"/>
      <c r="M67" s="1"/>
      <c r="N67" s="1"/>
      <c r="O67" s="1"/>
      <c r="P67" s="1"/>
    </row>
    <row r="68" ht="15.75" customHeight="1">
      <c r="A68" s="40"/>
      <c r="B68" s="41"/>
      <c r="C68" s="41"/>
      <c r="D68" s="41"/>
      <c r="E68" s="1"/>
      <c r="F68" s="1"/>
      <c r="G68" s="1"/>
      <c r="H68" s="1"/>
      <c r="I68" s="1"/>
      <c r="J68" s="1"/>
      <c r="K68" s="1"/>
      <c r="L68" s="1"/>
      <c r="M68" s="1"/>
      <c r="N68" s="1"/>
      <c r="O68" s="1"/>
      <c r="P68" s="1"/>
    </row>
    <row r="69" ht="15.75" customHeight="1">
      <c r="A69" s="40"/>
      <c r="B69" s="41"/>
      <c r="C69" s="41"/>
      <c r="D69" s="41"/>
      <c r="E69" s="1"/>
      <c r="F69" s="1"/>
      <c r="G69" s="1"/>
      <c r="H69" s="1"/>
      <c r="I69" s="1"/>
      <c r="J69" s="1"/>
      <c r="K69" s="1"/>
      <c r="L69" s="1"/>
      <c r="M69" s="1"/>
      <c r="N69" s="1"/>
      <c r="O69" s="1"/>
      <c r="P69" s="1"/>
    </row>
    <row r="70" ht="15.75" customHeight="1">
      <c r="A70" s="40"/>
      <c r="B70" s="41"/>
      <c r="C70" s="41"/>
      <c r="D70" s="41"/>
      <c r="E70" s="1"/>
      <c r="F70" s="1"/>
      <c r="G70" s="1"/>
      <c r="H70" s="1"/>
      <c r="I70" s="1"/>
      <c r="J70" s="1"/>
      <c r="K70" s="1"/>
      <c r="L70" s="1"/>
      <c r="M70" s="1"/>
      <c r="N70" s="1"/>
      <c r="O70" s="1"/>
      <c r="P70" s="1"/>
    </row>
    <row r="71" ht="15.75" customHeight="1">
      <c r="A71" s="40"/>
      <c r="B71" s="41"/>
      <c r="C71" s="41"/>
      <c r="D71" s="41"/>
      <c r="E71" s="1"/>
      <c r="F71" s="1"/>
      <c r="G71" s="1"/>
      <c r="H71" s="1"/>
      <c r="I71" s="1"/>
      <c r="J71" s="1"/>
      <c r="K71" s="1"/>
      <c r="L71" s="1"/>
      <c r="M71" s="1"/>
      <c r="N71" s="1"/>
      <c r="O71" s="1"/>
      <c r="P71" s="1"/>
    </row>
    <row r="72" ht="15.75" customHeight="1">
      <c r="A72" s="40"/>
      <c r="B72" s="41"/>
      <c r="C72" s="41"/>
      <c r="D72" s="41"/>
      <c r="E72" s="1"/>
      <c r="F72" s="1"/>
      <c r="G72" s="1"/>
      <c r="H72" s="1"/>
      <c r="I72" s="1"/>
      <c r="J72" s="1"/>
      <c r="K72" s="1"/>
      <c r="L72" s="1"/>
      <c r="M72" s="1"/>
      <c r="N72" s="1"/>
      <c r="O72" s="1"/>
      <c r="P72" s="1"/>
    </row>
    <row r="73" ht="15.75" customHeight="1">
      <c r="A73" s="40"/>
      <c r="B73" s="41"/>
      <c r="C73" s="41"/>
      <c r="D73" s="41"/>
      <c r="E73" s="1"/>
      <c r="F73" s="1"/>
      <c r="G73" s="1"/>
      <c r="H73" s="1"/>
      <c r="I73" s="1"/>
      <c r="J73" s="1"/>
      <c r="K73" s="1"/>
      <c r="L73" s="1"/>
      <c r="M73" s="1"/>
      <c r="N73" s="1"/>
      <c r="O73" s="1"/>
      <c r="P73" s="1"/>
    </row>
    <row r="74" ht="15.75" customHeight="1">
      <c r="A74" s="40"/>
      <c r="B74" s="41"/>
      <c r="C74" s="41"/>
      <c r="D74" s="41"/>
      <c r="E74" s="1"/>
      <c r="F74" s="1"/>
      <c r="G74" s="1"/>
      <c r="H74" s="1"/>
      <c r="I74" s="1"/>
      <c r="J74" s="1"/>
      <c r="K74" s="1"/>
      <c r="L74" s="1"/>
      <c r="M74" s="1"/>
      <c r="N74" s="1"/>
      <c r="O74" s="1"/>
      <c r="P74" s="1"/>
    </row>
    <row r="75" ht="15.75" customHeight="1">
      <c r="A75" s="40"/>
      <c r="B75" s="41"/>
      <c r="C75" s="41"/>
      <c r="D75" s="41"/>
      <c r="E75" s="1"/>
      <c r="F75" s="1"/>
      <c r="G75" s="1"/>
      <c r="H75" s="1"/>
      <c r="I75" s="1"/>
      <c r="J75" s="1"/>
      <c r="K75" s="1"/>
      <c r="L75" s="1"/>
      <c r="M75" s="1"/>
      <c r="N75" s="1"/>
      <c r="O75" s="1"/>
      <c r="P75" s="1"/>
    </row>
    <row r="76" ht="15.75" customHeight="1">
      <c r="A76" s="40"/>
      <c r="B76" s="41"/>
      <c r="C76" s="41"/>
      <c r="D76" s="41"/>
      <c r="E76" s="1"/>
      <c r="F76" s="1"/>
      <c r="G76" s="1"/>
      <c r="H76" s="1"/>
      <c r="I76" s="1"/>
      <c r="J76" s="1"/>
      <c r="K76" s="1"/>
      <c r="L76" s="1"/>
      <c r="M76" s="1"/>
      <c r="N76" s="1"/>
      <c r="O76" s="1"/>
      <c r="P76" s="1"/>
    </row>
    <row r="77" ht="15.75" customHeight="1">
      <c r="A77" s="40"/>
      <c r="B77" s="41"/>
      <c r="C77" s="41"/>
      <c r="D77" s="41"/>
      <c r="E77" s="1"/>
      <c r="F77" s="1"/>
      <c r="G77" s="1"/>
      <c r="H77" s="1"/>
      <c r="I77" s="1"/>
      <c r="J77" s="1"/>
      <c r="K77" s="1"/>
      <c r="L77" s="1"/>
      <c r="M77" s="1"/>
      <c r="N77" s="1"/>
      <c r="O77" s="1"/>
      <c r="P77" s="1"/>
    </row>
    <row r="78" ht="15.75" customHeight="1">
      <c r="A78" s="40"/>
      <c r="B78" s="41"/>
      <c r="C78" s="41"/>
      <c r="D78" s="41"/>
      <c r="E78" s="1"/>
      <c r="F78" s="1"/>
      <c r="G78" s="1"/>
      <c r="H78" s="1"/>
      <c r="I78" s="1"/>
      <c r="J78" s="1"/>
      <c r="K78" s="1"/>
      <c r="L78" s="1"/>
      <c r="M78" s="1"/>
      <c r="N78" s="1"/>
      <c r="O78" s="1"/>
      <c r="P78" s="1"/>
    </row>
    <row r="79" ht="15.75" customHeight="1">
      <c r="A79" s="40"/>
      <c r="B79" s="41"/>
      <c r="C79" s="41"/>
      <c r="D79" s="41"/>
      <c r="E79" s="1"/>
      <c r="F79" s="1"/>
      <c r="G79" s="1"/>
      <c r="H79" s="1"/>
      <c r="I79" s="1"/>
      <c r="J79" s="1"/>
      <c r="K79" s="1"/>
      <c r="L79" s="1"/>
      <c r="M79" s="1"/>
      <c r="N79" s="1"/>
      <c r="O79" s="1"/>
      <c r="P79" s="1"/>
    </row>
    <row r="80" ht="15.75" customHeight="1">
      <c r="A80" s="40"/>
      <c r="B80" s="41"/>
      <c r="C80" s="41"/>
      <c r="D80" s="41"/>
      <c r="E80" s="1"/>
      <c r="F80" s="1"/>
      <c r="G80" s="1"/>
      <c r="H80" s="1"/>
      <c r="I80" s="1"/>
      <c r="J80" s="1"/>
      <c r="K80" s="1"/>
      <c r="L80" s="1"/>
      <c r="M80" s="1"/>
      <c r="N80" s="1"/>
      <c r="O80" s="1"/>
      <c r="P80" s="1"/>
    </row>
    <row r="81" ht="15.75" customHeight="1">
      <c r="A81" s="40"/>
      <c r="B81" s="41"/>
      <c r="C81" s="41"/>
      <c r="D81" s="41"/>
      <c r="E81" s="1"/>
      <c r="F81" s="1"/>
      <c r="G81" s="1"/>
      <c r="H81" s="1"/>
      <c r="I81" s="1"/>
      <c r="J81" s="1"/>
      <c r="K81" s="1"/>
      <c r="L81" s="1"/>
      <c r="M81" s="1"/>
      <c r="N81" s="1"/>
      <c r="O81" s="1"/>
      <c r="P81" s="1"/>
    </row>
    <row r="82" ht="15.75" customHeight="1">
      <c r="A82" s="40"/>
      <c r="B82" s="41"/>
      <c r="C82" s="41"/>
      <c r="D82" s="41"/>
      <c r="E82" s="1"/>
      <c r="F82" s="1"/>
      <c r="G82" s="1"/>
      <c r="H82" s="1"/>
      <c r="I82" s="1"/>
      <c r="J82" s="1"/>
      <c r="K82" s="1"/>
      <c r="L82" s="1"/>
      <c r="M82" s="1"/>
      <c r="N82" s="1"/>
      <c r="O82" s="1"/>
      <c r="P82" s="1"/>
    </row>
    <row r="83" ht="15.75" customHeight="1">
      <c r="A83" s="40"/>
      <c r="B83" s="41"/>
      <c r="C83" s="41"/>
      <c r="D83" s="41"/>
      <c r="E83" s="1"/>
      <c r="F83" s="1"/>
      <c r="G83" s="1"/>
      <c r="H83" s="1"/>
      <c r="I83" s="1"/>
      <c r="J83" s="1"/>
      <c r="K83" s="1"/>
      <c r="L83" s="1"/>
      <c r="M83" s="1"/>
      <c r="N83" s="1"/>
      <c r="O83" s="1"/>
      <c r="P83" s="1"/>
    </row>
    <row r="84" ht="15.75" customHeight="1">
      <c r="A84" s="40"/>
      <c r="B84" s="41"/>
      <c r="C84" s="41"/>
      <c r="D84" s="41"/>
      <c r="E84" s="1"/>
      <c r="F84" s="1"/>
      <c r="G84" s="1"/>
      <c r="H84" s="1"/>
      <c r="I84" s="1"/>
      <c r="J84" s="1"/>
      <c r="K84" s="1"/>
      <c r="L84" s="1"/>
      <c r="M84" s="1"/>
      <c r="N84" s="1"/>
      <c r="O84" s="1"/>
      <c r="P84" s="1"/>
    </row>
    <row r="85" ht="15.75" customHeight="1">
      <c r="A85" s="40"/>
      <c r="B85" s="41"/>
      <c r="C85" s="41"/>
      <c r="D85" s="41"/>
      <c r="E85" s="1"/>
      <c r="F85" s="1"/>
      <c r="G85" s="1"/>
      <c r="H85" s="1"/>
      <c r="I85" s="1"/>
      <c r="J85" s="1"/>
      <c r="K85" s="1"/>
      <c r="L85" s="1"/>
      <c r="M85" s="1"/>
      <c r="N85" s="1"/>
      <c r="O85" s="1"/>
      <c r="P85" s="1"/>
    </row>
    <row r="86" ht="15.75" customHeight="1">
      <c r="A86" s="40"/>
      <c r="B86" s="41"/>
      <c r="C86" s="41"/>
      <c r="D86" s="41"/>
      <c r="E86" s="1"/>
      <c r="F86" s="1"/>
      <c r="G86" s="1"/>
      <c r="H86" s="1"/>
      <c r="I86" s="1"/>
      <c r="J86" s="1"/>
      <c r="K86" s="1"/>
      <c r="L86" s="1"/>
      <c r="M86" s="1"/>
      <c r="N86" s="1"/>
      <c r="O86" s="1"/>
      <c r="P86" s="1"/>
    </row>
    <row r="87" ht="15.75" customHeight="1">
      <c r="A87" s="40"/>
      <c r="B87" s="41"/>
      <c r="C87" s="41"/>
      <c r="D87" s="41"/>
      <c r="E87" s="1"/>
      <c r="F87" s="1"/>
      <c r="G87" s="1"/>
      <c r="H87" s="1"/>
      <c r="I87" s="1"/>
      <c r="J87" s="1"/>
      <c r="K87" s="1"/>
      <c r="L87" s="1"/>
      <c r="M87" s="1"/>
      <c r="N87" s="1"/>
      <c r="O87" s="1"/>
      <c r="P87" s="1"/>
    </row>
    <row r="88" ht="15.75" customHeight="1">
      <c r="A88" s="40"/>
      <c r="B88" s="41"/>
      <c r="C88" s="41"/>
      <c r="D88" s="41"/>
      <c r="E88" s="1"/>
      <c r="F88" s="1"/>
      <c r="G88" s="1"/>
      <c r="H88" s="1"/>
      <c r="I88" s="1"/>
      <c r="J88" s="1"/>
      <c r="K88" s="1"/>
      <c r="L88" s="1"/>
      <c r="M88" s="1"/>
      <c r="N88" s="1"/>
      <c r="O88" s="1"/>
      <c r="P88" s="1"/>
    </row>
    <row r="89" ht="15.75" customHeight="1">
      <c r="A89" s="40"/>
      <c r="B89" s="41"/>
      <c r="C89" s="41"/>
      <c r="D89" s="41"/>
      <c r="E89" s="1"/>
      <c r="F89" s="1"/>
      <c r="G89" s="1"/>
      <c r="H89" s="1"/>
      <c r="I89" s="1"/>
      <c r="J89" s="1"/>
      <c r="K89" s="1"/>
      <c r="L89" s="1"/>
      <c r="M89" s="1"/>
      <c r="N89" s="1"/>
      <c r="O89" s="1"/>
      <c r="P89" s="1"/>
    </row>
    <row r="90" ht="15.75" customHeight="1">
      <c r="A90" s="40"/>
      <c r="B90" s="41"/>
      <c r="C90" s="41"/>
      <c r="D90" s="41"/>
      <c r="E90" s="1"/>
      <c r="F90" s="1"/>
      <c r="G90" s="1"/>
      <c r="H90" s="1"/>
      <c r="I90" s="1"/>
      <c r="J90" s="1"/>
      <c r="K90" s="1"/>
      <c r="L90" s="1"/>
      <c r="M90" s="1"/>
      <c r="N90" s="1"/>
      <c r="O90" s="1"/>
      <c r="P90" s="1"/>
    </row>
    <row r="91" ht="15.75" customHeight="1">
      <c r="A91" s="40"/>
      <c r="B91" s="41"/>
      <c r="C91" s="41"/>
      <c r="D91" s="41"/>
      <c r="E91" s="1"/>
      <c r="F91" s="1"/>
      <c r="G91" s="1"/>
      <c r="H91" s="1"/>
      <c r="I91" s="1"/>
      <c r="J91" s="1"/>
      <c r="K91" s="1"/>
      <c r="L91" s="1"/>
      <c r="M91" s="1"/>
      <c r="N91" s="1"/>
      <c r="O91" s="1"/>
      <c r="P91" s="1"/>
    </row>
    <row r="92" ht="15.75" customHeight="1">
      <c r="A92" s="40"/>
      <c r="B92" s="41"/>
      <c r="C92" s="41"/>
      <c r="D92" s="41"/>
      <c r="E92" s="1"/>
      <c r="F92" s="1"/>
      <c r="G92" s="1"/>
      <c r="H92" s="1"/>
      <c r="I92" s="1"/>
      <c r="J92" s="1"/>
      <c r="K92" s="1"/>
      <c r="L92" s="1"/>
      <c r="M92" s="1"/>
      <c r="N92" s="1"/>
      <c r="O92" s="1"/>
      <c r="P92" s="1"/>
    </row>
    <row r="93" ht="15.75" customHeight="1">
      <c r="A93" s="40"/>
      <c r="B93" s="41"/>
      <c r="C93" s="41"/>
      <c r="D93" s="41"/>
      <c r="E93" s="1"/>
      <c r="F93" s="1"/>
      <c r="G93" s="1"/>
      <c r="H93" s="1"/>
      <c r="I93" s="1"/>
      <c r="J93" s="1"/>
      <c r="K93" s="1"/>
      <c r="L93" s="1"/>
      <c r="M93" s="1"/>
      <c r="N93" s="1"/>
      <c r="O93" s="1"/>
      <c r="P93" s="1"/>
    </row>
    <row r="94" ht="15.75" customHeight="1">
      <c r="A94" s="40"/>
      <c r="B94" s="41"/>
      <c r="C94" s="41"/>
      <c r="D94" s="41"/>
      <c r="E94" s="1"/>
      <c r="F94" s="1"/>
      <c r="G94" s="1"/>
      <c r="H94" s="1"/>
      <c r="I94" s="1"/>
      <c r="J94" s="1"/>
      <c r="K94" s="1"/>
      <c r="L94" s="1"/>
      <c r="M94" s="1"/>
      <c r="N94" s="1"/>
      <c r="O94" s="1"/>
      <c r="P94" s="1"/>
    </row>
    <row r="95" ht="15.75" customHeight="1">
      <c r="A95" s="40"/>
      <c r="B95" s="41"/>
      <c r="C95" s="41"/>
      <c r="D95" s="41"/>
      <c r="E95" s="1"/>
      <c r="F95" s="1"/>
      <c r="G95" s="1"/>
      <c r="H95" s="1"/>
      <c r="I95" s="1"/>
      <c r="J95" s="1"/>
      <c r="K95" s="1"/>
      <c r="L95" s="1"/>
      <c r="M95" s="1"/>
      <c r="N95" s="1"/>
      <c r="O95" s="1"/>
      <c r="P95" s="1"/>
    </row>
    <row r="96" ht="15.75" customHeight="1">
      <c r="A96" s="40"/>
      <c r="B96" s="41"/>
      <c r="C96" s="41"/>
      <c r="D96" s="41"/>
      <c r="E96" s="1"/>
      <c r="F96" s="1"/>
      <c r="G96" s="1"/>
      <c r="H96" s="1"/>
      <c r="I96" s="1"/>
      <c r="J96" s="1"/>
      <c r="K96" s="1"/>
      <c r="L96" s="1"/>
      <c r="M96" s="1"/>
      <c r="N96" s="1"/>
      <c r="O96" s="1"/>
      <c r="P96" s="1"/>
    </row>
    <row r="97" ht="15.75" customHeight="1">
      <c r="A97" s="40"/>
      <c r="B97" s="41"/>
      <c r="C97" s="41"/>
      <c r="D97" s="41"/>
      <c r="E97" s="1"/>
      <c r="F97" s="1"/>
      <c r="G97" s="1"/>
      <c r="H97" s="1"/>
      <c r="I97" s="1"/>
      <c r="J97" s="1"/>
      <c r="K97" s="1"/>
      <c r="L97" s="1"/>
      <c r="M97" s="1"/>
      <c r="N97" s="1"/>
      <c r="O97" s="1"/>
      <c r="P97" s="1"/>
    </row>
    <row r="98" ht="15.75" customHeight="1">
      <c r="A98" s="40"/>
      <c r="B98" s="41"/>
      <c r="C98" s="41"/>
      <c r="D98" s="41"/>
      <c r="E98" s="1"/>
      <c r="F98" s="1"/>
      <c r="G98" s="1"/>
      <c r="H98" s="1"/>
      <c r="I98" s="1"/>
      <c r="J98" s="1"/>
      <c r="K98" s="1"/>
      <c r="L98" s="1"/>
      <c r="M98" s="1"/>
      <c r="N98" s="1"/>
      <c r="O98" s="1"/>
      <c r="P98" s="1"/>
    </row>
    <row r="99" ht="15.75" customHeight="1">
      <c r="A99" s="40"/>
      <c r="B99" s="41"/>
      <c r="C99" s="41"/>
      <c r="D99" s="41"/>
      <c r="E99" s="1"/>
      <c r="F99" s="1"/>
      <c r="G99" s="1"/>
      <c r="H99" s="1"/>
      <c r="I99" s="1"/>
      <c r="J99" s="1"/>
      <c r="K99" s="1"/>
      <c r="L99" s="1"/>
      <c r="M99" s="1"/>
      <c r="N99" s="1"/>
      <c r="O99" s="1"/>
      <c r="P99" s="1"/>
    </row>
    <row r="100" ht="15.75" customHeight="1">
      <c r="A100" s="40"/>
      <c r="B100" s="41"/>
      <c r="C100" s="41"/>
      <c r="D100" s="41"/>
      <c r="E100" s="1"/>
      <c r="F100" s="1"/>
      <c r="G100" s="1"/>
      <c r="H100" s="1"/>
      <c r="I100" s="1"/>
      <c r="J100" s="1"/>
      <c r="K100" s="1"/>
      <c r="L100" s="1"/>
      <c r="M100" s="1"/>
      <c r="N100" s="1"/>
      <c r="O100" s="1"/>
      <c r="P100" s="1"/>
    </row>
    <row r="101" ht="15.75" customHeight="1">
      <c r="A101" s="40"/>
      <c r="B101" s="41"/>
      <c r="C101" s="41"/>
      <c r="D101" s="41"/>
      <c r="E101" s="1"/>
      <c r="F101" s="1"/>
      <c r="G101" s="1"/>
      <c r="H101" s="1"/>
      <c r="I101" s="1"/>
      <c r="J101" s="1"/>
      <c r="K101" s="1"/>
      <c r="L101" s="1"/>
      <c r="M101" s="1"/>
      <c r="N101" s="1"/>
      <c r="O101" s="1"/>
      <c r="P101" s="1"/>
    </row>
    <row r="102" ht="15.75" customHeight="1">
      <c r="A102" s="40"/>
      <c r="B102" s="41"/>
      <c r="C102" s="41"/>
      <c r="D102" s="41"/>
      <c r="E102" s="1"/>
      <c r="F102" s="1"/>
      <c r="G102" s="1"/>
      <c r="H102" s="1"/>
      <c r="I102" s="1"/>
      <c r="J102" s="1"/>
      <c r="K102" s="1"/>
      <c r="L102" s="1"/>
      <c r="M102" s="1"/>
      <c r="N102" s="1"/>
      <c r="O102" s="1"/>
      <c r="P102" s="1"/>
    </row>
    <row r="103" ht="15.75" customHeight="1">
      <c r="A103" s="40"/>
      <c r="B103" s="41"/>
      <c r="C103" s="41"/>
      <c r="D103" s="41"/>
      <c r="E103" s="1"/>
      <c r="F103" s="1"/>
      <c r="G103" s="1"/>
      <c r="H103" s="1"/>
      <c r="I103" s="1"/>
      <c r="J103" s="1"/>
      <c r="K103" s="1"/>
      <c r="L103" s="1"/>
      <c r="M103" s="1"/>
      <c r="N103" s="1"/>
      <c r="O103" s="1"/>
      <c r="P103" s="1"/>
    </row>
    <row r="104" ht="15.75" customHeight="1">
      <c r="A104" s="40"/>
      <c r="B104" s="41"/>
      <c r="C104" s="41"/>
      <c r="D104" s="41"/>
      <c r="E104" s="1"/>
      <c r="F104" s="1"/>
      <c r="G104" s="1"/>
      <c r="H104" s="1"/>
      <c r="I104" s="1"/>
      <c r="J104" s="1"/>
      <c r="K104" s="1"/>
      <c r="L104" s="1"/>
      <c r="M104" s="1"/>
      <c r="N104" s="1"/>
      <c r="O104" s="1"/>
      <c r="P104" s="1"/>
    </row>
    <row r="105" ht="15.75" customHeight="1">
      <c r="A105" s="40"/>
      <c r="B105" s="41"/>
      <c r="C105" s="41"/>
      <c r="D105" s="41"/>
      <c r="E105" s="1"/>
      <c r="F105" s="1"/>
      <c r="G105" s="1"/>
      <c r="H105" s="1"/>
      <c r="I105" s="1"/>
      <c r="J105" s="1"/>
      <c r="K105" s="1"/>
      <c r="L105" s="1"/>
      <c r="M105" s="1"/>
      <c r="N105" s="1"/>
      <c r="O105" s="1"/>
      <c r="P105" s="1"/>
    </row>
    <row r="106" ht="15.75" customHeight="1">
      <c r="A106" s="40"/>
      <c r="B106" s="41"/>
      <c r="C106" s="41"/>
      <c r="D106" s="41"/>
      <c r="E106" s="1"/>
      <c r="F106" s="1"/>
      <c r="G106" s="1"/>
      <c r="H106" s="1"/>
      <c r="I106" s="1"/>
      <c r="J106" s="1"/>
      <c r="K106" s="1"/>
      <c r="L106" s="1"/>
      <c r="M106" s="1"/>
      <c r="N106" s="1"/>
      <c r="O106" s="1"/>
      <c r="P106" s="1"/>
    </row>
    <row r="107" ht="15.75" customHeight="1">
      <c r="A107" s="40"/>
      <c r="B107" s="41"/>
      <c r="C107" s="41"/>
      <c r="D107" s="41"/>
      <c r="E107" s="1"/>
      <c r="F107" s="1"/>
      <c r="G107" s="1"/>
      <c r="H107" s="1"/>
      <c r="I107" s="1"/>
      <c r="J107" s="1"/>
      <c r="K107" s="1"/>
      <c r="L107" s="1"/>
      <c r="M107" s="1"/>
      <c r="N107" s="1"/>
      <c r="O107" s="1"/>
      <c r="P107" s="1"/>
    </row>
    <row r="108" ht="15.75" customHeight="1">
      <c r="A108" s="40"/>
      <c r="B108" s="41"/>
      <c r="C108" s="41"/>
      <c r="D108" s="41"/>
      <c r="E108" s="1"/>
      <c r="F108" s="1"/>
      <c r="G108" s="1"/>
      <c r="H108" s="1"/>
      <c r="I108" s="1"/>
      <c r="J108" s="1"/>
      <c r="K108" s="1"/>
      <c r="L108" s="1"/>
      <c r="M108" s="1"/>
      <c r="N108" s="1"/>
      <c r="O108" s="1"/>
      <c r="P108" s="1"/>
    </row>
    <row r="109" ht="15.75" customHeight="1">
      <c r="A109" s="40"/>
      <c r="B109" s="41"/>
      <c r="C109" s="41"/>
      <c r="D109" s="41"/>
      <c r="E109" s="1"/>
      <c r="F109" s="1"/>
      <c r="G109" s="1"/>
      <c r="H109" s="1"/>
      <c r="I109" s="1"/>
      <c r="J109" s="1"/>
      <c r="K109" s="1"/>
      <c r="L109" s="1"/>
      <c r="M109" s="1"/>
      <c r="N109" s="1"/>
      <c r="O109" s="1"/>
      <c r="P109" s="1"/>
    </row>
    <row r="110" ht="15.75" customHeight="1">
      <c r="A110" s="40"/>
      <c r="B110" s="41"/>
      <c r="C110" s="41"/>
      <c r="D110" s="41"/>
      <c r="E110" s="1"/>
      <c r="F110" s="1"/>
      <c r="G110" s="1"/>
      <c r="H110" s="1"/>
      <c r="I110" s="1"/>
      <c r="J110" s="1"/>
      <c r="K110" s="1"/>
      <c r="L110" s="1"/>
      <c r="M110" s="1"/>
      <c r="N110" s="1"/>
      <c r="O110" s="1"/>
      <c r="P110" s="1"/>
    </row>
    <row r="111" ht="15.75" customHeight="1">
      <c r="A111" s="40"/>
      <c r="B111" s="41"/>
      <c r="C111" s="41"/>
      <c r="D111" s="41"/>
      <c r="E111" s="1"/>
      <c r="F111" s="1"/>
      <c r="G111" s="1"/>
      <c r="H111" s="1"/>
      <c r="I111" s="1"/>
      <c r="J111" s="1"/>
      <c r="K111" s="1"/>
      <c r="L111" s="1"/>
      <c r="M111" s="1"/>
      <c r="N111" s="1"/>
      <c r="O111" s="1"/>
      <c r="P111" s="1"/>
    </row>
    <row r="112" ht="15.75" customHeight="1">
      <c r="A112" s="40"/>
      <c r="B112" s="41"/>
      <c r="C112" s="41"/>
      <c r="D112" s="41"/>
      <c r="E112" s="1"/>
      <c r="F112" s="1"/>
      <c r="G112" s="1"/>
      <c r="H112" s="1"/>
      <c r="I112" s="1"/>
      <c r="J112" s="1"/>
      <c r="K112" s="1"/>
      <c r="L112" s="1"/>
      <c r="M112" s="1"/>
      <c r="N112" s="1"/>
      <c r="O112" s="1"/>
      <c r="P112" s="1"/>
    </row>
    <row r="113" ht="15.75" customHeight="1">
      <c r="A113" s="40"/>
      <c r="B113" s="41"/>
      <c r="C113" s="41"/>
      <c r="D113" s="41"/>
      <c r="E113" s="1"/>
      <c r="F113" s="1"/>
      <c r="G113" s="1"/>
      <c r="H113" s="1"/>
      <c r="I113" s="1"/>
      <c r="J113" s="1"/>
      <c r="K113" s="1"/>
      <c r="L113" s="1"/>
      <c r="M113" s="1"/>
      <c r="N113" s="1"/>
      <c r="O113" s="1"/>
      <c r="P113" s="1"/>
    </row>
    <row r="114" ht="15.75" customHeight="1">
      <c r="A114" s="40"/>
      <c r="B114" s="41"/>
      <c r="C114" s="41"/>
      <c r="D114" s="41"/>
      <c r="E114" s="1"/>
      <c r="F114" s="1"/>
      <c r="G114" s="1"/>
      <c r="H114" s="1"/>
      <c r="I114" s="1"/>
      <c r="J114" s="1"/>
      <c r="K114" s="1"/>
      <c r="L114" s="1"/>
      <c r="M114" s="1"/>
      <c r="N114" s="1"/>
      <c r="O114" s="1"/>
      <c r="P114" s="1"/>
    </row>
    <row r="115" ht="15.75" customHeight="1">
      <c r="A115" s="40"/>
      <c r="B115" s="41"/>
      <c r="C115" s="41"/>
      <c r="D115" s="41"/>
      <c r="E115" s="1"/>
      <c r="F115" s="1"/>
      <c r="G115" s="1"/>
      <c r="H115" s="1"/>
      <c r="I115" s="1"/>
      <c r="J115" s="1"/>
      <c r="K115" s="1"/>
      <c r="L115" s="1"/>
      <c r="M115" s="1"/>
      <c r="N115" s="1"/>
      <c r="O115" s="1"/>
      <c r="P115" s="1"/>
    </row>
    <row r="116" ht="15.75" customHeight="1">
      <c r="A116" s="40"/>
      <c r="B116" s="41"/>
      <c r="C116" s="41"/>
      <c r="D116" s="41"/>
      <c r="E116" s="1"/>
      <c r="F116" s="1"/>
      <c r="G116" s="1"/>
      <c r="H116" s="1"/>
      <c r="I116" s="1"/>
      <c r="J116" s="1"/>
      <c r="K116" s="1"/>
      <c r="L116" s="1"/>
      <c r="M116" s="1"/>
      <c r="N116" s="1"/>
      <c r="O116" s="1"/>
      <c r="P116" s="1"/>
    </row>
    <row r="117" ht="15.75" customHeight="1">
      <c r="A117" s="40"/>
      <c r="B117" s="41"/>
      <c r="C117" s="41"/>
      <c r="D117" s="41"/>
      <c r="E117" s="1"/>
      <c r="F117" s="1"/>
      <c r="G117" s="1"/>
      <c r="H117" s="1"/>
      <c r="I117" s="1"/>
      <c r="J117" s="1"/>
      <c r="K117" s="1"/>
      <c r="L117" s="1"/>
      <c r="M117" s="1"/>
      <c r="N117" s="1"/>
      <c r="O117" s="1"/>
      <c r="P117" s="1"/>
    </row>
    <row r="118" ht="15.75" customHeight="1">
      <c r="A118" s="40"/>
      <c r="B118" s="41"/>
      <c r="C118" s="41"/>
      <c r="D118" s="41"/>
      <c r="E118" s="1"/>
      <c r="F118" s="1"/>
      <c r="G118" s="1"/>
      <c r="H118" s="1"/>
      <c r="I118" s="1"/>
      <c r="J118" s="1"/>
      <c r="K118" s="1"/>
      <c r="L118" s="1"/>
      <c r="M118" s="1"/>
      <c r="N118" s="1"/>
      <c r="O118" s="1"/>
      <c r="P118" s="1"/>
    </row>
    <row r="119" ht="15.75" customHeight="1">
      <c r="A119" s="40"/>
      <c r="B119" s="41"/>
      <c r="C119" s="41"/>
      <c r="D119" s="41"/>
      <c r="E119" s="1"/>
      <c r="F119" s="1"/>
      <c r="G119" s="1"/>
      <c r="H119" s="1"/>
      <c r="I119" s="1"/>
      <c r="J119" s="1"/>
      <c r="K119" s="1"/>
      <c r="L119" s="1"/>
      <c r="M119" s="1"/>
      <c r="N119" s="1"/>
      <c r="O119" s="1"/>
      <c r="P119" s="1"/>
    </row>
    <row r="120" ht="15.75" customHeight="1">
      <c r="A120" s="40"/>
      <c r="B120" s="41"/>
      <c r="C120" s="41"/>
      <c r="D120" s="41"/>
      <c r="E120" s="1"/>
      <c r="F120" s="1"/>
      <c r="G120" s="1"/>
      <c r="H120" s="1"/>
      <c r="I120" s="1"/>
      <c r="J120" s="1"/>
      <c r="K120" s="1"/>
      <c r="L120" s="1"/>
      <c r="M120" s="1"/>
      <c r="N120" s="1"/>
      <c r="O120" s="1"/>
      <c r="P120" s="1"/>
    </row>
    <row r="121" ht="15.75" customHeight="1">
      <c r="A121" s="40"/>
      <c r="B121" s="41"/>
      <c r="C121" s="41"/>
      <c r="D121" s="41"/>
      <c r="E121" s="1"/>
      <c r="F121" s="1"/>
      <c r="G121" s="1"/>
      <c r="H121" s="1"/>
      <c r="I121" s="1"/>
      <c r="J121" s="1"/>
      <c r="K121" s="1"/>
      <c r="L121" s="1"/>
      <c r="M121" s="1"/>
      <c r="N121" s="1"/>
      <c r="O121" s="1"/>
      <c r="P121" s="1"/>
    </row>
    <row r="122" ht="15.75" customHeight="1">
      <c r="A122" s="40"/>
      <c r="B122" s="41"/>
      <c r="C122" s="41"/>
      <c r="D122" s="41"/>
      <c r="E122" s="1"/>
      <c r="F122" s="1"/>
      <c r="G122" s="1"/>
      <c r="H122" s="1"/>
      <c r="I122" s="1"/>
      <c r="J122" s="1"/>
      <c r="K122" s="1"/>
      <c r="L122" s="1"/>
      <c r="M122" s="1"/>
      <c r="N122" s="1"/>
      <c r="O122" s="1"/>
      <c r="P122" s="1"/>
    </row>
    <row r="123" ht="15.75" customHeight="1">
      <c r="A123" s="40"/>
      <c r="B123" s="41"/>
      <c r="C123" s="41"/>
      <c r="D123" s="41"/>
      <c r="E123" s="1"/>
      <c r="F123" s="1"/>
      <c r="G123" s="1"/>
      <c r="H123" s="1"/>
      <c r="I123" s="1"/>
      <c r="J123" s="1"/>
      <c r="K123" s="1"/>
      <c r="L123" s="1"/>
      <c r="M123" s="1"/>
      <c r="N123" s="1"/>
      <c r="O123" s="1"/>
      <c r="P123" s="1"/>
    </row>
    <row r="124" ht="15.75" customHeight="1">
      <c r="A124" s="40"/>
      <c r="B124" s="41"/>
      <c r="C124" s="41"/>
      <c r="D124" s="41"/>
      <c r="E124" s="1"/>
      <c r="F124" s="1"/>
      <c r="G124" s="1"/>
      <c r="H124" s="1"/>
      <c r="I124" s="1"/>
      <c r="J124" s="1"/>
      <c r="K124" s="1"/>
      <c r="L124" s="1"/>
      <c r="M124" s="1"/>
      <c r="N124" s="1"/>
      <c r="O124" s="1"/>
      <c r="P124" s="1"/>
    </row>
    <row r="125" ht="15.75" customHeight="1">
      <c r="A125" s="40"/>
      <c r="B125" s="41"/>
      <c r="C125" s="41"/>
      <c r="D125" s="41"/>
      <c r="E125" s="1"/>
      <c r="F125" s="1"/>
      <c r="G125" s="1"/>
      <c r="H125" s="1"/>
      <c r="I125" s="1"/>
      <c r="J125" s="1"/>
      <c r="K125" s="1"/>
      <c r="L125" s="1"/>
      <c r="M125" s="1"/>
      <c r="N125" s="1"/>
      <c r="O125" s="1"/>
      <c r="P125" s="1"/>
    </row>
    <row r="126" ht="15.75" customHeight="1">
      <c r="A126" s="40"/>
      <c r="B126" s="41"/>
      <c r="C126" s="41"/>
      <c r="D126" s="41"/>
      <c r="E126" s="1"/>
      <c r="F126" s="1"/>
      <c r="G126" s="1"/>
      <c r="H126" s="1"/>
      <c r="I126" s="1"/>
      <c r="J126" s="1"/>
      <c r="K126" s="1"/>
      <c r="L126" s="1"/>
      <c r="M126" s="1"/>
      <c r="N126" s="1"/>
      <c r="O126" s="1"/>
      <c r="P126" s="1"/>
    </row>
    <row r="127" ht="15.75" customHeight="1">
      <c r="A127" s="40"/>
      <c r="B127" s="41"/>
      <c r="C127" s="41"/>
      <c r="D127" s="41"/>
      <c r="E127" s="1"/>
      <c r="F127" s="1"/>
      <c r="G127" s="1"/>
      <c r="H127" s="1"/>
      <c r="I127" s="1"/>
      <c r="J127" s="1"/>
      <c r="K127" s="1"/>
      <c r="L127" s="1"/>
      <c r="M127" s="1"/>
      <c r="N127" s="1"/>
      <c r="O127" s="1"/>
      <c r="P127" s="1"/>
    </row>
    <row r="128" ht="15.75" customHeight="1">
      <c r="A128" s="40"/>
      <c r="B128" s="41"/>
      <c r="C128" s="41"/>
      <c r="D128" s="41"/>
      <c r="E128" s="1"/>
      <c r="F128" s="1"/>
      <c r="G128" s="1"/>
      <c r="H128" s="1"/>
      <c r="I128" s="1"/>
      <c r="J128" s="1"/>
      <c r="K128" s="1"/>
      <c r="L128" s="1"/>
      <c r="M128" s="1"/>
      <c r="N128" s="1"/>
      <c r="O128" s="1"/>
      <c r="P128" s="1"/>
    </row>
    <row r="129" ht="15.75" customHeight="1">
      <c r="A129" s="40"/>
      <c r="B129" s="41"/>
      <c r="C129" s="41"/>
      <c r="D129" s="41"/>
      <c r="E129" s="1"/>
      <c r="F129" s="1"/>
      <c r="G129" s="1"/>
      <c r="H129" s="1"/>
      <c r="I129" s="1"/>
      <c r="J129" s="1"/>
      <c r="K129" s="1"/>
      <c r="L129" s="1"/>
      <c r="M129" s="1"/>
      <c r="N129" s="1"/>
      <c r="O129" s="1"/>
      <c r="P129" s="1"/>
    </row>
    <row r="130" ht="15.75" customHeight="1">
      <c r="A130" s="40"/>
      <c r="B130" s="41"/>
      <c r="C130" s="41"/>
      <c r="D130" s="41"/>
      <c r="E130" s="1"/>
      <c r="F130" s="1"/>
      <c r="G130" s="1"/>
      <c r="H130" s="1"/>
      <c r="I130" s="1"/>
      <c r="J130" s="1"/>
      <c r="K130" s="1"/>
      <c r="L130" s="1"/>
      <c r="M130" s="1"/>
      <c r="N130" s="1"/>
      <c r="O130" s="1"/>
      <c r="P130" s="1"/>
    </row>
    <row r="131" ht="15.75" customHeight="1">
      <c r="A131" s="40"/>
      <c r="B131" s="41"/>
      <c r="C131" s="41"/>
      <c r="D131" s="41"/>
      <c r="E131" s="1"/>
      <c r="F131" s="1"/>
      <c r="G131" s="1"/>
      <c r="H131" s="1"/>
      <c r="I131" s="1"/>
      <c r="J131" s="1"/>
      <c r="K131" s="1"/>
      <c r="L131" s="1"/>
      <c r="M131" s="1"/>
      <c r="N131" s="1"/>
      <c r="O131" s="1"/>
      <c r="P131" s="1"/>
    </row>
    <row r="132" ht="15.75" customHeight="1">
      <c r="A132" s="40"/>
      <c r="B132" s="41"/>
      <c r="C132" s="41"/>
      <c r="D132" s="41"/>
      <c r="E132" s="1"/>
      <c r="F132" s="1"/>
      <c r="G132" s="1"/>
      <c r="H132" s="1"/>
      <c r="I132" s="1"/>
      <c r="J132" s="1"/>
      <c r="K132" s="1"/>
      <c r="L132" s="1"/>
      <c r="M132" s="1"/>
      <c r="N132" s="1"/>
      <c r="O132" s="1"/>
      <c r="P132" s="1"/>
    </row>
    <row r="133" ht="15.75" customHeight="1">
      <c r="A133" s="40"/>
      <c r="B133" s="41"/>
      <c r="C133" s="41"/>
      <c r="D133" s="41"/>
      <c r="E133" s="1"/>
      <c r="F133" s="1"/>
      <c r="G133" s="1"/>
      <c r="H133" s="1"/>
      <c r="I133" s="1"/>
      <c r="J133" s="1"/>
      <c r="K133" s="1"/>
      <c r="L133" s="1"/>
      <c r="M133" s="1"/>
      <c r="N133" s="1"/>
      <c r="O133" s="1"/>
      <c r="P133" s="1"/>
    </row>
    <row r="134" ht="15.75" customHeight="1">
      <c r="A134" s="40"/>
      <c r="B134" s="41"/>
      <c r="C134" s="41"/>
      <c r="D134" s="41"/>
      <c r="E134" s="1"/>
      <c r="F134" s="1"/>
      <c r="G134" s="1"/>
      <c r="H134" s="1"/>
      <c r="I134" s="1"/>
      <c r="J134" s="1"/>
      <c r="K134" s="1"/>
      <c r="L134" s="1"/>
      <c r="M134" s="1"/>
      <c r="N134" s="1"/>
      <c r="O134" s="1"/>
      <c r="P134" s="1"/>
    </row>
    <row r="135" ht="15.75" customHeight="1">
      <c r="A135" s="40"/>
      <c r="B135" s="41"/>
      <c r="C135" s="41"/>
      <c r="D135" s="41"/>
      <c r="E135" s="1"/>
      <c r="F135" s="1"/>
      <c r="G135" s="1"/>
      <c r="H135" s="1"/>
      <c r="I135" s="1"/>
      <c r="J135" s="1"/>
      <c r="K135" s="1"/>
      <c r="L135" s="1"/>
      <c r="M135" s="1"/>
      <c r="N135" s="1"/>
      <c r="O135" s="1"/>
      <c r="P135" s="1"/>
    </row>
    <row r="136" ht="15.75" customHeight="1">
      <c r="A136" s="40"/>
      <c r="B136" s="41"/>
      <c r="C136" s="41"/>
      <c r="D136" s="41"/>
      <c r="E136" s="1"/>
      <c r="F136" s="1"/>
      <c r="G136" s="1"/>
      <c r="H136" s="1"/>
      <c r="I136" s="1"/>
      <c r="J136" s="1"/>
      <c r="K136" s="1"/>
      <c r="L136" s="1"/>
      <c r="M136" s="1"/>
      <c r="N136" s="1"/>
      <c r="O136" s="1"/>
      <c r="P136" s="1"/>
    </row>
    <row r="137" ht="15.75" customHeight="1">
      <c r="A137" s="40"/>
      <c r="B137" s="41"/>
      <c r="C137" s="41"/>
      <c r="D137" s="41"/>
      <c r="E137" s="1"/>
      <c r="F137" s="1"/>
      <c r="G137" s="1"/>
      <c r="H137" s="1"/>
      <c r="I137" s="1"/>
      <c r="J137" s="1"/>
      <c r="K137" s="1"/>
      <c r="L137" s="1"/>
      <c r="M137" s="1"/>
      <c r="N137" s="1"/>
      <c r="O137" s="1"/>
      <c r="P137" s="1"/>
    </row>
    <row r="138" ht="15.75" customHeight="1">
      <c r="A138" s="40"/>
      <c r="B138" s="41"/>
      <c r="C138" s="41"/>
      <c r="D138" s="41"/>
      <c r="E138" s="1"/>
      <c r="F138" s="1"/>
      <c r="G138" s="1"/>
      <c r="H138" s="1"/>
      <c r="I138" s="1"/>
      <c r="J138" s="1"/>
      <c r="K138" s="1"/>
      <c r="L138" s="1"/>
      <c r="M138" s="1"/>
      <c r="N138" s="1"/>
      <c r="O138" s="1"/>
      <c r="P138" s="1"/>
    </row>
    <row r="139" ht="15.75" customHeight="1">
      <c r="A139" s="40"/>
      <c r="B139" s="41"/>
      <c r="C139" s="41"/>
      <c r="D139" s="41"/>
      <c r="E139" s="1"/>
      <c r="F139" s="1"/>
      <c r="G139" s="1"/>
      <c r="H139" s="1"/>
      <c r="I139" s="1"/>
      <c r="J139" s="1"/>
      <c r="K139" s="1"/>
      <c r="L139" s="1"/>
      <c r="M139" s="1"/>
      <c r="N139" s="1"/>
      <c r="O139" s="1"/>
      <c r="P139" s="1"/>
    </row>
    <row r="140" ht="15.75" customHeight="1">
      <c r="A140" s="40"/>
      <c r="B140" s="41"/>
      <c r="C140" s="41"/>
      <c r="D140" s="41"/>
      <c r="E140" s="1"/>
      <c r="F140" s="1"/>
      <c r="G140" s="1"/>
      <c r="H140" s="1"/>
      <c r="I140" s="1"/>
      <c r="J140" s="1"/>
      <c r="K140" s="1"/>
      <c r="L140" s="1"/>
      <c r="M140" s="1"/>
      <c r="N140" s="1"/>
      <c r="O140" s="1"/>
      <c r="P140" s="1"/>
    </row>
    <row r="141" ht="15.75" customHeight="1">
      <c r="A141" s="40"/>
      <c r="B141" s="41"/>
      <c r="C141" s="41"/>
      <c r="D141" s="41"/>
      <c r="E141" s="1"/>
      <c r="F141" s="1"/>
      <c r="G141" s="1"/>
      <c r="H141" s="1"/>
      <c r="I141" s="1"/>
      <c r="J141" s="1"/>
      <c r="K141" s="1"/>
      <c r="L141" s="1"/>
      <c r="M141" s="1"/>
      <c r="N141" s="1"/>
      <c r="O141" s="1"/>
      <c r="P141" s="1"/>
    </row>
    <row r="142" ht="15.75" customHeight="1">
      <c r="A142" s="40"/>
      <c r="B142" s="41"/>
      <c r="C142" s="41"/>
      <c r="D142" s="41"/>
      <c r="E142" s="1"/>
      <c r="F142" s="1"/>
      <c r="G142" s="1"/>
      <c r="H142" s="1"/>
      <c r="I142" s="1"/>
      <c r="J142" s="1"/>
      <c r="K142" s="1"/>
      <c r="L142" s="1"/>
      <c r="M142" s="1"/>
      <c r="N142" s="1"/>
      <c r="O142" s="1"/>
      <c r="P142" s="1"/>
    </row>
    <row r="143" ht="15.75" customHeight="1">
      <c r="A143" s="40"/>
      <c r="B143" s="41"/>
      <c r="C143" s="41"/>
      <c r="D143" s="41"/>
      <c r="E143" s="1"/>
      <c r="F143" s="1"/>
      <c r="G143" s="1"/>
      <c r="H143" s="1"/>
      <c r="I143" s="1"/>
      <c r="J143" s="1"/>
      <c r="K143" s="1"/>
      <c r="L143" s="1"/>
      <c r="M143" s="1"/>
      <c r="N143" s="1"/>
      <c r="O143" s="1"/>
      <c r="P143" s="1"/>
    </row>
    <row r="144" ht="15.75" customHeight="1">
      <c r="A144" s="40"/>
      <c r="B144" s="41"/>
      <c r="C144" s="41"/>
      <c r="D144" s="41"/>
      <c r="E144" s="1"/>
      <c r="F144" s="1"/>
      <c r="G144" s="1"/>
      <c r="H144" s="1"/>
      <c r="I144" s="1"/>
      <c r="J144" s="1"/>
      <c r="K144" s="1"/>
      <c r="L144" s="1"/>
      <c r="M144" s="1"/>
      <c r="N144" s="1"/>
      <c r="O144" s="1"/>
      <c r="P144" s="1"/>
    </row>
    <row r="145" ht="15.75" customHeight="1">
      <c r="A145" s="40"/>
      <c r="B145" s="41"/>
      <c r="C145" s="41"/>
      <c r="D145" s="41"/>
      <c r="E145" s="1"/>
      <c r="F145" s="1"/>
      <c r="G145" s="1"/>
      <c r="H145" s="1"/>
      <c r="I145" s="1"/>
      <c r="J145" s="1"/>
      <c r="K145" s="1"/>
      <c r="L145" s="1"/>
      <c r="M145" s="1"/>
      <c r="N145" s="1"/>
      <c r="O145" s="1"/>
      <c r="P145" s="1"/>
    </row>
    <row r="146" ht="15.75" customHeight="1">
      <c r="A146" s="40"/>
      <c r="B146" s="41"/>
      <c r="C146" s="41"/>
      <c r="D146" s="41"/>
      <c r="E146" s="1"/>
      <c r="F146" s="1"/>
      <c r="G146" s="1"/>
      <c r="H146" s="1"/>
      <c r="I146" s="1"/>
      <c r="J146" s="1"/>
      <c r="K146" s="1"/>
      <c r="L146" s="1"/>
      <c r="M146" s="1"/>
      <c r="N146" s="1"/>
      <c r="O146" s="1"/>
      <c r="P146" s="1"/>
    </row>
    <row r="147" ht="15.75" customHeight="1">
      <c r="A147" s="40"/>
      <c r="B147" s="41"/>
      <c r="C147" s="41"/>
      <c r="D147" s="41"/>
      <c r="E147" s="1"/>
      <c r="F147" s="1"/>
      <c r="G147" s="1"/>
      <c r="H147" s="1"/>
      <c r="I147" s="1"/>
      <c r="J147" s="1"/>
      <c r="K147" s="1"/>
      <c r="L147" s="1"/>
      <c r="M147" s="1"/>
      <c r="N147" s="1"/>
      <c r="O147" s="1"/>
      <c r="P147" s="1"/>
    </row>
    <row r="148" ht="15.75" customHeight="1">
      <c r="A148" s="40"/>
      <c r="B148" s="41"/>
      <c r="C148" s="41"/>
      <c r="D148" s="41"/>
      <c r="E148" s="1"/>
      <c r="F148" s="1"/>
      <c r="G148" s="1"/>
      <c r="H148" s="1"/>
      <c r="I148" s="1"/>
      <c r="J148" s="1"/>
      <c r="K148" s="1"/>
      <c r="L148" s="1"/>
      <c r="M148" s="1"/>
      <c r="N148" s="1"/>
      <c r="O148" s="1"/>
      <c r="P148" s="1"/>
    </row>
    <row r="149" ht="15.75" customHeight="1">
      <c r="A149" s="40"/>
      <c r="B149" s="41"/>
      <c r="C149" s="41"/>
      <c r="D149" s="41"/>
      <c r="E149" s="1"/>
      <c r="F149" s="1"/>
      <c r="G149" s="1"/>
      <c r="H149" s="1"/>
      <c r="I149" s="1"/>
      <c r="J149" s="1"/>
      <c r="K149" s="1"/>
      <c r="L149" s="1"/>
      <c r="M149" s="1"/>
      <c r="N149" s="1"/>
      <c r="O149" s="1"/>
      <c r="P149" s="1"/>
    </row>
    <row r="150" ht="15.75" customHeight="1">
      <c r="A150" s="40"/>
      <c r="B150" s="41"/>
      <c r="C150" s="41"/>
      <c r="D150" s="41"/>
      <c r="E150" s="1"/>
      <c r="F150" s="1"/>
      <c r="G150" s="1"/>
      <c r="H150" s="1"/>
      <c r="I150" s="1"/>
      <c r="J150" s="1"/>
      <c r="K150" s="1"/>
      <c r="L150" s="1"/>
      <c r="M150" s="1"/>
      <c r="N150" s="1"/>
      <c r="O150" s="1"/>
      <c r="P150" s="1"/>
    </row>
    <row r="151" ht="15.75" customHeight="1">
      <c r="A151" s="40"/>
      <c r="B151" s="41"/>
      <c r="C151" s="41"/>
      <c r="D151" s="41"/>
      <c r="E151" s="1"/>
      <c r="F151" s="1"/>
      <c r="G151" s="1"/>
      <c r="H151" s="1"/>
      <c r="I151" s="1"/>
      <c r="J151" s="1"/>
      <c r="K151" s="1"/>
      <c r="L151" s="1"/>
      <c r="M151" s="1"/>
      <c r="N151" s="1"/>
      <c r="O151" s="1"/>
      <c r="P151" s="1"/>
    </row>
    <row r="152" ht="15.75" customHeight="1">
      <c r="A152" s="40"/>
      <c r="B152" s="41"/>
      <c r="C152" s="41"/>
      <c r="D152" s="41"/>
      <c r="E152" s="1"/>
      <c r="F152" s="1"/>
      <c r="G152" s="1"/>
      <c r="H152" s="1"/>
      <c r="I152" s="1"/>
      <c r="J152" s="1"/>
      <c r="K152" s="1"/>
      <c r="L152" s="1"/>
      <c r="M152" s="1"/>
      <c r="N152" s="1"/>
      <c r="O152" s="1"/>
      <c r="P152" s="1"/>
    </row>
    <row r="153" ht="15.75" customHeight="1">
      <c r="A153" s="40"/>
      <c r="B153" s="41"/>
      <c r="C153" s="41"/>
      <c r="D153" s="41"/>
      <c r="E153" s="1"/>
      <c r="F153" s="1"/>
      <c r="G153" s="1"/>
      <c r="H153" s="1"/>
      <c r="I153" s="1"/>
      <c r="J153" s="1"/>
      <c r="K153" s="1"/>
      <c r="L153" s="1"/>
      <c r="M153" s="1"/>
      <c r="N153" s="1"/>
      <c r="O153" s="1"/>
      <c r="P153" s="1"/>
    </row>
    <row r="154" ht="15.75" customHeight="1">
      <c r="A154" s="40"/>
      <c r="B154" s="41"/>
      <c r="C154" s="41"/>
      <c r="D154" s="41"/>
      <c r="E154" s="1"/>
      <c r="F154" s="1"/>
      <c r="G154" s="1"/>
      <c r="H154" s="1"/>
      <c r="I154" s="1"/>
      <c r="J154" s="1"/>
      <c r="K154" s="1"/>
      <c r="L154" s="1"/>
      <c r="M154" s="1"/>
      <c r="N154" s="1"/>
      <c r="O154" s="1"/>
      <c r="P154" s="1"/>
    </row>
    <row r="155" ht="15.75" customHeight="1">
      <c r="A155" s="40"/>
      <c r="B155" s="41"/>
      <c r="C155" s="41"/>
      <c r="D155" s="41"/>
      <c r="E155" s="1"/>
      <c r="F155" s="1"/>
      <c r="G155" s="1"/>
      <c r="H155" s="1"/>
      <c r="I155" s="1"/>
      <c r="J155" s="1"/>
      <c r="K155" s="1"/>
      <c r="L155" s="1"/>
      <c r="M155" s="1"/>
      <c r="N155" s="1"/>
      <c r="O155" s="1"/>
      <c r="P155" s="1"/>
    </row>
    <row r="156" ht="15.75" customHeight="1">
      <c r="A156" s="40"/>
      <c r="B156" s="41"/>
      <c r="C156" s="41"/>
      <c r="D156" s="41"/>
      <c r="E156" s="1"/>
      <c r="F156" s="1"/>
      <c r="G156" s="1"/>
      <c r="H156" s="1"/>
      <c r="I156" s="1"/>
      <c r="J156" s="1"/>
      <c r="K156" s="1"/>
      <c r="L156" s="1"/>
      <c r="M156" s="1"/>
      <c r="N156" s="1"/>
      <c r="O156" s="1"/>
      <c r="P156" s="1"/>
    </row>
    <row r="157" ht="15.75" customHeight="1">
      <c r="A157" s="40"/>
      <c r="B157" s="41"/>
      <c r="C157" s="41"/>
      <c r="D157" s="41"/>
      <c r="E157" s="1"/>
      <c r="F157" s="1"/>
      <c r="G157" s="1"/>
      <c r="H157" s="1"/>
      <c r="I157" s="1"/>
      <c r="J157" s="1"/>
      <c r="K157" s="1"/>
      <c r="L157" s="1"/>
      <c r="M157" s="1"/>
      <c r="N157" s="1"/>
      <c r="O157" s="1"/>
      <c r="P157" s="1"/>
    </row>
    <row r="158" ht="15.75" customHeight="1">
      <c r="A158" s="40"/>
      <c r="B158" s="41"/>
      <c r="C158" s="41"/>
      <c r="D158" s="41"/>
      <c r="E158" s="1"/>
      <c r="F158" s="1"/>
      <c r="G158" s="1"/>
      <c r="H158" s="1"/>
      <c r="I158" s="1"/>
      <c r="J158" s="1"/>
      <c r="K158" s="1"/>
      <c r="L158" s="1"/>
      <c r="M158" s="1"/>
      <c r="N158" s="1"/>
      <c r="O158" s="1"/>
      <c r="P158" s="1"/>
    </row>
    <row r="159" ht="15.75" customHeight="1">
      <c r="A159" s="40"/>
      <c r="B159" s="41"/>
      <c r="C159" s="41"/>
      <c r="D159" s="41"/>
      <c r="E159" s="1"/>
      <c r="F159" s="1"/>
      <c r="G159" s="1"/>
      <c r="H159" s="1"/>
      <c r="I159" s="1"/>
      <c r="J159" s="1"/>
      <c r="K159" s="1"/>
      <c r="L159" s="1"/>
      <c r="M159" s="1"/>
      <c r="N159" s="1"/>
      <c r="O159" s="1"/>
      <c r="P159" s="1"/>
    </row>
    <row r="160" ht="15.75" customHeight="1">
      <c r="A160" s="40"/>
      <c r="B160" s="41"/>
      <c r="C160" s="41"/>
      <c r="D160" s="41"/>
      <c r="E160" s="1"/>
      <c r="F160" s="1"/>
      <c r="G160" s="1"/>
      <c r="H160" s="1"/>
      <c r="I160" s="1"/>
      <c r="J160" s="1"/>
      <c r="K160" s="1"/>
      <c r="L160" s="1"/>
      <c r="M160" s="1"/>
      <c r="N160" s="1"/>
      <c r="O160" s="1"/>
      <c r="P160" s="1"/>
    </row>
    <row r="161" ht="15.75" customHeight="1">
      <c r="A161" s="40"/>
      <c r="B161" s="41"/>
      <c r="C161" s="41"/>
      <c r="D161" s="41"/>
      <c r="E161" s="1"/>
      <c r="F161" s="1"/>
      <c r="G161" s="1"/>
      <c r="H161" s="1"/>
      <c r="I161" s="1"/>
      <c r="J161" s="1"/>
      <c r="K161" s="1"/>
      <c r="L161" s="1"/>
      <c r="M161" s="1"/>
      <c r="N161" s="1"/>
      <c r="O161" s="1"/>
      <c r="P161" s="1"/>
    </row>
    <row r="162" ht="15.75" customHeight="1">
      <c r="A162" s="40"/>
      <c r="B162" s="41"/>
      <c r="C162" s="41"/>
      <c r="D162" s="41"/>
      <c r="E162" s="1"/>
      <c r="F162" s="1"/>
      <c r="G162" s="1"/>
      <c r="H162" s="1"/>
      <c r="I162" s="1"/>
      <c r="J162" s="1"/>
      <c r="K162" s="1"/>
      <c r="L162" s="1"/>
      <c r="M162" s="1"/>
      <c r="N162" s="1"/>
      <c r="O162" s="1"/>
      <c r="P162" s="1"/>
    </row>
    <row r="163" ht="15.75" customHeight="1">
      <c r="A163" s="40"/>
      <c r="B163" s="41"/>
      <c r="C163" s="41"/>
      <c r="D163" s="41"/>
      <c r="E163" s="1"/>
      <c r="F163" s="1"/>
      <c r="G163" s="1"/>
      <c r="H163" s="1"/>
      <c r="I163" s="1"/>
      <c r="J163" s="1"/>
      <c r="K163" s="1"/>
      <c r="L163" s="1"/>
      <c r="M163" s="1"/>
      <c r="N163" s="1"/>
      <c r="O163" s="1"/>
      <c r="P163" s="1"/>
    </row>
    <row r="164" ht="15.75" customHeight="1">
      <c r="A164" s="40"/>
      <c r="B164" s="41"/>
      <c r="C164" s="41"/>
      <c r="D164" s="41"/>
      <c r="E164" s="1"/>
      <c r="F164" s="1"/>
      <c r="G164" s="1"/>
      <c r="H164" s="1"/>
      <c r="I164" s="1"/>
      <c r="J164" s="1"/>
      <c r="K164" s="1"/>
      <c r="L164" s="1"/>
      <c r="M164" s="1"/>
      <c r="N164" s="1"/>
      <c r="O164" s="1"/>
      <c r="P164" s="1"/>
    </row>
    <row r="165" ht="15.75" customHeight="1">
      <c r="A165" s="40"/>
      <c r="B165" s="41"/>
      <c r="C165" s="41"/>
      <c r="D165" s="41"/>
      <c r="E165" s="1"/>
      <c r="F165" s="1"/>
      <c r="G165" s="1"/>
      <c r="H165" s="1"/>
      <c r="I165" s="1"/>
      <c r="J165" s="1"/>
      <c r="K165" s="1"/>
      <c r="L165" s="1"/>
      <c r="M165" s="1"/>
      <c r="N165" s="1"/>
      <c r="O165" s="1"/>
      <c r="P165" s="1"/>
    </row>
    <row r="166" ht="15.75" customHeight="1">
      <c r="A166" s="40"/>
      <c r="B166" s="41"/>
      <c r="C166" s="41"/>
      <c r="D166" s="41"/>
      <c r="E166" s="1"/>
      <c r="F166" s="1"/>
      <c r="G166" s="1"/>
      <c r="H166" s="1"/>
      <c r="I166" s="1"/>
      <c r="J166" s="1"/>
      <c r="K166" s="1"/>
      <c r="L166" s="1"/>
      <c r="M166" s="1"/>
      <c r="N166" s="1"/>
      <c r="O166" s="1"/>
      <c r="P166" s="1"/>
    </row>
    <row r="167" ht="15.75" customHeight="1">
      <c r="A167" s="40"/>
      <c r="B167" s="41"/>
      <c r="C167" s="41"/>
      <c r="D167" s="41"/>
      <c r="E167" s="1"/>
      <c r="F167" s="1"/>
      <c r="G167" s="1"/>
      <c r="H167" s="1"/>
      <c r="I167" s="1"/>
      <c r="J167" s="1"/>
      <c r="K167" s="1"/>
      <c r="L167" s="1"/>
      <c r="M167" s="1"/>
      <c r="N167" s="1"/>
      <c r="O167" s="1"/>
      <c r="P167" s="1"/>
    </row>
    <row r="168" ht="15.75" customHeight="1">
      <c r="A168" s="40"/>
      <c r="B168" s="41"/>
      <c r="C168" s="41"/>
      <c r="D168" s="41"/>
      <c r="E168" s="1"/>
      <c r="F168" s="1"/>
      <c r="G168" s="1"/>
      <c r="H168" s="1"/>
      <c r="I168" s="1"/>
      <c r="J168" s="1"/>
      <c r="K168" s="1"/>
      <c r="L168" s="1"/>
      <c r="M168" s="1"/>
      <c r="N168" s="1"/>
      <c r="O168" s="1"/>
      <c r="P168" s="1"/>
    </row>
    <row r="169" ht="15.75" customHeight="1">
      <c r="A169" s="40"/>
      <c r="B169" s="41"/>
      <c r="C169" s="41"/>
      <c r="D169" s="41"/>
      <c r="E169" s="1"/>
      <c r="F169" s="1"/>
      <c r="G169" s="1"/>
      <c r="H169" s="1"/>
      <c r="I169" s="1"/>
      <c r="J169" s="1"/>
      <c r="K169" s="1"/>
      <c r="L169" s="1"/>
      <c r="M169" s="1"/>
      <c r="N169" s="1"/>
      <c r="O169" s="1"/>
      <c r="P169" s="1"/>
    </row>
    <row r="170" ht="15.75" customHeight="1">
      <c r="A170" s="40"/>
      <c r="B170" s="41"/>
      <c r="C170" s="41"/>
      <c r="D170" s="41"/>
      <c r="E170" s="1"/>
      <c r="F170" s="1"/>
      <c r="G170" s="1"/>
      <c r="H170" s="1"/>
      <c r="I170" s="1"/>
      <c r="J170" s="1"/>
      <c r="K170" s="1"/>
      <c r="L170" s="1"/>
      <c r="M170" s="1"/>
      <c r="N170" s="1"/>
      <c r="O170" s="1"/>
      <c r="P170" s="1"/>
    </row>
    <row r="171" ht="15.75" customHeight="1">
      <c r="A171" s="40"/>
      <c r="B171" s="41"/>
      <c r="C171" s="41"/>
      <c r="D171" s="41"/>
      <c r="E171" s="1"/>
      <c r="F171" s="1"/>
      <c r="G171" s="1"/>
      <c r="H171" s="1"/>
      <c r="I171" s="1"/>
      <c r="J171" s="1"/>
      <c r="K171" s="1"/>
      <c r="L171" s="1"/>
      <c r="M171" s="1"/>
      <c r="N171" s="1"/>
      <c r="O171" s="1"/>
      <c r="P171" s="1"/>
    </row>
    <row r="172" ht="15.75" customHeight="1">
      <c r="A172" s="40"/>
      <c r="B172" s="41"/>
      <c r="C172" s="41"/>
      <c r="D172" s="41"/>
      <c r="E172" s="1"/>
      <c r="F172" s="1"/>
      <c r="G172" s="1"/>
      <c r="H172" s="1"/>
      <c r="I172" s="1"/>
      <c r="J172" s="1"/>
      <c r="K172" s="1"/>
      <c r="L172" s="1"/>
      <c r="M172" s="1"/>
      <c r="N172" s="1"/>
      <c r="O172" s="1"/>
      <c r="P172" s="1"/>
    </row>
    <row r="173" ht="15.75" customHeight="1">
      <c r="A173" s="40"/>
      <c r="B173" s="41"/>
      <c r="C173" s="41"/>
      <c r="D173" s="41"/>
      <c r="E173" s="1"/>
      <c r="F173" s="1"/>
      <c r="G173" s="1"/>
      <c r="H173" s="1"/>
      <c r="I173" s="1"/>
      <c r="J173" s="1"/>
      <c r="K173" s="1"/>
      <c r="L173" s="1"/>
      <c r="M173" s="1"/>
      <c r="N173" s="1"/>
      <c r="O173" s="1"/>
      <c r="P173" s="1"/>
    </row>
    <row r="174" ht="15.75" customHeight="1">
      <c r="A174" s="40"/>
      <c r="B174" s="41"/>
      <c r="C174" s="41"/>
      <c r="D174" s="41"/>
      <c r="E174" s="1"/>
      <c r="F174" s="1"/>
      <c r="G174" s="1"/>
      <c r="H174" s="1"/>
      <c r="I174" s="1"/>
      <c r="J174" s="1"/>
      <c r="K174" s="1"/>
      <c r="L174" s="1"/>
      <c r="M174" s="1"/>
      <c r="N174" s="1"/>
      <c r="O174" s="1"/>
      <c r="P174" s="1"/>
    </row>
    <row r="175" ht="15.75" customHeight="1">
      <c r="A175" s="40"/>
      <c r="B175" s="41"/>
      <c r="C175" s="41"/>
      <c r="D175" s="41"/>
      <c r="E175" s="1"/>
      <c r="F175" s="1"/>
      <c r="G175" s="1"/>
      <c r="H175" s="1"/>
      <c r="I175" s="1"/>
      <c r="J175" s="1"/>
      <c r="K175" s="1"/>
      <c r="L175" s="1"/>
      <c r="M175" s="1"/>
      <c r="N175" s="1"/>
      <c r="O175" s="1"/>
      <c r="P175" s="1"/>
    </row>
    <row r="176" ht="15.75" customHeight="1">
      <c r="A176" s="40"/>
      <c r="B176" s="41"/>
      <c r="C176" s="41"/>
      <c r="D176" s="41"/>
      <c r="E176" s="1"/>
      <c r="F176" s="1"/>
      <c r="G176" s="1"/>
      <c r="H176" s="1"/>
      <c r="I176" s="1"/>
      <c r="J176" s="1"/>
      <c r="K176" s="1"/>
      <c r="L176" s="1"/>
      <c r="M176" s="1"/>
      <c r="N176" s="1"/>
      <c r="O176" s="1"/>
      <c r="P176" s="1"/>
    </row>
    <row r="177" ht="15.75" customHeight="1">
      <c r="A177" s="40"/>
      <c r="B177" s="41"/>
      <c r="C177" s="41"/>
      <c r="D177" s="41"/>
      <c r="E177" s="1"/>
      <c r="F177" s="1"/>
      <c r="G177" s="1"/>
      <c r="H177" s="1"/>
      <c r="I177" s="1"/>
      <c r="J177" s="1"/>
      <c r="K177" s="1"/>
      <c r="L177" s="1"/>
      <c r="M177" s="1"/>
      <c r="N177" s="1"/>
      <c r="O177" s="1"/>
      <c r="P177" s="1"/>
    </row>
    <row r="178" ht="15.75" customHeight="1">
      <c r="A178" s="40"/>
      <c r="B178" s="41"/>
      <c r="C178" s="41"/>
      <c r="D178" s="41"/>
      <c r="E178" s="1"/>
      <c r="F178" s="1"/>
      <c r="G178" s="1"/>
      <c r="H178" s="1"/>
      <c r="I178" s="1"/>
      <c r="J178" s="1"/>
      <c r="K178" s="1"/>
      <c r="L178" s="1"/>
      <c r="M178" s="1"/>
      <c r="N178" s="1"/>
      <c r="O178" s="1"/>
      <c r="P178" s="1"/>
    </row>
    <row r="179" ht="15.75" customHeight="1">
      <c r="A179" s="40"/>
      <c r="B179" s="41"/>
      <c r="C179" s="41"/>
      <c r="D179" s="41"/>
      <c r="E179" s="1"/>
      <c r="F179" s="1"/>
      <c r="G179" s="1"/>
      <c r="H179" s="1"/>
      <c r="I179" s="1"/>
      <c r="J179" s="1"/>
      <c r="K179" s="1"/>
      <c r="L179" s="1"/>
      <c r="M179" s="1"/>
      <c r="N179" s="1"/>
      <c r="O179" s="1"/>
      <c r="P179" s="1"/>
    </row>
    <row r="180" ht="15.75" customHeight="1">
      <c r="A180" s="40"/>
      <c r="B180" s="41"/>
      <c r="C180" s="41"/>
      <c r="D180" s="41"/>
      <c r="E180" s="1"/>
      <c r="F180" s="1"/>
      <c r="G180" s="1"/>
      <c r="H180" s="1"/>
      <c r="I180" s="1"/>
      <c r="J180" s="1"/>
      <c r="K180" s="1"/>
      <c r="L180" s="1"/>
      <c r="M180" s="1"/>
      <c r="N180" s="1"/>
      <c r="O180" s="1"/>
      <c r="P180" s="1"/>
    </row>
    <row r="181" ht="15.75" customHeight="1">
      <c r="A181" s="40"/>
      <c r="B181" s="41"/>
      <c r="C181" s="41"/>
      <c r="D181" s="41"/>
      <c r="E181" s="1"/>
      <c r="F181" s="1"/>
      <c r="G181" s="1"/>
      <c r="H181" s="1"/>
      <c r="I181" s="1"/>
      <c r="J181" s="1"/>
      <c r="K181" s="1"/>
      <c r="L181" s="1"/>
      <c r="M181" s="1"/>
      <c r="N181" s="1"/>
      <c r="O181" s="1"/>
      <c r="P181" s="1"/>
    </row>
    <row r="182" ht="15.75" customHeight="1">
      <c r="A182" s="40"/>
      <c r="B182" s="41"/>
      <c r="C182" s="41"/>
      <c r="D182" s="41"/>
      <c r="E182" s="1"/>
      <c r="F182" s="1"/>
      <c r="G182" s="1"/>
      <c r="H182" s="1"/>
      <c r="I182" s="1"/>
      <c r="J182" s="1"/>
      <c r="K182" s="1"/>
      <c r="L182" s="1"/>
      <c r="M182" s="1"/>
      <c r="N182" s="1"/>
      <c r="O182" s="1"/>
      <c r="P182" s="1"/>
    </row>
    <row r="183" ht="15.75" customHeight="1">
      <c r="A183" s="40"/>
      <c r="B183" s="41"/>
      <c r="C183" s="41"/>
      <c r="D183" s="41"/>
      <c r="E183" s="1"/>
      <c r="F183" s="1"/>
      <c r="G183" s="1"/>
      <c r="H183" s="1"/>
      <c r="I183" s="1"/>
      <c r="J183" s="1"/>
      <c r="K183" s="1"/>
      <c r="L183" s="1"/>
      <c r="M183" s="1"/>
      <c r="N183" s="1"/>
      <c r="O183" s="1"/>
      <c r="P183" s="1"/>
    </row>
    <row r="184" ht="15.75" customHeight="1">
      <c r="A184" s="40"/>
      <c r="B184" s="41"/>
      <c r="C184" s="41"/>
      <c r="D184" s="41"/>
      <c r="E184" s="1"/>
      <c r="F184" s="1"/>
      <c r="G184" s="1"/>
      <c r="H184" s="1"/>
      <c r="I184" s="1"/>
      <c r="J184" s="1"/>
      <c r="K184" s="1"/>
      <c r="L184" s="1"/>
      <c r="M184" s="1"/>
      <c r="N184" s="1"/>
      <c r="O184" s="1"/>
      <c r="P184" s="1"/>
    </row>
    <row r="185" ht="15.75" customHeight="1">
      <c r="A185" s="40"/>
      <c r="B185" s="41"/>
      <c r="C185" s="41"/>
      <c r="D185" s="41"/>
      <c r="E185" s="1"/>
      <c r="F185" s="1"/>
      <c r="G185" s="1"/>
      <c r="H185" s="1"/>
      <c r="I185" s="1"/>
      <c r="J185" s="1"/>
      <c r="K185" s="1"/>
      <c r="L185" s="1"/>
      <c r="M185" s="1"/>
      <c r="N185" s="1"/>
      <c r="O185" s="1"/>
      <c r="P185" s="1"/>
    </row>
    <row r="186" ht="15.75" customHeight="1">
      <c r="A186" s="40"/>
      <c r="B186" s="41"/>
      <c r="C186" s="41"/>
      <c r="D186" s="41"/>
      <c r="E186" s="1"/>
      <c r="F186" s="1"/>
      <c r="G186" s="1"/>
      <c r="H186" s="1"/>
      <c r="I186" s="1"/>
      <c r="J186" s="1"/>
      <c r="K186" s="1"/>
      <c r="L186" s="1"/>
      <c r="M186" s="1"/>
      <c r="N186" s="1"/>
      <c r="O186" s="1"/>
      <c r="P186" s="1"/>
    </row>
    <row r="187" ht="15.75" customHeight="1">
      <c r="A187" s="40"/>
      <c r="B187" s="41"/>
      <c r="C187" s="41"/>
      <c r="D187" s="41"/>
      <c r="E187" s="1"/>
      <c r="F187" s="1"/>
      <c r="G187" s="1"/>
      <c r="H187" s="1"/>
      <c r="I187" s="1"/>
      <c r="J187" s="1"/>
      <c r="K187" s="1"/>
      <c r="L187" s="1"/>
      <c r="M187" s="1"/>
      <c r="N187" s="1"/>
      <c r="O187" s="1"/>
      <c r="P187" s="1"/>
    </row>
    <row r="188" ht="15.75" customHeight="1">
      <c r="A188" s="40"/>
      <c r="B188" s="41"/>
      <c r="C188" s="41"/>
      <c r="D188" s="41"/>
      <c r="E188" s="1"/>
      <c r="F188" s="1"/>
      <c r="G188" s="1"/>
      <c r="H188" s="1"/>
      <c r="I188" s="1"/>
      <c r="J188" s="1"/>
      <c r="K188" s="1"/>
      <c r="L188" s="1"/>
      <c r="M188" s="1"/>
      <c r="N188" s="1"/>
      <c r="O188" s="1"/>
      <c r="P188" s="1"/>
    </row>
    <row r="189" ht="15.75" customHeight="1">
      <c r="A189" s="40"/>
      <c r="B189" s="41"/>
      <c r="C189" s="41"/>
      <c r="D189" s="41"/>
      <c r="E189" s="1"/>
      <c r="F189" s="1"/>
      <c r="G189" s="1"/>
      <c r="H189" s="1"/>
      <c r="I189" s="1"/>
      <c r="J189" s="1"/>
      <c r="K189" s="1"/>
      <c r="L189" s="1"/>
      <c r="M189" s="1"/>
      <c r="N189" s="1"/>
      <c r="O189" s="1"/>
      <c r="P189" s="1"/>
    </row>
    <row r="190" ht="15.75" customHeight="1">
      <c r="A190" s="40"/>
      <c r="B190" s="41"/>
      <c r="C190" s="41"/>
      <c r="D190" s="41"/>
      <c r="E190" s="1"/>
      <c r="F190" s="1"/>
      <c r="G190" s="1"/>
      <c r="H190" s="1"/>
      <c r="I190" s="1"/>
      <c r="J190" s="1"/>
      <c r="K190" s="1"/>
      <c r="L190" s="1"/>
      <c r="M190" s="1"/>
      <c r="N190" s="1"/>
      <c r="O190" s="1"/>
      <c r="P190" s="1"/>
    </row>
    <row r="191" ht="15.75" customHeight="1">
      <c r="A191" s="40"/>
      <c r="B191" s="41"/>
      <c r="C191" s="41"/>
      <c r="D191" s="41"/>
      <c r="E191" s="1"/>
      <c r="F191" s="1"/>
      <c r="G191" s="1"/>
      <c r="H191" s="1"/>
      <c r="I191" s="1"/>
      <c r="J191" s="1"/>
      <c r="K191" s="1"/>
      <c r="L191" s="1"/>
      <c r="M191" s="1"/>
      <c r="N191" s="1"/>
      <c r="O191" s="1"/>
      <c r="P191" s="1"/>
    </row>
    <row r="192" ht="15.75" customHeight="1">
      <c r="A192" s="40"/>
      <c r="B192" s="41"/>
      <c r="C192" s="41"/>
      <c r="D192" s="41"/>
      <c r="E192" s="1"/>
      <c r="F192" s="1"/>
      <c r="G192" s="1"/>
      <c r="H192" s="1"/>
      <c r="I192" s="1"/>
      <c r="J192" s="1"/>
      <c r="K192" s="1"/>
      <c r="L192" s="1"/>
      <c r="M192" s="1"/>
      <c r="N192" s="1"/>
      <c r="O192" s="1"/>
      <c r="P192" s="1"/>
    </row>
    <row r="193" ht="15.75" customHeight="1">
      <c r="A193" s="40"/>
      <c r="B193" s="41"/>
      <c r="C193" s="41"/>
      <c r="D193" s="41"/>
      <c r="E193" s="1"/>
      <c r="F193" s="1"/>
      <c r="G193" s="1"/>
      <c r="H193" s="1"/>
      <c r="I193" s="1"/>
      <c r="J193" s="1"/>
      <c r="K193" s="1"/>
      <c r="L193" s="1"/>
      <c r="M193" s="1"/>
      <c r="N193" s="1"/>
      <c r="O193" s="1"/>
      <c r="P193" s="1"/>
    </row>
    <row r="194" ht="15.75" customHeight="1">
      <c r="A194" s="40"/>
      <c r="B194" s="41"/>
      <c r="C194" s="41"/>
      <c r="D194" s="41"/>
      <c r="E194" s="1"/>
      <c r="F194" s="1"/>
      <c r="G194" s="1"/>
      <c r="H194" s="1"/>
      <c r="I194" s="1"/>
      <c r="J194" s="1"/>
      <c r="K194" s="1"/>
      <c r="L194" s="1"/>
      <c r="M194" s="1"/>
      <c r="N194" s="1"/>
      <c r="O194" s="1"/>
      <c r="P194" s="1"/>
    </row>
    <row r="195" ht="15.75" customHeight="1">
      <c r="A195" s="40"/>
      <c r="B195" s="41"/>
      <c r="C195" s="41"/>
      <c r="D195" s="41"/>
      <c r="E195" s="1"/>
      <c r="F195" s="1"/>
      <c r="G195" s="1"/>
      <c r="H195" s="1"/>
      <c r="I195" s="1"/>
      <c r="J195" s="1"/>
      <c r="K195" s="1"/>
      <c r="L195" s="1"/>
      <c r="M195" s="1"/>
      <c r="N195" s="1"/>
      <c r="O195" s="1"/>
      <c r="P195" s="1"/>
    </row>
    <row r="196" ht="15.75" customHeight="1">
      <c r="A196" s="40"/>
      <c r="B196" s="41"/>
      <c r="C196" s="41"/>
      <c r="D196" s="41"/>
      <c r="E196" s="1"/>
      <c r="F196" s="1"/>
      <c r="G196" s="1"/>
      <c r="H196" s="1"/>
      <c r="I196" s="1"/>
      <c r="J196" s="1"/>
      <c r="K196" s="1"/>
      <c r="L196" s="1"/>
      <c r="M196" s="1"/>
      <c r="N196" s="1"/>
      <c r="O196" s="1"/>
      <c r="P196" s="1"/>
    </row>
    <row r="197" ht="15.75" customHeight="1">
      <c r="A197" s="40"/>
      <c r="B197" s="41"/>
      <c r="C197" s="41"/>
      <c r="D197" s="41"/>
      <c r="E197" s="1"/>
      <c r="F197" s="1"/>
      <c r="G197" s="1"/>
      <c r="H197" s="1"/>
      <c r="I197" s="1"/>
      <c r="J197" s="1"/>
      <c r="K197" s="1"/>
      <c r="L197" s="1"/>
      <c r="M197" s="1"/>
      <c r="N197" s="1"/>
      <c r="O197" s="1"/>
      <c r="P197" s="1"/>
    </row>
    <row r="198" ht="15.75" customHeight="1">
      <c r="A198" s="40"/>
      <c r="B198" s="41"/>
      <c r="C198" s="41"/>
      <c r="D198" s="41"/>
      <c r="E198" s="1"/>
      <c r="F198" s="1"/>
      <c r="G198" s="1"/>
      <c r="H198" s="1"/>
      <c r="I198" s="1"/>
      <c r="J198" s="1"/>
      <c r="K198" s="1"/>
      <c r="L198" s="1"/>
      <c r="M198" s="1"/>
      <c r="N198" s="1"/>
      <c r="O198" s="1"/>
      <c r="P198" s="1"/>
    </row>
    <row r="199" ht="15.75" customHeight="1">
      <c r="A199" s="40"/>
      <c r="B199" s="41"/>
      <c r="C199" s="41"/>
      <c r="D199" s="41"/>
      <c r="E199" s="1"/>
      <c r="F199" s="1"/>
      <c r="G199" s="1"/>
      <c r="H199" s="1"/>
      <c r="I199" s="1"/>
      <c r="J199" s="1"/>
      <c r="K199" s="1"/>
      <c r="L199" s="1"/>
      <c r="M199" s="1"/>
      <c r="N199" s="1"/>
      <c r="O199" s="1"/>
      <c r="P199" s="1"/>
    </row>
    <row r="200" ht="15.75" customHeight="1">
      <c r="A200" s="40"/>
      <c r="B200" s="41"/>
      <c r="C200" s="41"/>
      <c r="D200" s="41"/>
      <c r="E200" s="1"/>
      <c r="F200" s="1"/>
      <c r="G200" s="1"/>
      <c r="H200" s="1"/>
      <c r="I200" s="1"/>
      <c r="J200" s="1"/>
      <c r="K200" s="1"/>
      <c r="L200" s="1"/>
      <c r="M200" s="1"/>
      <c r="N200" s="1"/>
      <c r="O200" s="1"/>
      <c r="P200" s="1"/>
    </row>
    <row r="201" ht="15.75" customHeight="1">
      <c r="A201" s="40"/>
      <c r="B201" s="41"/>
      <c r="C201" s="41"/>
      <c r="D201" s="41"/>
      <c r="E201" s="1"/>
      <c r="F201" s="1"/>
      <c r="G201" s="1"/>
      <c r="H201" s="1"/>
      <c r="I201" s="1"/>
      <c r="J201" s="1"/>
      <c r="K201" s="1"/>
      <c r="L201" s="1"/>
      <c r="M201" s="1"/>
      <c r="N201" s="1"/>
      <c r="O201" s="1"/>
      <c r="P201" s="1"/>
    </row>
    <row r="202" ht="15.75" customHeight="1">
      <c r="A202" s="40"/>
      <c r="B202" s="41"/>
      <c r="C202" s="41"/>
      <c r="D202" s="41"/>
      <c r="E202" s="1"/>
      <c r="F202" s="1"/>
      <c r="G202" s="1"/>
      <c r="H202" s="1"/>
      <c r="I202" s="1"/>
      <c r="J202" s="1"/>
      <c r="K202" s="1"/>
      <c r="L202" s="1"/>
      <c r="M202" s="1"/>
      <c r="N202" s="1"/>
      <c r="O202" s="1"/>
      <c r="P202" s="1"/>
    </row>
    <row r="203" ht="15.75" customHeight="1">
      <c r="A203" s="40"/>
      <c r="B203" s="41"/>
      <c r="C203" s="41"/>
      <c r="D203" s="41"/>
      <c r="E203" s="1"/>
      <c r="F203" s="1"/>
      <c r="G203" s="1"/>
      <c r="H203" s="1"/>
      <c r="I203" s="1"/>
      <c r="J203" s="1"/>
      <c r="K203" s="1"/>
      <c r="L203" s="1"/>
      <c r="M203" s="1"/>
      <c r="N203" s="1"/>
      <c r="O203" s="1"/>
      <c r="P203" s="1"/>
    </row>
    <row r="204" ht="15.75" customHeight="1">
      <c r="A204" s="40"/>
      <c r="B204" s="41"/>
      <c r="C204" s="41"/>
      <c r="D204" s="41"/>
      <c r="E204" s="1"/>
      <c r="F204" s="1"/>
      <c r="G204" s="1"/>
      <c r="H204" s="1"/>
      <c r="I204" s="1"/>
      <c r="J204" s="1"/>
      <c r="K204" s="1"/>
      <c r="L204" s="1"/>
      <c r="M204" s="1"/>
      <c r="N204" s="1"/>
      <c r="O204" s="1"/>
      <c r="P204" s="1"/>
    </row>
    <row r="205" ht="15.75" customHeight="1">
      <c r="A205" s="40"/>
      <c r="B205" s="41"/>
      <c r="C205" s="41"/>
      <c r="D205" s="41"/>
      <c r="E205" s="1"/>
      <c r="F205" s="1"/>
      <c r="G205" s="1"/>
      <c r="H205" s="1"/>
      <c r="I205" s="1"/>
      <c r="J205" s="1"/>
      <c r="K205" s="1"/>
      <c r="L205" s="1"/>
      <c r="M205" s="1"/>
      <c r="N205" s="1"/>
      <c r="O205" s="1"/>
      <c r="P205" s="1"/>
    </row>
    <row r="206" ht="15.75" customHeight="1">
      <c r="A206" s="40"/>
      <c r="B206" s="41"/>
      <c r="C206" s="41"/>
      <c r="D206" s="41"/>
      <c r="E206" s="1"/>
      <c r="F206" s="1"/>
      <c r="G206" s="1"/>
      <c r="H206" s="1"/>
      <c r="I206" s="1"/>
      <c r="J206" s="1"/>
      <c r="K206" s="1"/>
      <c r="L206" s="1"/>
      <c r="M206" s="1"/>
      <c r="N206" s="1"/>
      <c r="O206" s="1"/>
      <c r="P206" s="1"/>
    </row>
    <row r="207" ht="15.75" customHeight="1">
      <c r="A207" s="40"/>
      <c r="B207" s="41"/>
      <c r="C207" s="41"/>
      <c r="D207" s="41"/>
      <c r="E207" s="1"/>
      <c r="F207" s="1"/>
      <c r="G207" s="1"/>
      <c r="H207" s="1"/>
      <c r="I207" s="1"/>
      <c r="J207" s="1"/>
      <c r="K207" s="1"/>
      <c r="L207" s="1"/>
      <c r="M207" s="1"/>
      <c r="N207" s="1"/>
      <c r="O207" s="1"/>
      <c r="P207" s="1"/>
    </row>
    <row r="208" ht="15.75" customHeight="1">
      <c r="A208" s="40"/>
      <c r="B208" s="41"/>
      <c r="C208" s="41"/>
      <c r="D208" s="41"/>
      <c r="E208" s="1"/>
      <c r="F208" s="1"/>
      <c r="G208" s="1"/>
      <c r="H208" s="1"/>
      <c r="I208" s="1"/>
      <c r="J208" s="1"/>
      <c r="K208" s="1"/>
      <c r="L208" s="1"/>
      <c r="M208" s="1"/>
      <c r="N208" s="1"/>
      <c r="O208" s="1"/>
      <c r="P208" s="1"/>
    </row>
    <row r="209" ht="15.75" customHeight="1">
      <c r="A209" s="40"/>
      <c r="B209" s="41"/>
      <c r="C209" s="41"/>
      <c r="D209" s="41"/>
      <c r="E209" s="1"/>
      <c r="F209" s="1"/>
      <c r="G209" s="1"/>
      <c r="H209" s="1"/>
      <c r="I209" s="1"/>
      <c r="J209" s="1"/>
      <c r="K209" s="1"/>
      <c r="L209" s="1"/>
      <c r="M209" s="1"/>
      <c r="N209" s="1"/>
      <c r="O209" s="1"/>
      <c r="P209" s="1"/>
    </row>
    <row r="210" ht="15.75" customHeight="1">
      <c r="A210" s="40"/>
      <c r="B210" s="41"/>
      <c r="C210" s="41"/>
      <c r="D210" s="41"/>
      <c r="E210" s="1"/>
      <c r="F210" s="1"/>
      <c r="G210" s="1"/>
      <c r="H210" s="1"/>
      <c r="I210" s="1"/>
      <c r="J210" s="1"/>
      <c r="K210" s="1"/>
      <c r="L210" s="1"/>
      <c r="M210" s="1"/>
      <c r="N210" s="1"/>
      <c r="O210" s="1"/>
      <c r="P210" s="1"/>
    </row>
    <row r="211" ht="15.75" customHeight="1">
      <c r="A211" s="40"/>
      <c r="B211" s="41"/>
      <c r="C211" s="41"/>
      <c r="D211" s="41"/>
      <c r="E211" s="1"/>
      <c r="F211" s="1"/>
      <c r="G211" s="1"/>
      <c r="H211" s="1"/>
      <c r="I211" s="1"/>
      <c r="J211" s="1"/>
      <c r="K211" s="1"/>
      <c r="L211" s="1"/>
      <c r="M211" s="1"/>
      <c r="N211" s="1"/>
      <c r="O211" s="1"/>
      <c r="P211" s="1"/>
    </row>
    <row r="212" ht="15.75" customHeight="1">
      <c r="A212" s="40"/>
      <c r="B212" s="41"/>
      <c r="C212" s="41"/>
      <c r="D212" s="41"/>
      <c r="E212" s="1"/>
      <c r="F212" s="1"/>
      <c r="G212" s="1"/>
      <c r="H212" s="1"/>
      <c r="I212" s="1"/>
      <c r="J212" s="1"/>
      <c r="K212" s="1"/>
      <c r="L212" s="1"/>
      <c r="M212" s="1"/>
      <c r="N212" s="1"/>
      <c r="O212" s="1"/>
      <c r="P212" s="1"/>
    </row>
    <row r="213" ht="15.75" customHeight="1">
      <c r="A213" s="40"/>
      <c r="B213" s="41"/>
      <c r="C213" s="41"/>
      <c r="D213" s="41"/>
      <c r="E213" s="1"/>
      <c r="F213" s="1"/>
      <c r="G213" s="1"/>
      <c r="H213" s="1"/>
      <c r="I213" s="1"/>
      <c r="J213" s="1"/>
      <c r="K213" s="1"/>
      <c r="L213" s="1"/>
      <c r="M213" s="1"/>
      <c r="N213" s="1"/>
      <c r="O213" s="1"/>
      <c r="P213" s="1"/>
    </row>
    <row r="214" ht="15.75" customHeight="1">
      <c r="A214" s="40"/>
      <c r="B214" s="41"/>
      <c r="C214" s="41"/>
      <c r="D214" s="41"/>
      <c r="E214" s="1"/>
      <c r="F214" s="1"/>
      <c r="G214" s="1"/>
      <c r="H214" s="1"/>
      <c r="I214" s="1"/>
      <c r="J214" s="1"/>
      <c r="K214" s="1"/>
      <c r="L214" s="1"/>
      <c r="M214" s="1"/>
      <c r="N214" s="1"/>
      <c r="O214" s="1"/>
      <c r="P214" s="1"/>
    </row>
    <row r="215" ht="15.75" customHeight="1">
      <c r="A215" s="40"/>
      <c r="B215" s="41"/>
      <c r="C215" s="41"/>
      <c r="D215" s="41"/>
      <c r="E215" s="1"/>
      <c r="F215" s="1"/>
      <c r="G215" s="1"/>
      <c r="H215" s="1"/>
      <c r="I215" s="1"/>
      <c r="J215" s="1"/>
      <c r="K215" s="1"/>
      <c r="L215" s="1"/>
      <c r="M215" s="1"/>
      <c r="N215" s="1"/>
      <c r="O215" s="1"/>
      <c r="P215" s="1"/>
    </row>
    <row r="216" ht="15.75" customHeight="1">
      <c r="A216" s="40"/>
      <c r="B216" s="41"/>
      <c r="C216" s="41"/>
      <c r="D216" s="41"/>
      <c r="E216" s="1"/>
      <c r="F216" s="1"/>
      <c r="G216" s="1"/>
      <c r="H216" s="1"/>
      <c r="I216" s="1"/>
      <c r="J216" s="1"/>
      <c r="K216" s="1"/>
      <c r="L216" s="1"/>
      <c r="M216" s="1"/>
      <c r="N216" s="1"/>
      <c r="O216" s="1"/>
      <c r="P216" s="1"/>
    </row>
    <row r="217" ht="15.75" customHeight="1">
      <c r="A217" s="40"/>
      <c r="B217" s="41"/>
      <c r="C217" s="41"/>
      <c r="D217" s="41"/>
      <c r="E217" s="1"/>
      <c r="F217" s="1"/>
      <c r="G217" s="1"/>
      <c r="H217" s="1"/>
      <c r="I217" s="1"/>
      <c r="J217" s="1"/>
      <c r="K217" s="1"/>
      <c r="L217" s="1"/>
      <c r="M217" s="1"/>
      <c r="N217" s="1"/>
      <c r="O217" s="1"/>
      <c r="P217" s="1"/>
    </row>
    <row r="218" ht="15.75" customHeight="1">
      <c r="A218" s="40"/>
      <c r="B218" s="41"/>
      <c r="C218" s="41"/>
      <c r="D218" s="41"/>
      <c r="E218" s="1"/>
      <c r="F218" s="1"/>
      <c r="G218" s="1"/>
      <c r="H218" s="1"/>
      <c r="I218" s="1"/>
      <c r="J218" s="1"/>
      <c r="K218" s="1"/>
      <c r="L218" s="1"/>
      <c r="M218" s="1"/>
      <c r="N218" s="1"/>
      <c r="O218" s="1"/>
      <c r="P218" s="1"/>
    </row>
    <row r="219" ht="15.75" customHeight="1">
      <c r="A219" s="40"/>
      <c r="B219" s="41"/>
      <c r="C219" s="41"/>
      <c r="D219" s="41"/>
      <c r="E219" s="1"/>
      <c r="F219" s="1"/>
      <c r="G219" s="1"/>
      <c r="H219" s="1"/>
      <c r="I219" s="1"/>
      <c r="J219" s="1"/>
      <c r="K219" s="1"/>
      <c r="L219" s="1"/>
      <c r="M219" s="1"/>
      <c r="N219" s="1"/>
      <c r="O219" s="1"/>
      <c r="P219" s="1"/>
    </row>
    <row r="220" ht="15.75" customHeight="1">
      <c r="A220" s="40"/>
      <c r="B220" s="41"/>
      <c r="C220" s="41"/>
      <c r="D220" s="41"/>
      <c r="E220" s="1"/>
      <c r="F220" s="1"/>
      <c r="G220" s="1"/>
      <c r="H220" s="1"/>
      <c r="I220" s="1"/>
      <c r="J220" s="1"/>
      <c r="K220" s="1"/>
      <c r="L220" s="1"/>
      <c r="M220" s="1"/>
      <c r="N220" s="1"/>
      <c r="O220" s="1"/>
      <c r="P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L2"/>
    <mergeCell ref="A4:L4"/>
    <mergeCell ref="A5:L5"/>
    <mergeCell ref="A6:L6"/>
    <mergeCell ref="A7:L7"/>
    <mergeCell ref="A8:L8"/>
    <mergeCell ref="A9:L9"/>
    <mergeCell ref="A20:L20"/>
  </mergeCells>
  <printOptions/>
  <pageMargins bottom="0.75" footer="0.0" header="0.0" left="0.7" right="0.7" top="0.75"/>
  <pageSetup orientation="landscape"/>
  <drawing r:id="rId1"/>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2.57"/>
    <col customWidth="1" min="7" max="8" width="13.71"/>
    <col customWidth="1" min="9" max="25" width="8.0"/>
  </cols>
  <sheetData>
    <row r="1">
      <c r="A1" s="40"/>
      <c r="B1" s="40"/>
      <c r="C1" s="41"/>
      <c r="D1" s="41"/>
      <c r="E1" s="41"/>
      <c r="F1" s="1"/>
      <c r="G1" s="1"/>
      <c r="H1" s="1"/>
    </row>
    <row r="2" ht="15.75" customHeight="1">
      <c r="A2" s="674" t="s">
        <v>6063</v>
      </c>
      <c r="B2" s="44"/>
      <c r="C2" s="44"/>
      <c r="D2" s="44"/>
      <c r="E2" s="45"/>
      <c r="F2" s="648"/>
      <c r="G2" s="648"/>
      <c r="H2" s="648"/>
      <c r="I2" s="177"/>
      <c r="J2" s="177"/>
      <c r="K2" s="177"/>
      <c r="L2" s="177"/>
      <c r="M2" s="177"/>
      <c r="N2" s="177"/>
      <c r="O2" s="177"/>
      <c r="P2" s="177"/>
      <c r="Q2" s="177"/>
      <c r="R2" s="177"/>
      <c r="S2" s="177"/>
      <c r="T2" s="177"/>
      <c r="U2" s="177"/>
      <c r="V2" s="177"/>
      <c r="W2" s="177"/>
      <c r="X2" s="177"/>
      <c r="Y2" s="177"/>
    </row>
    <row r="3" ht="15.75" customHeight="1">
      <c r="A3" s="220"/>
      <c r="B3" s="220"/>
      <c r="C3" s="220"/>
      <c r="D3" s="220"/>
      <c r="E3" s="649"/>
      <c r="F3" s="648"/>
      <c r="G3" s="648"/>
      <c r="H3" s="648"/>
      <c r="I3" s="177"/>
      <c r="J3" s="177"/>
      <c r="K3" s="177"/>
      <c r="L3" s="177"/>
      <c r="M3" s="177"/>
      <c r="N3" s="177"/>
      <c r="O3" s="177"/>
      <c r="P3" s="177"/>
      <c r="Q3" s="177"/>
      <c r="R3" s="177"/>
      <c r="S3" s="177"/>
      <c r="T3" s="177"/>
      <c r="U3" s="177"/>
      <c r="V3" s="177"/>
      <c r="W3" s="177"/>
      <c r="X3" s="177"/>
      <c r="Y3" s="177"/>
    </row>
    <row r="4" ht="16.5" customHeight="1">
      <c r="A4" s="358" t="s">
        <v>6064</v>
      </c>
      <c r="B4" s="44"/>
      <c r="C4" s="44"/>
      <c r="D4" s="44"/>
      <c r="E4" s="45"/>
      <c r="F4" s="648"/>
      <c r="G4" s="648"/>
      <c r="H4" s="648"/>
      <c r="I4" s="177"/>
      <c r="J4" s="177"/>
      <c r="K4" s="177"/>
      <c r="L4" s="177"/>
      <c r="M4" s="177"/>
      <c r="N4" s="177"/>
      <c r="O4" s="177"/>
      <c r="P4" s="177"/>
      <c r="Q4" s="177"/>
      <c r="R4" s="177"/>
      <c r="S4" s="177"/>
      <c r="T4" s="177"/>
      <c r="U4" s="177"/>
      <c r="V4" s="177"/>
      <c r="W4" s="177"/>
      <c r="X4" s="177"/>
      <c r="Y4" s="177"/>
    </row>
    <row r="5" ht="132.75" customHeight="1">
      <c r="A5" s="653" t="s">
        <v>6065</v>
      </c>
      <c r="B5" s="44"/>
      <c r="C5" s="44"/>
      <c r="D5" s="44"/>
      <c r="E5" s="45"/>
      <c r="F5" s="648"/>
      <c r="G5" s="648"/>
      <c r="H5" s="648"/>
      <c r="I5" s="177"/>
      <c r="J5" s="177"/>
      <c r="K5" s="177"/>
      <c r="L5" s="177"/>
      <c r="M5" s="177"/>
      <c r="N5" s="177"/>
      <c r="O5" s="177"/>
      <c r="P5" s="177"/>
      <c r="Q5" s="177"/>
      <c r="R5" s="177"/>
      <c r="S5" s="177"/>
      <c r="T5" s="177"/>
      <c r="U5" s="177"/>
      <c r="V5" s="177"/>
      <c r="W5" s="177"/>
      <c r="X5" s="177"/>
      <c r="Y5" s="177"/>
    </row>
    <row r="6">
      <c r="A6" s="53"/>
      <c r="B6" s="53"/>
      <c r="C6" s="54"/>
      <c r="D6" s="54"/>
      <c r="E6" s="54"/>
      <c r="F6" s="53"/>
      <c r="G6" s="53"/>
      <c r="H6" s="53"/>
      <c r="I6" s="177"/>
      <c r="J6" s="177"/>
      <c r="K6" s="177"/>
      <c r="L6" s="177"/>
      <c r="M6" s="177"/>
      <c r="N6" s="177"/>
      <c r="O6" s="177"/>
      <c r="P6" s="177"/>
      <c r="Q6" s="177"/>
      <c r="R6" s="177"/>
      <c r="S6" s="177"/>
      <c r="T6" s="177"/>
      <c r="U6" s="177"/>
      <c r="V6" s="177"/>
      <c r="W6" s="177"/>
      <c r="X6" s="177"/>
      <c r="Y6" s="177"/>
    </row>
    <row r="7" ht="61.5" customHeight="1">
      <c r="A7" s="224" t="s">
        <v>3326</v>
      </c>
      <c r="B7" s="198" t="s">
        <v>7</v>
      </c>
      <c r="C7" s="198" t="s">
        <v>6066</v>
      </c>
      <c r="D7" s="197" t="s">
        <v>135</v>
      </c>
      <c r="E7" s="197" t="s">
        <v>139</v>
      </c>
      <c r="F7" s="60" t="s">
        <v>140</v>
      </c>
      <c r="I7" s="177"/>
      <c r="J7" s="177"/>
      <c r="K7" s="177"/>
      <c r="L7" s="177"/>
      <c r="M7" s="177"/>
      <c r="N7" s="177"/>
      <c r="O7" s="177"/>
      <c r="P7" s="177"/>
      <c r="Q7" s="177"/>
      <c r="R7" s="177"/>
      <c r="S7" s="177"/>
      <c r="T7" s="177"/>
      <c r="U7" s="177"/>
      <c r="V7" s="177"/>
      <c r="W7" s="177"/>
      <c r="X7" s="177"/>
      <c r="Y7" s="177"/>
    </row>
    <row r="8" ht="11.25" customHeight="1">
      <c r="A8" s="87" t="s">
        <v>4206</v>
      </c>
      <c r="B8" s="65" t="s">
        <v>51</v>
      </c>
      <c r="C8" s="87" t="s">
        <v>6067</v>
      </c>
      <c r="D8" s="183">
        <v>80.0</v>
      </c>
      <c r="E8" s="185">
        <v>80.0</v>
      </c>
      <c r="F8" s="417" t="s">
        <v>150</v>
      </c>
    </row>
    <row r="9" ht="11.25" customHeight="1">
      <c r="A9" s="87" t="s">
        <v>4206</v>
      </c>
      <c r="B9" s="65" t="s">
        <v>51</v>
      </c>
      <c r="C9" s="87" t="s">
        <v>6068</v>
      </c>
      <c r="D9" s="183">
        <v>20.0</v>
      </c>
      <c r="E9" s="185">
        <v>20.0</v>
      </c>
      <c r="F9" s="417" t="s">
        <v>150</v>
      </c>
    </row>
    <row r="10" ht="11.25" customHeight="1">
      <c r="A10" s="87" t="s">
        <v>4206</v>
      </c>
      <c r="B10" s="65" t="s">
        <v>51</v>
      </c>
      <c r="C10" s="87" t="s">
        <v>6069</v>
      </c>
      <c r="D10" s="183">
        <v>20.0</v>
      </c>
      <c r="E10" s="185">
        <v>20.0</v>
      </c>
      <c r="F10" s="417" t="s">
        <v>150</v>
      </c>
    </row>
    <row r="11" ht="11.25" customHeight="1">
      <c r="A11" s="87" t="s">
        <v>4206</v>
      </c>
      <c r="B11" s="65" t="s">
        <v>51</v>
      </c>
      <c r="C11" s="87" t="s">
        <v>6070</v>
      </c>
      <c r="D11" s="183">
        <v>20.0</v>
      </c>
      <c r="E11" s="185">
        <v>20.0</v>
      </c>
      <c r="F11" s="417" t="s">
        <v>150</v>
      </c>
    </row>
    <row r="12" ht="11.25" customHeight="1">
      <c r="A12" s="87" t="s">
        <v>4206</v>
      </c>
      <c r="B12" s="65" t="s">
        <v>51</v>
      </c>
      <c r="C12" s="87" t="s">
        <v>6071</v>
      </c>
      <c r="D12" s="183">
        <v>20.0</v>
      </c>
      <c r="E12" s="185">
        <v>20.0</v>
      </c>
      <c r="F12" s="417" t="s">
        <v>150</v>
      </c>
    </row>
    <row r="13" ht="11.25" customHeight="1">
      <c r="A13" s="87" t="s">
        <v>173</v>
      </c>
      <c r="B13" s="65" t="s">
        <v>51</v>
      </c>
      <c r="C13" s="87" t="s">
        <v>6072</v>
      </c>
      <c r="D13" s="183">
        <v>20.0</v>
      </c>
      <c r="E13" s="185">
        <v>20.0</v>
      </c>
      <c r="F13" s="417" t="s">
        <v>173</v>
      </c>
    </row>
    <row r="14" ht="11.25" customHeight="1">
      <c r="A14" s="87" t="s">
        <v>173</v>
      </c>
      <c r="B14" s="65" t="s">
        <v>51</v>
      </c>
      <c r="C14" s="87" t="s">
        <v>6073</v>
      </c>
      <c r="D14" s="183">
        <v>20.0</v>
      </c>
      <c r="E14" s="185">
        <v>20.0</v>
      </c>
      <c r="F14" s="417" t="s">
        <v>173</v>
      </c>
    </row>
    <row r="15" ht="11.25" customHeight="1">
      <c r="A15" s="87" t="s">
        <v>173</v>
      </c>
      <c r="B15" s="65" t="s">
        <v>51</v>
      </c>
      <c r="C15" s="87" t="s">
        <v>6074</v>
      </c>
      <c r="D15" s="183">
        <v>20.0</v>
      </c>
      <c r="E15" s="185">
        <v>20.0</v>
      </c>
      <c r="F15" s="417" t="s">
        <v>173</v>
      </c>
    </row>
    <row r="16" ht="11.25" customHeight="1">
      <c r="A16" s="87" t="s">
        <v>4233</v>
      </c>
      <c r="B16" s="65" t="s">
        <v>51</v>
      </c>
      <c r="C16" s="87" t="s">
        <v>6075</v>
      </c>
      <c r="D16" s="183">
        <v>40.0</v>
      </c>
      <c r="E16" s="185">
        <f t="shared" ref="E16:E17" si="1">D16</f>
        <v>40</v>
      </c>
      <c r="F16" s="417" t="s">
        <v>206</v>
      </c>
    </row>
    <row r="17" ht="11.25" customHeight="1">
      <c r="A17" s="87" t="s">
        <v>4233</v>
      </c>
      <c r="B17" s="65" t="s">
        <v>51</v>
      </c>
      <c r="C17" s="87" t="s">
        <v>6076</v>
      </c>
      <c r="D17" s="183">
        <v>60.0</v>
      </c>
      <c r="E17" s="185">
        <f t="shared" si="1"/>
        <v>60</v>
      </c>
      <c r="F17" s="417" t="s">
        <v>206</v>
      </c>
    </row>
    <row r="18" ht="11.25" customHeight="1">
      <c r="A18" s="87" t="s">
        <v>213</v>
      </c>
      <c r="B18" s="65" t="s">
        <v>51</v>
      </c>
      <c r="C18" s="87" t="s">
        <v>6077</v>
      </c>
      <c r="D18" s="183">
        <v>60.0</v>
      </c>
      <c r="E18" s="185">
        <v>60.0</v>
      </c>
      <c r="F18" s="417" t="s">
        <v>213</v>
      </c>
    </row>
    <row r="19" ht="11.25" customHeight="1">
      <c r="A19" s="87" t="s">
        <v>213</v>
      </c>
      <c r="B19" s="65" t="s">
        <v>51</v>
      </c>
      <c r="C19" s="87" t="s">
        <v>6078</v>
      </c>
      <c r="D19" s="183">
        <v>60.0</v>
      </c>
      <c r="E19" s="185">
        <v>60.0</v>
      </c>
      <c r="F19" s="417" t="s">
        <v>213</v>
      </c>
    </row>
    <row r="20" ht="11.25" customHeight="1">
      <c r="A20" s="87" t="s">
        <v>213</v>
      </c>
      <c r="B20" s="65" t="s">
        <v>51</v>
      </c>
      <c r="C20" s="87" t="s">
        <v>6079</v>
      </c>
      <c r="D20" s="183">
        <v>30.0</v>
      </c>
      <c r="E20" s="185">
        <v>30.0</v>
      </c>
      <c r="F20" s="417" t="s">
        <v>213</v>
      </c>
    </row>
    <row r="21" ht="11.25" customHeight="1">
      <c r="A21" s="87" t="s">
        <v>213</v>
      </c>
      <c r="B21" s="65" t="s">
        <v>51</v>
      </c>
      <c r="C21" s="87" t="s">
        <v>6080</v>
      </c>
      <c r="D21" s="183">
        <v>30.0</v>
      </c>
      <c r="E21" s="185">
        <v>30.0</v>
      </c>
      <c r="F21" s="417" t="s">
        <v>213</v>
      </c>
    </row>
    <row r="22" ht="11.25" customHeight="1">
      <c r="A22" s="87" t="s">
        <v>213</v>
      </c>
      <c r="B22" s="65" t="s">
        <v>51</v>
      </c>
      <c r="C22" s="87" t="s">
        <v>6081</v>
      </c>
      <c r="D22" s="183">
        <v>100.0</v>
      </c>
      <c r="E22" s="185">
        <v>100.0</v>
      </c>
      <c r="F22" s="417" t="s">
        <v>213</v>
      </c>
    </row>
    <row r="23" ht="11.25" customHeight="1">
      <c r="A23" s="87" t="s">
        <v>213</v>
      </c>
      <c r="B23" s="65" t="s">
        <v>51</v>
      </c>
      <c r="C23" s="87" t="s">
        <v>6082</v>
      </c>
      <c r="D23" s="183">
        <v>40.0</v>
      </c>
      <c r="E23" s="185">
        <f t="shared" ref="E23:E24" si="2">D23</f>
        <v>40</v>
      </c>
      <c r="F23" s="417" t="s">
        <v>213</v>
      </c>
    </row>
    <row r="24" ht="11.25" customHeight="1">
      <c r="A24" s="87" t="s">
        <v>213</v>
      </c>
      <c r="B24" s="65" t="s">
        <v>51</v>
      </c>
      <c r="C24" s="87" t="s">
        <v>6083</v>
      </c>
      <c r="D24" s="183">
        <v>40.0</v>
      </c>
      <c r="E24" s="185">
        <f t="shared" si="2"/>
        <v>40</v>
      </c>
      <c r="F24" s="417" t="s">
        <v>213</v>
      </c>
    </row>
    <row r="25" ht="11.25" customHeight="1">
      <c r="A25" s="87" t="s">
        <v>4235</v>
      </c>
      <c r="B25" s="65" t="s">
        <v>51</v>
      </c>
      <c r="C25" s="87" t="s">
        <v>6074</v>
      </c>
      <c r="D25" s="183">
        <v>40.0</v>
      </c>
      <c r="E25" s="185">
        <v>40.0</v>
      </c>
      <c r="F25" s="417" t="s">
        <v>232</v>
      </c>
    </row>
    <row r="26" ht="11.25" customHeight="1">
      <c r="A26" s="87" t="s">
        <v>4246</v>
      </c>
      <c r="B26" s="65" t="s">
        <v>51</v>
      </c>
      <c r="C26" s="87" t="s">
        <v>6084</v>
      </c>
      <c r="D26" s="183">
        <v>20.0</v>
      </c>
      <c r="E26" s="185">
        <v>20.0</v>
      </c>
      <c r="F26" s="417" t="s">
        <v>1180</v>
      </c>
    </row>
    <row r="27" ht="11.25" customHeight="1">
      <c r="A27" s="87" t="s">
        <v>3475</v>
      </c>
      <c r="B27" s="65" t="s">
        <v>51</v>
      </c>
      <c r="C27" s="87" t="s">
        <v>6085</v>
      </c>
      <c r="D27" s="183">
        <v>20.0</v>
      </c>
      <c r="E27" s="185">
        <v>20.0</v>
      </c>
      <c r="F27" s="417" t="s">
        <v>321</v>
      </c>
    </row>
    <row r="28" ht="11.25" customHeight="1">
      <c r="A28" s="87" t="s">
        <v>3475</v>
      </c>
      <c r="B28" s="65" t="s">
        <v>51</v>
      </c>
      <c r="C28" s="87" t="s">
        <v>6086</v>
      </c>
      <c r="D28" s="183">
        <v>20.0</v>
      </c>
      <c r="E28" s="185">
        <v>5.0</v>
      </c>
      <c r="F28" s="417" t="s">
        <v>321</v>
      </c>
    </row>
    <row r="29" ht="11.25" customHeight="1">
      <c r="A29" s="87" t="s">
        <v>3475</v>
      </c>
      <c r="B29" s="65" t="s">
        <v>51</v>
      </c>
      <c r="C29" s="87" t="s">
        <v>6087</v>
      </c>
      <c r="D29" s="183"/>
      <c r="E29" s="185">
        <v>20.0</v>
      </c>
      <c r="F29" s="417" t="s">
        <v>321</v>
      </c>
    </row>
    <row r="30" ht="11.25" customHeight="1">
      <c r="A30" s="87" t="s">
        <v>352</v>
      </c>
      <c r="B30" s="65" t="s">
        <v>51</v>
      </c>
      <c r="C30" s="87" t="s">
        <v>6088</v>
      </c>
      <c r="D30" s="183">
        <v>40.0</v>
      </c>
      <c r="E30" s="185">
        <v>40.0</v>
      </c>
      <c r="F30" s="417" t="s">
        <v>352</v>
      </c>
    </row>
    <row r="31" ht="11.25" customHeight="1">
      <c r="A31" s="87" t="s">
        <v>1365</v>
      </c>
      <c r="B31" s="65" t="s">
        <v>51</v>
      </c>
      <c r="C31" s="87" t="s">
        <v>6089</v>
      </c>
      <c r="D31" s="183">
        <v>60.0</v>
      </c>
      <c r="E31" s="183">
        <v>60.0</v>
      </c>
      <c r="F31" s="417" t="s">
        <v>1365</v>
      </c>
    </row>
    <row r="32" ht="11.25" customHeight="1">
      <c r="A32" s="87" t="s">
        <v>4272</v>
      </c>
      <c r="B32" s="65" t="s">
        <v>51</v>
      </c>
      <c r="C32" s="87" t="s">
        <v>6090</v>
      </c>
      <c r="D32" s="183">
        <v>80.0</v>
      </c>
      <c r="E32" s="185">
        <v>80.0</v>
      </c>
      <c r="F32" s="417" t="s">
        <v>380</v>
      </c>
    </row>
    <row r="33" ht="11.25" customHeight="1">
      <c r="A33" s="87" t="s">
        <v>4272</v>
      </c>
      <c r="B33" s="65" t="s">
        <v>51</v>
      </c>
      <c r="C33" s="87" t="s">
        <v>6091</v>
      </c>
      <c r="D33" s="183">
        <v>100.0</v>
      </c>
      <c r="E33" s="185">
        <v>100.0</v>
      </c>
      <c r="F33" s="417" t="s">
        <v>380</v>
      </c>
    </row>
    <row r="34" ht="11.25" customHeight="1">
      <c r="A34" s="87" t="s">
        <v>4272</v>
      </c>
      <c r="B34" s="65" t="s">
        <v>51</v>
      </c>
      <c r="C34" s="87" t="s">
        <v>6092</v>
      </c>
      <c r="D34" s="183">
        <f>2*20</f>
        <v>40</v>
      </c>
      <c r="E34" s="185">
        <v>40.0</v>
      </c>
      <c r="F34" s="417" t="s">
        <v>380</v>
      </c>
    </row>
    <row r="35" ht="11.25" customHeight="1">
      <c r="A35" s="87" t="s">
        <v>4272</v>
      </c>
      <c r="B35" s="65" t="s">
        <v>51</v>
      </c>
      <c r="C35" s="87" t="s">
        <v>6093</v>
      </c>
      <c r="D35" s="183">
        <v>20.0</v>
      </c>
      <c r="E35" s="185">
        <v>20.0</v>
      </c>
      <c r="F35" s="417" t="s">
        <v>380</v>
      </c>
    </row>
    <row r="36" ht="11.25" customHeight="1">
      <c r="A36" s="87" t="s">
        <v>4272</v>
      </c>
      <c r="B36" s="65" t="s">
        <v>51</v>
      </c>
      <c r="C36" s="87" t="s">
        <v>6094</v>
      </c>
      <c r="D36" s="183">
        <v>40.0</v>
      </c>
      <c r="E36" s="185">
        <v>40.0</v>
      </c>
      <c r="F36" s="417" t="s">
        <v>380</v>
      </c>
    </row>
    <row r="37" ht="11.25" customHeight="1">
      <c r="A37" s="87" t="s">
        <v>4272</v>
      </c>
      <c r="B37" s="65" t="s">
        <v>51</v>
      </c>
      <c r="C37" s="87" t="s">
        <v>6095</v>
      </c>
      <c r="D37" s="183" t="s">
        <v>6096</v>
      </c>
      <c r="E37" s="185">
        <v>280.0</v>
      </c>
      <c r="F37" s="417" t="s">
        <v>380</v>
      </c>
    </row>
    <row r="38" ht="11.25" customHeight="1">
      <c r="A38" s="87" t="s">
        <v>4291</v>
      </c>
      <c r="B38" s="65" t="s">
        <v>51</v>
      </c>
      <c r="C38" s="87" t="s">
        <v>6084</v>
      </c>
      <c r="D38" s="183">
        <v>20.0</v>
      </c>
      <c r="E38" s="185">
        <v>20.0</v>
      </c>
      <c r="F38" s="417" t="s">
        <v>397</v>
      </c>
    </row>
    <row r="39" ht="11.25" customHeight="1">
      <c r="A39" s="87" t="s">
        <v>4291</v>
      </c>
      <c r="B39" s="65" t="s">
        <v>51</v>
      </c>
      <c r="C39" s="87" t="s">
        <v>6086</v>
      </c>
      <c r="D39" s="183">
        <v>20.0</v>
      </c>
      <c r="E39" s="185">
        <v>20.0</v>
      </c>
      <c r="F39" s="417" t="s">
        <v>397</v>
      </c>
    </row>
    <row r="40" ht="11.25" customHeight="1">
      <c r="A40" s="87" t="s">
        <v>4303</v>
      </c>
      <c r="B40" s="65" t="s">
        <v>51</v>
      </c>
      <c r="C40" s="87" t="s">
        <v>6078</v>
      </c>
      <c r="D40" s="183">
        <v>60.0</v>
      </c>
      <c r="E40" s="185">
        <v>60.0</v>
      </c>
      <c r="F40" s="417" t="s">
        <v>409</v>
      </c>
    </row>
    <row r="41" ht="11.25" customHeight="1">
      <c r="A41" s="87" t="s">
        <v>6097</v>
      </c>
      <c r="B41" s="247" t="s">
        <v>51</v>
      </c>
      <c r="C41" s="87" t="s">
        <v>6098</v>
      </c>
      <c r="D41" s="183">
        <v>60.0</v>
      </c>
      <c r="E41" s="185">
        <v>60.0</v>
      </c>
      <c r="F41" s="417" t="s">
        <v>1474</v>
      </c>
    </row>
    <row r="42" ht="11.25" customHeight="1">
      <c r="A42" s="87" t="s">
        <v>6097</v>
      </c>
      <c r="B42" s="247" t="s">
        <v>51</v>
      </c>
      <c r="C42" s="87" t="s">
        <v>6099</v>
      </c>
      <c r="D42" s="183">
        <v>80.0</v>
      </c>
      <c r="E42" s="185">
        <v>80.0</v>
      </c>
      <c r="F42" s="417" t="s">
        <v>1474</v>
      </c>
    </row>
    <row r="43" ht="11.25" customHeight="1">
      <c r="A43" s="87" t="s">
        <v>448</v>
      </c>
      <c r="B43" s="65" t="s">
        <v>51</v>
      </c>
      <c r="C43" s="87" t="s">
        <v>6100</v>
      </c>
      <c r="D43" s="183">
        <v>80.0</v>
      </c>
      <c r="E43" s="185">
        <v>80.0</v>
      </c>
      <c r="F43" s="417" t="s">
        <v>448</v>
      </c>
    </row>
    <row r="44" ht="11.25" customHeight="1">
      <c r="A44" s="87" t="s">
        <v>448</v>
      </c>
      <c r="B44" s="65" t="s">
        <v>51</v>
      </c>
      <c r="C44" s="87" t="s">
        <v>6101</v>
      </c>
      <c r="D44" s="183">
        <v>60.0</v>
      </c>
      <c r="E44" s="185">
        <v>60.0</v>
      </c>
      <c r="F44" s="417" t="s">
        <v>448</v>
      </c>
    </row>
    <row r="45" ht="11.25" customHeight="1">
      <c r="A45" s="87" t="s">
        <v>448</v>
      </c>
      <c r="B45" s="65" t="s">
        <v>51</v>
      </c>
      <c r="C45" s="398" t="s">
        <v>6102</v>
      </c>
      <c r="D45" s="183">
        <v>20.0</v>
      </c>
      <c r="E45" s="185">
        <v>20.0</v>
      </c>
      <c r="F45" s="417" t="s">
        <v>448</v>
      </c>
    </row>
    <row r="46" ht="11.25" customHeight="1">
      <c r="A46" s="87" t="s">
        <v>448</v>
      </c>
      <c r="B46" s="65" t="s">
        <v>51</v>
      </c>
      <c r="C46" s="398" t="s">
        <v>6103</v>
      </c>
      <c r="D46" s="400">
        <v>20.0</v>
      </c>
      <c r="E46" s="423">
        <v>20.0</v>
      </c>
      <c r="F46" s="417" t="s">
        <v>448</v>
      </c>
    </row>
    <row r="47" ht="11.25" customHeight="1">
      <c r="A47" s="87" t="s">
        <v>448</v>
      </c>
      <c r="B47" s="65" t="s">
        <v>51</v>
      </c>
      <c r="C47" s="87" t="s">
        <v>6104</v>
      </c>
      <c r="D47" s="183">
        <v>20.0</v>
      </c>
      <c r="E47" s="185">
        <v>20.0</v>
      </c>
      <c r="F47" s="417" t="s">
        <v>448</v>
      </c>
    </row>
    <row r="48" ht="11.25" customHeight="1">
      <c r="A48" s="675" t="s">
        <v>4344</v>
      </c>
      <c r="B48" s="65" t="s">
        <v>51</v>
      </c>
      <c r="C48" s="521" t="s">
        <v>6105</v>
      </c>
      <c r="D48" s="183">
        <v>60.0</v>
      </c>
      <c r="E48" s="676">
        <f t="shared" ref="E48:E55" si="3">D48</f>
        <v>60</v>
      </c>
      <c r="F48" s="417" t="s">
        <v>464</v>
      </c>
    </row>
    <row r="49" ht="11.25" customHeight="1">
      <c r="A49" s="675" t="s">
        <v>4344</v>
      </c>
      <c r="B49" s="65" t="s">
        <v>51</v>
      </c>
      <c r="C49" s="521" t="s">
        <v>6106</v>
      </c>
      <c r="D49" s="183">
        <v>80.0</v>
      </c>
      <c r="E49" s="676">
        <f t="shared" si="3"/>
        <v>80</v>
      </c>
      <c r="F49" s="417" t="s">
        <v>464</v>
      </c>
    </row>
    <row r="50" ht="11.25" customHeight="1">
      <c r="A50" s="87" t="s">
        <v>474</v>
      </c>
      <c r="B50" s="65" t="s">
        <v>51</v>
      </c>
      <c r="C50" s="87" t="s">
        <v>6107</v>
      </c>
      <c r="D50" s="183">
        <v>40.0</v>
      </c>
      <c r="E50" s="185">
        <f t="shared" si="3"/>
        <v>40</v>
      </c>
      <c r="F50" s="417" t="s">
        <v>474</v>
      </c>
    </row>
    <row r="51" ht="11.25" customHeight="1">
      <c r="A51" s="87" t="s">
        <v>474</v>
      </c>
      <c r="B51" s="65" t="s">
        <v>51</v>
      </c>
      <c r="C51" s="87" t="s">
        <v>6082</v>
      </c>
      <c r="D51" s="183">
        <v>40.0</v>
      </c>
      <c r="E51" s="185">
        <f t="shared" si="3"/>
        <v>40</v>
      </c>
      <c r="F51" s="417" t="s">
        <v>474</v>
      </c>
    </row>
    <row r="52" ht="11.25" customHeight="1">
      <c r="A52" s="87" t="s">
        <v>474</v>
      </c>
      <c r="B52" s="65" t="s">
        <v>51</v>
      </c>
      <c r="C52" s="87" t="s">
        <v>6083</v>
      </c>
      <c r="D52" s="183">
        <v>40.0</v>
      </c>
      <c r="E52" s="185">
        <f t="shared" si="3"/>
        <v>40</v>
      </c>
      <c r="F52" s="417" t="s">
        <v>474</v>
      </c>
    </row>
    <row r="53" ht="11.25" customHeight="1">
      <c r="A53" s="87" t="s">
        <v>474</v>
      </c>
      <c r="B53" s="65" t="s">
        <v>51</v>
      </c>
      <c r="C53" s="87" t="s">
        <v>6108</v>
      </c>
      <c r="D53" s="183">
        <v>40.0</v>
      </c>
      <c r="E53" s="185">
        <f t="shared" si="3"/>
        <v>40</v>
      </c>
      <c r="F53" s="417" t="s">
        <v>474</v>
      </c>
    </row>
    <row r="54" ht="11.25" customHeight="1">
      <c r="A54" s="87" t="s">
        <v>474</v>
      </c>
      <c r="B54" s="65" t="s">
        <v>51</v>
      </c>
      <c r="C54" s="383" t="s">
        <v>6109</v>
      </c>
      <c r="D54" s="183">
        <v>20.0</v>
      </c>
      <c r="E54" s="185">
        <f t="shared" si="3"/>
        <v>20</v>
      </c>
      <c r="F54" s="417" t="s">
        <v>474</v>
      </c>
    </row>
    <row r="55" ht="11.25" customHeight="1">
      <c r="A55" s="87" t="s">
        <v>474</v>
      </c>
      <c r="B55" s="384" t="s">
        <v>51</v>
      </c>
      <c r="C55" s="207" t="s">
        <v>6110</v>
      </c>
      <c r="D55" s="677">
        <v>20.0</v>
      </c>
      <c r="E55" s="185">
        <f t="shared" si="3"/>
        <v>20</v>
      </c>
      <c r="F55" s="417" t="s">
        <v>474</v>
      </c>
    </row>
    <row r="56" ht="11.25" customHeight="1">
      <c r="A56" s="87" t="s">
        <v>5141</v>
      </c>
      <c r="B56" s="65" t="s">
        <v>51</v>
      </c>
      <c r="C56" s="678" t="s">
        <v>6111</v>
      </c>
      <c r="D56" s="183">
        <v>20.0</v>
      </c>
      <c r="E56" s="185">
        <v>20.0</v>
      </c>
      <c r="F56" s="417" t="s">
        <v>5143</v>
      </c>
    </row>
    <row r="57" ht="11.25" customHeight="1">
      <c r="A57" s="87" t="s">
        <v>2146</v>
      </c>
      <c r="B57" s="65" t="s">
        <v>51</v>
      </c>
      <c r="C57" s="87" t="s">
        <v>6111</v>
      </c>
      <c r="D57" s="183">
        <v>20.0</v>
      </c>
      <c r="E57" s="185">
        <v>20.0</v>
      </c>
      <c r="F57" s="417" t="s">
        <v>2146</v>
      </c>
    </row>
    <row r="58" ht="11.25" customHeight="1">
      <c r="A58" s="87" t="s">
        <v>538</v>
      </c>
      <c r="B58" s="65" t="s">
        <v>51</v>
      </c>
      <c r="C58" s="87" t="s">
        <v>6112</v>
      </c>
      <c r="D58" s="183">
        <v>60.0</v>
      </c>
      <c r="E58" s="185">
        <v>60.0</v>
      </c>
      <c r="F58" s="417" t="s">
        <v>538</v>
      </c>
    </row>
    <row r="59" ht="11.25" customHeight="1">
      <c r="A59" s="87" t="s">
        <v>538</v>
      </c>
      <c r="B59" s="65" t="s">
        <v>51</v>
      </c>
      <c r="C59" s="87" t="s">
        <v>6113</v>
      </c>
      <c r="D59" s="183">
        <v>60.0</v>
      </c>
      <c r="E59" s="185">
        <v>60.0</v>
      </c>
      <c r="F59" s="417" t="s">
        <v>538</v>
      </c>
    </row>
    <row r="60" ht="11.25" customHeight="1">
      <c r="A60" s="87" t="s">
        <v>538</v>
      </c>
      <c r="B60" s="65" t="s">
        <v>51</v>
      </c>
      <c r="C60" s="87" t="s">
        <v>6114</v>
      </c>
      <c r="D60" s="183">
        <v>80.0</v>
      </c>
      <c r="E60" s="185">
        <v>80.0</v>
      </c>
      <c r="F60" s="417" t="s">
        <v>538</v>
      </c>
    </row>
    <row r="61" ht="11.25" customHeight="1">
      <c r="A61" s="87" t="s">
        <v>538</v>
      </c>
      <c r="B61" s="65" t="s">
        <v>51</v>
      </c>
      <c r="C61" s="87" t="s">
        <v>6115</v>
      </c>
      <c r="D61" s="183">
        <v>100.0</v>
      </c>
      <c r="E61" s="185">
        <v>100.0</v>
      </c>
      <c r="F61" s="417" t="s">
        <v>538</v>
      </c>
    </row>
    <row r="62" ht="11.25" customHeight="1">
      <c r="A62" s="87" t="s">
        <v>538</v>
      </c>
      <c r="B62" s="65" t="s">
        <v>51</v>
      </c>
      <c r="C62" s="87" t="s">
        <v>6116</v>
      </c>
      <c r="D62" s="183">
        <v>20.0</v>
      </c>
      <c r="E62" s="185">
        <v>20.0</v>
      </c>
      <c r="F62" s="417" t="s">
        <v>538</v>
      </c>
    </row>
    <row r="63" ht="11.25" customHeight="1">
      <c r="A63" s="87" t="s">
        <v>538</v>
      </c>
      <c r="B63" s="65" t="s">
        <v>51</v>
      </c>
      <c r="C63" s="87" t="s">
        <v>6117</v>
      </c>
      <c r="D63" s="183">
        <v>20.0</v>
      </c>
      <c r="E63" s="185">
        <v>20.0</v>
      </c>
      <c r="F63" s="417" t="s">
        <v>538</v>
      </c>
    </row>
    <row r="64" ht="11.25" customHeight="1">
      <c r="A64" s="87" t="s">
        <v>538</v>
      </c>
      <c r="B64" s="65" t="s">
        <v>51</v>
      </c>
      <c r="C64" s="87" t="s">
        <v>6118</v>
      </c>
      <c r="D64" s="183">
        <v>20.0</v>
      </c>
      <c r="E64" s="185">
        <v>20.0</v>
      </c>
      <c r="F64" s="417" t="s">
        <v>538</v>
      </c>
    </row>
    <row r="65" ht="11.25" customHeight="1">
      <c r="A65" s="87" t="s">
        <v>538</v>
      </c>
      <c r="B65" s="65" t="s">
        <v>51</v>
      </c>
      <c r="C65" s="87" t="s">
        <v>6119</v>
      </c>
      <c r="D65" s="183">
        <v>20.0</v>
      </c>
      <c r="E65" s="185">
        <v>20.0</v>
      </c>
      <c r="F65" s="417" t="s">
        <v>538</v>
      </c>
    </row>
    <row r="66" ht="11.25" customHeight="1">
      <c r="A66" s="87" t="s">
        <v>6120</v>
      </c>
      <c r="B66" s="65" t="s">
        <v>889</v>
      </c>
      <c r="C66" s="87" t="s">
        <v>6121</v>
      </c>
      <c r="D66" s="183">
        <v>20.0</v>
      </c>
      <c r="E66" s="185">
        <v>20.0</v>
      </c>
      <c r="F66" s="417" t="s">
        <v>565</v>
      </c>
    </row>
    <row r="67" ht="11.25" customHeight="1">
      <c r="A67" s="398" t="s">
        <v>565</v>
      </c>
      <c r="B67" s="110" t="s">
        <v>51</v>
      </c>
      <c r="C67" s="398" t="s">
        <v>6122</v>
      </c>
      <c r="D67" s="400">
        <v>20.0</v>
      </c>
      <c r="E67" s="423">
        <v>20.0</v>
      </c>
      <c r="F67" s="417" t="s">
        <v>565</v>
      </c>
    </row>
    <row r="68" ht="11.25" customHeight="1">
      <c r="A68" s="87" t="s">
        <v>565</v>
      </c>
      <c r="B68" s="65" t="s">
        <v>51</v>
      </c>
      <c r="C68" s="87" t="s">
        <v>6123</v>
      </c>
      <c r="D68" s="183">
        <v>20.0</v>
      </c>
      <c r="E68" s="185">
        <v>20.0</v>
      </c>
      <c r="F68" s="417" t="s">
        <v>565</v>
      </c>
    </row>
    <row r="69" ht="11.25" customHeight="1">
      <c r="A69" s="87" t="s">
        <v>614</v>
      </c>
      <c r="B69" s="65" t="s">
        <v>51</v>
      </c>
      <c r="C69" s="87" t="s">
        <v>6077</v>
      </c>
      <c r="D69" s="183">
        <v>60.0</v>
      </c>
      <c r="E69" s="185">
        <v>60.0</v>
      </c>
      <c r="F69" s="417" t="s">
        <v>614</v>
      </c>
    </row>
    <row r="70" ht="11.25" customHeight="1">
      <c r="A70" s="87" t="s">
        <v>614</v>
      </c>
      <c r="B70" s="65" t="s">
        <v>51</v>
      </c>
      <c r="C70" s="87" t="s">
        <v>6078</v>
      </c>
      <c r="D70" s="183">
        <v>60.0</v>
      </c>
      <c r="E70" s="185">
        <v>60.0</v>
      </c>
      <c r="F70" s="417" t="s">
        <v>614</v>
      </c>
    </row>
    <row r="71" ht="11.25" customHeight="1">
      <c r="A71" s="87" t="s">
        <v>614</v>
      </c>
      <c r="B71" s="65" t="s">
        <v>51</v>
      </c>
      <c r="C71" s="87" t="s">
        <v>6124</v>
      </c>
      <c r="D71" s="183">
        <v>20.0</v>
      </c>
      <c r="E71" s="185">
        <v>20.0</v>
      </c>
      <c r="F71" s="417" t="s">
        <v>614</v>
      </c>
    </row>
    <row r="72" ht="11.25" customHeight="1">
      <c r="A72" s="87" t="s">
        <v>614</v>
      </c>
      <c r="B72" s="65" t="s">
        <v>51</v>
      </c>
      <c r="C72" s="87" t="s">
        <v>6125</v>
      </c>
      <c r="D72" s="183">
        <v>20.0</v>
      </c>
      <c r="E72" s="185">
        <v>20.0</v>
      </c>
      <c r="F72" s="417" t="s">
        <v>614</v>
      </c>
    </row>
    <row r="73" ht="11.25" customHeight="1">
      <c r="A73" s="87" t="s">
        <v>614</v>
      </c>
      <c r="B73" s="65" t="s">
        <v>51</v>
      </c>
      <c r="C73" s="87" t="s">
        <v>6126</v>
      </c>
      <c r="D73" s="183">
        <v>20.0</v>
      </c>
      <c r="E73" s="185">
        <v>20.0</v>
      </c>
      <c r="F73" s="417" t="s">
        <v>614</v>
      </c>
    </row>
    <row r="74" ht="11.25" customHeight="1">
      <c r="A74" s="383" t="s">
        <v>614</v>
      </c>
      <c r="B74" s="384" t="s">
        <v>51</v>
      </c>
      <c r="C74" s="383" t="s">
        <v>6127</v>
      </c>
      <c r="D74" s="677">
        <v>20.0</v>
      </c>
      <c r="E74" s="482">
        <v>20.0</v>
      </c>
      <c r="F74" s="417" t="s">
        <v>614</v>
      </c>
    </row>
    <row r="75" ht="11.25" customHeight="1">
      <c r="A75" s="398" t="s">
        <v>878</v>
      </c>
      <c r="B75" s="90" t="s">
        <v>559</v>
      </c>
      <c r="C75" s="87" t="s">
        <v>6128</v>
      </c>
      <c r="D75" s="183">
        <v>20.0</v>
      </c>
      <c r="E75" s="185">
        <v>20.0</v>
      </c>
      <c r="F75" s="417" t="s">
        <v>701</v>
      </c>
    </row>
    <row r="76" ht="11.25" customHeight="1">
      <c r="A76" s="398" t="s">
        <v>878</v>
      </c>
      <c r="B76" s="90" t="s">
        <v>559</v>
      </c>
      <c r="C76" s="87" t="s">
        <v>6129</v>
      </c>
      <c r="D76" s="183">
        <v>20.0</v>
      </c>
      <c r="E76" s="185">
        <v>20.0</v>
      </c>
      <c r="F76" s="417" t="s">
        <v>701</v>
      </c>
    </row>
    <row r="77" ht="11.25" customHeight="1">
      <c r="A77" s="398" t="s">
        <v>878</v>
      </c>
      <c r="B77" s="90" t="s">
        <v>559</v>
      </c>
      <c r="C77" s="87" t="s">
        <v>6123</v>
      </c>
      <c r="D77" s="183">
        <v>20.0</v>
      </c>
      <c r="E77" s="185">
        <v>20.0</v>
      </c>
      <c r="F77" s="417" t="s">
        <v>701</v>
      </c>
    </row>
    <row r="78" ht="11.25" customHeight="1">
      <c r="A78" s="398" t="s">
        <v>878</v>
      </c>
      <c r="B78" s="90" t="s">
        <v>559</v>
      </c>
      <c r="C78" s="87" t="s">
        <v>6130</v>
      </c>
      <c r="D78" s="183">
        <v>20.0</v>
      </c>
      <c r="E78" s="185">
        <v>20.0</v>
      </c>
      <c r="F78" s="417" t="s">
        <v>701</v>
      </c>
    </row>
    <row r="79" ht="11.25" customHeight="1">
      <c r="A79" s="398" t="s">
        <v>878</v>
      </c>
      <c r="B79" s="90" t="s">
        <v>559</v>
      </c>
      <c r="C79" s="87" t="s">
        <v>6131</v>
      </c>
      <c r="D79" s="183">
        <v>20.0</v>
      </c>
      <c r="E79" s="185">
        <v>20.0</v>
      </c>
      <c r="F79" s="417" t="s">
        <v>701</v>
      </c>
    </row>
    <row r="80" ht="11.25" customHeight="1">
      <c r="A80" s="398" t="s">
        <v>878</v>
      </c>
      <c r="B80" s="90" t="s">
        <v>559</v>
      </c>
      <c r="C80" s="87" t="s">
        <v>6132</v>
      </c>
      <c r="D80" s="183">
        <v>20.0</v>
      </c>
      <c r="E80" s="185">
        <v>20.0</v>
      </c>
      <c r="F80" s="417" t="s">
        <v>701</v>
      </c>
    </row>
    <row r="81" ht="11.25" customHeight="1">
      <c r="A81" s="398" t="s">
        <v>878</v>
      </c>
      <c r="B81" s="90" t="s">
        <v>559</v>
      </c>
      <c r="C81" s="87" t="s">
        <v>6133</v>
      </c>
      <c r="D81" s="183">
        <v>20.0</v>
      </c>
      <c r="E81" s="185">
        <v>20.0</v>
      </c>
      <c r="F81" s="417" t="s">
        <v>701</v>
      </c>
    </row>
    <row r="82" ht="11.25" customHeight="1">
      <c r="A82" s="398" t="s">
        <v>878</v>
      </c>
      <c r="B82" s="90" t="s">
        <v>559</v>
      </c>
      <c r="C82" s="87" t="s">
        <v>6134</v>
      </c>
      <c r="D82" s="183">
        <v>20.0</v>
      </c>
      <c r="E82" s="185">
        <v>20.0</v>
      </c>
      <c r="F82" s="417" t="s">
        <v>701</v>
      </c>
    </row>
    <row r="83" ht="11.25" customHeight="1">
      <c r="A83" s="398" t="s">
        <v>878</v>
      </c>
      <c r="B83" s="90" t="s">
        <v>559</v>
      </c>
      <c r="C83" s="87" t="s">
        <v>6135</v>
      </c>
      <c r="D83" s="183">
        <v>20.0</v>
      </c>
      <c r="E83" s="185">
        <v>20.0</v>
      </c>
      <c r="F83" s="417" t="s">
        <v>701</v>
      </c>
    </row>
    <row r="84" ht="11.25" customHeight="1">
      <c r="A84" s="398" t="s">
        <v>878</v>
      </c>
      <c r="B84" s="90" t="s">
        <v>559</v>
      </c>
      <c r="C84" s="87" t="s">
        <v>6136</v>
      </c>
      <c r="D84" s="183">
        <v>20.0</v>
      </c>
      <c r="E84" s="185">
        <v>20.0</v>
      </c>
      <c r="F84" s="417" t="s">
        <v>701</v>
      </c>
    </row>
    <row r="85" ht="11.25" customHeight="1">
      <c r="A85" s="398" t="s">
        <v>878</v>
      </c>
      <c r="B85" s="90" t="s">
        <v>559</v>
      </c>
      <c r="C85" s="87" t="s">
        <v>6137</v>
      </c>
      <c r="D85" s="183">
        <v>20.0</v>
      </c>
      <c r="E85" s="185">
        <v>20.0</v>
      </c>
      <c r="F85" s="417" t="s">
        <v>701</v>
      </c>
    </row>
    <row r="86" ht="11.25" customHeight="1">
      <c r="A86" s="398" t="s">
        <v>878</v>
      </c>
      <c r="B86" s="90" t="s">
        <v>559</v>
      </c>
      <c r="C86" s="87" t="s">
        <v>6138</v>
      </c>
      <c r="D86" s="183">
        <v>20.0</v>
      </c>
      <c r="E86" s="185">
        <v>20.0</v>
      </c>
      <c r="F86" s="417" t="s">
        <v>701</v>
      </c>
    </row>
    <row r="87" ht="11.25" customHeight="1">
      <c r="A87" s="398" t="s">
        <v>878</v>
      </c>
      <c r="B87" s="90" t="s">
        <v>559</v>
      </c>
      <c r="C87" s="87" t="s">
        <v>6139</v>
      </c>
      <c r="D87" s="183">
        <v>20.0</v>
      </c>
      <c r="E87" s="185">
        <v>20.0</v>
      </c>
      <c r="F87" s="417" t="s">
        <v>701</v>
      </c>
    </row>
    <row r="88" ht="11.25" customHeight="1">
      <c r="A88" s="398" t="s">
        <v>878</v>
      </c>
      <c r="B88" s="90" t="s">
        <v>559</v>
      </c>
      <c r="C88" s="87" t="s">
        <v>6140</v>
      </c>
      <c r="D88" s="183">
        <v>20.0</v>
      </c>
      <c r="E88" s="185">
        <v>20.0</v>
      </c>
      <c r="F88" s="417" t="s">
        <v>701</v>
      </c>
    </row>
    <row r="89" ht="11.25" customHeight="1">
      <c r="A89" s="398" t="s">
        <v>878</v>
      </c>
      <c r="B89" s="90" t="s">
        <v>559</v>
      </c>
      <c r="C89" s="87" t="s">
        <v>6141</v>
      </c>
      <c r="D89" s="183">
        <v>60.0</v>
      </c>
      <c r="E89" s="185">
        <v>60.0</v>
      </c>
      <c r="F89" s="417" t="s">
        <v>701</v>
      </c>
    </row>
    <row r="90" ht="11.25" customHeight="1">
      <c r="A90" s="398" t="s">
        <v>878</v>
      </c>
      <c r="B90" s="90" t="s">
        <v>559</v>
      </c>
      <c r="C90" s="87" t="s">
        <v>6142</v>
      </c>
      <c r="D90" s="183">
        <v>20.0</v>
      </c>
      <c r="E90" s="185">
        <v>20.0</v>
      </c>
      <c r="F90" s="417" t="s">
        <v>701</v>
      </c>
    </row>
    <row r="91" ht="11.25" customHeight="1">
      <c r="A91" s="398" t="s">
        <v>878</v>
      </c>
      <c r="B91" s="90" t="s">
        <v>559</v>
      </c>
      <c r="C91" s="87" t="s">
        <v>6143</v>
      </c>
      <c r="D91" s="183">
        <v>20.0</v>
      </c>
      <c r="E91" s="185">
        <v>20.0</v>
      </c>
      <c r="F91" s="417" t="s">
        <v>701</v>
      </c>
    </row>
    <row r="92" ht="11.25" customHeight="1">
      <c r="A92" s="398" t="s">
        <v>878</v>
      </c>
      <c r="B92" s="90" t="s">
        <v>559</v>
      </c>
      <c r="C92" s="87" t="s">
        <v>6144</v>
      </c>
      <c r="D92" s="183">
        <v>20.0</v>
      </c>
      <c r="E92" s="185">
        <v>20.0</v>
      </c>
      <c r="F92" s="417" t="s">
        <v>701</v>
      </c>
    </row>
    <row r="93" ht="11.25" customHeight="1">
      <c r="A93" s="398" t="s">
        <v>878</v>
      </c>
      <c r="B93" s="90" t="s">
        <v>559</v>
      </c>
      <c r="C93" s="87" t="s">
        <v>6145</v>
      </c>
      <c r="D93" s="183">
        <v>20.0</v>
      </c>
      <c r="E93" s="185">
        <v>20.0</v>
      </c>
      <c r="F93" s="417" t="s">
        <v>701</v>
      </c>
    </row>
    <row r="94" ht="11.25" customHeight="1">
      <c r="A94" s="87" t="s">
        <v>885</v>
      </c>
      <c r="B94" s="65" t="s">
        <v>51</v>
      </c>
      <c r="C94" s="87" t="s">
        <v>6146</v>
      </c>
      <c r="D94" s="183">
        <v>20.0</v>
      </c>
      <c r="E94" s="185">
        <f t="shared" ref="E94:E96" si="4">D94</f>
        <v>20</v>
      </c>
      <c r="F94" s="417" t="s">
        <v>747</v>
      </c>
    </row>
    <row r="95" ht="11.25" customHeight="1">
      <c r="A95" s="87" t="s">
        <v>885</v>
      </c>
      <c r="B95" s="65" t="s">
        <v>51</v>
      </c>
      <c r="C95" s="87" t="s">
        <v>6147</v>
      </c>
      <c r="D95" s="183">
        <v>20.0</v>
      </c>
      <c r="E95" s="185">
        <f t="shared" si="4"/>
        <v>20</v>
      </c>
      <c r="F95" s="417" t="s">
        <v>747</v>
      </c>
    </row>
    <row r="96" ht="11.25" customHeight="1">
      <c r="A96" s="87" t="s">
        <v>885</v>
      </c>
      <c r="B96" s="65" t="s">
        <v>51</v>
      </c>
      <c r="C96" s="87" t="s">
        <v>6148</v>
      </c>
      <c r="D96" s="183">
        <v>20.0</v>
      </c>
      <c r="E96" s="185">
        <f t="shared" si="4"/>
        <v>20</v>
      </c>
      <c r="F96" s="417" t="s">
        <v>747</v>
      </c>
    </row>
    <row r="97" ht="11.25" customHeight="1">
      <c r="A97" s="87" t="s">
        <v>885</v>
      </c>
      <c r="B97" s="65" t="s">
        <v>51</v>
      </c>
      <c r="C97" s="87" t="s">
        <v>6149</v>
      </c>
      <c r="D97" s="183" t="s">
        <v>6150</v>
      </c>
      <c r="E97" s="185">
        <v>40.0</v>
      </c>
      <c r="F97" s="417" t="s">
        <v>747</v>
      </c>
    </row>
    <row r="98" ht="11.25" customHeight="1">
      <c r="A98" s="87" t="s">
        <v>756</v>
      </c>
      <c r="B98" s="65" t="s">
        <v>51</v>
      </c>
      <c r="C98" s="87" t="s">
        <v>6151</v>
      </c>
      <c r="D98" s="183">
        <v>80.0</v>
      </c>
      <c r="E98" s="185">
        <f t="shared" ref="E98:E102" si="5">D98</f>
        <v>80</v>
      </c>
      <c r="F98" s="417" t="s">
        <v>756</v>
      </c>
    </row>
    <row r="99" ht="11.25" customHeight="1">
      <c r="A99" s="87" t="s">
        <v>756</v>
      </c>
      <c r="B99" s="65" t="s">
        <v>51</v>
      </c>
      <c r="C99" s="87" t="s">
        <v>6152</v>
      </c>
      <c r="D99" s="183">
        <v>20.0</v>
      </c>
      <c r="E99" s="185">
        <f t="shared" si="5"/>
        <v>20</v>
      </c>
      <c r="F99" s="417" t="s">
        <v>756</v>
      </c>
    </row>
    <row r="100" ht="11.25" customHeight="1">
      <c r="A100" s="87" t="s">
        <v>756</v>
      </c>
      <c r="B100" s="65" t="s">
        <v>51</v>
      </c>
      <c r="C100" s="87" t="s">
        <v>6153</v>
      </c>
      <c r="D100" s="183">
        <v>20.0</v>
      </c>
      <c r="E100" s="185">
        <f t="shared" si="5"/>
        <v>20</v>
      </c>
      <c r="F100" s="417" t="s">
        <v>756</v>
      </c>
    </row>
    <row r="101" ht="11.25" customHeight="1">
      <c r="A101" s="87" t="s">
        <v>756</v>
      </c>
      <c r="B101" s="65" t="s">
        <v>51</v>
      </c>
      <c r="C101" s="87" t="s">
        <v>6154</v>
      </c>
      <c r="D101" s="183">
        <v>20.0</v>
      </c>
      <c r="E101" s="185">
        <f t="shared" si="5"/>
        <v>20</v>
      </c>
      <c r="F101" s="417" t="s">
        <v>756</v>
      </c>
    </row>
    <row r="102" ht="11.25" customHeight="1">
      <c r="A102" s="87" t="s">
        <v>756</v>
      </c>
      <c r="B102" s="65" t="s">
        <v>51</v>
      </c>
      <c r="C102" s="87" t="s">
        <v>6155</v>
      </c>
      <c r="D102" s="183">
        <v>20.0</v>
      </c>
      <c r="E102" s="185">
        <f t="shared" si="5"/>
        <v>20</v>
      </c>
      <c r="F102" s="417" t="s">
        <v>756</v>
      </c>
    </row>
    <row r="103" ht="11.25" customHeight="1">
      <c r="A103" s="87" t="s">
        <v>764</v>
      </c>
      <c r="B103" s="65" t="s">
        <v>51</v>
      </c>
      <c r="C103" s="87" t="s">
        <v>6112</v>
      </c>
      <c r="D103" s="183">
        <v>60.0</v>
      </c>
      <c r="E103" s="185">
        <v>60.0</v>
      </c>
      <c r="F103" s="417" t="s">
        <v>764</v>
      </c>
    </row>
    <row r="104" ht="11.25" customHeight="1">
      <c r="A104" s="87" t="s">
        <v>764</v>
      </c>
      <c r="B104" s="65" t="s">
        <v>51</v>
      </c>
      <c r="C104" s="87" t="s">
        <v>6156</v>
      </c>
      <c r="D104" s="183">
        <v>60.0</v>
      </c>
      <c r="E104" s="185">
        <v>60.0</v>
      </c>
      <c r="F104" s="417" t="s">
        <v>764</v>
      </c>
    </row>
    <row r="105" ht="11.25" customHeight="1">
      <c r="A105" s="87" t="s">
        <v>764</v>
      </c>
      <c r="B105" s="65" t="s">
        <v>51</v>
      </c>
      <c r="C105" s="87" t="s">
        <v>6157</v>
      </c>
      <c r="D105" s="183">
        <v>60.0</v>
      </c>
      <c r="E105" s="185">
        <v>60.0</v>
      </c>
      <c r="F105" s="417" t="s">
        <v>764</v>
      </c>
    </row>
    <row r="106" ht="11.25" customHeight="1">
      <c r="A106" s="87" t="s">
        <v>764</v>
      </c>
      <c r="B106" s="65" t="s">
        <v>51</v>
      </c>
      <c r="C106" s="87" t="s">
        <v>6158</v>
      </c>
      <c r="D106" s="183">
        <v>20.0</v>
      </c>
      <c r="E106" s="185">
        <v>20.0</v>
      </c>
      <c r="F106" s="417" t="s">
        <v>764</v>
      </c>
    </row>
    <row r="107" ht="11.25" customHeight="1">
      <c r="A107" s="87" t="s">
        <v>764</v>
      </c>
      <c r="B107" s="65" t="s">
        <v>51</v>
      </c>
      <c r="C107" s="87" t="s">
        <v>6159</v>
      </c>
      <c r="D107" s="183">
        <v>20.0</v>
      </c>
      <c r="E107" s="185">
        <v>20.0</v>
      </c>
      <c r="F107" s="417" t="s">
        <v>764</v>
      </c>
    </row>
    <row r="108" ht="11.25" customHeight="1">
      <c r="A108" s="87" t="s">
        <v>764</v>
      </c>
      <c r="B108" s="65" t="s">
        <v>51</v>
      </c>
      <c r="C108" s="87" t="s">
        <v>6160</v>
      </c>
      <c r="D108" s="185">
        <v>20.0</v>
      </c>
      <c r="E108" s="461">
        <v>20.0</v>
      </c>
      <c r="F108" s="417" t="s">
        <v>764</v>
      </c>
    </row>
    <row r="109" ht="11.25" customHeight="1">
      <c r="A109" s="87" t="s">
        <v>764</v>
      </c>
      <c r="B109" s="65" t="s">
        <v>51</v>
      </c>
      <c r="C109" s="87" t="s">
        <v>6161</v>
      </c>
      <c r="D109" s="183">
        <v>50.0</v>
      </c>
      <c r="E109" s="185">
        <v>50.0</v>
      </c>
      <c r="F109" s="417" t="s">
        <v>764</v>
      </c>
    </row>
    <row r="110" ht="11.25" customHeight="1">
      <c r="A110" s="87"/>
      <c r="B110" s="65"/>
      <c r="C110" s="87"/>
      <c r="D110" s="183"/>
      <c r="E110" s="185"/>
      <c r="F110" s="417"/>
    </row>
    <row r="111" ht="11.25" customHeight="1">
      <c r="A111" s="87"/>
      <c r="B111" s="65"/>
      <c r="C111" s="87"/>
      <c r="D111" s="183"/>
      <c r="E111" s="185"/>
      <c r="F111" s="652"/>
    </row>
    <row r="112" ht="11.25" customHeight="1">
      <c r="A112" s="87"/>
      <c r="B112" s="65"/>
      <c r="C112" s="87"/>
      <c r="D112" s="183"/>
      <c r="E112" s="185"/>
      <c r="F112" s="652"/>
    </row>
    <row r="113" ht="11.25" customHeight="1">
      <c r="A113" s="87"/>
      <c r="B113" s="65"/>
      <c r="C113" s="87"/>
      <c r="D113" s="183"/>
      <c r="E113" s="185"/>
      <c r="F113" s="652"/>
    </row>
    <row r="114" ht="11.25" customHeight="1">
      <c r="A114" s="87"/>
      <c r="B114" s="65"/>
      <c r="C114" s="87"/>
      <c r="D114" s="183"/>
      <c r="E114" s="185"/>
      <c r="F114" s="652"/>
    </row>
    <row r="115" ht="11.25" customHeight="1">
      <c r="A115" s="87"/>
      <c r="B115" s="65"/>
      <c r="C115" s="87"/>
      <c r="D115" s="183"/>
      <c r="E115" s="185"/>
      <c r="F115" s="652"/>
    </row>
    <row r="116" ht="11.25" customHeight="1">
      <c r="A116" s="87"/>
      <c r="B116" s="65"/>
      <c r="C116" s="87"/>
      <c r="D116" s="183"/>
      <c r="E116" s="185"/>
      <c r="F116" s="652"/>
    </row>
    <row r="117" ht="11.25" customHeight="1">
      <c r="A117" s="54"/>
      <c r="B117" s="618"/>
      <c r="C117" s="618"/>
      <c r="D117" s="619"/>
      <c r="E117" s="619">
        <f>SUM(E8:E116)</f>
        <v>3875</v>
      </c>
    </row>
    <row r="118" ht="15.75" customHeight="1">
      <c r="A118" s="40"/>
      <c r="B118" s="40"/>
      <c r="C118" s="41"/>
      <c r="D118" s="41"/>
      <c r="E118" s="41"/>
      <c r="F118" s="1"/>
      <c r="G118" s="1"/>
      <c r="H118" s="1"/>
    </row>
    <row r="119" ht="15.75" customHeight="1">
      <c r="A119" s="172" t="s">
        <v>819</v>
      </c>
      <c r="B119" s="173"/>
      <c r="C119" s="173"/>
      <c r="D119" s="173"/>
      <c r="E119" s="173"/>
      <c r="F119" s="173"/>
      <c r="G119" s="173"/>
      <c r="H119" s="173"/>
      <c r="I119" s="40"/>
      <c r="J119" s="40"/>
      <c r="K119" s="40"/>
      <c r="L119" s="40"/>
      <c r="M119" s="40"/>
      <c r="N119" s="40"/>
      <c r="O119" s="40"/>
      <c r="P119" s="40"/>
      <c r="Q119" s="40"/>
      <c r="R119" s="40"/>
      <c r="S119" s="40"/>
      <c r="T119" s="40"/>
      <c r="U119" s="40"/>
      <c r="V119" s="40"/>
      <c r="W119" s="40"/>
      <c r="X119" s="40"/>
      <c r="Y119" s="40"/>
    </row>
    <row r="120" ht="15.75" customHeight="1">
      <c r="A120" s="40"/>
      <c r="B120" s="40"/>
      <c r="C120" s="41"/>
      <c r="D120" s="41"/>
      <c r="E120" s="1"/>
      <c r="F120" s="1"/>
      <c r="G120" s="1"/>
      <c r="H120" s="1"/>
    </row>
    <row r="121" ht="15.75" customHeight="1">
      <c r="A121" s="40"/>
      <c r="B121" s="40"/>
      <c r="C121" s="41"/>
      <c r="D121" s="41"/>
      <c r="E121" s="41"/>
      <c r="F121" s="1"/>
      <c r="G121" s="1"/>
      <c r="H121" s="1"/>
    </row>
    <row r="122" ht="15.75" customHeight="1">
      <c r="A122" s="40"/>
      <c r="B122" s="40"/>
      <c r="C122" s="41"/>
      <c r="D122" s="41"/>
      <c r="E122" s="1"/>
      <c r="F122" s="1"/>
      <c r="G122" s="1"/>
      <c r="H122" s="1"/>
    </row>
    <row r="123" ht="15.75" customHeight="1">
      <c r="A123" s="40"/>
      <c r="B123" s="40"/>
      <c r="C123" s="41"/>
      <c r="D123" s="41"/>
      <c r="E123" s="41"/>
      <c r="F123" s="1"/>
      <c r="G123" s="1"/>
      <c r="H123" s="1"/>
    </row>
    <row r="124" ht="15.75" customHeight="1">
      <c r="A124" s="40"/>
      <c r="B124" s="40"/>
      <c r="C124" s="41"/>
      <c r="D124" s="41"/>
      <c r="E124" s="41"/>
      <c r="F124" s="1"/>
      <c r="G124" s="1"/>
      <c r="H124" s="1"/>
    </row>
    <row r="125" ht="15.75" customHeight="1">
      <c r="A125" s="40"/>
      <c r="B125" s="40"/>
      <c r="C125" s="41"/>
      <c r="D125" s="41"/>
      <c r="E125" s="41"/>
      <c r="F125" s="1"/>
      <c r="G125" s="1"/>
      <c r="H125" s="1"/>
    </row>
    <row r="126" ht="15.75" customHeight="1">
      <c r="A126" s="40"/>
      <c r="B126" s="40"/>
      <c r="C126" s="41"/>
      <c r="D126" s="41"/>
      <c r="E126" s="41"/>
      <c r="F126" s="1"/>
      <c r="G126" s="1"/>
      <c r="H126" s="1"/>
    </row>
    <row r="127" ht="15.75" customHeight="1">
      <c r="A127" s="40"/>
      <c r="B127" s="40"/>
      <c r="C127" s="41"/>
      <c r="D127" s="41"/>
      <c r="E127" s="41"/>
      <c r="F127" s="1"/>
      <c r="G127" s="1"/>
      <c r="H127" s="1"/>
    </row>
    <row r="128" ht="15.75" customHeight="1">
      <c r="A128" s="40"/>
      <c r="B128" s="40"/>
      <c r="C128" s="41"/>
      <c r="D128" s="41"/>
      <c r="E128" s="41"/>
      <c r="F128" s="1"/>
      <c r="G128" s="1"/>
      <c r="H128" s="1"/>
    </row>
    <row r="129" ht="15.75" customHeight="1">
      <c r="A129" s="40"/>
      <c r="B129" s="40"/>
      <c r="C129" s="41"/>
      <c r="D129" s="41"/>
      <c r="E129" s="41"/>
      <c r="F129" s="1"/>
      <c r="G129" s="1"/>
      <c r="H129" s="1"/>
    </row>
    <row r="130" ht="15.75" customHeight="1">
      <c r="A130" s="40"/>
      <c r="B130" s="40"/>
      <c r="C130" s="41"/>
      <c r="D130" s="41"/>
      <c r="E130" s="41"/>
      <c r="F130" s="1"/>
      <c r="G130" s="1"/>
      <c r="H130" s="1"/>
    </row>
    <row r="131" ht="15.75" customHeight="1">
      <c r="A131" s="40"/>
      <c r="B131" s="40"/>
      <c r="C131" s="41"/>
      <c r="D131" s="41"/>
      <c r="E131" s="41"/>
      <c r="F131" s="1"/>
      <c r="G131" s="1"/>
      <c r="H131" s="1"/>
    </row>
    <row r="132" ht="15.75" customHeight="1">
      <c r="A132" s="40"/>
      <c r="B132" s="40"/>
      <c r="C132" s="41"/>
      <c r="D132" s="41"/>
      <c r="E132" s="41"/>
      <c r="F132" s="1"/>
      <c r="G132" s="1"/>
      <c r="H132" s="1"/>
    </row>
    <row r="133" ht="15.75" customHeight="1">
      <c r="A133" s="40"/>
      <c r="B133" s="40"/>
      <c r="C133" s="41"/>
      <c r="D133" s="41"/>
      <c r="E133" s="41"/>
      <c r="F133" s="1"/>
      <c r="G133" s="1"/>
      <c r="H133" s="1"/>
    </row>
    <row r="134" ht="15.75" customHeight="1">
      <c r="A134" s="40"/>
      <c r="B134" s="40"/>
      <c r="C134" s="41"/>
      <c r="D134" s="41"/>
      <c r="E134" s="41"/>
      <c r="F134" s="1"/>
      <c r="G134" s="1"/>
      <c r="H134" s="1"/>
    </row>
    <row r="135" ht="15.75" customHeight="1">
      <c r="A135" s="40"/>
      <c r="B135" s="40"/>
      <c r="C135" s="41"/>
      <c r="D135" s="41"/>
      <c r="E135" s="41"/>
      <c r="F135" s="1"/>
      <c r="G135" s="1"/>
      <c r="H135" s="1"/>
    </row>
    <row r="136" ht="15.75" customHeight="1">
      <c r="A136" s="40"/>
      <c r="B136" s="40"/>
      <c r="C136" s="41"/>
      <c r="D136" s="41"/>
      <c r="E136" s="41"/>
      <c r="F136" s="1"/>
      <c r="G136" s="1"/>
      <c r="H136" s="1"/>
    </row>
    <row r="137" ht="15.75" customHeight="1">
      <c r="A137" s="40"/>
      <c r="B137" s="40"/>
      <c r="C137" s="41"/>
      <c r="D137" s="41"/>
      <c r="E137" s="41"/>
      <c r="F137" s="1"/>
      <c r="G137" s="1"/>
      <c r="H137" s="1"/>
    </row>
    <row r="138" ht="15.75" customHeight="1">
      <c r="A138" s="40"/>
      <c r="B138" s="40"/>
      <c r="C138" s="41"/>
      <c r="D138" s="41"/>
      <c r="E138" s="41"/>
      <c r="F138" s="1"/>
      <c r="G138" s="1"/>
      <c r="H138" s="1"/>
    </row>
    <row r="139" ht="15.75" customHeight="1">
      <c r="A139" s="40"/>
      <c r="B139" s="40"/>
      <c r="C139" s="41"/>
      <c r="D139" s="41"/>
      <c r="E139" s="41"/>
      <c r="F139" s="1"/>
      <c r="G139" s="1"/>
      <c r="H139" s="1"/>
    </row>
    <row r="140" ht="15.75" customHeight="1">
      <c r="A140" s="40"/>
      <c r="B140" s="40"/>
      <c r="C140" s="41"/>
      <c r="D140" s="41"/>
      <c r="E140" s="41"/>
      <c r="F140" s="1"/>
      <c r="G140" s="1"/>
      <c r="H140" s="1"/>
    </row>
    <row r="141" ht="15.75" customHeight="1">
      <c r="A141" s="40"/>
      <c r="B141" s="40"/>
      <c r="C141" s="41"/>
      <c r="D141" s="41"/>
      <c r="E141" s="41"/>
      <c r="F141" s="1"/>
      <c r="G141" s="1"/>
      <c r="H141" s="1"/>
    </row>
    <row r="142" ht="15.75" customHeight="1">
      <c r="A142" s="40"/>
      <c r="B142" s="40"/>
      <c r="C142" s="41"/>
      <c r="D142" s="41"/>
      <c r="E142" s="41"/>
      <c r="F142" s="1"/>
      <c r="G142" s="1"/>
      <c r="H142" s="1"/>
    </row>
    <row r="143" ht="15.75" customHeight="1">
      <c r="A143" s="40"/>
      <c r="B143" s="40"/>
      <c r="C143" s="41"/>
      <c r="D143" s="41"/>
      <c r="E143" s="41"/>
      <c r="F143" s="1"/>
      <c r="G143" s="1"/>
      <c r="H143" s="1"/>
    </row>
    <row r="144" ht="15.75" customHeight="1">
      <c r="A144" s="40"/>
      <c r="B144" s="40"/>
      <c r="C144" s="41"/>
      <c r="D144" s="41"/>
      <c r="E144" s="41"/>
      <c r="F144" s="1"/>
      <c r="G144" s="1"/>
      <c r="H144" s="1"/>
    </row>
    <row r="145" ht="15.75" customHeight="1">
      <c r="A145" s="40"/>
      <c r="B145" s="40"/>
      <c r="C145" s="41"/>
      <c r="D145" s="41"/>
      <c r="E145" s="41"/>
      <c r="F145" s="1"/>
      <c r="G145" s="1"/>
      <c r="H145" s="1"/>
    </row>
    <row r="146" ht="15.75" customHeight="1">
      <c r="A146" s="40"/>
      <c r="B146" s="40"/>
      <c r="C146" s="41"/>
      <c r="D146" s="41"/>
      <c r="E146" s="41"/>
      <c r="F146" s="1"/>
      <c r="G146" s="1"/>
      <c r="H146" s="1"/>
    </row>
    <row r="147" ht="15.75" customHeight="1">
      <c r="A147" s="40"/>
      <c r="B147" s="40"/>
      <c r="C147" s="41"/>
      <c r="D147" s="41"/>
      <c r="E147" s="41"/>
      <c r="F147" s="1"/>
      <c r="G147" s="1"/>
      <c r="H147" s="1"/>
    </row>
    <row r="148" ht="15.75" customHeight="1">
      <c r="A148" s="40"/>
      <c r="B148" s="40"/>
      <c r="C148" s="41"/>
      <c r="D148" s="41"/>
      <c r="E148" s="41"/>
      <c r="F148" s="1"/>
      <c r="G148" s="1"/>
      <c r="H148" s="1"/>
    </row>
    <row r="149" ht="15.75" customHeight="1">
      <c r="A149" s="40"/>
      <c r="B149" s="40"/>
      <c r="C149" s="41"/>
      <c r="D149" s="41"/>
      <c r="E149" s="41"/>
      <c r="F149" s="1"/>
      <c r="G149" s="1"/>
      <c r="H149" s="1"/>
    </row>
    <row r="150" ht="15.75" customHeight="1">
      <c r="A150" s="40"/>
      <c r="B150" s="40"/>
      <c r="C150" s="41"/>
      <c r="D150" s="41"/>
      <c r="E150" s="41"/>
      <c r="F150" s="1"/>
      <c r="G150" s="1"/>
      <c r="H150" s="1"/>
    </row>
    <row r="151" ht="15.75" customHeight="1">
      <c r="A151" s="40"/>
      <c r="B151" s="40"/>
      <c r="C151" s="41"/>
      <c r="D151" s="41"/>
      <c r="E151" s="41"/>
      <c r="F151" s="1"/>
      <c r="G151" s="1"/>
      <c r="H151" s="1"/>
    </row>
    <row r="152" ht="15.75" customHeight="1">
      <c r="A152" s="40"/>
      <c r="B152" s="40"/>
      <c r="C152" s="41"/>
      <c r="D152" s="41"/>
      <c r="E152" s="41"/>
      <c r="F152" s="1"/>
      <c r="G152" s="1"/>
      <c r="H152" s="1"/>
    </row>
    <row r="153" ht="15.75" customHeight="1">
      <c r="A153" s="40"/>
      <c r="B153" s="40"/>
      <c r="C153" s="41"/>
      <c r="D153" s="41"/>
      <c r="E153" s="41"/>
      <c r="F153" s="1"/>
      <c r="G153" s="1"/>
      <c r="H153" s="1"/>
    </row>
    <row r="154" ht="15.75" customHeight="1">
      <c r="A154" s="40"/>
      <c r="B154" s="40"/>
      <c r="C154" s="41"/>
      <c r="D154" s="41"/>
      <c r="E154" s="41"/>
      <c r="F154" s="1"/>
      <c r="G154" s="1"/>
      <c r="H154" s="1"/>
    </row>
    <row r="155" ht="15.75" customHeight="1">
      <c r="A155" s="40"/>
      <c r="B155" s="40"/>
      <c r="C155" s="41"/>
      <c r="D155" s="41"/>
      <c r="E155" s="41"/>
      <c r="F155" s="1"/>
      <c r="G155" s="1"/>
      <c r="H155" s="1"/>
    </row>
    <row r="156" ht="15.75" customHeight="1">
      <c r="A156" s="40"/>
      <c r="B156" s="40"/>
      <c r="C156" s="41"/>
      <c r="D156" s="41"/>
      <c r="E156" s="41"/>
      <c r="F156" s="1"/>
      <c r="G156" s="1"/>
      <c r="H156" s="1"/>
    </row>
    <row r="157" ht="15.75" customHeight="1">
      <c r="A157" s="40"/>
      <c r="B157" s="40"/>
      <c r="C157" s="41"/>
      <c r="D157" s="41"/>
      <c r="E157" s="41"/>
      <c r="F157" s="1"/>
      <c r="G157" s="1"/>
      <c r="H157" s="1"/>
    </row>
    <row r="158" ht="15.75" customHeight="1">
      <c r="A158" s="40"/>
      <c r="B158" s="40"/>
      <c r="C158" s="41"/>
      <c r="D158" s="41"/>
      <c r="E158" s="41"/>
      <c r="F158" s="1"/>
      <c r="G158" s="1"/>
      <c r="H158" s="1"/>
    </row>
    <row r="159" ht="15.75" customHeight="1">
      <c r="A159" s="40"/>
      <c r="B159" s="40"/>
      <c r="C159" s="41"/>
      <c r="D159" s="41"/>
      <c r="E159" s="41"/>
      <c r="F159" s="1"/>
      <c r="G159" s="1"/>
      <c r="H159" s="1"/>
    </row>
    <row r="160" ht="15.75" customHeight="1">
      <c r="A160" s="40"/>
      <c r="B160" s="40"/>
      <c r="C160" s="41"/>
      <c r="D160" s="41"/>
      <c r="E160" s="41"/>
      <c r="F160" s="1"/>
      <c r="G160" s="1"/>
      <c r="H160" s="1"/>
    </row>
    <row r="161" ht="15.75" customHeight="1">
      <c r="A161" s="40"/>
      <c r="B161" s="40"/>
      <c r="C161" s="41"/>
      <c r="D161" s="41"/>
      <c r="E161" s="41"/>
      <c r="F161" s="1"/>
      <c r="G161" s="1"/>
      <c r="H161" s="1"/>
    </row>
    <row r="162" ht="15.75" customHeight="1">
      <c r="A162" s="40"/>
      <c r="B162" s="40"/>
      <c r="C162" s="41"/>
      <c r="D162" s="41"/>
      <c r="E162" s="41"/>
      <c r="F162" s="1"/>
      <c r="G162" s="1"/>
      <c r="H162" s="1"/>
    </row>
    <row r="163" ht="15.75" customHeight="1">
      <c r="A163" s="40"/>
      <c r="B163" s="40"/>
      <c r="C163" s="41"/>
      <c r="D163" s="41"/>
      <c r="E163" s="41"/>
      <c r="F163" s="1"/>
      <c r="G163" s="1"/>
      <c r="H163" s="1"/>
    </row>
    <row r="164" ht="15.75" customHeight="1">
      <c r="A164" s="40"/>
      <c r="B164" s="40"/>
      <c r="C164" s="41"/>
      <c r="D164" s="41"/>
      <c r="E164" s="41"/>
      <c r="F164" s="1"/>
      <c r="G164" s="1"/>
      <c r="H164" s="1"/>
    </row>
    <row r="165" ht="15.75" customHeight="1">
      <c r="A165" s="40"/>
      <c r="B165" s="40"/>
      <c r="C165" s="41"/>
      <c r="D165" s="41"/>
      <c r="E165" s="41"/>
      <c r="F165" s="1"/>
      <c r="G165" s="1"/>
      <c r="H165" s="1"/>
    </row>
    <row r="166" ht="15.75" customHeight="1">
      <c r="A166" s="40"/>
      <c r="B166" s="40"/>
      <c r="C166" s="41"/>
      <c r="D166" s="41"/>
      <c r="E166" s="41"/>
      <c r="F166" s="1"/>
      <c r="G166" s="1"/>
      <c r="H166" s="1"/>
    </row>
    <row r="167" ht="15.75" customHeight="1">
      <c r="A167" s="40"/>
      <c r="B167" s="40"/>
      <c r="C167" s="41"/>
      <c r="D167" s="41"/>
      <c r="E167" s="41"/>
      <c r="F167" s="1"/>
      <c r="G167" s="1"/>
      <c r="H167" s="1"/>
    </row>
    <row r="168" ht="15.75" customHeight="1">
      <c r="A168" s="40"/>
      <c r="B168" s="40"/>
      <c r="C168" s="41"/>
      <c r="D168" s="41"/>
      <c r="E168" s="41"/>
      <c r="F168" s="1"/>
      <c r="G168" s="1"/>
      <c r="H168" s="1"/>
    </row>
    <row r="169" ht="15.75" customHeight="1">
      <c r="A169" s="40"/>
      <c r="B169" s="40"/>
      <c r="C169" s="41"/>
      <c r="D169" s="41"/>
      <c r="E169" s="41"/>
      <c r="F169" s="1"/>
      <c r="G169" s="1"/>
      <c r="H169" s="1"/>
    </row>
    <row r="170" ht="15.75" customHeight="1">
      <c r="A170" s="40"/>
      <c r="B170" s="40"/>
      <c r="C170" s="41"/>
      <c r="D170" s="41"/>
      <c r="E170" s="41"/>
      <c r="F170" s="1"/>
      <c r="G170" s="1"/>
      <c r="H170" s="1"/>
    </row>
    <row r="171" ht="15.75" customHeight="1">
      <c r="A171" s="40"/>
      <c r="B171" s="40"/>
      <c r="C171" s="41"/>
      <c r="D171" s="41"/>
      <c r="E171" s="41"/>
      <c r="F171" s="1"/>
      <c r="G171" s="1"/>
      <c r="H171" s="1"/>
    </row>
    <row r="172" ht="15.75" customHeight="1">
      <c r="A172" s="40"/>
      <c r="B172" s="40"/>
      <c r="C172" s="41"/>
      <c r="D172" s="41"/>
      <c r="E172" s="41"/>
      <c r="F172" s="1"/>
      <c r="G172" s="1"/>
      <c r="H172" s="1"/>
    </row>
    <row r="173" ht="15.75" customHeight="1">
      <c r="A173" s="40"/>
      <c r="B173" s="40"/>
      <c r="C173" s="41"/>
      <c r="D173" s="41"/>
      <c r="E173" s="41"/>
      <c r="F173" s="1"/>
      <c r="G173" s="1"/>
      <c r="H173" s="1"/>
    </row>
    <row r="174" ht="15.75" customHeight="1">
      <c r="A174" s="40"/>
      <c r="B174" s="40"/>
      <c r="C174" s="41"/>
      <c r="D174" s="41"/>
      <c r="E174" s="41"/>
      <c r="F174" s="1"/>
      <c r="G174" s="1"/>
      <c r="H174" s="1"/>
    </row>
    <row r="175" ht="15.75" customHeight="1">
      <c r="A175" s="40"/>
      <c r="B175" s="40"/>
      <c r="C175" s="41"/>
      <c r="D175" s="41"/>
      <c r="E175" s="41"/>
      <c r="F175" s="1"/>
      <c r="G175" s="1"/>
      <c r="H175" s="1"/>
    </row>
    <row r="176" ht="15.75" customHeight="1">
      <c r="A176" s="40"/>
      <c r="B176" s="40"/>
      <c r="C176" s="41"/>
      <c r="D176" s="41"/>
      <c r="E176" s="41"/>
      <c r="F176" s="1"/>
      <c r="G176" s="1"/>
      <c r="H176" s="1"/>
    </row>
    <row r="177" ht="15.75" customHeight="1">
      <c r="A177" s="40"/>
      <c r="B177" s="40"/>
      <c r="C177" s="41"/>
      <c r="D177" s="41"/>
      <c r="E177" s="41"/>
      <c r="F177" s="1"/>
      <c r="G177" s="1"/>
      <c r="H177" s="1"/>
    </row>
    <row r="178" ht="15.75" customHeight="1">
      <c r="A178" s="40"/>
      <c r="B178" s="40"/>
      <c r="C178" s="41"/>
      <c r="D178" s="41"/>
      <c r="E178" s="41"/>
      <c r="F178" s="1"/>
      <c r="G178" s="1"/>
      <c r="H178" s="1"/>
    </row>
    <row r="179" ht="15.75" customHeight="1">
      <c r="A179" s="40"/>
      <c r="B179" s="40"/>
      <c r="C179" s="41"/>
      <c r="D179" s="41"/>
      <c r="E179" s="41"/>
      <c r="F179" s="1"/>
      <c r="G179" s="1"/>
      <c r="H179" s="1"/>
    </row>
    <row r="180" ht="15.75" customHeight="1">
      <c r="A180" s="40"/>
      <c r="B180" s="40"/>
      <c r="C180" s="41"/>
      <c r="D180" s="41"/>
      <c r="E180" s="41"/>
      <c r="F180" s="1"/>
      <c r="G180" s="1"/>
      <c r="H180" s="1"/>
    </row>
    <row r="181" ht="15.75" customHeight="1">
      <c r="A181" s="40"/>
      <c r="B181" s="40"/>
      <c r="C181" s="41"/>
      <c r="D181" s="41"/>
      <c r="E181" s="41"/>
      <c r="F181" s="1"/>
      <c r="G181" s="1"/>
      <c r="H181" s="1"/>
    </row>
    <row r="182" ht="15.75" customHeight="1">
      <c r="A182" s="40"/>
      <c r="B182" s="40"/>
      <c r="C182" s="41"/>
      <c r="D182" s="41"/>
      <c r="E182" s="41"/>
      <c r="F182" s="1"/>
      <c r="G182" s="1"/>
      <c r="H182" s="1"/>
    </row>
    <row r="183" ht="15.75" customHeight="1">
      <c r="A183" s="40"/>
      <c r="B183" s="40"/>
      <c r="C183" s="41"/>
      <c r="D183" s="41"/>
      <c r="E183" s="41"/>
      <c r="F183" s="1"/>
      <c r="G183" s="1"/>
      <c r="H183" s="1"/>
    </row>
    <row r="184" ht="15.75" customHeight="1">
      <c r="A184" s="40"/>
      <c r="B184" s="40"/>
      <c r="C184" s="41"/>
      <c r="D184" s="41"/>
      <c r="E184" s="41"/>
      <c r="F184" s="1"/>
      <c r="G184" s="1"/>
      <c r="H184" s="1"/>
    </row>
    <row r="185" ht="15.75" customHeight="1">
      <c r="A185" s="40"/>
      <c r="B185" s="40"/>
      <c r="C185" s="41"/>
      <c r="D185" s="41"/>
      <c r="E185" s="41"/>
      <c r="F185" s="1"/>
      <c r="G185" s="1"/>
      <c r="H185" s="1"/>
    </row>
    <row r="186" ht="15.75" customHeight="1">
      <c r="A186" s="40"/>
      <c r="B186" s="40"/>
      <c r="C186" s="41"/>
      <c r="D186" s="41"/>
      <c r="E186" s="41"/>
      <c r="F186" s="1"/>
      <c r="G186" s="1"/>
      <c r="H186" s="1"/>
    </row>
    <row r="187" ht="15.75" customHeight="1">
      <c r="A187" s="40"/>
      <c r="B187" s="40"/>
      <c r="C187" s="41"/>
      <c r="D187" s="41"/>
      <c r="E187" s="41"/>
      <c r="F187" s="1"/>
      <c r="G187" s="1"/>
      <c r="H187" s="1"/>
    </row>
    <row r="188" ht="15.75" customHeight="1">
      <c r="A188" s="40"/>
      <c r="B188" s="40"/>
      <c r="C188" s="41"/>
      <c r="D188" s="41"/>
      <c r="E188" s="41"/>
      <c r="F188" s="1"/>
      <c r="G188" s="1"/>
      <c r="H188" s="1"/>
    </row>
    <row r="189" ht="15.75" customHeight="1">
      <c r="A189" s="40"/>
      <c r="B189" s="40"/>
      <c r="C189" s="41"/>
      <c r="D189" s="41"/>
      <c r="E189" s="41"/>
      <c r="F189" s="1"/>
      <c r="G189" s="1"/>
      <c r="H189" s="1"/>
    </row>
    <row r="190" ht="15.75" customHeight="1">
      <c r="A190" s="40"/>
      <c r="B190" s="40"/>
      <c r="C190" s="41"/>
      <c r="D190" s="41"/>
      <c r="E190" s="41"/>
      <c r="F190" s="1"/>
      <c r="G190" s="1"/>
      <c r="H190" s="1"/>
    </row>
    <row r="191" ht="15.75" customHeight="1">
      <c r="A191" s="40"/>
      <c r="B191" s="40"/>
      <c r="C191" s="41"/>
      <c r="D191" s="41"/>
      <c r="E191" s="41"/>
      <c r="F191" s="1"/>
      <c r="G191" s="1"/>
      <c r="H191" s="1"/>
    </row>
    <row r="192" ht="15.75" customHeight="1">
      <c r="A192" s="40"/>
      <c r="B192" s="40"/>
      <c r="C192" s="41"/>
      <c r="D192" s="41"/>
      <c r="E192" s="41"/>
      <c r="F192" s="1"/>
      <c r="G192" s="1"/>
      <c r="H192" s="1"/>
    </row>
    <row r="193" ht="15.75" customHeight="1">
      <c r="A193" s="40"/>
      <c r="B193" s="40"/>
      <c r="C193" s="41"/>
      <c r="D193" s="41"/>
      <c r="E193" s="41"/>
      <c r="F193" s="1"/>
      <c r="G193" s="1"/>
      <c r="H193" s="1"/>
    </row>
    <row r="194" ht="15.75" customHeight="1">
      <c r="A194" s="40"/>
      <c r="B194" s="40"/>
      <c r="C194" s="41"/>
      <c r="D194" s="41"/>
      <c r="E194" s="41"/>
      <c r="F194" s="1"/>
      <c r="G194" s="1"/>
      <c r="H194" s="1"/>
    </row>
    <row r="195" ht="15.75" customHeight="1">
      <c r="A195" s="40"/>
      <c r="B195" s="40"/>
      <c r="C195" s="41"/>
      <c r="D195" s="41"/>
      <c r="E195" s="41"/>
      <c r="F195" s="1"/>
      <c r="G195" s="1"/>
      <c r="H195" s="1"/>
    </row>
    <row r="196" ht="15.75" customHeight="1">
      <c r="A196" s="40"/>
      <c r="B196" s="40"/>
      <c r="C196" s="41"/>
      <c r="D196" s="41"/>
      <c r="E196" s="41"/>
      <c r="F196" s="1"/>
      <c r="G196" s="1"/>
      <c r="H196" s="1"/>
    </row>
    <row r="197" ht="15.75" customHeight="1">
      <c r="A197" s="40"/>
      <c r="B197" s="40"/>
      <c r="C197" s="41"/>
      <c r="D197" s="41"/>
      <c r="E197" s="41"/>
      <c r="F197" s="1"/>
      <c r="G197" s="1"/>
      <c r="H197" s="1"/>
    </row>
    <row r="198" ht="15.75" customHeight="1">
      <c r="A198" s="40"/>
      <c r="B198" s="40"/>
      <c r="C198" s="41"/>
      <c r="D198" s="41"/>
      <c r="E198" s="41"/>
      <c r="F198" s="1"/>
      <c r="G198" s="1"/>
      <c r="H198" s="1"/>
    </row>
    <row r="199" ht="15.75" customHeight="1">
      <c r="A199" s="40"/>
      <c r="B199" s="40"/>
      <c r="C199" s="41"/>
      <c r="D199" s="41"/>
      <c r="E199" s="41"/>
      <c r="F199" s="1"/>
      <c r="G199" s="1"/>
      <c r="H199" s="1"/>
    </row>
    <row r="200" ht="15.75" customHeight="1">
      <c r="A200" s="40"/>
      <c r="B200" s="40"/>
      <c r="C200" s="41"/>
      <c r="D200" s="41"/>
      <c r="E200" s="41"/>
      <c r="F200" s="1"/>
      <c r="G200" s="1"/>
      <c r="H200" s="1"/>
    </row>
    <row r="201" ht="15.75" customHeight="1">
      <c r="A201" s="40"/>
      <c r="B201" s="40"/>
      <c r="C201" s="41"/>
      <c r="D201" s="41"/>
      <c r="E201" s="41"/>
      <c r="F201" s="1"/>
      <c r="G201" s="1"/>
      <c r="H201" s="1"/>
    </row>
    <row r="202" ht="15.75" customHeight="1">
      <c r="A202" s="40"/>
      <c r="B202" s="40"/>
      <c r="C202" s="41"/>
      <c r="D202" s="41"/>
      <c r="E202" s="41"/>
      <c r="F202" s="1"/>
      <c r="G202" s="1"/>
      <c r="H202" s="1"/>
    </row>
    <row r="203" ht="15.75" customHeight="1">
      <c r="A203" s="40"/>
      <c r="B203" s="40"/>
      <c r="C203" s="41"/>
      <c r="D203" s="41"/>
      <c r="E203" s="41"/>
      <c r="F203" s="1"/>
      <c r="G203" s="1"/>
      <c r="H203" s="1"/>
    </row>
    <row r="204" ht="15.75" customHeight="1">
      <c r="A204" s="40"/>
      <c r="B204" s="40"/>
      <c r="C204" s="41"/>
      <c r="D204" s="41"/>
      <c r="E204" s="41"/>
      <c r="F204" s="1"/>
      <c r="G204" s="1"/>
      <c r="H204" s="1"/>
    </row>
    <row r="205" ht="15.75" customHeight="1">
      <c r="A205" s="40"/>
      <c r="B205" s="40"/>
      <c r="C205" s="41"/>
      <c r="D205" s="41"/>
      <c r="E205" s="41"/>
      <c r="F205" s="1"/>
      <c r="G205" s="1"/>
      <c r="H205" s="1"/>
    </row>
    <row r="206" ht="15.75" customHeight="1">
      <c r="A206" s="40"/>
      <c r="B206" s="40"/>
      <c r="C206" s="41"/>
      <c r="D206" s="41"/>
      <c r="E206" s="41"/>
      <c r="F206" s="1"/>
      <c r="G206" s="1"/>
      <c r="H206" s="1"/>
    </row>
    <row r="207" ht="15.75" customHeight="1">
      <c r="A207" s="40"/>
      <c r="B207" s="40"/>
      <c r="C207" s="41"/>
      <c r="D207" s="41"/>
      <c r="E207" s="41"/>
      <c r="F207" s="1"/>
      <c r="G207" s="1"/>
      <c r="H207" s="1"/>
    </row>
    <row r="208" ht="15.75" customHeight="1">
      <c r="A208" s="40"/>
      <c r="B208" s="40"/>
      <c r="C208" s="41"/>
      <c r="D208" s="41"/>
      <c r="E208" s="41"/>
      <c r="F208" s="1"/>
      <c r="G208" s="1"/>
      <c r="H208" s="1"/>
    </row>
    <row r="209" ht="15.75" customHeight="1">
      <c r="A209" s="40"/>
      <c r="B209" s="40"/>
      <c r="C209" s="41"/>
      <c r="D209" s="41"/>
      <c r="E209" s="41"/>
      <c r="F209" s="1"/>
      <c r="G209" s="1"/>
      <c r="H209" s="1"/>
    </row>
    <row r="210" ht="15.75" customHeight="1">
      <c r="A210" s="40"/>
      <c r="B210" s="40"/>
      <c r="C210" s="41"/>
      <c r="D210" s="41"/>
      <c r="E210" s="41"/>
      <c r="F210" s="1"/>
      <c r="G210" s="1"/>
      <c r="H210" s="1"/>
    </row>
    <row r="211" ht="15.75" customHeight="1">
      <c r="A211" s="40"/>
      <c r="B211" s="40"/>
      <c r="C211" s="41"/>
      <c r="D211" s="41"/>
      <c r="E211" s="41"/>
      <c r="F211" s="1"/>
      <c r="G211" s="1"/>
      <c r="H211" s="1"/>
    </row>
    <row r="212" ht="15.75" customHeight="1">
      <c r="A212" s="40"/>
      <c r="B212" s="40"/>
      <c r="C212" s="41"/>
      <c r="D212" s="41"/>
      <c r="E212" s="41"/>
      <c r="F212" s="1"/>
      <c r="G212" s="1"/>
      <c r="H212" s="1"/>
    </row>
    <row r="213" ht="15.75" customHeight="1">
      <c r="A213" s="40"/>
      <c r="B213" s="40"/>
      <c r="C213" s="41"/>
      <c r="D213" s="41"/>
      <c r="E213" s="41"/>
      <c r="F213" s="1"/>
      <c r="G213" s="1"/>
      <c r="H213" s="1"/>
    </row>
    <row r="214" ht="15.75" customHeight="1">
      <c r="A214" s="40"/>
      <c r="B214" s="40"/>
      <c r="C214" s="41"/>
      <c r="D214" s="41"/>
      <c r="E214" s="41"/>
      <c r="F214" s="1"/>
      <c r="G214" s="1"/>
      <c r="H214" s="1"/>
    </row>
    <row r="215" ht="15.75" customHeight="1">
      <c r="A215" s="40"/>
      <c r="B215" s="40"/>
      <c r="C215" s="41"/>
      <c r="D215" s="41"/>
      <c r="E215" s="41"/>
      <c r="F215" s="1"/>
      <c r="G215" s="1"/>
      <c r="H215" s="1"/>
    </row>
    <row r="216" ht="15.75" customHeight="1">
      <c r="A216" s="40"/>
      <c r="B216" s="40"/>
      <c r="C216" s="41"/>
      <c r="D216" s="41"/>
      <c r="E216" s="41"/>
      <c r="F216" s="1"/>
      <c r="G216" s="1"/>
      <c r="H216" s="1"/>
    </row>
    <row r="217" ht="15.75" customHeight="1">
      <c r="A217" s="40"/>
      <c r="B217" s="40"/>
      <c r="C217" s="41"/>
      <c r="D217" s="41"/>
      <c r="E217" s="41"/>
      <c r="F217" s="1"/>
      <c r="G217" s="1"/>
      <c r="H217" s="1"/>
    </row>
    <row r="218" ht="15.75" customHeight="1">
      <c r="A218" s="40"/>
      <c r="B218" s="40"/>
      <c r="C218" s="41"/>
      <c r="D218" s="41"/>
      <c r="E218" s="41"/>
      <c r="F218" s="1"/>
      <c r="G218" s="1"/>
      <c r="H218" s="1"/>
    </row>
    <row r="219" ht="15.75" customHeight="1">
      <c r="A219" s="40"/>
      <c r="B219" s="40"/>
      <c r="C219" s="41"/>
      <c r="D219" s="41"/>
      <c r="E219" s="41"/>
      <c r="F219" s="1"/>
      <c r="G219" s="1"/>
      <c r="H219" s="1"/>
    </row>
    <row r="220" ht="15.75" customHeight="1">
      <c r="A220" s="40"/>
      <c r="B220" s="40"/>
      <c r="C220" s="41"/>
      <c r="D220" s="41"/>
      <c r="E220" s="41"/>
      <c r="F220" s="1"/>
      <c r="G220" s="1"/>
      <c r="H220" s="1"/>
    </row>
    <row r="221" ht="15.75" customHeight="1">
      <c r="A221" s="40"/>
      <c r="B221" s="40"/>
      <c r="C221" s="41"/>
      <c r="D221" s="41"/>
      <c r="E221" s="41"/>
      <c r="F221" s="1"/>
      <c r="G221" s="1"/>
      <c r="H221" s="1"/>
    </row>
    <row r="222" ht="15.75" customHeight="1">
      <c r="A222" s="40"/>
      <c r="B222" s="40"/>
      <c r="C222" s="41"/>
      <c r="D222" s="41"/>
      <c r="E222" s="41"/>
      <c r="F222" s="1"/>
      <c r="G222" s="1"/>
      <c r="H222" s="1"/>
    </row>
    <row r="223" ht="15.75" customHeight="1">
      <c r="A223" s="40"/>
      <c r="B223" s="40"/>
      <c r="C223" s="41"/>
      <c r="D223" s="41"/>
      <c r="E223" s="41"/>
      <c r="F223" s="1"/>
      <c r="G223" s="1"/>
      <c r="H223" s="1"/>
    </row>
    <row r="224" ht="15.75" customHeight="1">
      <c r="A224" s="40"/>
      <c r="B224" s="40"/>
      <c r="C224" s="41"/>
      <c r="D224" s="41"/>
      <c r="E224" s="41"/>
      <c r="F224" s="1"/>
      <c r="G224" s="1"/>
      <c r="H224" s="1"/>
    </row>
    <row r="225" ht="15.75" customHeight="1">
      <c r="A225" s="40"/>
      <c r="B225" s="40"/>
      <c r="C225" s="41"/>
      <c r="D225" s="41"/>
      <c r="E225" s="41"/>
      <c r="F225" s="1"/>
      <c r="G225" s="1"/>
      <c r="H225" s="1"/>
    </row>
    <row r="226" ht="15.75" customHeight="1">
      <c r="A226" s="40"/>
      <c r="B226" s="40"/>
      <c r="C226" s="41"/>
      <c r="D226" s="41"/>
      <c r="E226" s="41"/>
      <c r="F226" s="1"/>
      <c r="G226" s="1"/>
      <c r="H226" s="1"/>
    </row>
    <row r="227" ht="15.75" customHeight="1">
      <c r="A227" s="40"/>
      <c r="B227" s="40"/>
      <c r="C227" s="41"/>
      <c r="D227" s="41"/>
      <c r="E227" s="41"/>
      <c r="F227" s="1"/>
      <c r="G227" s="1"/>
      <c r="H227" s="1"/>
    </row>
    <row r="228" ht="15.75" customHeight="1">
      <c r="A228" s="40"/>
      <c r="B228" s="40"/>
      <c r="C228" s="41"/>
      <c r="D228" s="41"/>
      <c r="E228" s="41"/>
      <c r="F228" s="1"/>
      <c r="G228" s="1"/>
      <c r="H228" s="1"/>
    </row>
    <row r="229" ht="15.75" customHeight="1">
      <c r="A229" s="40"/>
      <c r="B229" s="40"/>
      <c r="C229" s="41"/>
      <c r="D229" s="41"/>
      <c r="E229" s="41"/>
      <c r="F229" s="1"/>
      <c r="G229" s="1"/>
      <c r="H229" s="1"/>
    </row>
    <row r="230" ht="15.75" customHeight="1">
      <c r="A230" s="40"/>
      <c r="B230" s="40"/>
      <c r="C230" s="41"/>
      <c r="D230" s="41"/>
      <c r="E230" s="41"/>
      <c r="F230" s="1"/>
      <c r="G230" s="1"/>
      <c r="H230" s="1"/>
    </row>
    <row r="231" ht="15.75" customHeight="1">
      <c r="A231" s="40"/>
      <c r="B231" s="40"/>
      <c r="C231" s="41"/>
      <c r="D231" s="41"/>
      <c r="E231" s="41"/>
      <c r="F231" s="1"/>
      <c r="G231" s="1"/>
      <c r="H231" s="1"/>
    </row>
    <row r="232" ht="15.75" customHeight="1">
      <c r="A232" s="40"/>
      <c r="B232" s="40"/>
      <c r="C232" s="41"/>
      <c r="D232" s="41"/>
      <c r="E232" s="41"/>
      <c r="F232" s="1"/>
      <c r="G232" s="1"/>
      <c r="H232" s="1"/>
    </row>
    <row r="233" ht="15.75" customHeight="1">
      <c r="A233" s="40"/>
      <c r="B233" s="40"/>
      <c r="C233" s="41"/>
      <c r="D233" s="41"/>
      <c r="E233" s="41"/>
      <c r="F233" s="1"/>
      <c r="G233" s="1"/>
      <c r="H233" s="1"/>
    </row>
    <row r="234" ht="15.75" customHeight="1">
      <c r="A234" s="40"/>
      <c r="B234" s="40"/>
      <c r="C234" s="41"/>
      <c r="D234" s="41"/>
      <c r="E234" s="41"/>
      <c r="F234" s="1"/>
      <c r="G234" s="1"/>
      <c r="H234" s="1"/>
    </row>
    <row r="235" ht="15.75" customHeight="1">
      <c r="A235" s="40"/>
      <c r="B235" s="40"/>
      <c r="C235" s="41"/>
      <c r="D235" s="41"/>
      <c r="E235" s="41"/>
      <c r="F235" s="1"/>
      <c r="G235" s="1"/>
      <c r="H235" s="1"/>
    </row>
    <row r="236" ht="15.75" customHeight="1">
      <c r="A236" s="40"/>
      <c r="B236" s="40"/>
      <c r="C236" s="41"/>
      <c r="D236" s="41"/>
      <c r="E236" s="41"/>
      <c r="F236" s="1"/>
      <c r="G236" s="1"/>
      <c r="H236" s="1"/>
    </row>
    <row r="237" ht="15.75" customHeight="1">
      <c r="A237" s="40"/>
      <c r="B237" s="40"/>
      <c r="C237" s="41"/>
      <c r="D237" s="41"/>
      <c r="E237" s="41"/>
      <c r="F237" s="1"/>
      <c r="G237" s="1"/>
      <c r="H237" s="1"/>
    </row>
    <row r="238" ht="15.75" customHeight="1">
      <c r="A238" s="40"/>
      <c r="B238" s="40"/>
      <c r="C238" s="41"/>
      <c r="D238" s="41"/>
      <c r="E238" s="41"/>
      <c r="F238" s="1"/>
      <c r="G238" s="1"/>
      <c r="H238" s="1"/>
    </row>
    <row r="239" ht="15.75" customHeight="1">
      <c r="A239" s="40"/>
      <c r="B239" s="40"/>
      <c r="C239" s="41"/>
      <c r="D239" s="41"/>
      <c r="E239" s="41"/>
      <c r="F239" s="1"/>
      <c r="G239" s="1"/>
      <c r="H239" s="1"/>
    </row>
    <row r="240" ht="15.75" customHeight="1">
      <c r="A240" s="40"/>
      <c r="B240" s="40"/>
      <c r="C240" s="41"/>
      <c r="D240" s="41"/>
      <c r="E240" s="41"/>
      <c r="F240" s="1"/>
      <c r="G240" s="1"/>
      <c r="H240" s="1"/>
    </row>
    <row r="241" ht="15.75" customHeight="1">
      <c r="A241" s="40"/>
      <c r="B241" s="40"/>
      <c r="C241" s="41"/>
      <c r="D241" s="41"/>
      <c r="E241" s="41"/>
      <c r="F241" s="1"/>
      <c r="G241" s="1"/>
      <c r="H241" s="1"/>
    </row>
    <row r="242" ht="15.75" customHeight="1">
      <c r="A242" s="40"/>
      <c r="B242" s="40"/>
      <c r="C242" s="41"/>
      <c r="D242" s="41"/>
      <c r="E242" s="41"/>
      <c r="F242" s="1"/>
      <c r="G242" s="1"/>
      <c r="H242" s="1"/>
    </row>
    <row r="243" ht="15.75" customHeight="1">
      <c r="A243" s="40"/>
      <c r="B243" s="40"/>
      <c r="C243" s="41"/>
      <c r="D243" s="41"/>
      <c r="E243" s="41"/>
      <c r="F243" s="1"/>
      <c r="G243" s="1"/>
      <c r="H243" s="1"/>
    </row>
    <row r="244" ht="15.75" customHeight="1">
      <c r="A244" s="40"/>
      <c r="B244" s="40"/>
      <c r="C244" s="41"/>
      <c r="D244" s="41"/>
      <c r="E244" s="41"/>
      <c r="F244" s="1"/>
      <c r="G244" s="1"/>
      <c r="H244" s="1"/>
    </row>
    <row r="245" ht="15.75" customHeight="1">
      <c r="A245" s="40"/>
      <c r="B245" s="40"/>
      <c r="C245" s="41"/>
      <c r="D245" s="41"/>
      <c r="E245" s="41"/>
      <c r="F245" s="1"/>
      <c r="G245" s="1"/>
      <c r="H245" s="1"/>
    </row>
    <row r="246" ht="15.75" customHeight="1">
      <c r="A246" s="40"/>
      <c r="B246" s="40"/>
      <c r="C246" s="41"/>
      <c r="D246" s="41"/>
      <c r="E246" s="41"/>
      <c r="F246" s="1"/>
      <c r="G246" s="1"/>
      <c r="H246" s="1"/>
    </row>
    <row r="247" ht="15.75" customHeight="1">
      <c r="A247" s="40"/>
      <c r="B247" s="40"/>
      <c r="C247" s="41"/>
      <c r="D247" s="41"/>
      <c r="E247" s="41"/>
      <c r="F247" s="1"/>
      <c r="G247" s="1"/>
      <c r="H247" s="1"/>
    </row>
    <row r="248" ht="15.75" customHeight="1">
      <c r="A248" s="40"/>
      <c r="B248" s="40"/>
      <c r="C248" s="41"/>
      <c r="D248" s="41"/>
      <c r="E248" s="41"/>
      <c r="F248" s="1"/>
      <c r="G248" s="1"/>
      <c r="H248" s="1"/>
    </row>
    <row r="249" ht="15.75" customHeight="1">
      <c r="A249" s="40"/>
      <c r="B249" s="40"/>
      <c r="C249" s="41"/>
      <c r="D249" s="41"/>
      <c r="E249" s="41"/>
      <c r="F249" s="1"/>
      <c r="G249" s="1"/>
      <c r="H249" s="1"/>
    </row>
    <row r="250" ht="15.75" customHeight="1">
      <c r="A250" s="40"/>
      <c r="B250" s="40"/>
      <c r="C250" s="41"/>
      <c r="D250" s="41"/>
      <c r="E250" s="41"/>
      <c r="F250" s="1"/>
      <c r="G250" s="1"/>
      <c r="H250" s="1"/>
    </row>
    <row r="251" ht="15.75" customHeight="1">
      <c r="A251" s="40"/>
      <c r="B251" s="40"/>
      <c r="C251" s="41"/>
      <c r="D251" s="41"/>
      <c r="E251" s="41"/>
      <c r="F251" s="1"/>
      <c r="G251" s="1"/>
      <c r="H251" s="1"/>
    </row>
    <row r="252" ht="15.75" customHeight="1">
      <c r="A252" s="40"/>
      <c r="B252" s="40"/>
      <c r="C252" s="41"/>
      <c r="D252" s="41"/>
      <c r="E252" s="41"/>
      <c r="F252" s="1"/>
      <c r="G252" s="1"/>
      <c r="H252" s="1"/>
    </row>
    <row r="253" ht="15.75" customHeight="1">
      <c r="A253" s="40"/>
      <c r="B253" s="40"/>
      <c r="C253" s="41"/>
      <c r="D253" s="41"/>
      <c r="E253" s="41"/>
      <c r="F253" s="1"/>
      <c r="G253" s="1"/>
      <c r="H253" s="1"/>
    </row>
    <row r="254" ht="15.75" customHeight="1">
      <c r="A254" s="40"/>
      <c r="B254" s="40"/>
      <c r="C254" s="41"/>
      <c r="D254" s="41"/>
      <c r="E254" s="41"/>
      <c r="F254" s="1"/>
      <c r="G254" s="1"/>
      <c r="H254" s="1"/>
    </row>
    <row r="255" ht="15.75" customHeight="1">
      <c r="A255" s="40"/>
      <c r="B255" s="40"/>
      <c r="C255" s="41"/>
      <c r="D255" s="41"/>
      <c r="E255" s="41"/>
      <c r="F255" s="1"/>
      <c r="G255" s="1"/>
      <c r="H255" s="1"/>
    </row>
    <row r="256" ht="15.75" customHeight="1">
      <c r="A256" s="40"/>
      <c r="B256" s="40"/>
      <c r="C256" s="41"/>
      <c r="D256" s="41"/>
      <c r="E256" s="41"/>
      <c r="F256" s="1"/>
      <c r="G256" s="1"/>
      <c r="H256" s="1"/>
    </row>
    <row r="257" ht="15.75" customHeight="1">
      <c r="A257" s="40"/>
      <c r="B257" s="40"/>
      <c r="C257" s="41"/>
      <c r="D257" s="41"/>
      <c r="E257" s="41"/>
      <c r="F257" s="1"/>
      <c r="G257" s="1"/>
      <c r="H257" s="1"/>
    </row>
    <row r="258" ht="15.75" customHeight="1">
      <c r="A258" s="40"/>
      <c r="B258" s="40"/>
      <c r="C258" s="41"/>
      <c r="D258" s="41"/>
      <c r="E258" s="41"/>
      <c r="F258" s="1"/>
      <c r="G258" s="1"/>
      <c r="H258" s="1"/>
    </row>
    <row r="259" ht="15.75" customHeight="1">
      <c r="A259" s="40"/>
      <c r="B259" s="40"/>
      <c r="C259" s="41"/>
      <c r="D259" s="41"/>
      <c r="E259" s="41"/>
      <c r="F259" s="1"/>
      <c r="G259" s="1"/>
      <c r="H259" s="1"/>
    </row>
    <row r="260" ht="15.75" customHeight="1">
      <c r="A260" s="40"/>
      <c r="B260" s="40"/>
      <c r="C260" s="41"/>
      <c r="D260" s="41"/>
      <c r="E260" s="41"/>
      <c r="F260" s="1"/>
      <c r="G260" s="1"/>
      <c r="H260" s="1"/>
    </row>
    <row r="261" ht="15.75" customHeight="1">
      <c r="A261" s="40"/>
      <c r="B261" s="40"/>
      <c r="C261" s="41"/>
      <c r="D261" s="41"/>
      <c r="E261" s="41"/>
      <c r="F261" s="1"/>
      <c r="G261" s="1"/>
      <c r="H261" s="1"/>
    </row>
    <row r="262" ht="15.75" customHeight="1">
      <c r="A262" s="40"/>
      <c r="B262" s="40"/>
      <c r="C262" s="41"/>
      <c r="D262" s="41"/>
      <c r="E262" s="41"/>
      <c r="F262" s="1"/>
      <c r="G262" s="1"/>
      <c r="H262" s="1"/>
    </row>
    <row r="263" ht="15.75" customHeight="1">
      <c r="A263" s="40"/>
      <c r="B263" s="40"/>
      <c r="C263" s="41"/>
      <c r="D263" s="41"/>
      <c r="E263" s="41"/>
      <c r="F263" s="1"/>
      <c r="G263" s="1"/>
      <c r="H263" s="1"/>
    </row>
    <row r="264" ht="15.75" customHeight="1">
      <c r="A264" s="40"/>
      <c r="B264" s="40"/>
      <c r="C264" s="41"/>
      <c r="D264" s="41"/>
      <c r="E264" s="41"/>
      <c r="F264" s="1"/>
      <c r="G264" s="1"/>
      <c r="H264" s="1"/>
    </row>
    <row r="265" ht="15.75" customHeight="1">
      <c r="A265" s="40"/>
      <c r="B265" s="40"/>
      <c r="C265" s="41"/>
      <c r="D265" s="41"/>
      <c r="E265" s="41"/>
      <c r="F265" s="1"/>
      <c r="G265" s="1"/>
      <c r="H265" s="1"/>
    </row>
    <row r="266" ht="15.75" customHeight="1">
      <c r="A266" s="40"/>
      <c r="B266" s="40"/>
      <c r="C266" s="41"/>
      <c r="D266" s="41"/>
      <c r="E266" s="41"/>
      <c r="F266" s="1"/>
      <c r="G266" s="1"/>
      <c r="H266" s="1"/>
    </row>
    <row r="267" ht="15.75" customHeight="1">
      <c r="A267" s="40"/>
      <c r="B267" s="40"/>
      <c r="C267" s="41"/>
      <c r="D267" s="41"/>
      <c r="E267" s="41"/>
      <c r="F267" s="1"/>
      <c r="G267" s="1"/>
      <c r="H267" s="1"/>
    </row>
    <row r="268" ht="15.75" customHeight="1">
      <c r="A268" s="40"/>
      <c r="B268" s="40"/>
      <c r="C268" s="41"/>
      <c r="D268" s="41"/>
      <c r="E268" s="41"/>
      <c r="F268" s="1"/>
      <c r="G268" s="1"/>
      <c r="H268" s="1"/>
    </row>
    <row r="269" ht="15.75" customHeight="1">
      <c r="A269" s="40"/>
      <c r="B269" s="40"/>
      <c r="C269" s="41"/>
      <c r="D269" s="41"/>
      <c r="E269" s="41"/>
      <c r="F269" s="1"/>
      <c r="G269" s="1"/>
      <c r="H269" s="1"/>
    </row>
    <row r="270" ht="15.75" customHeight="1">
      <c r="A270" s="40"/>
      <c r="B270" s="40"/>
      <c r="C270" s="41"/>
      <c r="D270" s="41"/>
      <c r="E270" s="41"/>
      <c r="F270" s="1"/>
      <c r="G270" s="1"/>
      <c r="H270" s="1"/>
    </row>
    <row r="271" ht="15.75" customHeight="1">
      <c r="A271" s="40"/>
      <c r="B271" s="40"/>
      <c r="C271" s="41"/>
      <c r="D271" s="41"/>
      <c r="E271" s="41"/>
      <c r="F271" s="1"/>
      <c r="G271" s="1"/>
      <c r="H271" s="1"/>
    </row>
    <row r="272" ht="15.75" customHeight="1">
      <c r="A272" s="40"/>
      <c r="B272" s="40"/>
      <c r="C272" s="41"/>
      <c r="D272" s="41"/>
      <c r="E272" s="41"/>
      <c r="F272" s="1"/>
      <c r="G272" s="1"/>
      <c r="H272" s="1"/>
    </row>
    <row r="273" ht="15.75" customHeight="1">
      <c r="A273" s="40"/>
      <c r="B273" s="40"/>
      <c r="C273" s="41"/>
      <c r="D273" s="41"/>
      <c r="E273" s="41"/>
      <c r="F273" s="1"/>
      <c r="G273" s="1"/>
      <c r="H273" s="1"/>
    </row>
    <row r="274" ht="15.75" customHeight="1">
      <c r="A274" s="40"/>
      <c r="B274" s="40"/>
      <c r="C274" s="41"/>
      <c r="D274" s="41"/>
      <c r="E274" s="41"/>
      <c r="F274" s="1"/>
      <c r="G274" s="1"/>
      <c r="H274" s="1"/>
    </row>
    <row r="275" ht="15.75" customHeight="1">
      <c r="A275" s="40"/>
      <c r="B275" s="40"/>
      <c r="C275" s="41"/>
      <c r="D275" s="41"/>
      <c r="E275" s="41"/>
      <c r="F275" s="1"/>
      <c r="G275" s="1"/>
      <c r="H275" s="1"/>
    </row>
    <row r="276" ht="15.75" customHeight="1">
      <c r="A276" s="40"/>
      <c r="B276" s="40"/>
      <c r="C276" s="41"/>
      <c r="D276" s="41"/>
      <c r="E276" s="41"/>
      <c r="F276" s="1"/>
      <c r="G276" s="1"/>
      <c r="H276" s="1"/>
    </row>
    <row r="277" ht="15.75" customHeight="1">
      <c r="A277" s="40"/>
      <c r="B277" s="40"/>
      <c r="C277" s="41"/>
      <c r="D277" s="41"/>
      <c r="E277" s="41"/>
      <c r="F277" s="1"/>
      <c r="G277" s="1"/>
      <c r="H277" s="1"/>
    </row>
    <row r="278" ht="15.75" customHeight="1">
      <c r="A278" s="40"/>
      <c r="B278" s="40"/>
      <c r="C278" s="41"/>
      <c r="D278" s="41"/>
      <c r="E278" s="41"/>
      <c r="F278" s="1"/>
      <c r="G278" s="1"/>
      <c r="H278" s="1"/>
    </row>
    <row r="279" ht="15.75" customHeight="1">
      <c r="A279" s="40"/>
      <c r="B279" s="40"/>
      <c r="C279" s="41"/>
      <c r="D279" s="41"/>
      <c r="E279" s="41"/>
      <c r="F279" s="1"/>
      <c r="G279" s="1"/>
      <c r="H279" s="1"/>
    </row>
    <row r="280" ht="15.75" customHeight="1">
      <c r="A280" s="40"/>
      <c r="B280" s="40"/>
      <c r="C280" s="41"/>
      <c r="D280" s="41"/>
      <c r="E280" s="41"/>
      <c r="F280" s="1"/>
      <c r="G280" s="1"/>
      <c r="H280" s="1"/>
    </row>
    <row r="281" ht="15.75" customHeight="1">
      <c r="A281" s="40"/>
      <c r="B281" s="40"/>
      <c r="C281" s="41"/>
      <c r="D281" s="41"/>
      <c r="E281" s="41"/>
      <c r="F281" s="1"/>
      <c r="G281" s="1"/>
      <c r="H281" s="1"/>
    </row>
    <row r="282" ht="15.75" customHeight="1">
      <c r="A282" s="40"/>
      <c r="B282" s="40"/>
      <c r="C282" s="41"/>
      <c r="D282" s="41"/>
      <c r="E282" s="41"/>
      <c r="F282" s="1"/>
      <c r="G282" s="1"/>
      <c r="H282" s="1"/>
    </row>
    <row r="283" ht="15.75" customHeight="1">
      <c r="A283" s="40"/>
      <c r="B283" s="40"/>
      <c r="C283" s="41"/>
      <c r="D283" s="41"/>
      <c r="E283" s="41"/>
      <c r="F283" s="1"/>
      <c r="G283" s="1"/>
      <c r="H283" s="1"/>
    </row>
    <row r="284" ht="15.75" customHeight="1">
      <c r="A284" s="40"/>
      <c r="B284" s="40"/>
      <c r="C284" s="41"/>
      <c r="D284" s="41"/>
      <c r="E284" s="41"/>
      <c r="F284" s="1"/>
      <c r="G284" s="1"/>
      <c r="H284" s="1"/>
    </row>
    <row r="285" ht="15.75" customHeight="1">
      <c r="A285" s="40"/>
      <c r="B285" s="40"/>
      <c r="C285" s="41"/>
      <c r="D285" s="41"/>
      <c r="E285" s="41"/>
      <c r="F285" s="1"/>
      <c r="G285" s="1"/>
      <c r="H285" s="1"/>
    </row>
    <row r="286" ht="15.75" customHeight="1">
      <c r="A286" s="40"/>
      <c r="B286" s="40"/>
      <c r="C286" s="41"/>
      <c r="D286" s="41"/>
      <c r="E286" s="41"/>
      <c r="F286" s="1"/>
      <c r="G286" s="1"/>
      <c r="H286" s="1"/>
    </row>
    <row r="287" ht="15.75" customHeight="1">
      <c r="A287" s="40"/>
      <c r="B287" s="40"/>
      <c r="C287" s="41"/>
      <c r="D287" s="41"/>
      <c r="E287" s="41"/>
      <c r="F287" s="1"/>
      <c r="G287" s="1"/>
      <c r="H287" s="1"/>
    </row>
    <row r="288" ht="15.75" customHeight="1">
      <c r="A288" s="40"/>
      <c r="B288" s="40"/>
      <c r="C288" s="41"/>
      <c r="D288" s="41"/>
      <c r="E288" s="41"/>
      <c r="F288" s="1"/>
      <c r="G288" s="1"/>
      <c r="H288" s="1"/>
    </row>
    <row r="289" ht="15.75" customHeight="1">
      <c r="A289" s="40"/>
      <c r="B289" s="40"/>
      <c r="C289" s="41"/>
      <c r="D289" s="41"/>
      <c r="E289" s="41"/>
      <c r="F289" s="1"/>
      <c r="G289" s="1"/>
      <c r="H289" s="1"/>
    </row>
    <row r="290" ht="15.75" customHeight="1">
      <c r="A290" s="40"/>
      <c r="B290" s="40"/>
      <c r="C290" s="41"/>
      <c r="D290" s="41"/>
      <c r="E290" s="41"/>
      <c r="F290" s="1"/>
      <c r="G290" s="1"/>
      <c r="H290" s="1"/>
    </row>
    <row r="291" ht="15.75" customHeight="1">
      <c r="A291" s="40"/>
      <c r="B291" s="40"/>
      <c r="C291" s="41"/>
      <c r="D291" s="41"/>
      <c r="E291" s="41"/>
      <c r="F291" s="1"/>
      <c r="G291" s="1"/>
      <c r="H291" s="1"/>
    </row>
    <row r="292" ht="15.75" customHeight="1">
      <c r="A292" s="40"/>
      <c r="B292" s="40"/>
      <c r="C292" s="41"/>
      <c r="D292" s="41"/>
      <c r="E292" s="41"/>
      <c r="F292" s="1"/>
      <c r="G292" s="1"/>
      <c r="H292" s="1"/>
    </row>
    <row r="293" ht="15.75" customHeight="1">
      <c r="A293" s="40"/>
      <c r="B293" s="40"/>
      <c r="C293" s="41"/>
      <c r="D293" s="41"/>
      <c r="E293" s="41"/>
      <c r="F293" s="1"/>
      <c r="G293" s="1"/>
      <c r="H293" s="1"/>
    </row>
    <row r="294" ht="15.75" customHeight="1">
      <c r="A294" s="40"/>
      <c r="B294" s="40"/>
      <c r="C294" s="41"/>
      <c r="D294" s="41"/>
      <c r="E294" s="41"/>
      <c r="F294" s="1"/>
      <c r="G294" s="1"/>
      <c r="H294" s="1"/>
    </row>
    <row r="295" ht="15.75" customHeight="1">
      <c r="A295" s="40"/>
      <c r="B295" s="40"/>
      <c r="C295" s="41"/>
      <c r="D295" s="41"/>
      <c r="E295" s="41"/>
      <c r="F295" s="1"/>
      <c r="G295" s="1"/>
      <c r="H295" s="1"/>
    </row>
    <row r="296" ht="15.75" customHeight="1">
      <c r="A296" s="40"/>
      <c r="B296" s="40"/>
      <c r="C296" s="41"/>
      <c r="D296" s="41"/>
      <c r="E296" s="41"/>
      <c r="F296" s="1"/>
      <c r="G296" s="1"/>
      <c r="H296" s="1"/>
    </row>
    <row r="297" ht="15.75" customHeight="1">
      <c r="A297" s="40"/>
      <c r="B297" s="40"/>
      <c r="C297" s="41"/>
      <c r="D297" s="41"/>
      <c r="E297" s="41"/>
      <c r="F297" s="1"/>
      <c r="G297" s="1"/>
      <c r="H297" s="1"/>
    </row>
    <row r="298" ht="15.75" customHeight="1">
      <c r="A298" s="40"/>
      <c r="B298" s="40"/>
      <c r="C298" s="41"/>
      <c r="D298" s="41"/>
      <c r="E298" s="41"/>
      <c r="F298" s="1"/>
      <c r="G298" s="1"/>
      <c r="H298" s="1"/>
    </row>
    <row r="299" ht="15.75" customHeight="1">
      <c r="A299" s="40"/>
      <c r="B299" s="40"/>
      <c r="C299" s="41"/>
      <c r="D299" s="41"/>
      <c r="E299" s="41"/>
      <c r="F299" s="1"/>
      <c r="G299" s="1"/>
      <c r="H299" s="1"/>
    </row>
    <row r="300" ht="15.75" customHeight="1">
      <c r="A300" s="40"/>
      <c r="B300" s="40"/>
      <c r="C300" s="41"/>
      <c r="D300" s="41"/>
      <c r="E300" s="41"/>
      <c r="F300" s="1"/>
      <c r="G300" s="1"/>
      <c r="H300" s="1"/>
    </row>
    <row r="301" ht="15.75" customHeight="1">
      <c r="A301" s="40"/>
      <c r="B301" s="40"/>
      <c r="C301" s="41"/>
      <c r="D301" s="41"/>
      <c r="E301" s="41"/>
      <c r="F301" s="1"/>
      <c r="G301" s="1"/>
      <c r="H301" s="1"/>
    </row>
    <row r="302" ht="15.75" customHeight="1">
      <c r="A302" s="40"/>
      <c r="B302" s="40"/>
      <c r="C302" s="41"/>
      <c r="D302" s="41"/>
      <c r="E302" s="41"/>
      <c r="F302" s="1"/>
      <c r="G302" s="1"/>
      <c r="H302" s="1"/>
    </row>
    <row r="303" ht="15.75" customHeight="1">
      <c r="A303" s="40"/>
      <c r="B303" s="40"/>
      <c r="C303" s="41"/>
      <c r="D303" s="41"/>
      <c r="E303" s="41"/>
      <c r="F303" s="1"/>
      <c r="G303" s="1"/>
      <c r="H303" s="1"/>
    </row>
    <row r="304" ht="15.75" customHeight="1">
      <c r="A304" s="40"/>
      <c r="B304" s="40"/>
      <c r="C304" s="41"/>
      <c r="D304" s="41"/>
      <c r="E304" s="41"/>
      <c r="F304" s="1"/>
      <c r="G304" s="1"/>
      <c r="H304" s="1"/>
    </row>
    <row r="305" ht="15.75" customHeight="1">
      <c r="A305" s="40"/>
      <c r="B305" s="40"/>
      <c r="C305" s="41"/>
      <c r="D305" s="41"/>
      <c r="E305" s="41"/>
      <c r="F305" s="1"/>
      <c r="G305" s="1"/>
      <c r="H305" s="1"/>
    </row>
    <row r="306" ht="15.75" customHeight="1">
      <c r="A306" s="40"/>
      <c r="B306" s="40"/>
      <c r="C306" s="41"/>
      <c r="D306" s="41"/>
      <c r="E306" s="41"/>
      <c r="F306" s="1"/>
      <c r="G306" s="1"/>
      <c r="H306" s="1"/>
    </row>
    <row r="307" ht="15.75" customHeight="1">
      <c r="A307" s="40"/>
      <c r="B307" s="40"/>
      <c r="C307" s="41"/>
      <c r="D307" s="41"/>
      <c r="E307" s="41"/>
      <c r="F307" s="1"/>
      <c r="G307" s="1"/>
      <c r="H307" s="1"/>
    </row>
    <row r="308" ht="15.75" customHeight="1">
      <c r="A308" s="40"/>
      <c r="B308" s="40"/>
      <c r="C308" s="41"/>
      <c r="D308" s="41"/>
      <c r="E308" s="41"/>
      <c r="F308" s="1"/>
      <c r="G308" s="1"/>
      <c r="H308" s="1"/>
    </row>
    <row r="309" ht="15.75" customHeight="1">
      <c r="A309" s="40"/>
      <c r="B309" s="40"/>
      <c r="C309" s="41"/>
      <c r="D309" s="41"/>
      <c r="E309" s="41"/>
      <c r="F309" s="1"/>
      <c r="G309" s="1"/>
      <c r="H309" s="1"/>
    </row>
    <row r="310" ht="15.75" customHeight="1">
      <c r="A310" s="40"/>
      <c r="B310" s="40"/>
      <c r="C310" s="41"/>
      <c r="D310" s="41"/>
      <c r="E310" s="41"/>
      <c r="F310" s="1"/>
      <c r="G310" s="1"/>
      <c r="H310" s="1"/>
    </row>
    <row r="311" ht="15.75" customHeight="1">
      <c r="A311" s="40"/>
      <c r="B311" s="40"/>
      <c r="C311" s="41"/>
      <c r="D311" s="41"/>
      <c r="E311" s="41"/>
      <c r="F311" s="1"/>
      <c r="G311" s="1"/>
      <c r="H311" s="1"/>
    </row>
    <row r="312" ht="15.75" customHeight="1">
      <c r="A312" s="40"/>
      <c r="B312" s="40"/>
      <c r="C312" s="41"/>
      <c r="D312" s="41"/>
      <c r="E312" s="41"/>
      <c r="F312" s="1"/>
      <c r="G312" s="1"/>
      <c r="H312" s="1"/>
    </row>
    <row r="313" ht="15.75" customHeight="1">
      <c r="A313" s="40"/>
      <c r="B313" s="40"/>
      <c r="C313" s="41"/>
      <c r="D313" s="41"/>
      <c r="E313" s="41"/>
      <c r="F313" s="1"/>
      <c r="G313" s="1"/>
      <c r="H313" s="1"/>
    </row>
    <row r="314" ht="15.75" customHeight="1">
      <c r="A314" s="40"/>
      <c r="B314" s="40"/>
      <c r="C314" s="41"/>
      <c r="D314" s="41"/>
      <c r="E314" s="41"/>
      <c r="F314" s="1"/>
      <c r="G314" s="1"/>
      <c r="H314" s="1"/>
    </row>
    <row r="315" ht="15.75" customHeight="1">
      <c r="A315" s="40"/>
      <c r="B315" s="40"/>
      <c r="C315" s="41"/>
      <c r="D315" s="41"/>
      <c r="E315" s="41"/>
      <c r="F315" s="1"/>
      <c r="G315" s="1"/>
      <c r="H315" s="1"/>
    </row>
    <row r="316" ht="15.75" customHeight="1">
      <c r="A316" s="40"/>
      <c r="B316" s="40"/>
      <c r="C316" s="41"/>
      <c r="D316" s="41"/>
      <c r="E316" s="41"/>
      <c r="F316" s="1"/>
      <c r="G316" s="1"/>
      <c r="H316" s="1"/>
    </row>
    <row r="317" ht="15.75" customHeight="1">
      <c r="A317" s="40"/>
      <c r="B317" s="40"/>
      <c r="C317" s="41"/>
      <c r="D317" s="41"/>
      <c r="E317" s="41"/>
      <c r="F317" s="1"/>
      <c r="G317" s="1"/>
      <c r="H317" s="1"/>
    </row>
    <row r="318" ht="15.75" customHeight="1">
      <c r="A318" s="40"/>
      <c r="B318" s="40"/>
      <c r="C318" s="41"/>
      <c r="D318" s="41"/>
      <c r="E318" s="41"/>
      <c r="F318" s="1"/>
      <c r="G318" s="1"/>
      <c r="H318" s="1"/>
    </row>
    <row r="319" ht="15.75" customHeight="1">
      <c r="A319" s="40"/>
      <c r="B319" s="40"/>
      <c r="C319" s="41"/>
      <c r="D319" s="41"/>
      <c r="E319" s="41"/>
      <c r="F319" s="1"/>
      <c r="G319" s="1"/>
      <c r="H319" s="1"/>
    </row>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2:E2"/>
    <mergeCell ref="A4:E4"/>
    <mergeCell ref="A5:E5"/>
    <mergeCell ref="A119:H119"/>
  </mergeCells>
  <printOptions/>
  <pageMargins bottom="0.75" footer="0.0" header="0.0" left="0.7" right="0.7" top="0.75"/>
  <pageSetup orientation="landscape"/>
  <drawing r:id="rId1"/>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4.71"/>
    <col customWidth="1" min="7" max="8" width="13.71"/>
    <col customWidth="1" min="9" max="25" width="8.0"/>
  </cols>
  <sheetData>
    <row r="1">
      <c r="A1" s="40"/>
      <c r="B1" s="40"/>
      <c r="C1" s="41"/>
      <c r="D1" s="41"/>
      <c r="E1" s="41"/>
      <c r="F1" s="1"/>
      <c r="G1" s="1"/>
      <c r="H1" s="1"/>
    </row>
    <row r="2" ht="15.75" customHeight="1">
      <c r="A2" s="43" t="s">
        <v>6162</v>
      </c>
      <c r="B2" s="44"/>
      <c r="C2" s="44"/>
      <c r="D2" s="44"/>
      <c r="E2" s="45"/>
      <c r="F2" s="648"/>
      <c r="G2" s="648"/>
      <c r="H2" s="648"/>
      <c r="I2" s="177"/>
      <c r="J2" s="177"/>
      <c r="K2" s="177"/>
      <c r="L2" s="177"/>
      <c r="M2" s="177"/>
      <c r="N2" s="177"/>
      <c r="O2" s="177"/>
      <c r="P2" s="177"/>
      <c r="Q2" s="177"/>
      <c r="R2" s="177"/>
      <c r="S2" s="177"/>
      <c r="T2" s="177"/>
      <c r="U2" s="177"/>
      <c r="V2" s="177"/>
      <c r="W2" s="177"/>
      <c r="X2" s="177"/>
      <c r="Y2" s="177"/>
    </row>
    <row r="3" ht="15.75" customHeight="1">
      <c r="A3" s="220"/>
      <c r="B3" s="220"/>
      <c r="C3" s="220"/>
      <c r="D3" s="220"/>
      <c r="E3" s="649"/>
      <c r="F3" s="648"/>
      <c r="G3" s="648"/>
      <c r="H3" s="648"/>
      <c r="I3" s="177"/>
      <c r="J3" s="177"/>
      <c r="K3" s="177"/>
      <c r="L3" s="177"/>
      <c r="M3" s="177"/>
      <c r="N3" s="177"/>
      <c r="O3" s="177"/>
      <c r="P3" s="177"/>
      <c r="Q3" s="177"/>
      <c r="R3" s="177"/>
      <c r="S3" s="177"/>
      <c r="T3" s="177"/>
      <c r="U3" s="177"/>
      <c r="V3" s="177"/>
      <c r="W3" s="177"/>
      <c r="X3" s="177"/>
      <c r="Y3" s="177"/>
    </row>
    <row r="4" ht="14.25" customHeight="1">
      <c r="A4" s="194" t="s">
        <v>6163</v>
      </c>
      <c r="B4" s="44"/>
      <c r="C4" s="44"/>
      <c r="D4" s="44"/>
      <c r="E4" s="45"/>
      <c r="F4" s="648"/>
      <c r="G4" s="648"/>
      <c r="H4" s="648"/>
      <c r="I4" s="177"/>
      <c r="J4" s="177"/>
      <c r="K4" s="177"/>
      <c r="L4" s="177"/>
      <c r="M4" s="177"/>
      <c r="N4" s="177"/>
      <c r="O4" s="177"/>
      <c r="P4" s="177"/>
      <c r="Q4" s="177"/>
      <c r="R4" s="177"/>
      <c r="S4" s="177"/>
      <c r="T4" s="177"/>
      <c r="U4" s="177"/>
      <c r="V4" s="177"/>
      <c r="W4" s="177"/>
      <c r="X4" s="177"/>
      <c r="Y4" s="177"/>
    </row>
    <row r="5" ht="25.5" customHeight="1">
      <c r="A5" s="358" t="s">
        <v>6164</v>
      </c>
      <c r="B5" s="44"/>
      <c r="C5" s="44"/>
      <c r="D5" s="44"/>
      <c r="E5" s="45"/>
      <c r="F5" s="648"/>
      <c r="G5" s="648"/>
      <c r="H5" s="648"/>
      <c r="I5" s="177"/>
      <c r="J5" s="177"/>
      <c r="K5" s="177"/>
      <c r="L5" s="177"/>
      <c r="M5" s="177"/>
      <c r="N5" s="177"/>
      <c r="O5" s="177"/>
      <c r="P5" s="177"/>
      <c r="Q5" s="177"/>
      <c r="R5" s="177"/>
      <c r="S5" s="177"/>
      <c r="T5" s="177"/>
      <c r="U5" s="177"/>
      <c r="V5" s="177"/>
      <c r="W5" s="177"/>
      <c r="X5" s="177"/>
      <c r="Y5" s="177"/>
    </row>
    <row r="6" ht="39.75" customHeight="1">
      <c r="A6" s="358" t="s">
        <v>6165</v>
      </c>
      <c r="B6" s="44"/>
      <c r="C6" s="44"/>
      <c r="D6" s="44"/>
      <c r="E6" s="45"/>
      <c r="F6" s="648"/>
      <c r="G6" s="648"/>
      <c r="H6" s="648"/>
      <c r="I6" s="177"/>
      <c r="J6" s="177"/>
      <c r="K6" s="177"/>
      <c r="L6" s="177"/>
      <c r="M6" s="177"/>
      <c r="N6" s="177"/>
      <c r="O6" s="177"/>
      <c r="P6" s="177"/>
      <c r="Q6" s="177"/>
      <c r="R6" s="177"/>
      <c r="S6" s="177"/>
      <c r="T6" s="177"/>
      <c r="U6" s="177"/>
      <c r="V6" s="177"/>
      <c r="W6" s="177"/>
      <c r="X6" s="177"/>
      <c r="Y6" s="177"/>
    </row>
    <row r="7" ht="26.25" customHeight="1">
      <c r="A7" s="358" t="s">
        <v>6166</v>
      </c>
      <c r="B7" s="44"/>
      <c r="C7" s="44"/>
      <c r="D7" s="44"/>
      <c r="E7" s="45"/>
      <c r="F7" s="648"/>
      <c r="G7" s="648"/>
      <c r="H7" s="648"/>
      <c r="I7" s="177"/>
      <c r="J7" s="177"/>
      <c r="K7" s="177"/>
      <c r="L7" s="177"/>
      <c r="M7" s="177"/>
      <c r="N7" s="177"/>
      <c r="O7" s="177"/>
      <c r="P7" s="177"/>
      <c r="Q7" s="177"/>
      <c r="R7" s="177"/>
      <c r="S7" s="177"/>
      <c r="T7" s="177"/>
      <c r="U7" s="177"/>
      <c r="V7" s="177"/>
      <c r="W7" s="177"/>
      <c r="X7" s="177"/>
      <c r="Y7" s="177"/>
    </row>
    <row r="8" ht="59.25" customHeight="1">
      <c r="A8" s="653" t="s">
        <v>6167</v>
      </c>
      <c r="B8" s="44"/>
      <c r="C8" s="44"/>
      <c r="D8" s="44"/>
      <c r="E8" s="45"/>
      <c r="F8" s="648"/>
      <c r="G8" s="648"/>
      <c r="H8" s="648"/>
      <c r="I8" s="177"/>
      <c r="J8" s="177"/>
      <c r="K8" s="177"/>
      <c r="L8" s="177"/>
      <c r="M8" s="177"/>
      <c r="N8" s="177"/>
      <c r="O8" s="177"/>
      <c r="P8" s="177"/>
      <c r="Q8" s="177"/>
      <c r="R8" s="177"/>
      <c r="S8" s="177"/>
      <c r="T8" s="177"/>
      <c r="U8" s="177"/>
      <c r="V8" s="177"/>
      <c r="W8" s="177"/>
      <c r="X8" s="177"/>
      <c r="Y8" s="177"/>
    </row>
    <row r="9">
      <c r="A9" s="53"/>
      <c r="B9" s="53"/>
      <c r="C9" s="54"/>
      <c r="D9" s="54"/>
      <c r="E9" s="54"/>
      <c r="F9" s="53"/>
      <c r="G9" s="53"/>
      <c r="H9" s="53"/>
      <c r="I9" s="177"/>
      <c r="J9" s="177"/>
      <c r="K9" s="177"/>
      <c r="L9" s="177"/>
      <c r="M9" s="177"/>
      <c r="N9" s="177"/>
      <c r="O9" s="177"/>
      <c r="P9" s="177"/>
      <c r="Q9" s="177"/>
      <c r="R9" s="177"/>
      <c r="S9" s="177"/>
      <c r="T9" s="177"/>
      <c r="U9" s="177"/>
      <c r="V9" s="177"/>
      <c r="W9" s="177"/>
      <c r="X9" s="177"/>
      <c r="Y9" s="177"/>
    </row>
    <row r="10" ht="61.5" customHeight="1">
      <c r="A10" s="224" t="s">
        <v>3326</v>
      </c>
      <c r="B10" s="198" t="s">
        <v>7</v>
      </c>
      <c r="C10" s="198" t="s">
        <v>6168</v>
      </c>
      <c r="D10" s="197" t="s">
        <v>135</v>
      </c>
      <c r="E10" s="197" t="s">
        <v>139</v>
      </c>
      <c r="F10" s="60" t="s">
        <v>140</v>
      </c>
      <c r="I10" s="177"/>
      <c r="J10" s="177"/>
      <c r="K10" s="177"/>
      <c r="L10" s="177"/>
      <c r="M10" s="177"/>
      <c r="N10" s="177"/>
      <c r="O10" s="177"/>
      <c r="P10" s="177"/>
      <c r="Q10" s="177"/>
      <c r="R10" s="177"/>
      <c r="S10" s="177"/>
      <c r="T10" s="177"/>
      <c r="U10" s="177"/>
      <c r="V10" s="177"/>
      <c r="W10" s="177"/>
      <c r="X10" s="177"/>
      <c r="Y10" s="177"/>
    </row>
    <row r="11" ht="11.25" customHeight="1">
      <c r="A11" s="87" t="s">
        <v>4206</v>
      </c>
      <c r="B11" s="65" t="s">
        <v>51</v>
      </c>
      <c r="C11" s="87" t="s">
        <v>6169</v>
      </c>
      <c r="D11" s="183">
        <v>200.0</v>
      </c>
      <c r="E11" s="185">
        <v>200.0</v>
      </c>
      <c r="F11" s="417" t="s">
        <v>150</v>
      </c>
      <c r="G11" s="650"/>
      <c r="H11" s="650"/>
      <c r="I11" s="650"/>
      <c r="J11" s="650"/>
      <c r="K11" s="650"/>
      <c r="L11" s="650"/>
      <c r="M11" s="650"/>
      <c r="N11" s="650"/>
      <c r="O11" s="650"/>
      <c r="P11" s="650"/>
      <c r="Q11" s="650"/>
      <c r="R11" s="650"/>
      <c r="S11" s="650"/>
      <c r="T11" s="650"/>
      <c r="U11" s="650"/>
      <c r="V11" s="650"/>
      <c r="W11" s="650"/>
      <c r="X11" s="650"/>
      <c r="Y11" s="650"/>
      <c r="Z11" s="650"/>
    </row>
    <row r="12" ht="11.25" customHeight="1">
      <c r="A12" s="87" t="s">
        <v>173</v>
      </c>
      <c r="B12" s="65" t="s">
        <v>6170</v>
      </c>
      <c r="C12" s="87" t="s">
        <v>6171</v>
      </c>
      <c r="D12" s="183">
        <v>200.0</v>
      </c>
      <c r="E12" s="185">
        <v>200.0</v>
      </c>
      <c r="F12" s="417" t="s">
        <v>173</v>
      </c>
      <c r="G12" s="650"/>
      <c r="H12" s="650"/>
      <c r="I12" s="650"/>
      <c r="J12" s="650"/>
      <c r="K12" s="650"/>
      <c r="L12" s="650"/>
      <c r="M12" s="650"/>
      <c r="N12" s="650"/>
      <c r="O12" s="650"/>
      <c r="P12" s="650"/>
      <c r="Q12" s="650"/>
      <c r="R12" s="650"/>
      <c r="S12" s="650"/>
      <c r="T12" s="650"/>
      <c r="U12" s="650"/>
      <c r="V12" s="650"/>
      <c r="W12" s="650"/>
      <c r="X12" s="650"/>
      <c r="Y12" s="650"/>
      <c r="Z12" s="650"/>
    </row>
    <row r="13" ht="11.25" customHeight="1">
      <c r="A13" s="87" t="s">
        <v>173</v>
      </c>
      <c r="B13" s="65" t="s">
        <v>6170</v>
      </c>
      <c r="C13" s="87" t="s">
        <v>6172</v>
      </c>
      <c r="D13" s="183">
        <v>18.0</v>
      </c>
      <c r="E13" s="185">
        <v>18.0</v>
      </c>
      <c r="F13" s="417" t="s">
        <v>173</v>
      </c>
      <c r="G13" s="650"/>
      <c r="H13" s="650"/>
      <c r="I13" s="650"/>
      <c r="J13" s="650"/>
      <c r="K13" s="650"/>
      <c r="L13" s="650"/>
      <c r="M13" s="650"/>
      <c r="N13" s="650"/>
      <c r="O13" s="650"/>
      <c r="P13" s="650"/>
      <c r="Q13" s="650"/>
      <c r="R13" s="650"/>
      <c r="S13" s="650"/>
      <c r="T13" s="650"/>
      <c r="U13" s="650"/>
      <c r="V13" s="650"/>
      <c r="W13" s="650"/>
      <c r="X13" s="650"/>
      <c r="Y13" s="650"/>
      <c r="Z13" s="650"/>
    </row>
    <row r="14" ht="11.25" customHeight="1">
      <c r="A14" s="87" t="s">
        <v>4828</v>
      </c>
      <c r="B14" s="65" t="s">
        <v>51</v>
      </c>
      <c r="C14" s="87" t="s">
        <v>6173</v>
      </c>
      <c r="D14" s="183">
        <v>200.0</v>
      </c>
      <c r="E14" s="185">
        <v>200.0</v>
      </c>
      <c r="F14" s="417" t="s">
        <v>4828</v>
      </c>
      <c r="G14" s="650"/>
      <c r="H14" s="650"/>
      <c r="I14" s="650"/>
      <c r="J14" s="650"/>
      <c r="K14" s="650"/>
      <c r="L14" s="650"/>
      <c r="M14" s="650"/>
      <c r="N14" s="650"/>
      <c r="O14" s="650"/>
      <c r="P14" s="650"/>
      <c r="Q14" s="650"/>
      <c r="R14" s="650"/>
      <c r="S14" s="650"/>
      <c r="T14" s="650"/>
      <c r="U14" s="650"/>
      <c r="V14" s="650"/>
      <c r="W14" s="650"/>
      <c r="X14" s="650"/>
      <c r="Y14" s="650"/>
      <c r="Z14" s="650"/>
    </row>
    <row r="15" ht="11.25" customHeight="1">
      <c r="A15" s="87" t="s">
        <v>4233</v>
      </c>
      <c r="B15" s="65" t="s">
        <v>51</v>
      </c>
      <c r="C15" s="87" t="s">
        <v>6171</v>
      </c>
      <c r="D15" s="183">
        <v>200.0</v>
      </c>
      <c r="E15" s="185">
        <v>200.0</v>
      </c>
      <c r="F15" s="417" t="s">
        <v>206</v>
      </c>
      <c r="G15" s="650"/>
      <c r="H15" s="650"/>
      <c r="I15" s="650"/>
      <c r="J15" s="650"/>
      <c r="K15" s="650"/>
      <c r="L15" s="650"/>
      <c r="M15" s="650"/>
      <c r="N15" s="650"/>
      <c r="O15" s="650"/>
      <c r="P15" s="650"/>
      <c r="Q15" s="650"/>
      <c r="R15" s="650"/>
      <c r="S15" s="650"/>
      <c r="T15" s="650"/>
      <c r="U15" s="650"/>
      <c r="V15" s="650"/>
      <c r="W15" s="650"/>
      <c r="X15" s="650"/>
      <c r="Y15" s="650"/>
      <c r="Z15" s="650"/>
    </row>
    <row r="16" ht="11.25" customHeight="1">
      <c r="A16" s="87" t="s">
        <v>213</v>
      </c>
      <c r="B16" s="65" t="s">
        <v>51</v>
      </c>
      <c r="C16" s="87" t="s">
        <v>6174</v>
      </c>
      <c r="D16" s="183">
        <v>60.0</v>
      </c>
      <c r="E16" s="185">
        <v>60.0</v>
      </c>
      <c r="F16" s="417" t="s">
        <v>213</v>
      </c>
      <c r="G16" s="650"/>
      <c r="H16" s="650"/>
      <c r="I16" s="650"/>
      <c r="J16" s="650"/>
      <c r="K16" s="650"/>
      <c r="L16" s="650"/>
      <c r="M16" s="650"/>
      <c r="N16" s="650"/>
      <c r="O16" s="650"/>
      <c r="P16" s="650"/>
      <c r="Q16" s="650"/>
      <c r="R16" s="650"/>
      <c r="S16" s="650"/>
      <c r="T16" s="650"/>
      <c r="U16" s="650"/>
      <c r="V16" s="650"/>
      <c r="W16" s="650"/>
      <c r="X16" s="650"/>
      <c r="Y16" s="650"/>
      <c r="Z16" s="650"/>
    </row>
    <row r="17" ht="11.25" customHeight="1">
      <c r="A17" s="87" t="s">
        <v>213</v>
      </c>
      <c r="B17" s="65" t="s">
        <v>51</v>
      </c>
      <c r="C17" s="87" t="s">
        <v>6175</v>
      </c>
      <c r="D17" s="183">
        <v>56.0</v>
      </c>
      <c r="E17" s="185">
        <v>56.0</v>
      </c>
      <c r="F17" s="417" t="s">
        <v>213</v>
      </c>
      <c r="G17" s="650"/>
      <c r="H17" s="650"/>
      <c r="I17" s="650"/>
      <c r="J17" s="650"/>
      <c r="K17" s="650"/>
      <c r="L17" s="650"/>
      <c r="M17" s="650"/>
      <c r="N17" s="650"/>
      <c r="O17" s="650"/>
      <c r="P17" s="650"/>
      <c r="Q17" s="650"/>
      <c r="R17" s="650"/>
      <c r="S17" s="650"/>
      <c r="T17" s="650"/>
      <c r="U17" s="650"/>
      <c r="V17" s="650"/>
      <c r="W17" s="650"/>
      <c r="X17" s="650"/>
      <c r="Y17" s="650"/>
      <c r="Z17" s="650"/>
    </row>
    <row r="18" ht="11.25" customHeight="1">
      <c r="A18" s="87" t="s">
        <v>4235</v>
      </c>
      <c r="B18" s="65" t="s">
        <v>51</v>
      </c>
      <c r="C18" s="87" t="s">
        <v>6176</v>
      </c>
      <c r="D18" s="183">
        <v>200.0</v>
      </c>
      <c r="E18" s="185">
        <v>200.0</v>
      </c>
      <c r="F18" s="417" t="s">
        <v>232</v>
      </c>
      <c r="G18" s="650"/>
      <c r="H18" s="650"/>
      <c r="I18" s="650"/>
      <c r="J18" s="650"/>
      <c r="K18" s="650"/>
      <c r="L18" s="650"/>
      <c r="M18" s="650"/>
      <c r="N18" s="650"/>
      <c r="O18" s="650"/>
      <c r="P18" s="650"/>
      <c r="Q18" s="650"/>
      <c r="R18" s="650"/>
      <c r="S18" s="650"/>
      <c r="T18" s="650"/>
      <c r="U18" s="650"/>
      <c r="V18" s="650"/>
      <c r="W18" s="650"/>
      <c r="X18" s="650"/>
      <c r="Y18" s="650"/>
      <c r="Z18" s="650"/>
    </row>
    <row r="19" ht="11.25" customHeight="1">
      <c r="A19" s="87" t="s">
        <v>4235</v>
      </c>
      <c r="B19" s="65" t="s">
        <v>51</v>
      </c>
      <c r="C19" s="87" t="s">
        <v>6177</v>
      </c>
      <c r="D19" s="183">
        <v>56.0</v>
      </c>
      <c r="E19" s="185">
        <v>56.0</v>
      </c>
      <c r="F19" s="417" t="s">
        <v>232</v>
      </c>
      <c r="G19" s="650"/>
      <c r="H19" s="650"/>
      <c r="I19" s="650"/>
      <c r="J19" s="650"/>
      <c r="K19" s="650"/>
      <c r="L19" s="650"/>
      <c r="M19" s="650"/>
      <c r="N19" s="650"/>
      <c r="O19" s="650"/>
      <c r="P19" s="650"/>
      <c r="Q19" s="650"/>
      <c r="R19" s="650"/>
      <c r="S19" s="650"/>
      <c r="T19" s="650"/>
      <c r="U19" s="650"/>
      <c r="V19" s="650"/>
      <c r="W19" s="650"/>
      <c r="X19" s="650"/>
      <c r="Y19" s="650"/>
      <c r="Z19" s="650"/>
    </row>
    <row r="20" ht="11.25" customHeight="1">
      <c r="A20" s="87" t="s">
        <v>4246</v>
      </c>
      <c r="B20" s="65" t="s">
        <v>51</v>
      </c>
      <c r="C20" s="87" t="s">
        <v>6178</v>
      </c>
      <c r="D20" s="185">
        <v>56.0</v>
      </c>
      <c r="E20" s="185">
        <v>56.0</v>
      </c>
      <c r="F20" s="417" t="s">
        <v>1180</v>
      </c>
      <c r="G20" s="650"/>
      <c r="H20" s="650"/>
      <c r="I20" s="650"/>
      <c r="J20" s="650"/>
      <c r="K20" s="650"/>
      <c r="L20" s="650"/>
      <c r="M20" s="650"/>
      <c r="N20" s="650"/>
      <c r="O20" s="650"/>
      <c r="P20" s="650"/>
      <c r="Q20" s="650"/>
      <c r="R20" s="650"/>
      <c r="S20" s="650"/>
      <c r="T20" s="650"/>
      <c r="U20" s="650"/>
      <c r="V20" s="650"/>
      <c r="W20" s="650"/>
      <c r="X20" s="650"/>
      <c r="Y20" s="650"/>
      <c r="Z20" s="650"/>
    </row>
    <row r="21" ht="11.25" customHeight="1">
      <c r="A21" s="87" t="s">
        <v>4246</v>
      </c>
      <c r="B21" s="65" t="s">
        <v>51</v>
      </c>
      <c r="C21" s="87" t="s">
        <v>6171</v>
      </c>
      <c r="D21" s="185">
        <v>200.0</v>
      </c>
      <c r="E21" s="185">
        <v>200.0</v>
      </c>
      <c r="F21" s="417" t="s">
        <v>1180</v>
      </c>
      <c r="G21" s="650"/>
      <c r="H21" s="650"/>
      <c r="I21" s="650"/>
      <c r="J21" s="650"/>
      <c r="K21" s="650"/>
      <c r="L21" s="650"/>
      <c r="M21" s="650"/>
      <c r="N21" s="650"/>
      <c r="O21" s="650"/>
      <c r="P21" s="650"/>
      <c r="Q21" s="650"/>
      <c r="R21" s="650"/>
      <c r="S21" s="650"/>
      <c r="T21" s="650"/>
      <c r="U21" s="650"/>
      <c r="V21" s="650"/>
      <c r="W21" s="650"/>
      <c r="X21" s="650"/>
      <c r="Y21" s="650"/>
      <c r="Z21" s="650"/>
    </row>
    <row r="22" ht="11.25" customHeight="1">
      <c r="A22" s="87" t="s">
        <v>4246</v>
      </c>
      <c r="B22" s="65" t="s">
        <v>51</v>
      </c>
      <c r="C22" s="87" t="s">
        <v>6179</v>
      </c>
      <c r="D22" s="183">
        <v>14.0</v>
      </c>
      <c r="E22" s="185">
        <v>14.0</v>
      </c>
      <c r="F22" s="417" t="s">
        <v>1180</v>
      </c>
      <c r="G22" s="650"/>
      <c r="H22" s="650"/>
      <c r="I22" s="650"/>
      <c r="J22" s="650"/>
      <c r="K22" s="650"/>
      <c r="L22" s="650"/>
      <c r="M22" s="650"/>
      <c r="N22" s="650"/>
      <c r="O22" s="650"/>
      <c r="P22" s="650"/>
      <c r="Q22" s="650"/>
      <c r="R22" s="650"/>
      <c r="S22" s="650"/>
      <c r="T22" s="650"/>
      <c r="U22" s="650"/>
      <c r="V22" s="650"/>
      <c r="W22" s="650"/>
      <c r="X22" s="650"/>
      <c r="Y22" s="650"/>
      <c r="Z22" s="650"/>
    </row>
    <row r="23" ht="11.25" customHeight="1">
      <c r="A23" s="87" t="s">
        <v>4246</v>
      </c>
      <c r="B23" s="65" t="s">
        <v>51</v>
      </c>
      <c r="C23" s="87" t="s">
        <v>6180</v>
      </c>
      <c r="D23" s="183">
        <v>60.0</v>
      </c>
      <c r="E23" s="185">
        <v>60.0</v>
      </c>
      <c r="F23" s="417" t="s">
        <v>1180</v>
      </c>
      <c r="G23" s="650"/>
      <c r="H23" s="650"/>
      <c r="I23" s="650"/>
      <c r="J23" s="650"/>
      <c r="K23" s="650"/>
      <c r="L23" s="650"/>
      <c r="M23" s="650"/>
      <c r="N23" s="650"/>
      <c r="O23" s="650"/>
      <c r="P23" s="650"/>
      <c r="Q23" s="650"/>
      <c r="R23" s="650"/>
      <c r="S23" s="650"/>
      <c r="T23" s="650"/>
      <c r="U23" s="650"/>
      <c r="V23" s="650"/>
      <c r="W23" s="650"/>
      <c r="X23" s="650"/>
      <c r="Y23" s="650"/>
      <c r="Z23" s="650"/>
    </row>
    <row r="24" ht="11.25" customHeight="1">
      <c r="A24" s="87" t="s">
        <v>3475</v>
      </c>
      <c r="B24" s="65" t="s">
        <v>51</v>
      </c>
      <c r="C24" s="87" t="s">
        <v>6181</v>
      </c>
      <c r="D24" s="183">
        <v>200.0</v>
      </c>
      <c r="E24" s="185">
        <v>200.0</v>
      </c>
      <c r="F24" s="417" t="s">
        <v>321</v>
      </c>
      <c r="G24" s="650"/>
      <c r="H24" s="650"/>
      <c r="I24" s="650"/>
      <c r="J24" s="650"/>
      <c r="K24" s="650"/>
      <c r="L24" s="650"/>
      <c r="M24" s="650"/>
      <c r="N24" s="650"/>
      <c r="O24" s="650"/>
      <c r="P24" s="650"/>
      <c r="Q24" s="650"/>
      <c r="R24" s="650"/>
      <c r="S24" s="650"/>
      <c r="T24" s="650"/>
      <c r="U24" s="650"/>
      <c r="V24" s="650"/>
      <c r="W24" s="650"/>
      <c r="X24" s="650"/>
      <c r="Y24" s="650"/>
      <c r="Z24" s="650"/>
    </row>
    <row r="25" ht="11.25" customHeight="1">
      <c r="A25" s="87" t="s">
        <v>3475</v>
      </c>
      <c r="B25" s="65" t="s">
        <v>51</v>
      </c>
      <c r="C25" s="87" t="s">
        <v>6182</v>
      </c>
      <c r="D25" s="183">
        <v>56.0</v>
      </c>
      <c r="E25" s="185">
        <v>56.0</v>
      </c>
      <c r="F25" s="417" t="s">
        <v>321</v>
      </c>
      <c r="G25" s="650"/>
      <c r="H25" s="650"/>
      <c r="I25" s="650"/>
      <c r="J25" s="650"/>
      <c r="K25" s="650"/>
      <c r="L25" s="650"/>
      <c r="M25" s="650"/>
      <c r="N25" s="650"/>
      <c r="O25" s="650"/>
      <c r="P25" s="650"/>
      <c r="Q25" s="650"/>
      <c r="R25" s="650"/>
      <c r="S25" s="650"/>
      <c r="T25" s="650"/>
      <c r="U25" s="650"/>
      <c r="V25" s="650"/>
      <c r="W25" s="650"/>
      <c r="X25" s="650"/>
      <c r="Y25" s="650"/>
      <c r="Z25" s="650"/>
    </row>
    <row r="26" ht="11.25" customHeight="1">
      <c r="A26" s="398" t="s">
        <v>332</v>
      </c>
      <c r="B26" s="110" t="s">
        <v>51</v>
      </c>
      <c r="C26" s="398" t="s">
        <v>6183</v>
      </c>
      <c r="D26" s="400">
        <v>56.0</v>
      </c>
      <c r="E26" s="423">
        <v>56.0</v>
      </c>
      <c r="F26" s="417" t="s">
        <v>332</v>
      </c>
      <c r="G26" s="650"/>
      <c r="H26" s="650"/>
      <c r="I26" s="650"/>
      <c r="J26" s="650"/>
      <c r="K26" s="650"/>
      <c r="L26" s="650"/>
      <c r="M26" s="650"/>
      <c r="N26" s="650"/>
      <c r="O26" s="650"/>
      <c r="P26" s="650"/>
      <c r="Q26" s="650"/>
      <c r="R26" s="650"/>
      <c r="S26" s="650"/>
      <c r="T26" s="650"/>
      <c r="U26" s="650"/>
      <c r="V26" s="650"/>
      <c r="W26" s="650"/>
      <c r="X26" s="650"/>
      <c r="Y26" s="650"/>
      <c r="Z26" s="650"/>
    </row>
    <row r="27" ht="11.25" customHeight="1">
      <c r="A27" s="398" t="s">
        <v>332</v>
      </c>
      <c r="B27" s="110" t="s">
        <v>51</v>
      </c>
      <c r="C27" s="398" t="s">
        <v>6184</v>
      </c>
      <c r="D27" s="400">
        <v>21.0</v>
      </c>
      <c r="E27" s="423">
        <v>21.0</v>
      </c>
      <c r="F27" s="417" t="s">
        <v>332</v>
      </c>
      <c r="G27" s="650"/>
      <c r="H27" s="650"/>
      <c r="I27" s="650"/>
      <c r="J27" s="650"/>
      <c r="K27" s="650"/>
      <c r="L27" s="650"/>
      <c r="M27" s="650"/>
      <c r="N27" s="650"/>
      <c r="O27" s="650"/>
      <c r="P27" s="650"/>
      <c r="Q27" s="650"/>
      <c r="R27" s="650"/>
      <c r="S27" s="650"/>
      <c r="T27" s="650"/>
      <c r="U27" s="650"/>
      <c r="V27" s="650"/>
      <c r="W27" s="650"/>
      <c r="X27" s="650"/>
      <c r="Y27" s="650"/>
      <c r="Z27" s="650"/>
    </row>
    <row r="28" ht="11.25" customHeight="1">
      <c r="A28" s="87" t="s">
        <v>5837</v>
      </c>
      <c r="B28" s="65" t="s">
        <v>51</v>
      </c>
      <c r="C28" s="87" t="s">
        <v>6185</v>
      </c>
      <c r="D28" s="183">
        <v>200.0</v>
      </c>
      <c r="E28" s="183">
        <v>200.0</v>
      </c>
      <c r="F28" s="417" t="s">
        <v>1333</v>
      </c>
      <c r="G28" s="650"/>
      <c r="H28" s="650"/>
      <c r="I28" s="650"/>
      <c r="J28" s="650"/>
      <c r="K28" s="650"/>
      <c r="L28" s="650"/>
      <c r="M28" s="650"/>
      <c r="N28" s="650"/>
      <c r="O28" s="650"/>
      <c r="P28" s="650"/>
      <c r="Q28" s="650"/>
      <c r="R28" s="650"/>
      <c r="S28" s="650"/>
      <c r="T28" s="650"/>
      <c r="U28" s="650"/>
      <c r="V28" s="650"/>
      <c r="W28" s="650"/>
      <c r="X28" s="650"/>
      <c r="Y28" s="650"/>
      <c r="Z28" s="650"/>
    </row>
    <row r="29" ht="11.25" customHeight="1">
      <c r="A29" s="87" t="s">
        <v>5133</v>
      </c>
      <c r="B29" s="65" t="s">
        <v>51</v>
      </c>
      <c r="C29" s="87" t="s">
        <v>6186</v>
      </c>
      <c r="D29" s="183">
        <v>200.0</v>
      </c>
      <c r="E29" s="185">
        <v>200.0</v>
      </c>
      <c r="F29" s="417" t="s">
        <v>340</v>
      </c>
      <c r="G29" s="650"/>
      <c r="H29" s="650"/>
      <c r="I29" s="650"/>
      <c r="J29" s="650"/>
      <c r="K29" s="650"/>
      <c r="L29" s="650"/>
      <c r="M29" s="650"/>
      <c r="N29" s="650"/>
      <c r="O29" s="650"/>
      <c r="P29" s="650"/>
      <c r="Q29" s="650"/>
      <c r="R29" s="650"/>
      <c r="S29" s="650"/>
      <c r="T29" s="650"/>
      <c r="U29" s="650"/>
      <c r="V29" s="650"/>
      <c r="W29" s="650"/>
      <c r="X29" s="650"/>
      <c r="Y29" s="650"/>
      <c r="Z29" s="650"/>
    </row>
    <row r="30" ht="11.25" customHeight="1">
      <c r="A30" s="87" t="s">
        <v>5133</v>
      </c>
      <c r="B30" s="65" t="s">
        <v>51</v>
      </c>
      <c r="C30" s="87" t="s">
        <v>6187</v>
      </c>
      <c r="D30" s="183">
        <v>56.0</v>
      </c>
      <c r="E30" s="185">
        <v>56.0</v>
      </c>
      <c r="F30" s="417" t="s">
        <v>340</v>
      </c>
      <c r="G30" s="650"/>
      <c r="H30" s="650"/>
      <c r="I30" s="650"/>
      <c r="J30" s="650"/>
      <c r="K30" s="650"/>
      <c r="L30" s="650"/>
      <c r="M30" s="650"/>
      <c r="N30" s="650"/>
      <c r="O30" s="650"/>
      <c r="P30" s="650"/>
      <c r="Q30" s="650"/>
      <c r="R30" s="650"/>
      <c r="S30" s="650"/>
      <c r="T30" s="650"/>
      <c r="U30" s="650"/>
      <c r="V30" s="650"/>
      <c r="W30" s="650"/>
      <c r="X30" s="650"/>
      <c r="Y30" s="650"/>
      <c r="Z30" s="650"/>
    </row>
    <row r="31" ht="11.25" customHeight="1">
      <c r="A31" s="87" t="s">
        <v>5134</v>
      </c>
      <c r="B31" s="65" t="s">
        <v>889</v>
      </c>
      <c r="C31" s="87" t="s">
        <v>6188</v>
      </c>
      <c r="D31" s="183">
        <v>200.0</v>
      </c>
      <c r="E31" s="185">
        <v>200.0</v>
      </c>
      <c r="F31" s="417" t="s">
        <v>5134</v>
      </c>
      <c r="G31" s="650"/>
      <c r="H31" s="650"/>
      <c r="I31" s="650"/>
      <c r="J31" s="650"/>
      <c r="K31" s="650"/>
      <c r="L31" s="650"/>
      <c r="M31" s="650"/>
      <c r="N31" s="650"/>
      <c r="O31" s="650"/>
      <c r="P31" s="650"/>
      <c r="Q31" s="650"/>
      <c r="R31" s="650"/>
      <c r="S31" s="650"/>
      <c r="T31" s="650"/>
      <c r="U31" s="650"/>
      <c r="V31" s="650"/>
      <c r="W31" s="650"/>
      <c r="X31" s="650"/>
      <c r="Y31" s="650"/>
      <c r="Z31" s="650"/>
    </row>
    <row r="32" ht="11.25" customHeight="1">
      <c r="A32" s="87" t="s">
        <v>5134</v>
      </c>
      <c r="B32" s="65" t="s">
        <v>889</v>
      </c>
      <c r="C32" s="87" t="s">
        <v>6189</v>
      </c>
      <c r="D32" s="183">
        <v>90.0</v>
      </c>
      <c r="E32" s="185">
        <v>90.0</v>
      </c>
      <c r="F32" s="417" t="s">
        <v>5134</v>
      </c>
      <c r="G32" s="650"/>
      <c r="H32" s="650"/>
      <c r="I32" s="650"/>
      <c r="J32" s="650"/>
      <c r="K32" s="650"/>
      <c r="L32" s="650"/>
      <c r="M32" s="650"/>
      <c r="N32" s="650"/>
      <c r="O32" s="650"/>
      <c r="P32" s="650"/>
      <c r="Q32" s="650"/>
      <c r="R32" s="650"/>
      <c r="S32" s="650"/>
      <c r="T32" s="650"/>
      <c r="U32" s="650"/>
      <c r="V32" s="650"/>
      <c r="W32" s="650"/>
      <c r="X32" s="650"/>
      <c r="Y32" s="650"/>
      <c r="Z32" s="650"/>
    </row>
    <row r="33" ht="11.25" customHeight="1">
      <c r="A33" s="87" t="s">
        <v>5134</v>
      </c>
      <c r="B33" s="65" t="s">
        <v>889</v>
      </c>
      <c r="C33" s="87" t="s">
        <v>6190</v>
      </c>
      <c r="D33" s="183">
        <v>56.0</v>
      </c>
      <c r="E33" s="185">
        <v>56.0</v>
      </c>
      <c r="F33" s="417" t="s">
        <v>5134</v>
      </c>
      <c r="G33" s="650"/>
      <c r="H33" s="650"/>
      <c r="I33" s="650"/>
      <c r="J33" s="650"/>
      <c r="K33" s="650"/>
      <c r="L33" s="650"/>
      <c r="M33" s="650"/>
      <c r="N33" s="650"/>
      <c r="O33" s="650"/>
      <c r="P33" s="650"/>
      <c r="Q33" s="650"/>
      <c r="R33" s="650"/>
      <c r="S33" s="650"/>
      <c r="T33" s="650"/>
      <c r="U33" s="650"/>
      <c r="V33" s="650"/>
      <c r="W33" s="650"/>
      <c r="X33" s="650"/>
      <c r="Y33" s="650"/>
      <c r="Z33" s="650"/>
    </row>
    <row r="34" ht="11.25" customHeight="1">
      <c r="A34" s="87" t="s">
        <v>352</v>
      </c>
      <c r="B34" s="65" t="s">
        <v>51</v>
      </c>
      <c r="C34" s="87" t="s">
        <v>6171</v>
      </c>
      <c r="D34" s="183">
        <v>200.0</v>
      </c>
      <c r="E34" s="185">
        <v>200.0</v>
      </c>
      <c r="F34" s="417" t="s">
        <v>352</v>
      </c>
      <c r="G34" s="650"/>
      <c r="H34" s="650"/>
      <c r="I34" s="650"/>
      <c r="J34" s="650"/>
      <c r="K34" s="650"/>
      <c r="L34" s="650"/>
      <c r="M34" s="650"/>
      <c r="N34" s="650"/>
      <c r="O34" s="650"/>
      <c r="P34" s="650"/>
      <c r="Q34" s="650"/>
      <c r="R34" s="650"/>
      <c r="S34" s="650"/>
      <c r="T34" s="650"/>
      <c r="U34" s="650"/>
      <c r="V34" s="650"/>
      <c r="W34" s="650"/>
      <c r="X34" s="650"/>
      <c r="Y34" s="650"/>
      <c r="Z34" s="650"/>
    </row>
    <row r="35" ht="11.25" customHeight="1">
      <c r="A35" s="87" t="s">
        <v>352</v>
      </c>
      <c r="B35" s="65" t="s">
        <v>51</v>
      </c>
      <c r="C35" s="87" t="s">
        <v>6191</v>
      </c>
      <c r="D35" s="183">
        <v>120.0</v>
      </c>
      <c r="E35" s="185">
        <v>120.0</v>
      </c>
      <c r="F35" s="417" t="s">
        <v>352</v>
      </c>
      <c r="G35" s="650"/>
      <c r="H35" s="650"/>
      <c r="I35" s="650"/>
      <c r="J35" s="650"/>
      <c r="K35" s="650"/>
      <c r="L35" s="650"/>
      <c r="M35" s="650"/>
      <c r="N35" s="650"/>
      <c r="O35" s="650"/>
      <c r="P35" s="650"/>
      <c r="Q35" s="650"/>
      <c r="R35" s="650"/>
      <c r="S35" s="650"/>
      <c r="T35" s="650"/>
      <c r="U35" s="650"/>
      <c r="V35" s="650"/>
      <c r="W35" s="650"/>
      <c r="X35" s="650"/>
      <c r="Y35" s="650"/>
      <c r="Z35" s="650"/>
    </row>
    <row r="36" ht="11.25" customHeight="1">
      <c r="A36" s="87" t="s">
        <v>352</v>
      </c>
      <c r="B36" s="65" t="s">
        <v>51</v>
      </c>
      <c r="C36" s="87" t="s">
        <v>6178</v>
      </c>
      <c r="D36" s="183">
        <v>56.0</v>
      </c>
      <c r="E36" s="185">
        <v>56.0</v>
      </c>
      <c r="F36" s="417" t="s">
        <v>352</v>
      </c>
      <c r="G36" s="650"/>
      <c r="H36" s="650"/>
      <c r="I36" s="650"/>
      <c r="J36" s="650"/>
      <c r="K36" s="650"/>
      <c r="L36" s="650"/>
      <c r="M36" s="650"/>
      <c r="N36" s="650"/>
      <c r="O36" s="650"/>
      <c r="P36" s="650"/>
      <c r="Q36" s="650"/>
      <c r="R36" s="650"/>
      <c r="S36" s="650"/>
      <c r="T36" s="650"/>
      <c r="U36" s="650"/>
      <c r="V36" s="650"/>
      <c r="W36" s="650"/>
      <c r="X36" s="650"/>
      <c r="Y36" s="650"/>
      <c r="Z36" s="650"/>
    </row>
    <row r="37" ht="11.25" customHeight="1">
      <c r="A37" s="87" t="s">
        <v>5840</v>
      </c>
      <c r="B37" s="65" t="s">
        <v>51</v>
      </c>
      <c r="C37" s="87" t="s">
        <v>6192</v>
      </c>
      <c r="D37" s="183">
        <v>200.0</v>
      </c>
      <c r="E37" s="183">
        <v>200.0</v>
      </c>
      <c r="F37" s="417" t="s">
        <v>1365</v>
      </c>
      <c r="G37" s="650"/>
      <c r="H37" s="650"/>
      <c r="I37" s="650"/>
      <c r="J37" s="650"/>
      <c r="K37" s="650"/>
      <c r="L37" s="650"/>
      <c r="M37" s="650"/>
      <c r="N37" s="650"/>
      <c r="O37" s="650"/>
      <c r="P37" s="650"/>
      <c r="Q37" s="650"/>
      <c r="R37" s="650"/>
      <c r="S37" s="650"/>
      <c r="T37" s="650"/>
      <c r="U37" s="650"/>
      <c r="V37" s="650"/>
      <c r="W37" s="650"/>
      <c r="X37" s="650"/>
      <c r="Y37" s="650"/>
      <c r="Z37" s="650"/>
    </row>
    <row r="38" ht="11.25" customHeight="1">
      <c r="A38" s="87" t="s">
        <v>4272</v>
      </c>
      <c r="B38" s="65" t="s">
        <v>51</v>
      </c>
      <c r="C38" s="87" t="s">
        <v>6193</v>
      </c>
      <c r="D38" s="183">
        <v>56.0</v>
      </c>
      <c r="E38" s="185">
        <v>56.0</v>
      </c>
      <c r="F38" s="417" t="s">
        <v>380</v>
      </c>
      <c r="G38" s="650"/>
      <c r="H38" s="650"/>
      <c r="I38" s="650"/>
      <c r="J38" s="650"/>
      <c r="K38" s="650"/>
      <c r="L38" s="650"/>
      <c r="M38" s="650"/>
      <c r="N38" s="650"/>
      <c r="O38" s="650"/>
      <c r="P38" s="650"/>
      <c r="Q38" s="650"/>
      <c r="R38" s="650"/>
      <c r="S38" s="650"/>
      <c r="T38" s="650"/>
      <c r="U38" s="650"/>
      <c r="V38" s="650"/>
      <c r="W38" s="650"/>
      <c r="X38" s="650"/>
      <c r="Y38" s="650"/>
      <c r="Z38" s="650"/>
    </row>
    <row r="39" ht="11.25" customHeight="1">
      <c r="A39" s="87" t="s">
        <v>4272</v>
      </c>
      <c r="B39" s="65" t="s">
        <v>51</v>
      </c>
      <c r="C39" s="87" t="s">
        <v>6194</v>
      </c>
      <c r="D39" s="183">
        <v>200.0</v>
      </c>
      <c r="E39" s="185">
        <v>200.0</v>
      </c>
      <c r="F39" s="417" t="s">
        <v>380</v>
      </c>
      <c r="G39" s="650"/>
      <c r="H39" s="650"/>
      <c r="I39" s="650"/>
      <c r="J39" s="650"/>
      <c r="K39" s="650"/>
      <c r="L39" s="650"/>
      <c r="M39" s="650"/>
      <c r="N39" s="650"/>
      <c r="O39" s="650"/>
      <c r="P39" s="650"/>
      <c r="Q39" s="650"/>
      <c r="R39" s="650"/>
      <c r="S39" s="650"/>
      <c r="T39" s="650"/>
      <c r="U39" s="650"/>
      <c r="V39" s="650"/>
      <c r="W39" s="650"/>
      <c r="X39" s="650"/>
      <c r="Y39" s="650"/>
      <c r="Z39" s="650"/>
    </row>
    <row r="40" ht="11.25" customHeight="1">
      <c r="A40" s="87" t="s">
        <v>4272</v>
      </c>
      <c r="B40" s="65" t="s">
        <v>51</v>
      </c>
      <c r="C40" s="87" t="s">
        <v>6195</v>
      </c>
      <c r="D40" s="183">
        <v>90.0</v>
      </c>
      <c r="E40" s="185">
        <v>90.0</v>
      </c>
      <c r="F40" s="417" t="s">
        <v>380</v>
      </c>
      <c r="G40" s="650"/>
      <c r="H40" s="650"/>
      <c r="I40" s="650"/>
      <c r="J40" s="650"/>
      <c r="K40" s="650"/>
      <c r="L40" s="650"/>
      <c r="M40" s="650"/>
      <c r="N40" s="650"/>
      <c r="O40" s="650"/>
      <c r="P40" s="650"/>
      <c r="Q40" s="650"/>
      <c r="R40" s="650"/>
      <c r="S40" s="650"/>
      <c r="T40" s="650"/>
      <c r="U40" s="650"/>
      <c r="V40" s="650"/>
      <c r="W40" s="650"/>
      <c r="X40" s="650"/>
      <c r="Y40" s="650"/>
      <c r="Z40" s="650"/>
    </row>
    <row r="41" ht="11.25" customHeight="1">
      <c r="A41" s="87" t="s">
        <v>4291</v>
      </c>
      <c r="B41" s="65" t="s">
        <v>51</v>
      </c>
      <c r="C41" s="87" t="s">
        <v>6196</v>
      </c>
      <c r="D41" s="183">
        <v>200.0</v>
      </c>
      <c r="E41" s="185">
        <v>200.0</v>
      </c>
      <c r="F41" s="417" t="s">
        <v>397</v>
      </c>
      <c r="G41" s="650"/>
      <c r="H41" s="650"/>
      <c r="I41" s="650"/>
      <c r="J41" s="650"/>
      <c r="K41" s="650"/>
      <c r="L41" s="650"/>
      <c r="M41" s="650"/>
      <c r="N41" s="650"/>
      <c r="O41" s="650"/>
      <c r="P41" s="650"/>
      <c r="Q41" s="650"/>
      <c r="R41" s="650"/>
      <c r="S41" s="650"/>
      <c r="T41" s="650"/>
      <c r="U41" s="650"/>
      <c r="V41" s="650"/>
      <c r="W41" s="650"/>
      <c r="X41" s="650"/>
      <c r="Y41" s="650"/>
      <c r="Z41" s="650"/>
    </row>
    <row r="42" ht="11.25" customHeight="1">
      <c r="A42" s="87" t="s">
        <v>4291</v>
      </c>
      <c r="B42" s="65" t="s">
        <v>51</v>
      </c>
      <c r="C42" s="87" t="s">
        <v>6178</v>
      </c>
      <c r="D42" s="183">
        <v>56.0</v>
      </c>
      <c r="E42" s="185">
        <v>56.0</v>
      </c>
      <c r="F42" s="417" t="s">
        <v>397</v>
      </c>
      <c r="G42" s="650"/>
      <c r="H42" s="650"/>
      <c r="I42" s="650"/>
      <c r="J42" s="650"/>
      <c r="K42" s="650"/>
      <c r="L42" s="650"/>
      <c r="M42" s="650"/>
      <c r="N42" s="650"/>
      <c r="O42" s="650"/>
      <c r="P42" s="650"/>
      <c r="Q42" s="650"/>
      <c r="R42" s="650"/>
      <c r="S42" s="650"/>
      <c r="T42" s="650"/>
      <c r="U42" s="650"/>
      <c r="V42" s="650"/>
      <c r="W42" s="650"/>
      <c r="X42" s="650"/>
      <c r="Y42" s="650"/>
      <c r="Z42" s="650"/>
    </row>
    <row r="43" ht="11.25" customHeight="1">
      <c r="A43" s="87" t="s">
        <v>4291</v>
      </c>
      <c r="B43" s="65" t="s">
        <v>51</v>
      </c>
      <c r="C43" s="87" t="s">
        <v>6197</v>
      </c>
      <c r="D43" s="183">
        <v>14.0</v>
      </c>
      <c r="E43" s="185">
        <v>14.0</v>
      </c>
      <c r="F43" s="417" t="s">
        <v>397</v>
      </c>
      <c r="G43" s="650"/>
      <c r="H43" s="650"/>
      <c r="I43" s="650"/>
      <c r="J43" s="650"/>
      <c r="K43" s="650"/>
      <c r="L43" s="650"/>
      <c r="M43" s="650"/>
      <c r="N43" s="650"/>
      <c r="O43" s="650"/>
      <c r="P43" s="650"/>
      <c r="Q43" s="650"/>
      <c r="R43" s="650"/>
      <c r="S43" s="650"/>
      <c r="T43" s="650"/>
      <c r="U43" s="650"/>
      <c r="V43" s="650"/>
      <c r="W43" s="650"/>
      <c r="X43" s="650"/>
      <c r="Y43" s="650"/>
      <c r="Z43" s="650"/>
    </row>
    <row r="44" ht="11.25" customHeight="1">
      <c r="A44" s="87" t="s">
        <v>3480</v>
      </c>
      <c r="B44" s="65" t="s">
        <v>51</v>
      </c>
      <c r="C44" s="87" t="s">
        <v>6198</v>
      </c>
      <c r="D44" s="183">
        <v>200.0</v>
      </c>
      <c r="E44" s="185">
        <v>200.0</v>
      </c>
      <c r="F44" s="417" t="s">
        <v>1419</v>
      </c>
      <c r="G44" s="650"/>
      <c r="H44" s="650"/>
      <c r="I44" s="650"/>
      <c r="J44" s="650"/>
      <c r="K44" s="650"/>
      <c r="L44" s="650"/>
      <c r="M44" s="650"/>
      <c r="N44" s="650"/>
      <c r="O44" s="650"/>
      <c r="P44" s="650"/>
      <c r="Q44" s="650"/>
      <c r="R44" s="650"/>
      <c r="S44" s="650"/>
      <c r="T44" s="650"/>
      <c r="U44" s="650"/>
      <c r="V44" s="650"/>
      <c r="W44" s="650"/>
      <c r="X44" s="650"/>
      <c r="Y44" s="650"/>
      <c r="Z44" s="650"/>
    </row>
    <row r="45" ht="11.25" customHeight="1">
      <c r="A45" s="87" t="s">
        <v>3480</v>
      </c>
      <c r="B45" s="65" t="s">
        <v>51</v>
      </c>
      <c r="C45" s="87" t="s">
        <v>6199</v>
      </c>
      <c r="D45" s="183">
        <v>56.0</v>
      </c>
      <c r="E45" s="185">
        <v>56.0</v>
      </c>
      <c r="F45" s="417" t="s">
        <v>1419</v>
      </c>
      <c r="G45" s="650"/>
      <c r="H45" s="650"/>
      <c r="I45" s="650"/>
      <c r="J45" s="650"/>
      <c r="K45" s="650"/>
      <c r="L45" s="650"/>
      <c r="M45" s="650"/>
      <c r="N45" s="650"/>
      <c r="O45" s="650"/>
      <c r="P45" s="650"/>
      <c r="Q45" s="650"/>
      <c r="R45" s="650"/>
      <c r="S45" s="650"/>
      <c r="T45" s="650"/>
      <c r="U45" s="650"/>
      <c r="V45" s="650"/>
      <c r="W45" s="650"/>
      <c r="X45" s="650"/>
      <c r="Y45" s="650"/>
      <c r="Z45" s="650"/>
    </row>
    <row r="46" ht="11.25" customHeight="1">
      <c r="A46" s="87" t="s">
        <v>4303</v>
      </c>
      <c r="B46" s="65" t="s">
        <v>51</v>
      </c>
      <c r="C46" s="87" t="s">
        <v>6192</v>
      </c>
      <c r="D46" s="183">
        <v>200.0</v>
      </c>
      <c r="E46" s="185">
        <v>200.0</v>
      </c>
      <c r="F46" s="417" t="s">
        <v>409</v>
      </c>
      <c r="G46" s="650"/>
      <c r="H46" s="650"/>
      <c r="I46" s="650"/>
      <c r="J46" s="650"/>
      <c r="K46" s="650"/>
      <c r="L46" s="650"/>
      <c r="M46" s="650"/>
      <c r="N46" s="650"/>
      <c r="O46" s="650"/>
      <c r="P46" s="650"/>
      <c r="Q46" s="650"/>
      <c r="R46" s="650"/>
      <c r="S46" s="650"/>
      <c r="T46" s="650"/>
      <c r="U46" s="650"/>
      <c r="V46" s="650"/>
      <c r="W46" s="650"/>
      <c r="X46" s="650"/>
      <c r="Y46" s="650"/>
      <c r="Z46" s="650"/>
    </row>
    <row r="47" ht="11.25" customHeight="1">
      <c r="A47" s="87" t="s">
        <v>4303</v>
      </c>
      <c r="B47" s="65" t="s">
        <v>51</v>
      </c>
      <c r="C47" s="87" t="s">
        <v>6200</v>
      </c>
      <c r="D47" s="183">
        <v>90.0</v>
      </c>
      <c r="E47" s="185">
        <v>90.0</v>
      </c>
      <c r="F47" s="417" t="s">
        <v>409</v>
      </c>
      <c r="G47" s="650"/>
      <c r="H47" s="650"/>
      <c r="I47" s="650"/>
      <c r="J47" s="650"/>
      <c r="K47" s="650"/>
      <c r="L47" s="650"/>
      <c r="M47" s="650"/>
      <c r="N47" s="650"/>
      <c r="O47" s="650"/>
      <c r="P47" s="650"/>
      <c r="Q47" s="650"/>
      <c r="R47" s="650"/>
      <c r="S47" s="650"/>
      <c r="T47" s="650"/>
      <c r="U47" s="650"/>
      <c r="V47" s="650"/>
      <c r="W47" s="650"/>
      <c r="X47" s="650"/>
      <c r="Y47" s="650"/>
      <c r="Z47" s="650"/>
    </row>
    <row r="48" ht="11.25" customHeight="1">
      <c r="A48" s="87" t="s">
        <v>4303</v>
      </c>
      <c r="B48" s="65" t="s">
        <v>51</v>
      </c>
      <c r="C48" s="87" t="s">
        <v>6193</v>
      </c>
      <c r="D48" s="183">
        <v>56.0</v>
      </c>
      <c r="E48" s="185">
        <v>56.0</v>
      </c>
      <c r="F48" s="417" t="s">
        <v>409</v>
      </c>
      <c r="G48" s="650"/>
      <c r="H48" s="650"/>
      <c r="I48" s="650"/>
      <c r="J48" s="650"/>
      <c r="K48" s="650"/>
      <c r="L48" s="650"/>
      <c r="M48" s="650"/>
      <c r="N48" s="650"/>
      <c r="O48" s="650"/>
      <c r="P48" s="650"/>
      <c r="Q48" s="650"/>
      <c r="R48" s="650"/>
      <c r="S48" s="650"/>
      <c r="T48" s="650"/>
      <c r="U48" s="650"/>
      <c r="V48" s="650"/>
      <c r="W48" s="650"/>
      <c r="X48" s="650"/>
      <c r="Y48" s="650"/>
      <c r="Z48" s="650"/>
    </row>
    <row r="49" ht="11.25" customHeight="1">
      <c r="A49" s="87" t="s">
        <v>429</v>
      </c>
      <c r="B49" s="65" t="s">
        <v>1127</v>
      </c>
      <c r="C49" s="87" t="s">
        <v>6201</v>
      </c>
      <c r="D49" s="183">
        <v>200.0</v>
      </c>
      <c r="E49" s="185">
        <v>200.0</v>
      </c>
      <c r="F49" s="417" t="s">
        <v>429</v>
      </c>
      <c r="G49" s="650"/>
      <c r="H49" s="650"/>
      <c r="I49" s="650"/>
      <c r="J49" s="650"/>
      <c r="K49" s="650"/>
      <c r="L49" s="650"/>
      <c r="M49" s="650"/>
      <c r="N49" s="650"/>
      <c r="O49" s="650"/>
      <c r="P49" s="650"/>
      <c r="Q49" s="650"/>
      <c r="R49" s="650"/>
      <c r="S49" s="650"/>
      <c r="T49" s="650"/>
      <c r="U49" s="650"/>
      <c r="V49" s="650"/>
      <c r="W49" s="650"/>
      <c r="X49" s="650"/>
      <c r="Y49" s="650"/>
      <c r="Z49" s="650"/>
    </row>
    <row r="50" ht="11.25" customHeight="1">
      <c r="A50" s="87" t="s">
        <v>1474</v>
      </c>
      <c r="B50" s="247" t="s">
        <v>51</v>
      </c>
      <c r="C50" s="87" t="s">
        <v>6202</v>
      </c>
      <c r="D50" s="183">
        <v>56.0</v>
      </c>
      <c r="E50" s="185">
        <v>56.0</v>
      </c>
      <c r="F50" s="417" t="s">
        <v>1474</v>
      </c>
      <c r="G50" s="650"/>
      <c r="H50" s="650"/>
      <c r="I50" s="650"/>
      <c r="J50" s="650"/>
      <c r="K50" s="650"/>
      <c r="L50" s="650"/>
      <c r="M50" s="650"/>
      <c r="N50" s="650"/>
      <c r="O50" s="650"/>
      <c r="P50" s="650"/>
      <c r="Q50" s="650"/>
      <c r="R50" s="650"/>
      <c r="S50" s="650"/>
      <c r="T50" s="650"/>
      <c r="U50" s="650"/>
      <c r="V50" s="650"/>
      <c r="W50" s="650"/>
      <c r="X50" s="650"/>
      <c r="Y50" s="650"/>
      <c r="Z50" s="650"/>
    </row>
    <row r="51" ht="11.25" customHeight="1">
      <c r="A51" s="87" t="s">
        <v>448</v>
      </c>
      <c r="B51" s="65" t="s">
        <v>51</v>
      </c>
      <c r="C51" s="87" t="s">
        <v>6178</v>
      </c>
      <c r="D51" s="183">
        <v>56.0</v>
      </c>
      <c r="E51" s="185">
        <v>56.0</v>
      </c>
      <c r="F51" s="417" t="s">
        <v>448</v>
      </c>
      <c r="G51" s="650"/>
      <c r="H51" s="650"/>
      <c r="I51" s="650"/>
      <c r="J51" s="650"/>
      <c r="K51" s="650"/>
      <c r="L51" s="650"/>
      <c r="M51" s="650"/>
      <c r="N51" s="650"/>
      <c r="O51" s="650"/>
      <c r="P51" s="650"/>
      <c r="Q51" s="650"/>
      <c r="R51" s="650"/>
      <c r="S51" s="650"/>
      <c r="T51" s="650"/>
      <c r="U51" s="650"/>
      <c r="V51" s="650"/>
      <c r="W51" s="650"/>
      <c r="X51" s="650"/>
      <c r="Y51" s="650"/>
      <c r="Z51" s="650"/>
    </row>
    <row r="52" ht="11.25" customHeight="1">
      <c r="A52" s="87" t="s">
        <v>448</v>
      </c>
      <c r="B52" s="65" t="s">
        <v>51</v>
      </c>
      <c r="C52" s="87" t="s">
        <v>6171</v>
      </c>
      <c r="D52" s="183">
        <v>200.0</v>
      </c>
      <c r="E52" s="185">
        <v>200.0</v>
      </c>
      <c r="F52" s="417" t="s">
        <v>448</v>
      </c>
      <c r="G52" s="650"/>
      <c r="H52" s="650"/>
      <c r="I52" s="650"/>
      <c r="J52" s="650"/>
      <c r="K52" s="650"/>
      <c r="L52" s="650"/>
      <c r="M52" s="650"/>
      <c r="N52" s="650"/>
      <c r="O52" s="650"/>
      <c r="P52" s="650"/>
      <c r="Q52" s="650"/>
      <c r="R52" s="650"/>
      <c r="S52" s="650"/>
      <c r="T52" s="650"/>
      <c r="U52" s="650"/>
      <c r="V52" s="650"/>
      <c r="W52" s="650"/>
      <c r="X52" s="650"/>
      <c r="Y52" s="650"/>
      <c r="Z52" s="650"/>
    </row>
    <row r="53" ht="11.25" customHeight="1">
      <c r="A53" s="87" t="s">
        <v>4344</v>
      </c>
      <c r="B53" s="65" t="s">
        <v>51</v>
      </c>
      <c r="C53" s="87" t="s">
        <v>6178</v>
      </c>
      <c r="D53" s="183">
        <v>56.0</v>
      </c>
      <c r="E53" s="185">
        <f t="shared" ref="E53:E56" si="1">D53</f>
        <v>56</v>
      </c>
      <c r="F53" s="417" t="s">
        <v>464</v>
      </c>
      <c r="G53" s="650"/>
      <c r="H53" s="650"/>
      <c r="I53" s="650"/>
      <c r="J53" s="650"/>
      <c r="K53" s="650"/>
      <c r="L53" s="650"/>
      <c r="M53" s="650"/>
      <c r="N53" s="650"/>
      <c r="O53" s="650"/>
      <c r="P53" s="650"/>
      <c r="Q53" s="650"/>
      <c r="R53" s="650"/>
      <c r="S53" s="650"/>
      <c r="T53" s="650"/>
      <c r="U53" s="650"/>
      <c r="V53" s="650"/>
      <c r="W53" s="650"/>
      <c r="X53" s="650"/>
      <c r="Y53" s="650"/>
      <c r="Z53" s="650"/>
    </row>
    <row r="54" ht="11.25" customHeight="1">
      <c r="A54" s="87" t="s">
        <v>4344</v>
      </c>
      <c r="B54" s="65" t="s">
        <v>51</v>
      </c>
      <c r="C54" s="87" t="s">
        <v>6171</v>
      </c>
      <c r="D54" s="183">
        <v>200.0</v>
      </c>
      <c r="E54" s="185">
        <f t="shared" si="1"/>
        <v>200</v>
      </c>
      <c r="F54" s="417" t="s">
        <v>464</v>
      </c>
      <c r="G54" s="650"/>
      <c r="H54" s="650"/>
      <c r="I54" s="650"/>
      <c r="J54" s="650"/>
      <c r="K54" s="650"/>
      <c r="L54" s="650"/>
      <c r="M54" s="650"/>
      <c r="N54" s="650"/>
      <c r="O54" s="650"/>
      <c r="P54" s="650"/>
      <c r="Q54" s="650"/>
      <c r="R54" s="650"/>
      <c r="S54" s="650"/>
      <c r="T54" s="650"/>
      <c r="U54" s="650"/>
      <c r="V54" s="650"/>
      <c r="W54" s="650"/>
      <c r="X54" s="650"/>
      <c r="Y54" s="650"/>
      <c r="Z54" s="650"/>
    </row>
    <row r="55" ht="11.25" customHeight="1">
      <c r="A55" s="87" t="s">
        <v>474</v>
      </c>
      <c r="B55" s="65" t="s">
        <v>51</v>
      </c>
      <c r="C55" s="87" t="s">
        <v>6178</v>
      </c>
      <c r="D55" s="183">
        <v>56.0</v>
      </c>
      <c r="E55" s="185">
        <f t="shared" si="1"/>
        <v>56</v>
      </c>
      <c r="F55" s="417" t="s">
        <v>464</v>
      </c>
      <c r="G55" s="650"/>
      <c r="H55" s="650"/>
      <c r="I55" s="650"/>
      <c r="J55" s="650"/>
      <c r="K55" s="650"/>
      <c r="L55" s="650"/>
      <c r="M55" s="650"/>
      <c r="N55" s="650"/>
      <c r="O55" s="650"/>
      <c r="P55" s="650"/>
      <c r="Q55" s="650"/>
      <c r="R55" s="650"/>
      <c r="S55" s="650"/>
      <c r="T55" s="650"/>
      <c r="U55" s="650"/>
      <c r="V55" s="650"/>
      <c r="W55" s="650"/>
      <c r="X55" s="650"/>
      <c r="Y55" s="650"/>
      <c r="Z55" s="650"/>
    </row>
    <row r="56" ht="11.25" customHeight="1">
      <c r="A56" s="87" t="s">
        <v>474</v>
      </c>
      <c r="B56" s="65" t="s">
        <v>51</v>
      </c>
      <c r="C56" s="87" t="s">
        <v>6171</v>
      </c>
      <c r="D56" s="183">
        <v>200.0</v>
      </c>
      <c r="E56" s="185">
        <f t="shared" si="1"/>
        <v>200</v>
      </c>
      <c r="F56" s="417" t="s">
        <v>464</v>
      </c>
      <c r="G56" s="650"/>
      <c r="H56" s="650"/>
      <c r="I56" s="650"/>
      <c r="J56" s="650"/>
      <c r="K56" s="650"/>
      <c r="L56" s="650"/>
      <c r="M56" s="650"/>
      <c r="N56" s="650"/>
      <c r="O56" s="650"/>
      <c r="P56" s="650"/>
      <c r="Q56" s="650"/>
      <c r="R56" s="650"/>
      <c r="S56" s="650"/>
      <c r="T56" s="650"/>
      <c r="U56" s="650"/>
      <c r="V56" s="650"/>
      <c r="W56" s="650"/>
      <c r="X56" s="650"/>
      <c r="Y56" s="650"/>
      <c r="Z56" s="650"/>
    </row>
    <row r="57" ht="11.25" customHeight="1">
      <c r="A57" s="87" t="s">
        <v>526</v>
      </c>
      <c r="B57" s="65" t="s">
        <v>51</v>
      </c>
      <c r="C57" s="87" t="s">
        <v>6171</v>
      </c>
      <c r="D57" s="183">
        <v>200.0</v>
      </c>
      <c r="E57" s="185">
        <v>200.0</v>
      </c>
      <c r="F57" s="417" t="s">
        <v>526</v>
      </c>
      <c r="G57" s="650"/>
      <c r="H57" s="650"/>
      <c r="I57" s="650"/>
      <c r="J57" s="650"/>
      <c r="K57" s="650"/>
      <c r="L57" s="650"/>
      <c r="M57" s="650"/>
      <c r="N57" s="650"/>
      <c r="O57" s="650"/>
      <c r="P57" s="650"/>
      <c r="Q57" s="650"/>
      <c r="R57" s="650"/>
      <c r="S57" s="650"/>
      <c r="T57" s="650"/>
      <c r="U57" s="650"/>
      <c r="V57" s="650"/>
      <c r="W57" s="650"/>
      <c r="X57" s="650"/>
      <c r="Y57" s="650"/>
      <c r="Z57" s="650"/>
    </row>
    <row r="58" ht="11.25" customHeight="1">
      <c r="A58" s="87" t="s">
        <v>526</v>
      </c>
      <c r="B58" s="65" t="s">
        <v>51</v>
      </c>
      <c r="C58" s="87" t="s">
        <v>6203</v>
      </c>
      <c r="D58" s="183">
        <v>60.0</v>
      </c>
      <c r="E58" s="183">
        <v>30.0</v>
      </c>
      <c r="F58" s="417" t="s">
        <v>526</v>
      </c>
      <c r="G58" s="650"/>
      <c r="H58" s="650"/>
      <c r="I58" s="650"/>
      <c r="J58" s="650"/>
      <c r="K58" s="650"/>
      <c r="L58" s="650"/>
      <c r="M58" s="650"/>
      <c r="N58" s="650"/>
      <c r="O58" s="650"/>
      <c r="P58" s="650"/>
      <c r="Q58" s="650"/>
      <c r="R58" s="650"/>
      <c r="S58" s="650"/>
      <c r="T58" s="650"/>
      <c r="U58" s="650"/>
      <c r="V58" s="650"/>
      <c r="W58" s="650"/>
      <c r="X58" s="650"/>
      <c r="Y58" s="650"/>
      <c r="Z58" s="650"/>
    </row>
    <row r="59" ht="11.25" customHeight="1">
      <c r="A59" s="87" t="s">
        <v>526</v>
      </c>
      <c r="B59" s="65" t="s">
        <v>51</v>
      </c>
      <c r="C59" s="87" t="s">
        <v>6204</v>
      </c>
      <c r="D59" s="183">
        <v>60.0</v>
      </c>
      <c r="E59" s="183">
        <v>30.0</v>
      </c>
      <c r="F59" s="417" t="s">
        <v>526</v>
      </c>
      <c r="G59" s="650"/>
      <c r="H59" s="650"/>
      <c r="I59" s="650"/>
      <c r="J59" s="650"/>
      <c r="K59" s="650"/>
      <c r="L59" s="650"/>
      <c r="M59" s="650"/>
      <c r="N59" s="650"/>
      <c r="O59" s="650"/>
      <c r="P59" s="650"/>
      <c r="Q59" s="650"/>
      <c r="R59" s="650"/>
      <c r="S59" s="650"/>
      <c r="T59" s="650"/>
      <c r="U59" s="650"/>
      <c r="V59" s="650"/>
      <c r="W59" s="650"/>
      <c r="X59" s="650"/>
      <c r="Y59" s="650"/>
      <c r="Z59" s="650"/>
    </row>
    <row r="60" ht="11.25" customHeight="1">
      <c r="A60" s="87" t="s">
        <v>526</v>
      </c>
      <c r="B60" s="65" t="s">
        <v>51</v>
      </c>
      <c r="C60" s="87" t="s">
        <v>6205</v>
      </c>
      <c r="D60" s="183">
        <v>60.0</v>
      </c>
      <c r="E60" s="183">
        <v>30.0</v>
      </c>
      <c r="F60" s="417" t="s">
        <v>526</v>
      </c>
      <c r="G60" s="650"/>
      <c r="H60" s="650"/>
      <c r="I60" s="650"/>
      <c r="J60" s="650"/>
      <c r="K60" s="650"/>
      <c r="L60" s="650"/>
      <c r="M60" s="650"/>
      <c r="N60" s="650"/>
      <c r="O60" s="650"/>
      <c r="P60" s="650"/>
      <c r="Q60" s="650"/>
      <c r="R60" s="650"/>
      <c r="S60" s="650"/>
      <c r="T60" s="650"/>
      <c r="U60" s="650"/>
      <c r="V60" s="650"/>
      <c r="W60" s="650"/>
      <c r="X60" s="650"/>
      <c r="Y60" s="650"/>
      <c r="Z60" s="650"/>
    </row>
    <row r="61" ht="11.25" customHeight="1">
      <c r="A61" s="87" t="s">
        <v>526</v>
      </c>
      <c r="B61" s="65" t="s">
        <v>51</v>
      </c>
      <c r="C61" s="87" t="s">
        <v>6206</v>
      </c>
      <c r="D61" s="183">
        <v>60.0</v>
      </c>
      <c r="E61" s="183">
        <v>30.0</v>
      </c>
      <c r="F61" s="417" t="s">
        <v>526</v>
      </c>
      <c r="G61" s="650"/>
      <c r="H61" s="650"/>
      <c r="I61" s="650"/>
      <c r="J61" s="650"/>
      <c r="K61" s="650"/>
      <c r="L61" s="650"/>
      <c r="M61" s="650"/>
      <c r="N61" s="650"/>
      <c r="O61" s="650"/>
      <c r="P61" s="650"/>
      <c r="Q61" s="650"/>
      <c r="R61" s="650"/>
      <c r="S61" s="650"/>
      <c r="T61" s="650"/>
      <c r="U61" s="650"/>
      <c r="V61" s="650"/>
      <c r="W61" s="650"/>
      <c r="X61" s="650"/>
      <c r="Y61" s="650"/>
      <c r="Z61" s="650"/>
    </row>
    <row r="62" ht="11.25" customHeight="1">
      <c r="A62" s="87" t="s">
        <v>5139</v>
      </c>
      <c r="B62" s="65" t="s">
        <v>51</v>
      </c>
      <c r="C62" s="398" t="s">
        <v>6207</v>
      </c>
      <c r="D62" s="183">
        <v>200.0</v>
      </c>
      <c r="E62" s="185">
        <v>200.0</v>
      </c>
      <c r="F62" s="417" t="s">
        <v>534</v>
      </c>
      <c r="G62" s="650"/>
      <c r="H62" s="650"/>
      <c r="I62" s="650"/>
      <c r="J62" s="650"/>
      <c r="K62" s="650"/>
      <c r="L62" s="650"/>
      <c r="M62" s="650"/>
      <c r="N62" s="650"/>
      <c r="O62" s="650"/>
      <c r="P62" s="650"/>
      <c r="Q62" s="650"/>
      <c r="R62" s="650"/>
      <c r="S62" s="650"/>
      <c r="T62" s="650"/>
      <c r="U62" s="650"/>
      <c r="V62" s="650"/>
      <c r="W62" s="650"/>
      <c r="X62" s="650"/>
      <c r="Y62" s="650"/>
      <c r="Z62" s="650"/>
    </row>
    <row r="63" ht="11.25" customHeight="1">
      <c r="A63" s="87" t="s">
        <v>5141</v>
      </c>
      <c r="B63" s="65" t="s">
        <v>51</v>
      </c>
      <c r="C63" s="87" t="s">
        <v>6208</v>
      </c>
      <c r="D63" s="183" t="s">
        <v>6209</v>
      </c>
      <c r="E63" s="185">
        <v>18.0</v>
      </c>
      <c r="F63" s="417" t="s">
        <v>5143</v>
      </c>
      <c r="G63" s="650"/>
      <c r="H63" s="650"/>
      <c r="I63" s="650"/>
      <c r="J63" s="650"/>
      <c r="K63" s="650"/>
      <c r="L63" s="650"/>
      <c r="M63" s="650"/>
      <c r="N63" s="650"/>
      <c r="O63" s="650"/>
      <c r="P63" s="650"/>
      <c r="Q63" s="650"/>
      <c r="R63" s="650"/>
      <c r="S63" s="650"/>
      <c r="T63" s="650"/>
      <c r="U63" s="650"/>
      <c r="V63" s="650"/>
      <c r="W63" s="650"/>
      <c r="X63" s="650"/>
      <c r="Y63" s="650"/>
      <c r="Z63" s="650"/>
    </row>
    <row r="64" ht="11.25" customHeight="1">
      <c r="A64" s="87" t="s">
        <v>5141</v>
      </c>
      <c r="B64" s="65" t="s">
        <v>51</v>
      </c>
      <c r="C64" s="87" t="s">
        <v>6210</v>
      </c>
      <c r="D64" s="183" t="s">
        <v>6209</v>
      </c>
      <c r="E64" s="185">
        <v>12.0</v>
      </c>
      <c r="F64" s="417" t="s">
        <v>5143</v>
      </c>
      <c r="G64" s="650"/>
      <c r="H64" s="650"/>
      <c r="I64" s="650"/>
      <c r="J64" s="650"/>
      <c r="K64" s="650"/>
      <c r="L64" s="650"/>
      <c r="M64" s="650"/>
      <c r="N64" s="650"/>
      <c r="O64" s="650"/>
      <c r="P64" s="650"/>
      <c r="Q64" s="650"/>
      <c r="R64" s="650"/>
      <c r="S64" s="650"/>
      <c r="T64" s="650"/>
      <c r="U64" s="650"/>
      <c r="V64" s="650"/>
      <c r="W64" s="650"/>
      <c r="X64" s="650"/>
      <c r="Y64" s="650"/>
      <c r="Z64" s="650"/>
    </row>
    <row r="65" ht="11.25" customHeight="1">
      <c r="A65" s="87" t="s">
        <v>5144</v>
      </c>
      <c r="B65" s="65" t="s">
        <v>51</v>
      </c>
      <c r="C65" s="87" t="s">
        <v>6211</v>
      </c>
      <c r="D65" s="183">
        <v>200.0</v>
      </c>
      <c r="E65" s="185">
        <v>200.0</v>
      </c>
      <c r="F65" s="417" t="s">
        <v>2146</v>
      </c>
      <c r="G65" s="650"/>
      <c r="H65" s="650"/>
      <c r="I65" s="650"/>
      <c r="J65" s="650"/>
      <c r="K65" s="650"/>
      <c r="L65" s="650"/>
      <c r="M65" s="650"/>
      <c r="N65" s="650"/>
      <c r="O65" s="650"/>
      <c r="P65" s="650"/>
      <c r="Q65" s="650"/>
      <c r="R65" s="650"/>
      <c r="S65" s="650"/>
      <c r="T65" s="650"/>
      <c r="U65" s="650"/>
      <c r="V65" s="650"/>
      <c r="W65" s="650"/>
      <c r="X65" s="650"/>
      <c r="Y65" s="650"/>
      <c r="Z65" s="650"/>
    </row>
    <row r="66" ht="11.25" customHeight="1">
      <c r="A66" s="87" t="s">
        <v>5144</v>
      </c>
      <c r="B66" s="65" t="s">
        <v>51</v>
      </c>
      <c r="C66" s="87" t="s">
        <v>6177</v>
      </c>
      <c r="D66" s="183">
        <v>56.0</v>
      </c>
      <c r="E66" s="185">
        <v>56.0</v>
      </c>
      <c r="F66" s="417" t="s">
        <v>2146</v>
      </c>
      <c r="G66" s="650"/>
      <c r="H66" s="650"/>
      <c r="I66" s="650"/>
      <c r="J66" s="650"/>
      <c r="K66" s="650"/>
      <c r="L66" s="650"/>
      <c r="M66" s="650"/>
      <c r="N66" s="650"/>
      <c r="O66" s="650"/>
      <c r="P66" s="650"/>
      <c r="Q66" s="650"/>
      <c r="R66" s="650"/>
      <c r="S66" s="650"/>
      <c r="T66" s="650"/>
      <c r="U66" s="650"/>
      <c r="V66" s="650"/>
      <c r="W66" s="650"/>
      <c r="X66" s="650"/>
      <c r="Y66" s="650"/>
      <c r="Z66" s="650"/>
    </row>
    <row r="67" ht="11.25" customHeight="1">
      <c r="A67" s="87" t="s">
        <v>5144</v>
      </c>
      <c r="B67" s="65" t="s">
        <v>51</v>
      </c>
      <c r="C67" s="87" t="s">
        <v>6212</v>
      </c>
      <c r="D67" s="183">
        <v>18.0</v>
      </c>
      <c r="E67" s="185">
        <v>18.0</v>
      </c>
      <c r="F67" s="417" t="s">
        <v>2146</v>
      </c>
      <c r="G67" s="650"/>
      <c r="H67" s="650"/>
      <c r="I67" s="650"/>
      <c r="J67" s="650"/>
      <c r="K67" s="650"/>
      <c r="L67" s="650"/>
      <c r="M67" s="650"/>
      <c r="N67" s="650"/>
      <c r="O67" s="650"/>
      <c r="P67" s="650"/>
      <c r="Q67" s="650"/>
      <c r="R67" s="650"/>
      <c r="S67" s="650"/>
      <c r="T67" s="650"/>
      <c r="U67" s="650"/>
      <c r="V67" s="650"/>
      <c r="W67" s="650"/>
      <c r="X67" s="650"/>
      <c r="Y67" s="650"/>
      <c r="Z67" s="650"/>
    </row>
    <row r="68" ht="11.25" customHeight="1">
      <c r="A68" s="87" t="s">
        <v>538</v>
      </c>
      <c r="B68" s="65" t="s">
        <v>51</v>
      </c>
      <c r="C68" s="87" t="s">
        <v>6213</v>
      </c>
      <c r="D68" s="183">
        <v>200.0</v>
      </c>
      <c r="E68" s="185">
        <v>200.0</v>
      </c>
      <c r="F68" s="417" t="s">
        <v>538</v>
      </c>
      <c r="G68" s="650"/>
      <c r="H68" s="650"/>
      <c r="I68" s="650"/>
      <c r="J68" s="650"/>
      <c r="K68" s="650"/>
      <c r="L68" s="650"/>
      <c r="M68" s="650"/>
      <c r="N68" s="650"/>
      <c r="O68" s="650"/>
      <c r="P68" s="650"/>
      <c r="Q68" s="650"/>
      <c r="R68" s="650"/>
      <c r="S68" s="650"/>
      <c r="T68" s="650"/>
      <c r="U68" s="650"/>
      <c r="V68" s="650"/>
      <c r="W68" s="650"/>
      <c r="X68" s="650"/>
      <c r="Y68" s="650"/>
      <c r="Z68" s="650"/>
    </row>
    <row r="69" ht="11.25" customHeight="1">
      <c r="A69" s="87" t="s">
        <v>565</v>
      </c>
      <c r="B69" s="65" t="s">
        <v>889</v>
      </c>
      <c r="C69" s="87" t="s">
        <v>6214</v>
      </c>
      <c r="D69" s="183">
        <v>56.0</v>
      </c>
      <c r="E69" s="185">
        <v>56.0</v>
      </c>
      <c r="F69" s="417" t="s">
        <v>565</v>
      </c>
      <c r="G69" s="650"/>
      <c r="H69" s="650"/>
      <c r="I69" s="650"/>
      <c r="J69" s="650"/>
      <c r="K69" s="650"/>
      <c r="L69" s="650"/>
      <c r="M69" s="650"/>
      <c r="N69" s="650"/>
      <c r="O69" s="650"/>
      <c r="P69" s="650"/>
      <c r="Q69" s="650"/>
      <c r="R69" s="650"/>
      <c r="S69" s="650"/>
      <c r="T69" s="650"/>
      <c r="U69" s="650"/>
      <c r="V69" s="650"/>
      <c r="W69" s="650"/>
      <c r="X69" s="650"/>
      <c r="Y69" s="650"/>
      <c r="Z69" s="650"/>
    </row>
    <row r="70" ht="11.25" customHeight="1">
      <c r="A70" s="87" t="s">
        <v>565</v>
      </c>
      <c r="B70" s="65" t="s">
        <v>889</v>
      </c>
      <c r="C70" s="87" t="s">
        <v>6215</v>
      </c>
      <c r="D70" s="183">
        <v>14.0</v>
      </c>
      <c r="E70" s="185">
        <v>14.0</v>
      </c>
      <c r="F70" s="417" t="s">
        <v>565</v>
      </c>
      <c r="G70" s="650"/>
      <c r="H70" s="650"/>
      <c r="I70" s="650"/>
      <c r="J70" s="650"/>
      <c r="K70" s="650"/>
      <c r="L70" s="650"/>
      <c r="M70" s="650"/>
      <c r="N70" s="650"/>
      <c r="O70" s="650"/>
      <c r="P70" s="650"/>
      <c r="Q70" s="650"/>
      <c r="R70" s="650"/>
      <c r="S70" s="650"/>
      <c r="T70" s="650"/>
      <c r="U70" s="650"/>
      <c r="V70" s="650"/>
      <c r="W70" s="650"/>
      <c r="X70" s="650"/>
      <c r="Y70" s="650"/>
      <c r="Z70" s="650"/>
    </row>
    <row r="71" ht="11.25" customHeight="1">
      <c r="A71" s="87" t="s">
        <v>565</v>
      </c>
      <c r="B71" s="65" t="s">
        <v>889</v>
      </c>
      <c r="C71" s="679" t="s">
        <v>6216</v>
      </c>
      <c r="D71" s="183">
        <v>14.0</v>
      </c>
      <c r="E71" s="185">
        <v>14.0</v>
      </c>
      <c r="F71" s="417" t="s">
        <v>565</v>
      </c>
      <c r="G71" s="650"/>
      <c r="H71" s="650"/>
      <c r="I71" s="650"/>
      <c r="J71" s="650"/>
      <c r="K71" s="650"/>
      <c r="L71" s="650"/>
      <c r="M71" s="650"/>
      <c r="N71" s="650"/>
      <c r="O71" s="650"/>
      <c r="P71" s="650"/>
      <c r="Q71" s="650"/>
      <c r="R71" s="650"/>
      <c r="S71" s="650"/>
      <c r="T71" s="650"/>
      <c r="U71" s="650"/>
      <c r="V71" s="650"/>
      <c r="W71" s="650"/>
      <c r="X71" s="650"/>
      <c r="Y71" s="650"/>
      <c r="Z71" s="650"/>
    </row>
    <row r="72" ht="11.25" customHeight="1">
      <c r="A72" s="87" t="s">
        <v>614</v>
      </c>
      <c r="B72" s="65" t="s">
        <v>51</v>
      </c>
      <c r="C72" s="87" t="s">
        <v>6217</v>
      </c>
      <c r="D72" s="183">
        <v>56.0</v>
      </c>
      <c r="E72" s="185">
        <v>56.0</v>
      </c>
      <c r="F72" s="417" t="s">
        <v>614</v>
      </c>
      <c r="G72" s="650"/>
      <c r="H72" s="650"/>
      <c r="I72" s="650"/>
      <c r="J72" s="650"/>
      <c r="K72" s="650"/>
      <c r="L72" s="650"/>
      <c r="M72" s="650"/>
      <c r="N72" s="650"/>
      <c r="O72" s="650"/>
      <c r="P72" s="650"/>
      <c r="Q72" s="650"/>
      <c r="R72" s="650"/>
      <c r="S72" s="650"/>
      <c r="T72" s="650"/>
      <c r="U72" s="650"/>
      <c r="V72" s="650"/>
      <c r="W72" s="650"/>
      <c r="X72" s="650"/>
      <c r="Y72" s="650"/>
      <c r="Z72" s="650"/>
    </row>
    <row r="73" ht="11.25" customHeight="1">
      <c r="A73" s="398" t="s">
        <v>878</v>
      </c>
      <c r="B73" s="90" t="s">
        <v>559</v>
      </c>
      <c r="C73" s="398" t="s">
        <v>6193</v>
      </c>
      <c r="D73" s="183">
        <v>56.0</v>
      </c>
      <c r="E73" s="185">
        <v>56.0</v>
      </c>
      <c r="F73" s="417" t="s">
        <v>701</v>
      </c>
      <c r="G73" s="650"/>
      <c r="H73" s="650"/>
      <c r="I73" s="650"/>
      <c r="J73" s="650"/>
      <c r="K73" s="650"/>
      <c r="L73" s="650"/>
      <c r="M73" s="650"/>
      <c r="N73" s="650"/>
      <c r="O73" s="650"/>
      <c r="P73" s="650"/>
      <c r="Q73" s="650"/>
      <c r="R73" s="650"/>
      <c r="S73" s="650"/>
      <c r="T73" s="650"/>
      <c r="U73" s="650"/>
      <c r="V73" s="650"/>
      <c r="W73" s="650"/>
      <c r="X73" s="650"/>
      <c r="Y73" s="650"/>
      <c r="Z73" s="650"/>
    </row>
    <row r="74" ht="11.25" customHeight="1">
      <c r="A74" s="398" t="s">
        <v>878</v>
      </c>
      <c r="B74" s="90" t="s">
        <v>559</v>
      </c>
      <c r="C74" s="679" t="s">
        <v>6216</v>
      </c>
      <c r="D74" s="183">
        <v>14.0</v>
      </c>
      <c r="E74" s="185">
        <v>14.0</v>
      </c>
      <c r="F74" s="417" t="s">
        <v>701</v>
      </c>
      <c r="G74" s="650"/>
      <c r="H74" s="650"/>
      <c r="I74" s="650"/>
      <c r="J74" s="650"/>
      <c r="K74" s="650"/>
      <c r="L74" s="650"/>
      <c r="M74" s="650"/>
      <c r="N74" s="650"/>
      <c r="O74" s="650"/>
      <c r="P74" s="650"/>
      <c r="Q74" s="650"/>
      <c r="R74" s="650"/>
      <c r="S74" s="650"/>
      <c r="T74" s="650"/>
      <c r="U74" s="650"/>
      <c r="V74" s="650"/>
      <c r="W74" s="650"/>
      <c r="X74" s="650"/>
      <c r="Y74" s="650"/>
      <c r="Z74" s="650"/>
    </row>
    <row r="75" ht="11.25" customHeight="1">
      <c r="A75" s="87" t="s">
        <v>731</v>
      </c>
      <c r="B75" s="247" t="s">
        <v>51</v>
      </c>
      <c r="C75" s="87" t="s">
        <v>6202</v>
      </c>
      <c r="D75" s="183">
        <v>56.0</v>
      </c>
      <c r="E75" s="185">
        <v>56.0</v>
      </c>
      <c r="F75" s="417" t="s">
        <v>731</v>
      </c>
      <c r="G75" s="650"/>
      <c r="H75" s="650"/>
      <c r="I75" s="650"/>
      <c r="J75" s="650"/>
      <c r="K75" s="650"/>
      <c r="L75" s="650"/>
      <c r="M75" s="650"/>
      <c r="N75" s="650"/>
      <c r="O75" s="650"/>
      <c r="P75" s="650"/>
      <c r="Q75" s="650"/>
      <c r="R75" s="650"/>
      <c r="S75" s="650"/>
      <c r="T75" s="650"/>
      <c r="U75" s="650"/>
      <c r="V75" s="650"/>
      <c r="W75" s="650"/>
      <c r="X75" s="650"/>
      <c r="Y75" s="650"/>
      <c r="Z75" s="650"/>
    </row>
    <row r="76" ht="11.25" customHeight="1">
      <c r="A76" s="405" t="s">
        <v>5122</v>
      </c>
      <c r="B76" s="82" t="s">
        <v>51</v>
      </c>
      <c r="C76" s="405" t="s">
        <v>6218</v>
      </c>
      <c r="D76" s="544">
        <v>200.0</v>
      </c>
      <c r="E76" s="517">
        <v>200.0</v>
      </c>
      <c r="F76" s="417" t="s">
        <v>2927</v>
      </c>
      <c r="G76" s="650"/>
      <c r="H76" s="650"/>
      <c r="I76" s="650"/>
      <c r="J76" s="650"/>
      <c r="K76" s="650"/>
      <c r="L76" s="650"/>
      <c r="M76" s="650"/>
      <c r="N76" s="650"/>
      <c r="O76" s="650"/>
      <c r="P76" s="650"/>
      <c r="Q76" s="650"/>
      <c r="R76" s="650"/>
      <c r="S76" s="650"/>
      <c r="T76" s="650"/>
      <c r="U76" s="650"/>
      <c r="V76" s="650"/>
      <c r="W76" s="650"/>
      <c r="X76" s="650"/>
      <c r="Y76" s="650"/>
      <c r="Z76" s="650"/>
    </row>
    <row r="77" ht="11.25" customHeight="1">
      <c r="A77" s="405" t="s">
        <v>5122</v>
      </c>
      <c r="B77" s="82" t="s">
        <v>51</v>
      </c>
      <c r="C77" s="405" t="s">
        <v>6219</v>
      </c>
      <c r="D77" s="544">
        <v>56.0</v>
      </c>
      <c r="E77" s="517">
        <v>56.0</v>
      </c>
      <c r="F77" s="417" t="s">
        <v>2927</v>
      </c>
      <c r="G77" s="650"/>
      <c r="H77" s="650"/>
      <c r="I77" s="650"/>
      <c r="J77" s="650"/>
      <c r="K77" s="650"/>
      <c r="L77" s="650"/>
      <c r="M77" s="650"/>
      <c r="N77" s="650"/>
      <c r="O77" s="650"/>
      <c r="P77" s="650"/>
      <c r="Q77" s="650"/>
      <c r="R77" s="650"/>
      <c r="S77" s="650"/>
      <c r="T77" s="650"/>
      <c r="U77" s="650"/>
      <c r="V77" s="650"/>
      <c r="W77" s="650"/>
      <c r="X77" s="650"/>
      <c r="Y77" s="650"/>
      <c r="Z77" s="650"/>
    </row>
    <row r="78" ht="11.25" customHeight="1">
      <c r="A78" s="405" t="s">
        <v>5122</v>
      </c>
      <c r="B78" s="82" t="s">
        <v>51</v>
      </c>
      <c r="C78" s="405" t="s">
        <v>6220</v>
      </c>
      <c r="D78" s="544">
        <v>10.0</v>
      </c>
      <c r="E78" s="517">
        <f>D78</f>
        <v>10</v>
      </c>
      <c r="F78" s="417" t="s">
        <v>2927</v>
      </c>
      <c r="G78" s="650"/>
      <c r="H78" s="650"/>
      <c r="I78" s="650"/>
      <c r="J78" s="650"/>
      <c r="K78" s="650"/>
      <c r="L78" s="650"/>
      <c r="M78" s="650"/>
      <c r="N78" s="650"/>
      <c r="O78" s="650"/>
      <c r="P78" s="650"/>
      <c r="Q78" s="650"/>
      <c r="R78" s="650"/>
      <c r="S78" s="650"/>
      <c r="T78" s="650"/>
      <c r="U78" s="650"/>
      <c r="V78" s="650"/>
      <c r="W78" s="650"/>
      <c r="X78" s="650"/>
      <c r="Y78" s="650"/>
      <c r="Z78" s="650"/>
    </row>
    <row r="79" ht="11.25" customHeight="1">
      <c r="A79" s="87" t="s">
        <v>885</v>
      </c>
      <c r="B79" s="65" t="s">
        <v>51</v>
      </c>
      <c r="C79" s="87" t="s">
        <v>6193</v>
      </c>
      <c r="D79" s="183">
        <v>56.0</v>
      </c>
      <c r="E79" s="185">
        <v>56.0</v>
      </c>
      <c r="F79" s="417" t="s">
        <v>747</v>
      </c>
      <c r="G79" s="650"/>
      <c r="H79" s="650"/>
      <c r="I79" s="650"/>
      <c r="J79" s="650"/>
      <c r="K79" s="650"/>
      <c r="L79" s="650"/>
      <c r="M79" s="650"/>
      <c r="N79" s="650"/>
      <c r="O79" s="650"/>
      <c r="P79" s="650"/>
      <c r="Q79" s="650"/>
      <c r="R79" s="650"/>
      <c r="S79" s="650"/>
      <c r="T79" s="650"/>
      <c r="U79" s="650"/>
      <c r="V79" s="650"/>
      <c r="W79" s="650"/>
      <c r="X79" s="650"/>
      <c r="Y79" s="650"/>
      <c r="Z79" s="650"/>
    </row>
    <row r="80" ht="11.25" customHeight="1">
      <c r="A80" s="87" t="s">
        <v>885</v>
      </c>
      <c r="B80" s="65" t="s">
        <v>51</v>
      </c>
      <c r="C80" s="87" t="s">
        <v>6221</v>
      </c>
      <c r="D80" s="183">
        <v>200.0</v>
      </c>
      <c r="E80" s="185">
        <v>200.0</v>
      </c>
      <c r="F80" s="417" t="s">
        <v>747</v>
      </c>
      <c r="G80" s="650"/>
      <c r="H80" s="650"/>
      <c r="I80" s="650"/>
      <c r="J80" s="650"/>
      <c r="K80" s="650"/>
      <c r="L80" s="650"/>
      <c r="M80" s="650"/>
      <c r="N80" s="650"/>
      <c r="O80" s="650"/>
      <c r="P80" s="650"/>
      <c r="Q80" s="650"/>
      <c r="R80" s="650"/>
      <c r="S80" s="650"/>
      <c r="T80" s="650"/>
      <c r="U80" s="650"/>
      <c r="V80" s="650"/>
      <c r="W80" s="650"/>
      <c r="X80" s="650"/>
      <c r="Y80" s="650"/>
      <c r="Z80" s="650"/>
    </row>
    <row r="81" ht="11.25" customHeight="1">
      <c r="A81" s="87" t="s">
        <v>893</v>
      </c>
      <c r="B81" s="65" t="s">
        <v>51</v>
      </c>
      <c r="C81" s="87" t="s">
        <v>6193</v>
      </c>
      <c r="D81" s="183">
        <v>56.0</v>
      </c>
      <c r="E81" s="185">
        <v>56.0</v>
      </c>
      <c r="F81" s="417" t="s">
        <v>756</v>
      </c>
      <c r="G81" s="650"/>
      <c r="H81" s="650"/>
      <c r="I81" s="650"/>
      <c r="J81" s="650"/>
      <c r="K81" s="650"/>
      <c r="L81" s="650"/>
      <c r="M81" s="650"/>
      <c r="N81" s="650"/>
      <c r="O81" s="650"/>
      <c r="P81" s="650"/>
      <c r="Q81" s="650"/>
      <c r="R81" s="650"/>
      <c r="S81" s="650"/>
      <c r="T81" s="650"/>
      <c r="U81" s="650"/>
      <c r="V81" s="650"/>
      <c r="W81" s="650"/>
      <c r="X81" s="650"/>
      <c r="Y81" s="650"/>
      <c r="Z81" s="650"/>
    </row>
    <row r="82" ht="11.25" customHeight="1">
      <c r="A82" s="87" t="s">
        <v>893</v>
      </c>
      <c r="B82" s="65" t="s">
        <v>51</v>
      </c>
      <c r="C82" s="87" t="s">
        <v>6222</v>
      </c>
      <c r="D82" s="183">
        <v>200.0</v>
      </c>
      <c r="E82" s="185">
        <v>200.0</v>
      </c>
      <c r="F82" s="417" t="s">
        <v>756</v>
      </c>
      <c r="G82" s="650"/>
      <c r="H82" s="650"/>
      <c r="I82" s="650"/>
      <c r="J82" s="650"/>
      <c r="K82" s="650"/>
      <c r="L82" s="650"/>
      <c r="M82" s="650"/>
      <c r="N82" s="650"/>
      <c r="O82" s="650"/>
      <c r="P82" s="650"/>
      <c r="Q82" s="650"/>
      <c r="R82" s="650"/>
      <c r="S82" s="650"/>
      <c r="T82" s="650"/>
      <c r="U82" s="650"/>
      <c r="V82" s="650"/>
      <c r="W82" s="650"/>
      <c r="X82" s="650"/>
      <c r="Y82" s="650"/>
      <c r="Z82" s="650"/>
    </row>
    <row r="83" ht="11.25" customHeight="1">
      <c r="A83" s="87" t="s">
        <v>764</v>
      </c>
      <c r="B83" s="65" t="s">
        <v>51</v>
      </c>
      <c r="C83" s="87" t="s">
        <v>6223</v>
      </c>
      <c r="D83" s="183">
        <v>200.0</v>
      </c>
      <c r="E83" s="185">
        <v>200.0</v>
      </c>
      <c r="F83" s="417" t="s">
        <v>764</v>
      </c>
      <c r="G83" s="650"/>
      <c r="H83" s="650"/>
      <c r="I83" s="650"/>
      <c r="J83" s="650"/>
      <c r="K83" s="650"/>
      <c r="L83" s="650"/>
      <c r="M83" s="650"/>
      <c r="N83" s="650"/>
      <c r="O83" s="650"/>
      <c r="P83" s="650"/>
      <c r="Q83" s="650"/>
      <c r="R83" s="650"/>
      <c r="S83" s="650"/>
      <c r="T83" s="650"/>
      <c r="U83" s="650"/>
      <c r="V83" s="650"/>
      <c r="W83" s="650"/>
      <c r="X83" s="650"/>
      <c r="Y83" s="650"/>
      <c r="Z83" s="650"/>
    </row>
    <row r="84" ht="11.25" customHeight="1">
      <c r="A84" s="87" t="s">
        <v>764</v>
      </c>
      <c r="B84" s="65" t="s">
        <v>51</v>
      </c>
      <c r="C84" s="87" t="s">
        <v>6224</v>
      </c>
      <c r="D84" s="183">
        <v>12.0</v>
      </c>
      <c r="E84" s="185">
        <v>12.0</v>
      </c>
      <c r="F84" s="417" t="s">
        <v>764</v>
      </c>
      <c r="G84" s="650"/>
      <c r="H84" s="650"/>
      <c r="I84" s="650"/>
      <c r="J84" s="650"/>
      <c r="K84" s="650"/>
      <c r="L84" s="650"/>
      <c r="M84" s="650"/>
      <c r="N84" s="650"/>
      <c r="O84" s="650"/>
      <c r="P84" s="650"/>
      <c r="Q84" s="650"/>
      <c r="R84" s="650"/>
      <c r="S84" s="650"/>
      <c r="T84" s="650"/>
      <c r="U84" s="650"/>
      <c r="V84" s="650"/>
      <c r="W84" s="650"/>
      <c r="X84" s="650"/>
      <c r="Y84" s="650"/>
      <c r="Z84" s="650"/>
    </row>
    <row r="85" ht="11.25" customHeight="1">
      <c r="A85" s="110"/>
      <c r="B85" s="90"/>
      <c r="C85" s="110"/>
      <c r="D85" s="183"/>
      <c r="E85" s="254"/>
      <c r="F85" s="417"/>
      <c r="G85" s="650"/>
      <c r="H85" s="650"/>
      <c r="I85" s="650"/>
      <c r="J85" s="650"/>
      <c r="K85" s="650"/>
      <c r="L85" s="650"/>
      <c r="M85" s="650"/>
      <c r="N85" s="650"/>
      <c r="O85" s="650"/>
      <c r="P85" s="650"/>
      <c r="Q85" s="650"/>
      <c r="R85" s="650"/>
      <c r="S85" s="650"/>
      <c r="T85" s="650"/>
      <c r="U85" s="650"/>
      <c r="V85" s="650"/>
      <c r="W85" s="650"/>
      <c r="X85" s="650"/>
      <c r="Y85" s="650"/>
      <c r="Z85" s="650"/>
    </row>
    <row r="86" ht="11.25" customHeight="1">
      <c r="A86" s="110"/>
      <c r="B86" s="90"/>
      <c r="C86" s="679"/>
      <c r="D86" s="183"/>
      <c r="E86" s="254"/>
      <c r="F86" s="417"/>
      <c r="G86" s="650"/>
      <c r="H86" s="650"/>
      <c r="I86" s="650"/>
      <c r="J86" s="650"/>
      <c r="K86" s="650"/>
      <c r="L86" s="650"/>
      <c r="M86" s="650"/>
      <c r="N86" s="650"/>
      <c r="O86" s="650"/>
      <c r="P86" s="650"/>
      <c r="Q86" s="650"/>
      <c r="R86" s="650"/>
      <c r="S86" s="650"/>
      <c r="T86" s="650"/>
      <c r="U86" s="650"/>
      <c r="V86" s="650"/>
      <c r="W86" s="650"/>
      <c r="X86" s="650"/>
      <c r="Y86" s="650"/>
      <c r="Z86" s="650"/>
    </row>
    <row r="87" ht="11.25" customHeight="1">
      <c r="A87" s="67"/>
      <c r="B87" s="87"/>
      <c r="C87" s="87"/>
      <c r="D87" s="183"/>
      <c r="E87" s="254"/>
      <c r="F87" s="417"/>
      <c r="G87" s="650"/>
      <c r="H87" s="650"/>
      <c r="I87" s="650"/>
      <c r="J87" s="650"/>
      <c r="K87" s="650"/>
      <c r="L87" s="650"/>
      <c r="M87" s="650"/>
      <c r="N87" s="650"/>
      <c r="O87" s="650"/>
      <c r="P87" s="650"/>
      <c r="Q87" s="650"/>
      <c r="R87" s="650"/>
      <c r="S87" s="650"/>
      <c r="T87" s="650"/>
      <c r="U87" s="650"/>
      <c r="V87" s="650"/>
      <c r="W87" s="650"/>
      <c r="X87" s="650"/>
      <c r="Y87" s="650"/>
      <c r="Z87" s="650"/>
    </row>
    <row r="88" ht="11.25" customHeight="1">
      <c r="A88" s="67"/>
      <c r="B88" s="87"/>
      <c r="C88" s="87"/>
      <c r="D88" s="183"/>
      <c r="E88" s="254"/>
      <c r="F88" s="417"/>
      <c r="G88" s="650"/>
      <c r="H88" s="650"/>
      <c r="I88" s="650"/>
      <c r="J88" s="650"/>
      <c r="K88" s="650"/>
      <c r="L88" s="650"/>
      <c r="M88" s="650"/>
      <c r="N88" s="650"/>
      <c r="O88" s="650"/>
      <c r="P88" s="650"/>
      <c r="Q88" s="650"/>
      <c r="R88" s="650"/>
      <c r="S88" s="650"/>
      <c r="T88" s="650"/>
      <c r="U88" s="650"/>
      <c r="V88" s="650"/>
      <c r="W88" s="650"/>
      <c r="X88" s="650"/>
      <c r="Y88" s="650"/>
      <c r="Z88" s="650"/>
    </row>
    <row r="89" ht="11.25" customHeight="1">
      <c r="A89" s="67"/>
      <c r="B89" s="87"/>
      <c r="C89" s="87"/>
      <c r="D89" s="183"/>
      <c r="E89" s="254"/>
      <c r="F89" s="417"/>
      <c r="G89" s="650"/>
      <c r="H89" s="650"/>
      <c r="I89" s="650"/>
      <c r="J89" s="650"/>
      <c r="K89" s="650"/>
      <c r="L89" s="650"/>
      <c r="M89" s="650"/>
      <c r="N89" s="650"/>
      <c r="O89" s="650"/>
      <c r="P89" s="650"/>
      <c r="Q89" s="650"/>
      <c r="R89" s="650"/>
      <c r="S89" s="650"/>
      <c r="T89" s="650"/>
      <c r="U89" s="650"/>
      <c r="V89" s="650"/>
      <c r="W89" s="650"/>
      <c r="X89" s="650"/>
      <c r="Y89" s="650"/>
      <c r="Z89" s="650"/>
    </row>
    <row r="90" ht="11.25" customHeight="1">
      <c r="A90" s="67"/>
      <c r="B90" s="87"/>
      <c r="C90" s="87"/>
      <c r="D90" s="183"/>
      <c r="E90" s="254"/>
      <c r="F90" s="417"/>
      <c r="G90" s="650"/>
      <c r="H90" s="650"/>
      <c r="I90" s="650"/>
      <c r="J90" s="650"/>
      <c r="K90" s="650"/>
      <c r="L90" s="650"/>
      <c r="M90" s="650"/>
      <c r="N90" s="650"/>
      <c r="O90" s="650"/>
      <c r="P90" s="650"/>
      <c r="Q90" s="650"/>
      <c r="R90" s="650"/>
      <c r="S90" s="650"/>
      <c r="T90" s="650"/>
      <c r="U90" s="650"/>
      <c r="V90" s="650"/>
      <c r="W90" s="650"/>
      <c r="X90" s="650"/>
      <c r="Y90" s="650"/>
      <c r="Z90" s="650"/>
    </row>
    <row r="91" ht="11.25" customHeight="1">
      <c r="A91" s="67"/>
      <c r="B91" s="87"/>
      <c r="C91" s="87"/>
      <c r="D91" s="183"/>
      <c r="E91" s="254"/>
      <c r="F91" s="417"/>
      <c r="G91" s="650"/>
      <c r="H91" s="650"/>
      <c r="I91" s="650"/>
      <c r="J91" s="650"/>
      <c r="K91" s="650"/>
      <c r="L91" s="650"/>
      <c r="M91" s="650"/>
      <c r="N91" s="650"/>
      <c r="O91" s="650"/>
      <c r="P91" s="650"/>
      <c r="Q91" s="650"/>
      <c r="R91" s="650"/>
      <c r="S91" s="650"/>
      <c r="T91" s="650"/>
      <c r="U91" s="650"/>
      <c r="V91" s="650"/>
      <c r="W91" s="650"/>
      <c r="X91" s="650"/>
      <c r="Y91" s="650"/>
      <c r="Z91" s="650"/>
    </row>
    <row r="92" ht="11.25" customHeight="1">
      <c r="A92" s="67"/>
      <c r="B92" s="87"/>
      <c r="C92" s="87"/>
      <c r="D92" s="183"/>
      <c r="E92" s="254"/>
      <c r="F92" s="417"/>
      <c r="G92" s="650"/>
      <c r="H92" s="650"/>
      <c r="I92" s="650"/>
      <c r="J92" s="650"/>
      <c r="K92" s="650"/>
      <c r="L92" s="650"/>
      <c r="M92" s="650"/>
      <c r="N92" s="650"/>
      <c r="O92" s="650"/>
      <c r="P92" s="650"/>
      <c r="Q92" s="650"/>
      <c r="R92" s="650"/>
      <c r="S92" s="650"/>
      <c r="T92" s="650"/>
      <c r="U92" s="650"/>
      <c r="V92" s="650"/>
      <c r="W92" s="650"/>
      <c r="X92" s="650"/>
      <c r="Y92" s="650"/>
      <c r="Z92" s="650"/>
    </row>
    <row r="93" ht="11.25" customHeight="1">
      <c r="A93" s="67"/>
      <c r="B93" s="87"/>
      <c r="C93" s="87"/>
      <c r="D93" s="183"/>
      <c r="E93" s="254"/>
      <c r="F93" s="417"/>
      <c r="G93" s="650"/>
      <c r="H93" s="650"/>
      <c r="I93" s="650"/>
      <c r="J93" s="650"/>
      <c r="K93" s="650"/>
      <c r="L93" s="650"/>
      <c r="M93" s="650"/>
      <c r="N93" s="650"/>
      <c r="O93" s="650"/>
      <c r="P93" s="650"/>
      <c r="Q93" s="650"/>
      <c r="R93" s="650"/>
      <c r="S93" s="650"/>
      <c r="T93" s="650"/>
      <c r="U93" s="650"/>
      <c r="V93" s="650"/>
      <c r="W93" s="650"/>
      <c r="X93" s="650"/>
      <c r="Y93" s="650"/>
      <c r="Z93" s="650"/>
    </row>
    <row r="94" ht="11.25" customHeight="1">
      <c r="A94" s="67"/>
      <c r="B94" s="87"/>
      <c r="C94" s="87"/>
      <c r="D94" s="183"/>
      <c r="E94" s="254"/>
      <c r="F94" s="417"/>
      <c r="G94" s="650"/>
      <c r="H94" s="650"/>
      <c r="I94" s="650"/>
      <c r="J94" s="650"/>
      <c r="K94" s="650"/>
      <c r="L94" s="650"/>
      <c r="M94" s="650"/>
      <c r="N94" s="650"/>
      <c r="O94" s="650"/>
      <c r="P94" s="650"/>
      <c r="Q94" s="650"/>
      <c r="R94" s="650"/>
      <c r="S94" s="650"/>
      <c r="T94" s="650"/>
      <c r="U94" s="650"/>
      <c r="V94" s="650"/>
      <c r="W94" s="650"/>
      <c r="X94" s="650"/>
      <c r="Y94" s="650"/>
      <c r="Z94" s="650"/>
    </row>
    <row r="95" ht="11.25" customHeight="1">
      <c r="A95" s="67"/>
      <c r="B95" s="87"/>
      <c r="C95" s="87"/>
      <c r="D95" s="183"/>
      <c r="E95" s="254"/>
      <c r="F95" s="417"/>
      <c r="G95" s="650"/>
      <c r="H95" s="650"/>
      <c r="I95" s="650"/>
      <c r="J95" s="650"/>
      <c r="K95" s="650"/>
      <c r="L95" s="650"/>
      <c r="M95" s="650"/>
      <c r="N95" s="650"/>
      <c r="O95" s="650"/>
      <c r="P95" s="650"/>
      <c r="Q95" s="650"/>
      <c r="R95" s="650"/>
      <c r="S95" s="650"/>
      <c r="T95" s="650"/>
      <c r="U95" s="650"/>
      <c r="V95" s="650"/>
      <c r="W95" s="650"/>
      <c r="X95" s="650"/>
      <c r="Y95" s="650"/>
      <c r="Z95" s="650"/>
    </row>
    <row r="96" ht="11.25" customHeight="1">
      <c r="A96" s="67"/>
      <c r="B96" s="87"/>
      <c r="C96" s="87"/>
      <c r="D96" s="183"/>
      <c r="E96" s="254"/>
      <c r="F96" s="417"/>
      <c r="G96" s="650"/>
      <c r="H96" s="650"/>
      <c r="I96" s="650"/>
      <c r="J96" s="650"/>
      <c r="K96" s="650"/>
      <c r="L96" s="650"/>
      <c r="M96" s="650"/>
      <c r="N96" s="650"/>
      <c r="O96" s="650"/>
      <c r="P96" s="650"/>
      <c r="Q96" s="650"/>
      <c r="R96" s="650"/>
      <c r="S96" s="650"/>
      <c r="T96" s="650"/>
      <c r="U96" s="650"/>
      <c r="V96" s="650"/>
      <c r="W96" s="650"/>
      <c r="X96" s="650"/>
      <c r="Y96" s="650"/>
      <c r="Z96" s="650"/>
    </row>
    <row r="97" ht="11.25" customHeight="1">
      <c r="A97" s="67"/>
      <c r="B97" s="87"/>
      <c r="C97" s="87"/>
      <c r="D97" s="183"/>
      <c r="E97" s="254"/>
      <c r="F97" s="417"/>
      <c r="G97" s="650"/>
      <c r="H97" s="650"/>
      <c r="I97" s="650"/>
      <c r="J97" s="650"/>
      <c r="K97" s="650"/>
      <c r="L97" s="650"/>
      <c r="M97" s="650"/>
      <c r="N97" s="650"/>
      <c r="O97" s="650"/>
      <c r="P97" s="650"/>
      <c r="Q97" s="650"/>
      <c r="R97" s="650"/>
      <c r="S97" s="650"/>
      <c r="T97" s="650"/>
      <c r="U97" s="650"/>
      <c r="V97" s="650"/>
      <c r="W97" s="650"/>
      <c r="X97" s="650"/>
      <c r="Y97" s="650"/>
      <c r="Z97" s="650"/>
    </row>
    <row r="98" ht="11.25" customHeight="1">
      <c r="A98" s="67"/>
      <c r="B98" s="87"/>
      <c r="C98" s="87"/>
      <c r="D98" s="183"/>
      <c r="E98" s="254"/>
      <c r="F98" s="417"/>
      <c r="G98" s="650"/>
      <c r="H98" s="650"/>
      <c r="I98" s="650"/>
      <c r="J98" s="650"/>
      <c r="K98" s="650"/>
      <c r="L98" s="650"/>
      <c r="M98" s="650"/>
      <c r="N98" s="650"/>
      <c r="O98" s="650"/>
      <c r="P98" s="650"/>
      <c r="Q98" s="650"/>
      <c r="R98" s="650"/>
      <c r="S98" s="650"/>
      <c r="T98" s="650"/>
      <c r="U98" s="650"/>
      <c r="V98" s="650"/>
      <c r="W98" s="650"/>
      <c r="X98" s="650"/>
      <c r="Y98" s="650"/>
      <c r="Z98" s="650"/>
    </row>
    <row r="99" ht="11.25" customHeight="1">
      <c r="A99" s="67"/>
      <c r="B99" s="87"/>
      <c r="C99" s="87"/>
      <c r="D99" s="183"/>
      <c r="E99" s="254"/>
      <c r="F99" s="417"/>
      <c r="G99" s="650"/>
      <c r="H99" s="650"/>
      <c r="I99" s="650"/>
      <c r="J99" s="650"/>
      <c r="K99" s="650"/>
      <c r="L99" s="650"/>
      <c r="M99" s="650"/>
      <c r="N99" s="650"/>
      <c r="O99" s="650"/>
      <c r="P99" s="650"/>
      <c r="Q99" s="650"/>
      <c r="R99" s="650"/>
      <c r="S99" s="650"/>
      <c r="T99" s="650"/>
      <c r="U99" s="650"/>
      <c r="V99" s="650"/>
      <c r="W99" s="650"/>
      <c r="X99" s="650"/>
      <c r="Y99" s="650"/>
      <c r="Z99" s="650"/>
    </row>
    <row r="100" ht="11.25" customHeight="1">
      <c r="A100" s="67"/>
      <c r="B100" s="87"/>
      <c r="C100" s="87"/>
      <c r="D100" s="183"/>
      <c r="E100" s="254"/>
      <c r="F100" s="417"/>
      <c r="G100" s="650"/>
      <c r="H100" s="650"/>
      <c r="I100" s="650"/>
      <c r="J100" s="650"/>
      <c r="K100" s="650"/>
      <c r="L100" s="650"/>
      <c r="M100" s="650"/>
      <c r="N100" s="650"/>
      <c r="O100" s="650"/>
      <c r="P100" s="650"/>
      <c r="Q100" s="650"/>
      <c r="R100" s="650"/>
      <c r="S100" s="650"/>
      <c r="T100" s="650"/>
      <c r="U100" s="650"/>
      <c r="V100" s="650"/>
      <c r="W100" s="650"/>
      <c r="X100" s="650"/>
      <c r="Y100" s="650"/>
      <c r="Z100" s="650"/>
    </row>
    <row r="101" ht="11.25" customHeight="1">
      <c r="A101" s="67"/>
      <c r="B101" s="87"/>
      <c r="C101" s="87"/>
      <c r="D101" s="183"/>
      <c r="E101" s="254"/>
      <c r="F101" s="417"/>
      <c r="G101" s="650"/>
      <c r="H101" s="650"/>
      <c r="I101" s="650"/>
      <c r="J101" s="650"/>
      <c r="K101" s="650"/>
      <c r="L101" s="650"/>
      <c r="M101" s="650"/>
      <c r="N101" s="650"/>
      <c r="O101" s="650"/>
      <c r="P101" s="650"/>
      <c r="Q101" s="650"/>
      <c r="R101" s="650"/>
      <c r="S101" s="650"/>
      <c r="T101" s="650"/>
      <c r="U101" s="650"/>
      <c r="V101" s="650"/>
      <c r="W101" s="650"/>
      <c r="X101" s="650"/>
      <c r="Y101" s="650"/>
      <c r="Z101" s="650"/>
    </row>
    <row r="102" ht="11.25" customHeight="1">
      <c r="A102" s="67"/>
      <c r="B102" s="87"/>
      <c r="C102" s="87"/>
      <c r="D102" s="183"/>
      <c r="E102" s="254"/>
      <c r="F102" s="417"/>
      <c r="G102" s="650"/>
      <c r="H102" s="650"/>
      <c r="I102" s="650"/>
      <c r="J102" s="650"/>
      <c r="K102" s="650"/>
      <c r="L102" s="650"/>
      <c r="M102" s="650"/>
      <c r="N102" s="650"/>
      <c r="O102" s="650"/>
      <c r="P102" s="650"/>
      <c r="Q102" s="650"/>
      <c r="R102" s="650"/>
      <c r="S102" s="650"/>
      <c r="T102" s="650"/>
      <c r="U102" s="650"/>
      <c r="V102" s="650"/>
      <c r="W102" s="650"/>
      <c r="X102" s="650"/>
      <c r="Y102" s="650"/>
      <c r="Z102" s="650"/>
    </row>
    <row r="103" ht="11.25" customHeight="1">
      <c r="A103" s="67"/>
      <c r="B103" s="87"/>
      <c r="C103" s="87"/>
      <c r="D103" s="183"/>
      <c r="E103" s="254"/>
      <c r="F103" s="417"/>
      <c r="G103" s="650"/>
      <c r="H103" s="650"/>
      <c r="I103" s="650"/>
      <c r="J103" s="650"/>
      <c r="K103" s="650"/>
      <c r="L103" s="650"/>
      <c r="M103" s="650"/>
      <c r="N103" s="650"/>
      <c r="O103" s="650"/>
      <c r="P103" s="650"/>
      <c r="Q103" s="650"/>
      <c r="R103" s="650"/>
      <c r="S103" s="650"/>
      <c r="T103" s="650"/>
      <c r="U103" s="650"/>
      <c r="V103" s="650"/>
      <c r="W103" s="650"/>
      <c r="X103" s="650"/>
      <c r="Y103" s="650"/>
      <c r="Z103" s="650"/>
    </row>
    <row r="104" ht="11.25" customHeight="1">
      <c r="A104" s="67"/>
      <c r="B104" s="87"/>
      <c r="C104" s="87"/>
      <c r="D104" s="183"/>
      <c r="E104" s="254"/>
      <c r="F104" s="417"/>
      <c r="G104" s="650"/>
      <c r="H104" s="650"/>
      <c r="I104" s="650"/>
      <c r="J104" s="650"/>
      <c r="K104" s="650"/>
      <c r="L104" s="650"/>
      <c r="M104" s="650"/>
      <c r="N104" s="650"/>
      <c r="O104" s="650"/>
      <c r="P104" s="650"/>
      <c r="Q104" s="650"/>
      <c r="R104" s="650"/>
      <c r="S104" s="650"/>
      <c r="T104" s="650"/>
      <c r="U104" s="650"/>
      <c r="V104" s="650"/>
      <c r="W104" s="650"/>
      <c r="X104" s="650"/>
      <c r="Y104" s="650"/>
      <c r="Z104" s="650"/>
    </row>
    <row r="105" ht="11.25" customHeight="1">
      <c r="A105" s="67"/>
      <c r="B105" s="87"/>
      <c r="C105" s="87"/>
      <c r="D105" s="183"/>
      <c r="E105" s="254"/>
      <c r="F105" s="417"/>
      <c r="G105" s="650"/>
      <c r="H105" s="650"/>
      <c r="I105" s="650"/>
      <c r="J105" s="650"/>
      <c r="K105" s="650"/>
      <c r="L105" s="650"/>
      <c r="M105" s="650"/>
      <c r="N105" s="650"/>
      <c r="O105" s="650"/>
      <c r="P105" s="650"/>
      <c r="Q105" s="650"/>
      <c r="R105" s="650"/>
      <c r="S105" s="650"/>
      <c r="T105" s="650"/>
      <c r="U105" s="650"/>
      <c r="V105" s="650"/>
      <c r="W105" s="650"/>
      <c r="X105" s="650"/>
      <c r="Y105" s="650"/>
      <c r="Z105" s="650"/>
    </row>
    <row r="106" ht="11.25" customHeight="1">
      <c r="A106" s="67"/>
      <c r="B106" s="87"/>
      <c r="C106" s="87"/>
      <c r="D106" s="183"/>
      <c r="E106" s="254"/>
      <c r="F106" s="417"/>
      <c r="G106" s="650"/>
      <c r="H106" s="650"/>
      <c r="I106" s="650"/>
      <c r="J106" s="650"/>
      <c r="K106" s="650"/>
      <c r="L106" s="650"/>
      <c r="M106" s="650"/>
      <c r="N106" s="650"/>
      <c r="O106" s="650"/>
      <c r="P106" s="650"/>
      <c r="Q106" s="650"/>
      <c r="R106" s="650"/>
      <c r="S106" s="650"/>
      <c r="T106" s="650"/>
      <c r="U106" s="650"/>
      <c r="V106" s="650"/>
      <c r="W106" s="650"/>
      <c r="X106" s="650"/>
      <c r="Y106" s="650"/>
      <c r="Z106" s="650"/>
    </row>
    <row r="107" ht="11.25" customHeight="1">
      <c r="A107" s="67"/>
      <c r="B107" s="87"/>
      <c r="C107" s="87"/>
      <c r="D107" s="183"/>
      <c r="E107" s="254"/>
      <c r="F107" s="417"/>
      <c r="G107" s="650"/>
      <c r="H107" s="650"/>
      <c r="I107" s="650"/>
      <c r="J107" s="650"/>
      <c r="K107" s="650"/>
      <c r="L107" s="650"/>
      <c r="M107" s="650"/>
      <c r="N107" s="650"/>
      <c r="O107" s="650"/>
      <c r="P107" s="650"/>
      <c r="Q107" s="650"/>
      <c r="R107" s="650"/>
      <c r="S107" s="650"/>
      <c r="T107" s="650"/>
      <c r="U107" s="650"/>
      <c r="V107" s="650"/>
      <c r="W107" s="650"/>
      <c r="X107" s="650"/>
      <c r="Y107" s="650"/>
      <c r="Z107" s="650"/>
    </row>
    <row r="108" ht="11.25" customHeight="1">
      <c r="A108" s="67"/>
      <c r="B108" s="87"/>
      <c r="C108" s="87"/>
      <c r="D108" s="183"/>
      <c r="E108" s="254"/>
      <c r="F108" s="417"/>
      <c r="G108" s="650"/>
      <c r="H108" s="650"/>
      <c r="I108" s="650"/>
      <c r="J108" s="650"/>
      <c r="K108" s="650"/>
      <c r="L108" s="650"/>
      <c r="M108" s="650"/>
      <c r="N108" s="650"/>
      <c r="O108" s="650"/>
      <c r="P108" s="650"/>
      <c r="Q108" s="650"/>
      <c r="R108" s="650"/>
      <c r="S108" s="650"/>
      <c r="T108" s="650"/>
      <c r="U108" s="650"/>
      <c r="V108" s="650"/>
      <c r="W108" s="650"/>
      <c r="X108" s="650"/>
      <c r="Y108" s="650"/>
      <c r="Z108" s="650"/>
    </row>
    <row r="109" ht="11.25" customHeight="1">
      <c r="A109" s="67"/>
      <c r="B109" s="87"/>
      <c r="C109" s="87"/>
      <c r="D109" s="183"/>
      <c r="E109" s="254"/>
      <c r="F109" s="417"/>
      <c r="G109" s="650"/>
      <c r="H109" s="650"/>
      <c r="I109" s="650"/>
      <c r="J109" s="650"/>
      <c r="K109" s="650"/>
      <c r="L109" s="650"/>
      <c r="M109" s="650"/>
      <c r="N109" s="650"/>
      <c r="O109" s="650"/>
      <c r="P109" s="650"/>
      <c r="Q109" s="650"/>
      <c r="R109" s="650"/>
      <c r="S109" s="650"/>
      <c r="T109" s="650"/>
      <c r="U109" s="650"/>
      <c r="V109" s="650"/>
      <c r="W109" s="650"/>
      <c r="X109" s="650"/>
      <c r="Y109" s="650"/>
      <c r="Z109" s="650"/>
    </row>
    <row r="110" ht="11.25" customHeight="1">
      <c r="A110" s="67"/>
      <c r="B110" s="87"/>
      <c r="C110" s="87"/>
      <c r="D110" s="183"/>
      <c r="E110" s="254"/>
      <c r="F110" s="417"/>
      <c r="G110" s="650"/>
      <c r="H110" s="650"/>
      <c r="I110" s="650"/>
      <c r="J110" s="650"/>
      <c r="K110" s="650"/>
      <c r="L110" s="650"/>
      <c r="M110" s="650"/>
      <c r="N110" s="650"/>
      <c r="O110" s="650"/>
      <c r="P110" s="650"/>
      <c r="Q110" s="650"/>
      <c r="R110" s="650"/>
      <c r="S110" s="650"/>
      <c r="T110" s="650"/>
      <c r="U110" s="650"/>
      <c r="V110" s="650"/>
      <c r="W110" s="650"/>
      <c r="X110" s="650"/>
      <c r="Y110" s="650"/>
      <c r="Z110" s="650"/>
    </row>
    <row r="111" ht="11.25" customHeight="1">
      <c r="A111" s="67"/>
      <c r="B111" s="87"/>
      <c r="C111" s="87"/>
      <c r="D111" s="183"/>
      <c r="E111" s="254"/>
      <c r="F111" s="417"/>
      <c r="G111" s="650"/>
      <c r="H111" s="650"/>
      <c r="I111" s="650"/>
      <c r="J111" s="650"/>
      <c r="K111" s="650"/>
      <c r="L111" s="650"/>
      <c r="M111" s="650"/>
      <c r="N111" s="650"/>
      <c r="O111" s="650"/>
      <c r="P111" s="650"/>
      <c r="Q111" s="650"/>
      <c r="R111" s="650"/>
      <c r="S111" s="650"/>
      <c r="T111" s="650"/>
      <c r="U111" s="650"/>
      <c r="V111" s="650"/>
      <c r="W111" s="650"/>
      <c r="X111" s="650"/>
      <c r="Y111" s="650"/>
      <c r="Z111" s="650"/>
    </row>
    <row r="112" ht="11.25" customHeight="1">
      <c r="A112" s="67"/>
      <c r="B112" s="87"/>
      <c r="C112" s="87"/>
      <c r="D112" s="183"/>
      <c r="E112" s="254"/>
      <c r="F112" s="417"/>
      <c r="G112" s="650"/>
      <c r="H112" s="650"/>
      <c r="I112" s="650"/>
      <c r="J112" s="650"/>
      <c r="K112" s="650"/>
      <c r="L112" s="650"/>
      <c r="M112" s="650"/>
      <c r="N112" s="650"/>
      <c r="O112" s="650"/>
      <c r="P112" s="650"/>
      <c r="Q112" s="650"/>
      <c r="R112" s="650"/>
      <c r="S112" s="650"/>
      <c r="T112" s="650"/>
      <c r="U112" s="650"/>
      <c r="V112" s="650"/>
      <c r="W112" s="650"/>
      <c r="X112" s="650"/>
      <c r="Y112" s="650"/>
      <c r="Z112" s="650"/>
    </row>
    <row r="113" ht="11.25" customHeight="1">
      <c r="A113" s="67"/>
      <c r="B113" s="87"/>
      <c r="C113" s="87"/>
      <c r="D113" s="183"/>
      <c r="E113" s="254"/>
      <c r="F113" s="417"/>
      <c r="G113" s="650"/>
      <c r="H113" s="650"/>
      <c r="I113" s="650"/>
      <c r="J113" s="650"/>
      <c r="K113" s="650"/>
      <c r="L113" s="650"/>
      <c r="M113" s="650"/>
      <c r="N113" s="650"/>
      <c r="O113" s="650"/>
      <c r="P113" s="650"/>
      <c r="Q113" s="650"/>
      <c r="R113" s="650"/>
      <c r="S113" s="650"/>
      <c r="T113" s="650"/>
      <c r="U113" s="650"/>
      <c r="V113" s="650"/>
      <c r="W113" s="650"/>
      <c r="X113" s="650"/>
      <c r="Y113" s="650"/>
      <c r="Z113" s="650"/>
    </row>
    <row r="114" ht="11.25" customHeight="1">
      <c r="A114" s="67"/>
      <c r="B114" s="87"/>
      <c r="C114" s="87"/>
      <c r="D114" s="183"/>
      <c r="E114" s="254"/>
      <c r="F114" s="417"/>
      <c r="G114" s="650"/>
      <c r="H114" s="650"/>
      <c r="I114" s="650"/>
      <c r="J114" s="650"/>
      <c r="K114" s="650"/>
      <c r="L114" s="650"/>
      <c r="M114" s="650"/>
      <c r="N114" s="650"/>
      <c r="O114" s="650"/>
      <c r="P114" s="650"/>
      <c r="Q114" s="650"/>
      <c r="R114" s="650"/>
      <c r="S114" s="650"/>
      <c r="T114" s="650"/>
      <c r="U114" s="650"/>
      <c r="V114" s="650"/>
      <c r="W114" s="650"/>
      <c r="X114" s="650"/>
      <c r="Y114" s="650"/>
      <c r="Z114" s="650"/>
    </row>
    <row r="115" ht="11.25" customHeight="1">
      <c r="A115" s="67"/>
      <c r="B115" s="87"/>
      <c r="C115" s="87"/>
      <c r="D115" s="183"/>
      <c r="E115" s="254"/>
      <c r="F115" s="417"/>
      <c r="G115" s="650"/>
      <c r="H115" s="650"/>
      <c r="I115" s="650"/>
      <c r="J115" s="650"/>
      <c r="K115" s="650"/>
      <c r="L115" s="650"/>
      <c r="M115" s="650"/>
      <c r="N115" s="650"/>
      <c r="O115" s="650"/>
      <c r="P115" s="650"/>
      <c r="Q115" s="650"/>
      <c r="R115" s="650"/>
      <c r="S115" s="650"/>
      <c r="T115" s="650"/>
      <c r="U115" s="650"/>
      <c r="V115" s="650"/>
      <c r="W115" s="650"/>
      <c r="X115" s="650"/>
      <c r="Y115" s="650"/>
      <c r="Z115" s="650"/>
    </row>
    <row r="116" ht="11.25" customHeight="1">
      <c r="A116" s="67"/>
      <c r="B116" s="87"/>
      <c r="C116" s="87"/>
      <c r="D116" s="183"/>
      <c r="E116" s="254"/>
      <c r="F116" s="417"/>
      <c r="G116" s="650"/>
      <c r="H116" s="650"/>
      <c r="I116" s="650"/>
      <c r="J116" s="650"/>
      <c r="K116" s="650"/>
      <c r="L116" s="650"/>
      <c r="M116" s="650"/>
      <c r="N116" s="650"/>
      <c r="O116" s="650"/>
      <c r="P116" s="650"/>
      <c r="Q116" s="650"/>
      <c r="R116" s="650"/>
      <c r="S116" s="650"/>
      <c r="T116" s="650"/>
      <c r="U116" s="650"/>
      <c r="V116" s="650"/>
      <c r="W116" s="650"/>
      <c r="X116" s="650"/>
      <c r="Y116" s="650"/>
      <c r="Z116" s="650"/>
    </row>
    <row r="117" ht="11.25" customHeight="1">
      <c r="A117" s="67"/>
      <c r="B117" s="87"/>
      <c r="C117" s="87"/>
      <c r="D117" s="183"/>
      <c r="E117" s="254"/>
      <c r="F117" s="417"/>
      <c r="G117" s="650"/>
      <c r="H117" s="650"/>
      <c r="I117" s="650"/>
      <c r="J117" s="650"/>
      <c r="K117" s="650"/>
      <c r="L117" s="650"/>
      <c r="M117" s="650"/>
      <c r="N117" s="650"/>
      <c r="O117" s="650"/>
      <c r="P117" s="650"/>
      <c r="Q117" s="650"/>
      <c r="R117" s="650"/>
      <c r="S117" s="650"/>
      <c r="T117" s="650"/>
      <c r="U117" s="650"/>
      <c r="V117" s="650"/>
      <c r="W117" s="650"/>
      <c r="X117" s="650"/>
      <c r="Y117" s="650"/>
      <c r="Z117" s="650"/>
    </row>
    <row r="118" ht="11.25" customHeight="1">
      <c r="A118" s="67"/>
      <c r="B118" s="87"/>
      <c r="C118" s="87"/>
      <c r="D118" s="183"/>
      <c r="E118" s="254"/>
      <c r="F118" s="417"/>
      <c r="G118" s="650"/>
      <c r="H118" s="650"/>
      <c r="I118" s="650"/>
      <c r="J118" s="650"/>
      <c r="K118" s="650"/>
      <c r="L118" s="650"/>
      <c r="M118" s="650"/>
      <c r="N118" s="650"/>
      <c r="O118" s="650"/>
      <c r="P118" s="650"/>
      <c r="Q118" s="650"/>
      <c r="R118" s="650"/>
      <c r="S118" s="650"/>
      <c r="T118" s="650"/>
      <c r="U118" s="650"/>
      <c r="V118" s="650"/>
      <c r="W118" s="650"/>
      <c r="X118" s="650"/>
      <c r="Y118" s="650"/>
      <c r="Z118" s="650"/>
    </row>
    <row r="119" ht="11.25" customHeight="1">
      <c r="A119" s="67"/>
      <c r="B119" s="87"/>
      <c r="C119" s="87"/>
      <c r="D119" s="183"/>
      <c r="E119" s="254"/>
      <c r="F119" s="417"/>
      <c r="G119" s="650"/>
      <c r="H119" s="650"/>
      <c r="I119" s="650"/>
      <c r="J119" s="650"/>
      <c r="K119" s="650"/>
      <c r="L119" s="650"/>
      <c r="M119" s="650"/>
      <c r="N119" s="650"/>
      <c r="O119" s="650"/>
      <c r="P119" s="650"/>
      <c r="Q119" s="650"/>
      <c r="R119" s="650"/>
      <c r="S119" s="650"/>
      <c r="T119" s="650"/>
      <c r="U119" s="650"/>
      <c r="V119" s="650"/>
      <c r="W119" s="650"/>
      <c r="X119" s="650"/>
      <c r="Y119" s="650"/>
      <c r="Z119" s="650"/>
    </row>
    <row r="120" ht="11.25" customHeight="1">
      <c r="A120" s="67"/>
      <c r="B120" s="87"/>
      <c r="C120" s="87"/>
      <c r="D120" s="183"/>
      <c r="E120" s="254"/>
      <c r="F120" s="417"/>
      <c r="G120" s="650"/>
      <c r="H120" s="650"/>
      <c r="I120" s="650"/>
      <c r="J120" s="650"/>
      <c r="K120" s="650"/>
      <c r="L120" s="650"/>
      <c r="M120" s="650"/>
      <c r="N120" s="650"/>
      <c r="O120" s="650"/>
      <c r="P120" s="650"/>
      <c r="Q120" s="650"/>
      <c r="R120" s="650"/>
      <c r="S120" s="650"/>
      <c r="T120" s="650"/>
      <c r="U120" s="650"/>
      <c r="V120" s="650"/>
      <c r="W120" s="650"/>
      <c r="X120" s="650"/>
      <c r="Y120" s="650"/>
      <c r="Z120" s="650"/>
    </row>
    <row r="121" ht="11.25" customHeight="1">
      <c r="A121" s="67"/>
      <c r="B121" s="87"/>
      <c r="C121" s="87"/>
      <c r="D121" s="183"/>
      <c r="E121" s="254"/>
      <c r="F121" s="417"/>
      <c r="G121" s="650"/>
      <c r="H121" s="650"/>
      <c r="I121" s="650"/>
      <c r="J121" s="650"/>
      <c r="K121" s="650"/>
      <c r="L121" s="650"/>
      <c r="M121" s="650"/>
      <c r="N121" s="650"/>
      <c r="O121" s="650"/>
      <c r="P121" s="650"/>
      <c r="Q121" s="650"/>
      <c r="R121" s="650"/>
      <c r="S121" s="650"/>
      <c r="T121" s="650"/>
      <c r="U121" s="650"/>
      <c r="V121" s="650"/>
      <c r="W121" s="650"/>
      <c r="X121" s="650"/>
      <c r="Y121" s="650"/>
      <c r="Z121" s="650"/>
    </row>
    <row r="122" ht="11.25" customHeight="1">
      <c r="A122" s="67"/>
      <c r="B122" s="87"/>
      <c r="C122" s="87"/>
      <c r="D122" s="183"/>
      <c r="E122" s="254"/>
      <c r="F122" s="417"/>
      <c r="G122" s="650"/>
      <c r="H122" s="650"/>
      <c r="I122" s="650"/>
      <c r="J122" s="650"/>
      <c r="K122" s="650"/>
      <c r="L122" s="650"/>
      <c r="M122" s="650"/>
      <c r="N122" s="650"/>
      <c r="O122" s="650"/>
      <c r="P122" s="650"/>
      <c r="Q122" s="650"/>
      <c r="R122" s="650"/>
      <c r="S122" s="650"/>
      <c r="T122" s="650"/>
      <c r="U122" s="650"/>
      <c r="V122" s="650"/>
      <c r="W122" s="650"/>
      <c r="X122" s="650"/>
      <c r="Y122" s="650"/>
      <c r="Z122" s="650"/>
    </row>
    <row r="123" ht="11.25" customHeight="1">
      <c r="A123" s="67"/>
      <c r="B123" s="87"/>
      <c r="C123" s="87"/>
      <c r="D123" s="183"/>
      <c r="E123" s="254"/>
      <c r="F123" s="417"/>
      <c r="G123" s="650"/>
      <c r="H123" s="650"/>
      <c r="I123" s="650"/>
      <c r="J123" s="650"/>
      <c r="K123" s="650"/>
      <c r="L123" s="650"/>
      <c r="M123" s="650"/>
      <c r="N123" s="650"/>
      <c r="O123" s="650"/>
      <c r="P123" s="650"/>
      <c r="Q123" s="650"/>
      <c r="R123" s="650"/>
      <c r="S123" s="650"/>
      <c r="T123" s="650"/>
      <c r="U123" s="650"/>
      <c r="V123" s="650"/>
      <c r="W123" s="650"/>
      <c r="X123" s="650"/>
      <c r="Y123" s="650"/>
      <c r="Z123" s="650"/>
    </row>
    <row r="124" ht="11.25" customHeight="1">
      <c r="A124" s="67"/>
      <c r="B124" s="87"/>
      <c r="C124" s="87"/>
      <c r="D124" s="183"/>
      <c r="E124" s="254"/>
      <c r="F124" s="417"/>
      <c r="G124" s="650"/>
      <c r="H124" s="650"/>
      <c r="I124" s="650"/>
      <c r="J124" s="650"/>
      <c r="K124" s="650"/>
      <c r="L124" s="650"/>
      <c r="M124" s="650"/>
      <c r="N124" s="650"/>
      <c r="O124" s="650"/>
      <c r="P124" s="650"/>
      <c r="Q124" s="650"/>
      <c r="R124" s="650"/>
      <c r="S124" s="650"/>
      <c r="T124" s="650"/>
      <c r="U124" s="650"/>
      <c r="V124" s="650"/>
      <c r="W124" s="650"/>
      <c r="X124" s="650"/>
      <c r="Y124" s="650"/>
      <c r="Z124" s="650"/>
    </row>
    <row r="125" ht="11.25" customHeight="1">
      <c r="A125" s="67"/>
      <c r="B125" s="87"/>
      <c r="C125" s="87"/>
      <c r="D125" s="183"/>
      <c r="E125" s="254"/>
      <c r="F125" s="417"/>
      <c r="G125" s="650"/>
      <c r="H125" s="650"/>
      <c r="I125" s="650"/>
      <c r="J125" s="650"/>
      <c r="K125" s="650"/>
      <c r="L125" s="650"/>
      <c r="M125" s="650"/>
      <c r="N125" s="650"/>
      <c r="O125" s="650"/>
      <c r="P125" s="650"/>
      <c r="Q125" s="650"/>
      <c r="R125" s="650"/>
      <c r="S125" s="650"/>
      <c r="T125" s="650"/>
      <c r="U125" s="650"/>
      <c r="V125" s="650"/>
      <c r="W125" s="650"/>
      <c r="X125" s="650"/>
      <c r="Y125" s="650"/>
      <c r="Z125" s="650"/>
    </row>
    <row r="126" ht="11.25" customHeight="1">
      <c r="A126" s="67"/>
      <c r="B126" s="87"/>
      <c r="C126" s="87"/>
      <c r="D126" s="183"/>
      <c r="E126" s="254"/>
      <c r="F126" s="417"/>
      <c r="G126" s="650"/>
      <c r="H126" s="650"/>
      <c r="I126" s="650"/>
      <c r="J126" s="650"/>
      <c r="K126" s="650"/>
      <c r="L126" s="650"/>
      <c r="M126" s="650"/>
      <c r="N126" s="650"/>
      <c r="O126" s="650"/>
      <c r="P126" s="650"/>
      <c r="Q126" s="650"/>
      <c r="R126" s="650"/>
      <c r="S126" s="650"/>
      <c r="T126" s="650"/>
      <c r="U126" s="650"/>
      <c r="V126" s="650"/>
      <c r="W126" s="650"/>
      <c r="X126" s="650"/>
      <c r="Y126" s="650"/>
      <c r="Z126" s="650"/>
    </row>
    <row r="127" ht="11.25" customHeight="1">
      <c r="A127" s="67"/>
      <c r="B127" s="87"/>
      <c r="C127" s="87"/>
      <c r="D127" s="183"/>
      <c r="E127" s="254"/>
      <c r="F127" s="417"/>
      <c r="G127" s="650"/>
      <c r="H127" s="650"/>
      <c r="I127" s="650"/>
      <c r="J127" s="650"/>
      <c r="K127" s="650"/>
      <c r="L127" s="650"/>
      <c r="M127" s="650"/>
      <c r="N127" s="650"/>
      <c r="O127" s="650"/>
      <c r="P127" s="650"/>
      <c r="Q127" s="650"/>
      <c r="R127" s="650"/>
      <c r="S127" s="650"/>
      <c r="T127" s="650"/>
      <c r="U127" s="650"/>
      <c r="V127" s="650"/>
      <c r="W127" s="650"/>
      <c r="X127" s="650"/>
      <c r="Y127" s="650"/>
      <c r="Z127" s="650"/>
    </row>
    <row r="128" ht="11.25" customHeight="1">
      <c r="A128" s="67"/>
      <c r="B128" s="87"/>
      <c r="C128" s="87"/>
      <c r="D128" s="183"/>
      <c r="E128" s="254"/>
      <c r="F128" s="417"/>
      <c r="G128" s="650"/>
      <c r="H128" s="650"/>
      <c r="I128" s="650"/>
      <c r="J128" s="650"/>
      <c r="K128" s="650"/>
      <c r="L128" s="650"/>
      <c r="M128" s="650"/>
      <c r="N128" s="650"/>
      <c r="O128" s="650"/>
      <c r="P128" s="650"/>
      <c r="Q128" s="650"/>
      <c r="R128" s="650"/>
      <c r="S128" s="650"/>
      <c r="T128" s="650"/>
      <c r="U128" s="650"/>
      <c r="V128" s="650"/>
      <c r="W128" s="650"/>
      <c r="X128" s="650"/>
      <c r="Y128" s="650"/>
      <c r="Z128" s="650"/>
    </row>
    <row r="129" ht="11.25" customHeight="1">
      <c r="A129" s="67"/>
      <c r="B129" s="87"/>
      <c r="C129" s="87"/>
      <c r="D129" s="183"/>
      <c r="E129" s="254"/>
      <c r="F129" s="417"/>
      <c r="G129" s="650"/>
      <c r="H129" s="650"/>
      <c r="I129" s="650"/>
      <c r="J129" s="650"/>
      <c r="K129" s="650"/>
      <c r="L129" s="650"/>
      <c r="M129" s="650"/>
      <c r="N129" s="650"/>
      <c r="O129" s="650"/>
      <c r="P129" s="650"/>
      <c r="Q129" s="650"/>
      <c r="R129" s="650"/>
      <c r="S129" s="650"/>
      <c r="T129" s="650"/>
      <c r="U129" s="650"/>
      <c r="V129" s="650"/>
      <c r="W129" s="650"/>
      <c r="X129" s="650"/>
      <c r="Y129" s="650"/>
      <c r="Z129" s="650"/>
    </row>
    <row r="130" ht="11.25" customHeight="1">
      <c r="A130" s="67"/>
      <c r="B130" s="87"/>
      <c r="C130" s="87"/>
      <c r="D130" s="183"/>
      <c r="E130" s="254"/>
      <c r="F130" s="417"/>
      <c r="G130" s="650"/>
      <c r="H130" s="650"/>
      <c r="I130" s="650"/>
      <c r="J130" s="650"/>
      <c r="K130" s="650"/>
      <c r="L130" s="650"/>
      <c r="M130" s="650"/>
      <c r="N130" s="650"/>
      <c r="O130" s="650"/>
      <c r="P130" s="650"/>
      <c r="Q130" s="650"/>
      <c r="R130" s="650"/>
      <c r="S130" s="650"/>
      <c r="T130" s="650"/>
      <c r="U130" s="650"/>
      <c r="V130" s="650"/>
      <c r="W130" s="650"/>
      <c r="X130" s="650"/>
      <c r="Y130" s="650"/>
      <c r="Z130" s="650"/>
    </row>
    <row r="131" ht="11.25" customHeight="1">
      <c r="A131" s="67"/>
      <c r="B131" s="87"/>
      <c r="C131" s="87"/>
      <c r="D131" s="183"/>
      <c r="E131" s="254"/>
      <c r="F131" s="417"/>
      <c r="G131" s="650"/>
      <c r="H131" s="650"/>
      <c r="I131" s="650"/>
      <c r="J131" s="650"/>
      <c r="K131" s="650"/>
      <c r="L131" s="650"/>
      <c r="M131" s="650"/>
      <c r="N131" s="650"/>
      <c r="O131" s="650"/>
      <c r="P131" s="650"/>
      <c r="Q131" s="650"/>
      <c r="R131" s="650"/>
      <c r="S131" s="650"/>
      <c r="T131" s="650"/>
      <c r="U131" s="650"/>
      <c r="V131" s="650"/>
      <c r="W131" s="650"/>
      <c r="X131" s="650"/>
      <c r="Y131" s="650"/>
      <c r="Z131" s="650"/>
    </row>
    <row r="132" ht="11.25" customHeight="1">
      <c r="A132" s="67"/>
      <c r="B132" s="87"/>
      <c r="C132" s="87"/>
      <c r="D132" s="183"/>
      <c r="E132" s="254"/>
      <c r="F132" s="417"/>
      <c r="G132" s="650"/>
      <c r="H132" s="650"/>
      <c r="I132" s="650"/>
      <c r="J132" s="650"/>
      <c r="K132" s="650"/>
      <c r="L132" s="650"/>
      <c r="M132" s="650"/>
      <c r="N132" s="650"/>
      <c r="O132" s="650"/>
      <c r="P132" s="650"/>
      <c r="Q132" s="650"/>
      <c r="R132" s="650"/>
      <c r="S132" s="650"/>
      <c r="T132" s="650"/>
      <c r="U132" s="650"/>
      <c r="V132" s="650"/>
      <c r="W132" s="650"/>
      <c r="X132" s="650"/>
      <c r="Y132" s="650"/>
      <c r="Z132" s="650"/>
    </row>
    <row r="133" ht="11.25" customHeight="1">
      <c r="A133" s="67"/>
      <c r="B133" s="87"/>
      <c r="C133" s="87"/>
      <c r="D133" s="183"/>
      <c r="E133" s="254"/>
      <c r="F133" s="417"/>
      <c r="G133" s="650"/>
      <c r="H133" s="650"/>
      <c r="I133" s="650"/>
      <c r="J133" s="650"/>
      <c r="K133" s="650"/>
      <c r="L133" s="650"/>
      <c r="M133" s="650"/>
      <c r="N133" s="650"/>
      <c r="O133" s="650"/>
      <c r="P133" s="650"/>
      <c r="Q133" s="650"/>
      <c r="R133" s="650"/>
      <c r="S133" s="650"/>
      <c r="T133" s="650"/>
      <c r="U133" s="650"/>
      <c r="V133" s="650"/>
      <c r="W133" s="650"/>
      <c r="X133" s="650"/>
      <c r="Y133" s="650"/>
      <c r="Z133" s="650"/>
    </row>
    <row r="134" ht="11.25" customHeight="1">
      <c r="A134" s="67"/>
      <c r="B134" s="87"/>
      <c r="C134" s="87"/>
      <c r="D134" s="183"/>
      <c r="E134" s="254"/>
      <c r="F134" s="417"/>
      <c r="G134" s="650"/>
      <c r="H134" s="650"/>
      <c r="I134" s="650"/>
      <c r="J134" s="650"/>
      <c r="K134" s="650"/>
      <c r="L134" s="650"/>
      <c r="M134" s="650"/>
      <c r="N134" s="650"/>
      <c r="O134" s="650"/>
      <c r="P134" s="650"/>
      <c r="Q134" s="650"/>
      <c r="R134" s="650"/>
      <c r="S134" s="650"/>
      <c r="T134" s="650"/>
      <c r="U134" s="650"/>
      <c r="V134" s="650"/>
      <c r="W134" s="650"/>
      <c r="X134" s="650"/>
      <c r="Y134" s="650"/>
      <c r="Z134" s="650"/>
    </row>
    <row r="135" ht="11.25" customHeight="1">
      <c r="A135" s="67"/>
      <c r="B135" s="87"/>
      <c r="C135" s="87"/>
      <c r="D135" s="183"/>
      <c r="E135" s="254"/>
      <c r="F135" s="417"/>
      <c r="G135" s="650"/>
      <c r="H135" s="650"/>
      <c r="I135" s="650"/>
      <c r="J135" s="650"/>
      <c r="K135" s="650"/>
      <c r="L135" s="650"/>
      <c r="M135" s="650"/>
      <c r="N135" s="650"/>
      <c r="O135" s="650"/>
      <c r="P135" s="650"/>
      <c r="Q135" s="650"/>
      <c r="R135" s="650"/>
      <c r="S135" s="650"/>
      <c r="T135" s="650"/>
      <c r="U135" s="650"/>
      <c r="V135" s="650"/>
      <c r="W135" s="650"/>
      <c r="X135" s="650"/>
      <c r="Y135" s="650"/>
      <c r="Z135" s="650"/>
    </row>
    <row r="136" ht="11.25" customHeight="1">
      <c r="A136" s="67"/>
      <c r="B136" s="87"/>
      <c r="C136" s="87"/>
      <c r="D136" s="183"/>
      <c r="E136" s="254"/>
      <c r="F136" s="417"/>
      <c r="G136" s="650"/>
      <c r="H136" s="650"/>
      <c r="I136" s="650"/>
      <c r="J136" s="650"/>
      <c r="K136" s="650"/>
      <c r="L136" s="650"/>
      <c r="M136" s="650"/>
      <c r="N136" s="650"/>
      <c r="O136" s="650"/>
      <c r="P136" s="650"/>
      <c r="Q136" s="650"/>
      <c r="R136" s="650"/>
      <c r="S136" s="650"/>
      <c r="T136" s="650"/>
      <c r="U136" s="650"/>
      <c r="V136" s="650"/>
      <c r="W136" s="650"/>
      <c r="X136" s="650"/>
      <c r="Y136" s="650"/>
      <c r="Z136" s="650"/>
    </row>
    <row r="137" ht="11.25" customHeight="1">
      <c r="A137" s="67"/>
      <c r="B137" s="87"/>
      <c r="C137" s="87"/>
      <c r="D137" s="183"/>
      <c r="E137" s="254"/>
      <c r="F137" s="417"/>
      <c r="G137" s="650"/>
      <c r="H137" s="650"/>
      <c r="I137" s="650"/>
      <c r="J137" s="650"/>
      <c r="K137" s="650"/>
      <c r="L137" s="650"/>
      <c r="M137" s="650"/>
      <c r="N137" s="650"/>
      <c r="O137" s="650"/>
      <c r="P137" s="650"/>
      <c r="Q137" s="650"/>
      <c r="R137" s="650"/>
      <c r="S137" s="650"/>
      <c r="T137" s="650"/>
      <c r="U137" s="650"/>
      <c r="V137" s="650"/>
      <c r="W137" s="650"/>
      <c r="X137" s="650"/>
      <c r="Y137" s="650"/>
      <c r="Z137" s="650"/>
    </row>
    <row r="138" ht="11.25" customHeight="1">
      <c r="A138" s="67"/>
      <c r="B138" s="87"/>
      <c r="C138" s="87"/>
      <c r="D138" s="183"/>
      <c r="E138" s="254"/>
      <c r="F138" s="417"/>
      <c r="G138" s="650"/>
      <c r="H138" s="650"/>
      <c r="I138" s="650"/>
      <c r="J138" s="650"/>
      <c r="K138" s="650"/>
      <c r="L138" s="650"/>
      <c r="M138" s="650"/>
      <c r="N138" s="650"/>
      <c r="O138" s="650"/>
      <c r="P138" s="650"/>
      <c r="Q138" s="650"/>
      <c r="R138" s="650"/>
      <c r="S138" s="650"/>
      <c r="T138" s="650"/>
      <c r="U138" s="650"/>
      <c r="V138" s="650"/>
      <c r="W138" s="650"/>
      <c r="X138" s="650"/>
      <c r="Y138" s="650"/>
      <c r="Z138" s="650"/>
    </row>
    <row r="139" ht="11.25" customHeight="1">
      <c r="A139" s="67"/>
      <c r="B139" s="87"/>
      <c r="C139" s="87"/>
      <c r="D139" s="69"/>
      <c r="E139" s="254"/>
      <c r="F139" s="417"/>
      <c r="G139" s="650"/>
      <c r="H139" s="650"/>
      <c r="I139" s="650"/>
      <c r="J139" s="650"/>
      <c r="K139" s="650"/>
      <c r="L139" s="650"/>
      <c r="M139" s="650"/>
      <c r="N139" s="650"/>
      <c r="O139" s="650"/>
      <c r="P139" s="650"/>
      <c r="Q139" s="650"/>
      <c r="R139" s="650"/>
      <c r="S139" s="650"/>
      <c r="T139" s="650"/>
      <c r="U139" s="650"/>
      <c r="V139" s="650"/>
      <c r="W139" s="650"/>
      <c r="X139" s="650"/>
      <c r="Y139" s="650"/>
      <c r="Z139" s="650"/>
    </row>
    <row r="140" ht="11.25" customHeight="1">
      <c r="A140" s="67"/>
      <c r="B140" s="87"/>
      <c r="C140" s="87"/>
      <c r="D140" s="69"/>
      <c r="E140" s="254"/>
      <c r="F140" s="417"/>
      <c r="G140" s="650"/>
      <c r="H140" s="650"/>
      <c r="I140" s="650"/>
      <c r="J140" s="650"/>
      <c r="K140" s="650"/>
      <c r="L140" s="650"/>
      <c r="M140" s="650"/>
      <c r="N140" s="650"/>
      <c r="O140" s="650"/>
      <c r="P140" s="650"/>
      <c r="Q140" s="650"/>
      <c r="R140" s="650"/>
      <c r="S140" s="650"/>
      <c r="T140" s="650"/>
      <c r="U140" s="650"/>
      <c r="V140" s="650"/>
      <c r="W140" s="650"/>
      <c r="X140" s="650"/>
      <c r="Y140" s="650"/>
      <c r="Z140" s="650"/>
    </row>
    <row r="141" ht="11.25" customHeight="1">
      <c r="A141" s="67"/>
      <c r="B141" s="87"/>
      <c r="C141" s="87"/>
      <c r="D141" s="69"/>
      <c r="E141" s="254"/>
      <c r="F141" s="417"/>
      <c r="G141" s="650"/>
      <c r="H141" s="650"/>
      <c r="I141" s="650"/>
      <c r="J141" s="650"/>
      <c r="K141" s="650"/>
      <c r="L141" s="650"/>
      <c r="M141" s="650"/>
      <c r="N141" s="650"/>
      <c r="O141" s="650"/>
      <c r="P141" s="650"/>
      <c r="Q141" s="650"/>
      <c r="R141" s="650"/>
      <c r="S141" s="650"/>
      <c r="T141" s="650"/>
      <c r="U141" s="650"/>
      <c r="V141" s="650"/>
      <c r="W141" s="650"/>
      <c r="X141" s="650"/>
      <c r="Y141" s="650"/>
      <c r="Z141" s="650"/>
    </row>
    <row r="142" ht="11.25" customHeight="1">
      <c r="A142" s="67"/>
      <c r="B142" s="87"/>
      <c r="C142" s="87"/>
      <c r="D142" s="183"/>
      <c r="E142" s="254"/>
      <c r="F142" s="417"/>
      <c r="G142" s="650"/>
      <c r="H142" s="650"/>
      <c r="I142" s="650"/>
      <c r="J142" s="650"/>
      <c r="K142" s="650"/>
      <c r="L142" s="650"/>
      <c r="M142" s="650"/>
      <c r="N142" s="650"/>
      <c r="O142" s="650"/>
      <c r="P142" s="650"/>
      <c r="Q142" s="650"/>
      <c r="R142" s="650"/>
      <c r="S142" s="650"/>
      <c r="T142" s="650"/>
      <c r="U142" s="650"/>
      <c r="V142" s="650"/>
      <c r="W142" s="650"/>
      <c r="X142" s="650"/>
      <c r="Y142" s="650"/>
      <c r="Z142" s="650"/>
    </row>
    <row r="143" ht="11.25" customHeight="1">
      <c r="A143" s="67"/>
      <c r="B143" s="87"/>
      <c r="C143" s="87"/>
      <c r="D143" s="69"/>
      <c r="E143" s="254"/>
      <c r="F143" s="417"/>
      <c r="G143" s="650"/>
      <c r="H143" s="650"/>
      <c r="I143" s="650"/>
      <c r="J143" s="650"/>
      <c r="K143" s="650"/>
      <c r="L143" s="650"/>
      <c r="M143" s="650"/>
      <c r="N143" s="650"/>
      <c r="O143" s="650"/>
      <c r="P143" s="650"/>
      <c r="Q143" s="650"/>
      <c r="R143" s="650"/>
      <c r="S143" s="650"/>
      <c r="T143" s="650"/>
      <c r="U143" s="650"/>
      <c r="V143" s="650"/>
      <c r="W143" s="650"/>
      <c r="X143" s="650"/>
      <c r="Y143" s="650"/>
      <c r="Z143" s="650"/>
    </row>
    <row r="144" ht="11.25" customHeight="1">
      <c r="A144" s="67"/>
      <c r="B144" s="87"/>
      <c r="C144" s="679"/>
      <c r="D144" s="183"/>
      <c r="E144" s="254"/>
      <c r="F144" s="417"/>
      <c r="G144" s="650"/>
      <c r="H144" s="650"/>
      <c r="I144" s="650"/>
      <c r="J144" s="650"/>
      <c r="K144" s="650"/>
      <c r="L144" s="650"/>
      <c r="M144" s="650"/>
      <c r="N144" s="650"/>
      <c r="O144" s="650"/>
      <c r="P144" s="650"/>
      <c r="Q144" s="650"/>
      <c r="R144" s="650"/>
      <c r="S144" s="650"/>
      <c r="T144" s="650"/>
      <c r="U144" s="650"/>
      <c r="V144" s="650"/>
      <c r="W144" s="650"/>
      <c r="X144" s="650"/>
      <c r="Y144" s="650"/>
      <c r="Z144" s="650"/>
    </row>
    <row r="145" ht="11.25" customHeight="1">
      <c r="A145" s="67"/>
      <c r="B145" s="680"/>
      <c r="C145" s="87"/>
      <c r="D145" s="183"/>
      <c r="E145" s="254"/>
      <c r="F145" s="417"/>
      <c r="G145" s="650"/>
      <c r="H145" s="650"/>
      <c r="I145" s="650"/>
      <c r="J145" s="650"/>
      <c r="K145" s="650"/>
      <c r="L145" s="650"/>
      <c r="M145" s="650"/>
      <c r="N145" s="650"/>
      <c r="O145" s="650"/>
      <c r="P145" s="650"/>
      <c r="Q145" s="650"/>
      <c r="R145" s="650"/>
      <c r="S145" s="650"/>
      <c r="T145" s="650"/>
      <c r="U145" s="650"/>
      <c r="V145" s="650"/>
      <c r="W145" s="650"/>
      <c r="X145" s="650"/>
      <c r="Y145" s="650"/>
      <c r="Z145" s="650"/>
    </row>
    <row r="146" ht="11.25" customHeight="1">
      <c r="A146" s="67"/>
      <c r="B146" s="680"/>
      <c r="C146" s="87"/>
      <c r="D146" s="183"/>
      <c r="E146" s="254"/>
      <c r="F146" s="652"/>
      <c r="G146" s="650"/>
      <c r="H146" s="650"/>
      <c r="I146" s="650"/>
      <c r="J146" s="650"/>
      <c r="K146" s="650"/>
      <c r="L146" s="650"/>
      <c r="M146" s="650"/>
      <c r="N146" s="650"/>
      <c r="O146" s="650"/>
      <c r="P146" s="650"/>
      <c r="Q146" s="650"/>
      <c r="R146" s="650"/>
      <c r="S146" s="650"/>
      <c r="T146" s="650"/>
      <c r="U146" s="650"/>
      <c r="V146" s="650"/>
      <c r="W146" s="650"/>
      <c r="X146" s="650"/>
      <c r="Y146" s="650"/>
      <c r="Z146" s="650"/>
    </row>
    <row r="147" ht="11.25" customHeight="1">
      <c r="A147" s="67"/>
      <c r="B147" s="87"/>
      <c r="C147" s="87"/>
      <c r="D147" s="69"/>
      <c r="E147" s="254"/>
      <c r="F147" s="652"/>
      <c r="G147" s="650"/>
      <c r="H147" s="650"/>
      <c r="I147" s="650"/>
      <c r="J147" s="650"/>
      <c r="K147" s="650"/>
      <c r="L147" s="650"/>
      <c r="M147" s="650"/>
      <c r="N147" s="650"/>
      <c r="O147" s="650"/>
      <c r="P147" s="650"/>
      <c r="Q147" s="650"/>
      <c r="R147" s="650"/>
      <c r="S147" s="650"/>
      <c r="T147" s="650"/>
      <c r="U147" s="650"/>
      <c r="V147" s="650"/>
      <c r="W147" s="650"/>
      <c r="X147" s="650"/>
      <c r="Y147" s="650"/>
      <c r="Z147" s="650"/>
    </row>
    <row r="148" ht="11.25" customHeight="1">
      <c r="A148" s="67"/>
      <c r="B148" s="87"/>
      <c r="C148" s="87"/>
      <c r="D148" s="69"/>
      <c r="E148" s="254"/>
      <c r="F148" s="652"/>
      <c r="G148" s="650"/>
      <c r="H148" s="650"/>
      <c r="I148" s="650"/>
      <c r="J148" s="650"/>
      <c r="K148" s="650"/>
      <c r="L148" s="650"/>
      <c r="M148" s="650"/>
      <c r="N148" s="650"/>
      <c r="O148" s="650"/>
      <c r="P148" s="650"/>
      <c r="Q148" s="650"/>
      <c r="R148" s="650"/>
      <c r="S148" s="650"/>
      <c r="T148" s="650"/>
      <c r="U148" s="650"/>
      <c r="V148" s="650"/>
      <c r="W148" s="650"/>
      <c r="X148" s="650"/>
      <c r="Y148" s="650"/>
      <c r="Z148" s="650"/>
    </row>
    <row r="149" ht="11.25" customHeight="1">
      <c r="A149" s="67"/>
      <c r="B149" s="87"/>
      <c r="C149" s="87"/>
      <c r="D149" s="69"/>
      <c r="E149" s="254"/>
      <c r="F149" s="652"/>
      <c r="G149" s="650"/>
      <c r="H149" s="650"/>
      <c r="I149" s="650"/>
      <c r="J149" s="650"/>
      <c r="K149" s="650"/>
      <c r="L149" s="650"/>
      <c r="M149" s="650"/>
      <c r="N149" s="650"/>
      <c r="O149" s="650"/>
      <c r="P149" s="650"/>
      <c r="Q149" s="650"/>
      <c r="R149" s="650"/>
      <c r="S149" s="650"/>
      <c r="T149" s="650"/>
      <c r="U149" s="650"/>
      <c r="V149" s="650"/>
      <c r="W149" s="650"/>
      <c r="X149" s="650"/>
      <c r="Y149" s="650"/>
      <c r="Z149" s="650"/>
    </row>
    <row r="150" ht="11.25" customHeight="1">
      <c r="A150" s="67"/>
      <c r="B150" s="87"/>
      <c r="C150" s="87"/>
      <c r="D150" s="69"/>
      <c r="E150" s="254"/>
      <c r="F150" s="652"/>
      <c r="G150" s="650"/>
      <c r="H150" s="650"/>
      <c r="I150" s="650"/>
      <c r="J150" s="650"/>
      <c r="K150" s="650"/>
      <c r="L150" s="650"/>
      <c r="M150" s="650"/>
      <c r="N150" s="650"/>
      <c r="O150" s="650"/>
      <c r="P150" s="650"/>
      <c r="Q150" s="650"/>
      <c r="R150" s="650"/>
      <c r="S150" s="650"/>
      <c r="T150" s="650"/>
      <c r="U150" s="650"/>
      <c r="V150" s="650"/>
      <c r="W150" s="650"/>
      <c r="X150" s="650"/>
      <c r="Y150" s="650"/>
      <c r="Z150" s="650"/>
    </row>
    <row r="151" ht="11.25" customHeight="1">
      <c r="A151" s="67"/>
      <c r="B151" s="87"/>
      <c r="C151" s="87"/>
      <c r="D151" s="69"/>
      <c r="E151" s="254"/>
      <c r="F151" s="652"/>
      <c r="G151" s="650"/>
      <c r="H151" s="650"/>
      <c r="I151" s="650"/>
      <c r="J151" s="650"/>
      <c r="K151" s="650"/>
      <c r="L151" s="650"/>
      <c r="M151" s="650"/>
      <c r="N151" s="650"/>
      <c r="O151" s="650"/>
      <c r="P151" s="650"/>
      <c r="Q151" s="650"/>
      <c r="R151" s="650"/>
      <c r="S151" s="650"/>
      <c r="T151" s="650"/>
      <c r="U151" s="650"/>
      <c r="V151" s="650"/>
      <c r="W151" s="650"/>
      <c r="X151" s="650"/>
      <c r="Y151" s="650"/>
      <c r="Z151" s="650"/>
    </row>
    <row r="152" ht="11.25" customHeight="1">
      <c r="A152" s="67"/>
      <c r="B152" s="87"/>
      <c r="C152" s="87"/>
      <c r="D152" s="69"/>
      <c r="E152" s="254"/>
      <c r="F152" s="652"/>
      <c r="G152" s="650"/>
      <c r="H152" s="650"/>
      <c r="I152" s="650"/>
      <c r="J152" s="650"/>
      <c r="K152" s="650"/>
      <c r="L152" s="650"/>
      <c r="M152" s="650"/>
      <c r="N152" s="650"/>
      <c r="O152" s="650"/>
      <c r="P152" s="650"/>
      <c r="Q152" s="650"/>
      <c r="R152" s="650"/>
      <c r="S152" s="650"/>
      <c r="T152" s="650"/>
      <c r="U152" s="650"/>
      <c r="V152" s="650"/>
      <c r="W152" s="650"/>
      <c r="X152" s="650"/>
      <c r="Y152" s="650"/>
      <c r="Z152" s="650"/>
    </row>
    <row r="153" ht="11.25" customHeight="1">
      <c r="A153" s="54"/>
      <c r="B153" s="618"/>
      <c r="C153" s="618"/>
      <c r="D153" s="619"/>
      <c r="E153" s="619">
        <f>SUM(E11:E152)</f>
        <v>7753</v>
      </c>
      <c r="F153" s="650"/>
      <c r="G153" s="650"/>
      <c r="H153" s="650"/>
      <c r="I153" s="650"/>
      <c r="J153" s="650"/>
      <c r="K153" s="650"/>
      <c r="L153" s="650"/>
      <c r="M153" s="650"/>
      <c r="N153" s="650"/>
      <c r="O153" s="650"/>
      <c r="P153" s="650"/>
      <c r="Q153" s="650"/>
      <c r="R153" s="650"/>
      <c r="S153" s="650"/>
      <c r="T153" s="650"/>
      <c r="U153" s="650"/>
      <c r="V153" s="650"/>
      <c r="W153" s="650"/>
      <c r="X153" s="650"/>
      <c r="Y153" s="650"/>
      <c r="Z153" s="650"/>
    </row>
    <row r="154" ht="15.75" customHeight="1">
      <c r="A154" s="40"/>
      <c r="B154" s="40"/>
      <c r="C154" s="41"/>
      <c r="D154" s="41"/>
      <c r="E154" s="41"/>
      <c r="F154" s="1"/>
      <c r="G154" s="1"/>
      <c r="H154" s="1"/>
    </row>
    <row r="155" ht="15.75" customHeight="1">
      <c r="A155" s="172" t="s">
        <v>819</v>
      </c>
      <c r="B155" s="173"/>
      <c r="C155" s="173"/>
      <c r="D155" s="173"/>
      <c r="E155" s="173"/>
      <c r="F155" s="173"/>
      <c r="G155" s="173"/>
      <c r="H155" s="173"/>
      <c r="I155" s="40"/>
      <c r="J155" s="40"/>
      <c r="K155" s="40"/>
      <c r="L155" s="40"/>
      <c r="M155" s="40"/>
      <c r="N155" s="40"/>
      <c r="O155" s="40"/>
      <c r="P155" s="40"/>
      <c r="Q155" s="40"/>
      <c r="R155" s="40"/>
      <c r="S155" s="40"/>
      <c r="T155" s="40"/>
      <c r="U155" s="40"/>
      <c r="V155" s="40"/>
      <c r="W155" s="40"/>
      <c r="X155" s="40"/>
      <c r="Y155" s="40"/>
    </row>
    <row r="156" ht="15.75" customHeight="1">
      <c r="A156" s="40"/>
      <c r="B156" s="40"/>
      <c r="C156" s="41"/>
      <c r="D156" s="41"/>
      <c r="E156" s="1"/>
      <c r="F156" s="1"/>
      <c r="G156" s="1"/>
      <c r="H156" s="1"/>
    </row>
    <row r="157" ht="15.75" customHeight="1">
      <c r="A157" s="40"/>
      <c r="B157" s="40"/>
      <c r="C157" s="41"/>
      <c r="D157" s="41"/>
      <c r="E157" s="41"/>
      <c r="F157" s="1"/>
      <c r="G157" s="1"/>
      <c r="H157" s="1"/>
    </row>
    <row r="158" ht="15.75" customHeight="1">
      <c r="A158" s="40"/>
      <c r="B158" s="40"/>
      <c r="C158" s="41"/>
      <c r="D158" s="41"/>
      <c r="E158" s="1"/>
      <c r="F158" s="1"/>
      <c r="G158" s="1"/>
      <c r="H158" s="1"/>
    </row>
    <row r="159" ht="15.75" customHeight="1">
      <c r="A159" s="40"/>
      <c r="B159" s="40"/>
      <c r="C159" s="41"/>
      <c r="D159" s="41"/>
      <c r="E159" s="41"/>
      <c r="F159" s="1"/>
      <c r="G159" s="1"/>
      <c r="H159" s="1"/>
    </row>
    <row r="160" ht="15.75" customHeight="1">
      <c r="A160" s="40"/>
      <c r="B160" s="40"/>
      <c r="C160" s="41"/>
      <c r="D160" s="41"/>
      <c r="E160" s="41"/>
      <c r="F160" s="1"/>
      <c r="G160" s="1"/>
      <c r="H160" s="1"/>
    </row>
    <row r="161" ht="15.75" customHeight="1">
      <c r="A161" s="40"/>
      <c r="B161" s="40"/>
      <c r="C161" s="41"/>
      <c r="D161" s="41"/>
      <c r="E161" s="41"/>
      <c r="F161" s="1"/>
      <c r="G161" s="1"/>
      <c r="H161" s="1"/>
    </row>
    <row r="162" ht="15.75" customHeight="1">
      <c r="A162" s="40"/>
      <c r="B162" s="40"/>
      <c r="C162" s="41"/>
      <c r="D162" s="41"/>
      <c r="E162" s="41"/>
      <c r="F162" s="1"/>
      <c r="G162" s="1"/>
      <c r="H162" s="1"/>
    </row>
    <row r="163" ht="15.75" customHeight="1">
      <c r="A163" s="40"/>
      <c r="B163" s="40"/>
      <c r="C163" s="41"/>
      <c r="D163" s="41"/>
      <c r="E163" s="41"/>
      <c r="F163" s="1"/>
      <c r="G163" s="1"/>
      <c r="H163" s="1"/>
    </row>
    <row r="164" ht="15.75" customHeight="1">
      <c r="A164" s="40"/>
      <c r="B164" s="40"/>
      <c r="C164" s="41"/>
      <c r="D164" s="41"/>
      <c r="E164" s="41"/>
      <c r="F164" s="1"/>
      <c r="G164" s="1"/>
      <c r="H164" s="1"/>
    </row>
    <row r="165" ht="15.75" customHeight="1">
      <c r="A165" s="40"/>
      <c r="B165" s="40"/>
      <c r="C165" s="41"/>
      <c r="D165" s="41"/>
      <c r="E165" s="41"/>
      <c r="F165" s="1"/>
      <c r="G165" s="1"/>
      <c r="H165" s="1"/>
    </row>
    <row r="166" ht="15.75" customHeight="1">
      <c r="A166" s="40"/>
      <c r="B166" s="40"/>
      <c r="C166" s="41"/>
      <c r="D166" s="41"/>
      <c r="E166" s="41"/>
      <c r="F166" s="1"/>
      <c r="G166" s="1"/>
      <c r="H166" s="1"/>
    </row>
    <row r="167" ht="15.75" customHeight="1">
      <c r="A167" s="40"/>
      <c r="B167" s="40"/>
      <c r="C167" s="41"/>
      <c r="D167" s="41"/>
      <c r="E167" s="41"/>
      <c r="F167" s="1"/>
      <c r="G167" s="1"/>
      <c r="H167" s="1"/>
    </row>
    <row r="168" ht="15.75" customHeight="1">
      <c r="A168" s="40"/>
      <c r="B168" s="40"/>
      <c r="C168" s="41"/>
      <c r="D168" s="41"/>
      <c r="E168" s="41"/>
      <c r="F168" s="1"/>
      <c r="G168" s="1"/>
      <c r="H168" s="1"/>
    </row>
    <row r="169" ht="15.75" customHeight="1">
      <c r="A169" s="40"/>
      <c r="B169" s="40"/>
      <c r="C169" s="41"/>
      <c r="D169" s="41"/>
      <c r="E169" s="41"/>
      <c r="F169" s="1"/>
      <c r="G169" s="1"/>
      <c r="H169" s="1"/>
    </row>
    <row r="170" ht="15.75" customHeight="1">
      <c r="A170" s="40"/>
      <c r="B170" s="40"/>
      <c r="C170" s="41"/>
      <c r="D170" s="41"/>
      <c r="E170" s="41"/>
      <c r="F170" s="1"/>
      <c r="G170" s="1"/>
      <c r="H170" s="1"/>
    </row>
    <row r="171" ht="15.75" customHeight="1">
      <c r="A171" s="40"/>
      <c r="B171" s="40"/>
      <c r="C171" s="41"/>
      <c r="D171" s="41"/>
      <c r="E171" s="41"/>
      <c r="F171" s="1"/>
      <c r="G171" s="1"/>
      <c r="H171" s="1"/>
    </row>
    <row r="172" ht="15.75" customHeight="1">
      <c r="A172" s="40"/>
      <c r="B172" s="40"/>
      <c r="C172" s="41"/>
      <c r="D172" s="41"/>
      <c r="E172" s="41"/>
      <c r="F172" s="1"/>
      <c r="G172" s="1"/>
      <c r="H172" s="1"/>
    </row>
    <row r="173" ht="15.75" customHeight="1">
      <c r="A173" s="40"/>
      <c r="B173" s="40"/>
      <c r="C173" s="41"/>
      <c r="D173" s="41"/>
      <c r="E173" s="41"/>
      <c r="F173" s="1"/>
      <c r="G173" s="1"/>
      <c r="H173" s="1"/>
    </row>
    <row r="174" ht="15.75" customHeight="1">
      <c r="A174" s="40"/>
      <c r="B174" s="40"/>
      <c r="C174" s="41"/>
      <c r="D174" s="41"/>
      <c r="E174" s="41"/>
      <c r="F174" s="1"/>
      <c r="G174" s="1"/>
      <c r="H174" s="1"/>
    </row>
    <row r="175" ht="15.75" customHeight="1">
      <c r="A175" s="40"/>
      <c r="B175" s="40"/>
      <c r="C175" s="41"/>
      <c r="D175" s="41"/>
      <c r="E175" s="41"/>
      <c r="F175" s="1"/>
      <c r="G175" s="1"/>
      <c r="H175" s="1"/>
    </row>
    <row r="176" ht="15.75" customHeight="1">
      <c r="A176" s="40"/>
      <c r="B176" s="40"/>
      <c r="C176" s="41"/>
      <c r="D176" s="41"/>
      <c r="E176" s="41"/>
      <c r="F176" s="1"/>
      <c r="G176" s="1"/>
      <c r="H176" s="1"/>
    </row>
    <row r="177" ht="15.75" customHeight="1">
      <c r="A177" s="40"/>
      <c r="B177" s="40"/>
      <c r="C177" s="41"/>
      <c r="D177" s="41"/>
      <c r="E177" s="41"/>
      <c r="F177" s="1"/>
      <c r="G177" s="1"/>
      <c r="H177" s="1"/>
    </row>
    <row r="178" ht="15.75" customHeight="1">
      <c r="A178" s="40"/>
      <c r="B178" s="40"/>
      <c r="C178" s="41"/>
      <c r="D178" s="41"/>
      <c r="E178" s="41"/>
      <c r="F178" s="1"/>
      <c r="G178" s="1"/>
      <c r="H178" s="1"/>
    </row>
    <row r="179" ht="15.75" customHeight="1">
      <c r="A179" s="40"/>
      <c r="B179" s="40"/>
      <c r="C179" s="41"/>
      <c r="D179" s="41"/>
      <c r="E179" s="41"/>
      <c r="F179" s="1"/>
      <c r="G179" s="1"/>
      <c r="H179" s="1"/>
    </row>
    <row r="180" ht="15.75" customHeight="1">
      <c r="A180" s="40"/>
      <c r="B180" s="40"/>
      <c r="C180" s="41"/>
      <c r="D180" s="41"/>
      <c r="E180" s="41"/>
      <c r="F180" s="1"/>
      <c r="G180" s="1"/>
      <c r="H180" s="1"/>
    </row>
    <row r="181" ht="15.75" customHeight="1">
      <c r="A181" s="40"/>
      <c r="B181" s="40"/>
      <c r="C181" s="41"/>
      <c r="D181" s="41"/>
      <c r="E181" s="41"/>
      <c r="F181" s="1"/>
      <c r="G181" s="1"/>
      <c r="H181" s="1"/>
    </row>
    <row r="182" ht="15.75" customHeight="1">
      <c r="A182" s="40"/>
      <c r="B182" s="40"/>
      <c r="C182" s="41"/>
      <c r="D182" s="41"/>
      <c r="E182" s="41"/>
      <c r="F182" s="1"/>
      <c r="G182" s="1"/>
      <c r="H182" s="1"/>
    </row>
    <row r="183" ht="15.75" customHeight="1">
      <c r="A183" s="40"/>
      <c r="B183" s="40"/>
      <c r="C183" s="41"/>
      <c r="D183" s="41"/>
      <c r="E183" s="41"/>
      <c r="F183" s="1"/>
      <c r="G183" s="1"/>
      <c r="H183" s="1"/>
    </row>
    <row r="184" ht="15.75" customHeight="1">
      <c r="A184" s="40"/>
      <c r="B184" s="40"/>
      <c r="C184" s="41"/>
      <c r="D184" s="41"/>
      <c r="E184" s="41"/>
      <c r="F184" s="1"/>
      <c r="G184" s="1"/>
      <c r="H184" s="1"/>
    </row>
    <row r="185" ht="15.75" customHeight="1">
      <c r="A185" s="40"/>
      <c r="B185" s="40"/>
      <c r="C185" s="41"/>
      <c r="D185" s="41"/>
      <c r="E185" s="41"/>
      <c r="F185" s="1"/>
      <c r="G185" s="1"/>
      <c r="H185" s="1"/>
    </row>
    <row r="186" ht="15.75" customHeight="1">
      <c r="A186" s="40"/>
      <c r="B186" s="40"/>
      <c r="C186" s="41"/>
      <c r="D186" s="41"/>
      <c r="E186" s="41"/>
      <c r="F186" s="1"/>
      <c r="G186" s="1"/>
      <c r="H186" s="1"/>
    </row>
    <row r="187" ht="15.75" customHeight="1">
      <c r="A187" s="40"/>
      <c r="B187" s="40"/>
      <c r="C187" s="41"/>
      <c r="D187" s="41"/>
      <c r="E187" s="41"/>
      <c r="F187" s="1"/>
      <c r="G187" s="1"/>
      <c r="H187" s="1"/>
    </row>
    <row r="188" ht="15.75" customHeight="1">
      <c r="A188" s="40"/>
      <c r="B188" s="40"/>
      <c r="C188" s="41"/>
      <c r="D188" s="41"/>
      <c r="E188" s="41"/>
      <c r="F188" s="1"/>
      <c r="G188" s="1"/>
      <c r="H188" s="1"/>
    </row>
    <row r="189" ht="15.75" customHeight="1">
      <c r="A189" s="40"/>
      <c r="B189" s="40"/>
      <c r="C189" s="41"/>
      <c r="D189" s="41"/>
      <c r="E189" s="41"/>
      <c r="F189" s="1"/>
      <c r="G189" s="1"/>
      <c r="H189" s="1"/>
    </row>
    <row r="190" ht="15.75" customHeight="1">
      <c r="A190" s="40"/>
      <c r="B190" s="40"/>
      <c r="C190" s="41"/>
      <c r="D190" s="41"/>
      <c r="E190" s="41"/>
      <c r="F190" s="1"/>
      <c r="G190" s="1"/>
      <c r="H190" s="1"/>
    </row>
    <row r="191" ht="15.75" customHeight="1">
      <c r="A191" s="40"/>
      <c r="B191" s="40"/>
      <c r="C191" s="41"/>
      <c r="D191" s="41"/>
      <c r="E191" s="41"/>
      <c r="F191" s="1"/>
      <c r="G191" s="1"/>
      <c r="H191" s="1"/>
    </row>
    <row r="192" ht="15.75" customHeight="1">
      <c r="A192" s="40"/>
      <c r="B192" s="40"/>
      <c r="C192" s="41"/>
      <c r="D192" s="41"/>
      <c r="E192" s="41"/>
      <c r="F192" s="1"/>
      <c r="G192" s="1"/>
      <c r="H192" s="1"/>
    </row>
    <row r="193" ht="15.75" customHeight="1">
      <c r="A193" s="40"/>
      <c r="B193" s="40"/>
      <c r="C193" s="41"/>
      <c r="D193" s="41"/>
      <c r="E193" s="41"/>
      <c r="F193" s="1"/>
      <c r="G193" s="1"/>
      <c r="H193" s="1"/>
    </row>
    <row r="194" ht="15.75" customHeight="1">
      <c r="A194" s="40"/>
      <c r="B194" s="40"/>
      <c r="C194" s="41"/>
      <c r="D194" s="41"/>
      <c r="E194" s="41"/>
      <c r="F194" s="1"/>
      <c r="G194" s="1"/>
      <c r="H194" s="1"/>
    </row>
    <row r="195" ht="15.75" customHeight="1">
      <c r="A195" s="40"/>
      <c r="B195" s="40"/>
      <c r="C195" s="41"/>
      <c r="D195" s="41"/>
      <c r="E195" s="41"/>
      <c r="F195" s="1"/>
      <c r="G195" s="1"/>
      <c r="H195" s="1"/>
    </row>
    <row r="196" ht="15.75" customHeight="1">
      <c r="A196" s="40"/>
      <c r="B196" s="40"/>
      <c r="C196" s="41"/>
      <c r="D196" s="41"/>
      <c r="E196" s="41"/>
      <c r="F196" s="1"/>
      <c r="G196" s="1"/>
      <c r="H196" s="1"/>
    </row>
    <row r="197" ht="15.75" customHeight="1">
      <c r="A197" s="40"/>
      <c r="B197" s="40"/>
      <c r="C197" s="41"/>
      <c r="D197" s="41"/>
      <c r="E197" s="41"/>
      <c r="F197" s="1"/>
      <c r="G197" s="1"/>
      <c r="H197" s="1"/>
    </row>
    <row r="198" ht="15.75" customHeight="1">
      <c r="A198" s="40"/>
      <c r="B198" s="40"/>
      <c r="C198" s="41"/>
      <c r="D198" s="41"/>
      <c r="E198" s="41"/>
      <c r="F198" s="1"/>
      <c r="G198" s="1"/>
      <c r="H198" s="1"/>
    </row>
    <row r="199" ht="15.75" customHeight="1">
      <c r="A199" s="40"/>
      <c r="B199" s="40"/>
      <c r="C199" s="41"/>
      <c r="D199" s="41"/>
      <c r="E199" s="41"/>
      <c r="F199" s="1"/>
      <c r="G199" s="1"/>
      <c r="H199" s="1"/>
    </row>
    <row r="200" ht="15.75" customHeight="1">
      <c r="A200" s="40"/>
      <c r="B200" s="40"/>
      <c r="C200" s="41"/>
      <c r="D200" s="41"/>
      <c r="E200" s="41"/>
      <c r="F200" s="1"/>
      <c r="G200" s="1"/>
      <c r="H200" s="1"/>
    </row>
    <row r="201" ht="15.75" customHeight="1">
      <c r="A201" s="40"/>
      <c r="B201" s="40"/>
      <c r="C201" s="41"/>
      <c r="D201" s="41"/>
      <c r="E201" s="41"/>
      <c r="F201" s="1"/>
      <c r="G201" s="1"/>
      <c r="H201" s="1"/>
    </row>
    <row r="202" ht="15.75" customHeight="1">
      <c r="A202" s="40"/>
      <c r="B202" s="40"/>
      <c r="C202" s="41"/>
      <c r="D202" s="41"/>
      <c r="E202" s="41"/>
      <c r="F202" s="1"/>
      <c r="G202" s="1"/>
      <c r="H202" s="1"/>
    </row>
    <row r="203" ht="15.75" customHeight="1">
      <c r="A203" s="40"/>
      <c r="B203" s="40"/>
      <c r="C203" s="41"/>
      <c r="D203" s="41"/>
      <c r="E203" s="41"/>
      <c r="F203" s="1"/>
      <c r="G203" s="1"/>
      <c r="H203" s="1"/>
    </row>
    <row r="204" ht="15.75" customHeight="1">
      <c r="A204" s="40"/>
      <c r="B204" s="40"/>
      <c r="C204" s="41"/>
      <c r="D204" s="41"/>
      <c r="E204" s="41"/>
      <c r="F204" s="1"/>
      <c r="G204" s="1"/>
      <c r="H204" s="1"/>
    </row>
    <row r="205" ht="15.75" customHeight="1">
      <c r="A205" s="40"/>
      <c r="B205" s="40"/>
      <c r="C205" s="41"/>
      <c r="D205" s="41"/>
      <c r="E205" s="41"/>
      <c r="F205" s="1"/>
      <c r="G205" s="1"/>
      <c r="H205" s="1"/>
    </row>
    <row r="206" ht="15.75" customHeight="1">
      <c r="A206" s="40"/>
      <c r="B206" s="40"/>
      <c r="C206" s="41"/>
      <c r="D206" s="41"/>
      <c r="E206" s="41"/>
      <c r="F206" s="1"/>
      <c r="G206" s="1"/>
      <c r="H206" s="1"/>
    </row>
    <row r="207" ht="15.75" customHeight="1">
      <c r="A207" s="40"/>
      <c r="B207" s="40"/>
      <c r="C207" s="41"/>
      <c r="D207" s="41"/>
      <c r="E207" s="41"/>
      <c r="F207" s="1"/>
      <c r="G207" s="1"/>
      <c r="H207" s="1"/>
    </row>
    <row r="208" ht="15.75" customHeight="1">
      <c r="A208" s="40"/>
      <c r="B208" s="40"/>
      <c r="C208" s="41"/>
      <c r="D208" s="41"/>
      <c r="E208" s="41"/>
      <c r="F208" s="1"/>
      <c r="G208" s="1"/>
      <c r="H208" s="1"/>
    </row>
    <row r="209" ht="15.75" customHeight="1">
      <c r="A209" s="40"/>
      <c r="B209" s="40"/>
      <c r="C209" s="41"/>
      <c r="D209" s="41"/>
      <c r="E209" s="41"/>
      <c r="F209" s="1"/>
      <c r="G209" s="1"/>
      <c r="H209" s="1"/>
    </row>
    <row r="210" ht="15.75" customHeight="1">
      <c r="A210" s="40"/>
      <c r="B210" s="40"/>
      <c r="C210" s="41"/>
      <c r="D210" s="41"/>
      <c r="E210" s="41"/>
      <c r="F210" s="1"/>
      <c r="G210" s="1"/>
      <c r="H210" s="1"/>
    </row>
    <row r="211" ht="15.75" customHeight="1">
      <c r="A211" s="40"/>
      <c r="B211" s="40"/>
      <c r="C211" s="41"/>
      <c r="D211" s="41"/>
      <c r="E211" s="41"/>
      <c r="F211" s="1"/>
      <c r="G211" s="1"/>
      <c r="H211" s="1"/>
    </row>
    <row r="212" ht="15.75" customHeight="1">
      <c r="A212" s="40"/>
      <c r="B212" s="40"/>
      <c r="C212" s="41"/>
      <c r="D212" s="41"/>
      <c r="E212" s="41"/>
      <c r="F212" s="1"/>
      <c r="G212" s="1"/>
      <c r="H212" s="1"/>
    </row>
    <row r="213" ht="15.75" customHeight="1">
      <c r="A213" s="40"/>
      <c r="B213" s="40"/>
      <c r="C213" s="41"/>
      <c r="D213" s="41"/>
      <c r="E213" s="41"/>
      <c r="F213" s="1"/>
      <c r="G213" s="1"/>
      <c r="H213" s="1"/>
    </row>
    <row r="214" ht="15.75" customHeight="1">
      <c r="A214" s="40"/>
      <c r="B214" s="40"/>
      <c r="C214" s="41"/>
      <c r="D214" s="41"/>
      <c r="E214" s="41"/>
      <c r="F214" s="1"/>
      <c r="G214" s="1"/>
      <c r="H214" s="1"/>
    </row>
    <row r="215" ht="15.75" customHeight="1">
      <c r="A215" s="40"/>
      <c r="B215" s="40"/>
      <c r="C215" s="41"/>
      <c r="D215" s="41"/>
      <c r="E215" s="41"/>
      <c r="F215" s="1"/>
      <c r="G215" s="1"/>
      <c r="H215" s="1"/>
    </row>
    <row r="216" ht="15.75" customHeight="1">
      <c r="A216" s="40"/>
      <c r="B216" s="40"/>
      <c r="C216" s="41"/>
      <c r="D216" s="41"/>
      <c r="E216" s="41"/>
      <c r="F216" s="1"/>
      <c r="G216" s="1"/>
      <c r="H216" s="1"/>
    </row>
    <row r="217" ht="15.75" customHeight="1">
      <c r="A217" s="40"/>
      <c r="B217" s="40"/>
      <c r="C217" s="41"/>
      <c r="D217" s="41"/>
      <c r="E217" s="41"/>
      <c r="F217" s="1"/>
      <c r="G217" s="1"/>
      <c r="H217" s="1"/>
    </row>
    <row r="218" ht="15.75" customHeight="1">
      <c r="A218" s="40"/>
      <c r="B218" s="40"/>
      <c r="C218" s="41"/>
      <c r="D218" s="41"/>
      <c r="E218" s="41"/>
      <c r="F218" s="1"/>
      <c r="G218" s="1"/>
      <c r="H218" s="1"/>
    </row>
    <row r="219" ht="15.75" customHeight="1">
      <c r="A219" s="40"/>
      <c r="B219" s="40"/>
      <c r="C219" s="41"/>
      <c r="D219" s="41"/>
      <c r="E219" s="41"/>
      <c r="F219" s="1"/>
      <c r="G219" s="1"/>
      <c r="H219" s="1"/>
    </row>
    <row r="220" ht="15.75" customHeight="1">
      <c r="A220" s="40"/>
      <c r="B220" s="40"/>
      <c r="C220" s="41"/>
      <c r="D220" s="41"/>
      <c r="E220" s="41"/>
      <c r="F220" s="1"/>
      <c r="G220" s="1"/>
      <c r="H220" s="1"/>
    </row>
    <row r="221" ht="15.75" customHeight="1">
      <c r="A221" s="40"/>
      <c r="B221" s="40"/>
      <c r="C221" s="41"/>
      <c r="D221" s="41"/>
      <c r="E221" s="41"/>
      <c r="F221" s="1"/>
      <c r="G221" s="1"/>
      <c r="H221" s="1"/>
    </row>
    <row r="222" ht="15.75" customHeight="1">
      <c r="A222" s="40"/>
      <c r="B222" s="40"/>
      <c r="C222" s="41"/>
      <c r="D222" s="41"/>
      <c r="E222" s="41"/>
      <c r="F222" s="1"/>
      <c r="G222" s="1"/>
      <c r="H222" s="1"/>
    </row>
    <row r="223" ht="15.75" customHeight="1">
      <c r="A223" s="40"/>
      <c r="B223" s="40"/>
      <c r="C223" s="41"/>
      <c r="D223" s="41"/>
      <c r="E223" s="41"/>
      <c r="F223" s="1"/>
      <c r="G223" s="1"/>
      <c r="H223" s="1"/>
    </row>
    <row r="224" ht="15.75" customHeight="1">
      <c r="A224" s="40"/>
      <c r="B224" s="40"/>
      <c r="C224" s="41"/>
      <c r="D224" s="41"/>
      <c r="E224" s="41"/>
      <c r="F224" s="1"/>
      <c r="G224" s="1"/>
      <c r="H224" s="1"/>
    </row>
    <row r="225" ht="15.75" customHeight="1">
      <c r="A225" s="40"/>
      <c r="B225" s="40"/>
      <c r="C225" s="41"/>
      <c r="D225" s="41"/>
      <c r="E225" s="41"/>
      <c r="F225" s="1"/>
      <c r="G225" s="1"/>
      <c r="H225" s="1"/>
    </row>
    <row r="226" ht="15.75" customHeight="1">
      <c r="A226" s="40"/>
      <c r="B226" s="40"/>
      <c r="C226" s="41"/>
      <c r="D226" s="41"/>
      <c r="E226" s="41"/>
      <c r="F226" s="1"/>
      <c r="G226" s="1"/>
      <c r="H226" s="1"/>
    </row>
    <row r="227" ht="15.75" customHeight="1">
      <c r="A227" s="40"/>
      <c r="B227" s="40"/>
      <c r="C227" s="41"/>
      <c r="D227" s="41"/>
      <c r="E227" s="41"/>
      <c r="F227" s="1"/>
      <c r="G227" s="1"/>
      <c r="H227" s="1"/>
    </row>
    <row r="228" ht="15.75" customHeight="1">
      <c r="A228" s="40"/>
      <c r="B228" s="40"/>
      <c r="C228" s="41"/>
      <c r="D228" s="41"/>
      <c r="E228" s="41"/>
      <c r="F228" s="1"/>
      <c r="G228" s="1"/>
      <c r="H228" s="1"/>
    </row>
    <row r="229" ht="15.75" customHeight="1">
      <c r="A229" s="40"/>
      <c r="B229" s="40"/>
      <c r="C229" s="41"/>
      <c r="D229" s="41"/>
      <c r="E229" s="41"/>
      <c r="F229" s="1"/>
      <c r="G229" s="1"/>
      <c r="H229" s="1"/>
    </row>
    <row r="230" ht="15.75" customHeight="1">
      <c r="A230" s="40"/>
      <c r="B230" s="40"/>
      <c r="C230" s="41"/>
      <c r="D230" s="41"/>
      <c r="E230" s="41"/>
      <c r="F230" s="1"/>
      <c r="G230" s="1"/>
      <c r="H230" s="1"/>
    </row>
    <row r="231" ht="15.75" customHeight="1">
      <c r="A231" s="40"/>
      <c r="B231" s="40"/>
      <c r="C231" s="41"/>
      <c r="D231" s="41"/>
      <c r="E231" s="41"/>
      <c r="F231" s="1"/>
      <c r="G231" s="1"/>
      <c r="H231" s="1"/>
    </row>
    <row r="232" ht="15.75" customHeight="1">
      <c r="A232" s="40"/>
      <c r="B232" s="40"/>
      <c r="C232" s="41"/>
      <c r="D232" s="41"/>
      <c r="E232" s="41"/>
      <c r="F232" s="1"/>
      <c r="G232" s="1"/>
      <c r="H232" s="1"/>
    </row>
    <row r="233" ht="15.75" customHeight="1">
      <c r="A233" s="40"/>
      <c r="B233" s="40"/>
      <c r="C233" s="41"/>
      <c r="D233" s="41"/>
      <c r="E233" s="41"/>
      <c r="F233" s="1"/>
      <c r="G233" s="1"/>
      <c r="H233" s="1"/>
    </row>
    <row r="234" ht="15.75" customHeight="1">
      <c r="A234" s="40"/>
      <c r="B234" s="40"/>
      <c r="C234" s="41"/>
      <c r="D234" s="41"/>
      <c r="E234" s="41"/>
      <c r="F234" s="1"/>
      <c r="G234" s="1"/>
      <c r="H234" s="1"/>
    </row>
    <row r="235" ht="15.75" customHeight="1">
      <c r="A235" s="40"/>
      <c r="B235" s="40"/>
      <c r="C235" s="41"/>
      <c r="D235" s="41"/>
      <c r="E235" s="41"/>
      <c r="F235" s="1"/>
      <c r="G235" s="1"/>
      <c r="H235" s="1"/>
    </row>
    <row r="236" ht="15.75" customHeight="1">
      <c r="A236" s="40"/>
      <c r="B236" s="40"/>
      <c r="C236" s="41"/>
      <c r="D236" s="41"/>
      <c r="E236" s="41"/>
      <c r="F236" s="1"/>
      <c r="G236" s="1"/>
      <c r="H236" s="1"/>
    </row>
    <row r="237" ht="15.75" customHeight="1">
      <c r="A237" s="40"/>
      <c r="B237" s="40"/>
      <c r="C237" s="41"/>
      <c r="D237" s="41"/>
      <c r="E237" s="41"/>
      <c r="F237" s="1"/>
      <c r="G237" s="1"/>
      <c r="H237" s="1"/>
    </row>
    <row r="238" ht="15.75" customHeight="1">
      <c r="A238" s="40"/>
      <c r="B238" s="40"/>
      <c r="C238" s="41"/>
      <c r="D238" s="41"/>
      <c r="E238" s="41"/>
      <c r="F238" s="1"/>
      <c r="G238" s="1"/>
      <c r="H238" s="1"/>
    </row>
    <row r="239" ht="15.75" customHeight="1">
      <c r="A239" s="40"/>
      <c r="B239" s="40"/>
      <c r="C239" s="41"/>
      <c r="D239" s="41"/>
      <c r="E239" s="41"/>
      <c r="F239" s="1"/>
      <c r="G239" s="1"/>
      <c r="H239" s="1"/>
    </row>
    <row r="240" ht="15.75" customHeight="1">
      <c r="A240" s="40"/>
      <c r="B240" s="40"/>
      <c r="C240" s="41"/>
      <c r="D240" s="41"/>
      <c r="E240" s="41"/>
      <c r="F240" s="1"/>
      <c r="G240" s="1"/>
      <c r="H240" s="1"/>
    </row>
    <row r="241" ht="15.75" customHeight="1">
      <c r="A241" s="40"/>
      <c r="B241" s="40"/>
      <c r="C241" s="41"/>
      <c r="D241" s="41"/>
      <c r="E241" s="41"/>
      <c r="F241" s="1"/>
      <c r="G241" s="1"/>
      <c r="H241" s="1"/>
    </row>
    <row r="242" ht="15.75" customHeight="1">
      <c r="A242" s="40"/>
      <c r="B242" s="40"/>
      <c r="C242" s="41"/>
      <c r="D242" s="41"/>
      <c r="E242" s="41"/>
      <c r="F242" s="1"/>
      <c r="G242" s="1"/>
      <c r="H242" s="1"/>
    </row>
    <row r="243" ht="15.75" customHeight="1">
      <c r="A243" s="40"/>
      <c r="B243" s="40"/>
      <c r="C243" s="41"/>
      <c r="D243" s="41"/>
      <c r="E243" s="41"/>
      <c r="F243" s="1"/>
      <c r="G243" s="1"/>
      <c r="H243" s="1"/>
    </row>
    <row r="244" ht="15.75" customHeight="1">
      <c r="A244" s="40"/>
      <c r="B244" s="40"/>
      <c r="C244" s="41"/>
      <c r="D244" s="41"/>
      <c r="E244" s="41"/>
      <c r="F244" s="1"/>
      <c r="G244" s="1"/>
      <c r="H244" s="1"/>
    </row>
    <row r="245" ht="15.75" customHeight="1">
      <c r="A245" s="40"/>
      <c r="B245" s="40"/>
      <c r="C245" s="41"/>
      <c r="D245" s="41"/>
      <c r="E245" s="41"/>
      <c r="F245" s="1"/>
      <c r="G245" s="1"/>
      <c r="H245" s="1"/>
    </row>
    <row r="246" ht="15.75" customHeight="1">
      <c r="A246" s="40"/>
      <c r="B246" s="40"/>
      <c r="C246" s="41"/>
      <c r="D246" s="41"/>
      <c r="E246" s="41"/>
      <c r="F246" s="1"/>
      <c r="G246" s="1"/>
      <c r="H246" s="1"/>
    </row>
    <row r="247" ht="15.75" customHeight="1">
      <c r="A247" s="40"/>
      <c r="B247" s="40"/>
      <c r="C247" s="41"/>
      <c r="D247" s="41"/>
      <c r="E247" s="41"/>
      <c r="F247" s="1"/>
      <c r="G247" s="1"/>
      <c r="H247" s="1"/>
    </row>
    <row r="248" ht="15.75" customHeight="1">
      <c r="A248" s="40"/>
      <c r="B248" s="40"/>
      <c r="C248" s="41"/>
      <c r="D248" s="41"/>
      <c r="E248" s="41"/>
      <c r="F248" s="1"/>
      <c r="G248" s="1"/>
      <c r="H248" s="1"/>
    </row>
    <row r="249" ht="15.75" customHeight="1">
      <c r="A249" s="40"/>
      <c r="B249" s="40"/>
      <c r="C249" s="41"/>
      <c r="D249" s="41"/>
      <c r="E249" s="41"/>
      <c r="F249" s="1"/>
      <c r="G249" s="1"/>
      <c r="H249" s="1"/>
    </row>
    <row r="250" ht="15.75" customHeight="1">
      <c r="A250" s="40"/>
      <c r="B250" s="40"/>
      <c r="C250" s="41"/>
      <c r="D250" s="41"/>
      <c r="E250" s="41"/>
      <c r="F250" s="1"/>
      <c r="G250" s="1"/>
      <c r="H250" s="1"/>
    </row>
    <row r="251" ht="15.75" customHeight="1">
      <c r="A251" s="40"/>
      <c r="B251" s="40"/>
      <c r="C251" s="41"/>
      <c r="D251" s="41"/>
      <c r="E251" s="41"/>
      <c r="F251" s="1"/>
      <c r="G251" s="1"/>
      <c r="H251" s="1"/>
    </row>
    <row r="252" ht="15.75" customHeight="1">
      <c r="A252" s="40"/>
      <c r="B252" s="40"/>
      <c r="C252" s="41"/>
      <c r="D252" s="41"/>
      <c r="E252" s="41"/>
      <c r="F252" s="1"/>
      <c r="G252" s="1"/>
      <c r="H252" s="1"/>
    </row>
    <row r="253" ht="15.75" customHeight="1">
      <c r="A253" s="40"/>
      <c r="B253" s="40"/>
      <c r="C253" s="41"/>
      <c r="D253" s="41"/>
      <c r="E253" s="41"/>
      <c r="F253" s="1"/>
      <c r="G253" s="1"/>
      <c r="H253" s="1"/>
    </row>
    <row r="254" ht="15.75" customHeight="1">
      <c r="A254" s="40"/>
      <c r="B254" s="40"/>
      <c r="C254" s="41"/>
      <c r="D254" s="41"/>
      <c r="E254" s="41"/>
      <c r="F254" s="1"/>
      <c r="G254" s="1"/>
      <c r="H254" s="1"/>
    </row>
    <row r="255" ht="15.75" customHeight="1">
      <c r="A255" s="40"/>
      <c r="B255" s="40"/>
      <c r="C255" s="41"/>
      <c r="D255" s="41"/>
      <c r="E255" s="41"/>
      <c r="F255" s="1"/>
      <c r="G255" s="1"/>
      <c r="H255" s="1"/>
    </row>
    <row r="256" ht="15.75" customHeight="1">
      <c r="A256" s="40"/>
      <c r="B256" s="40"/>
      <c r="C256" s="41"/>
      <c r="D256" s="41"/>
      <c r="E256" s="41"/>
      <c r="F256" s="1"/>
      <c r="G256" s="1"/>
      <c r="H256" s="1"/>
    </row>
    <row r="257" ht="15.75" customHeight="1">
      <c r="A257" s="40"/>
      <c r="B257" s="40"/>
      <c r="C257" s="41"/>
      <c r="D257" s="41"/>
      <c r="E257" s="41"/>
      <c r="F257" s="1"/>
      <c r="G257" s="1"/>
      <c r="H257" s="1"/>
    </row>
    <row r="258" ht="15.75" customHeight="1">
      <c r="A258" s="40"/>
      <c r="B258" s="40"/>
      <c r="C258" s="41"/>
      <c r="D258" s="41"/>
      <c r="E258" s="41"/>
      <c r="F258" s="1"/>
      <c r="G258" s="1"/>
      <c r="H258" s="1"/>
    </row>
    <row r="259" ht="15.75" customHeight="1">
      <c r="A259" s="40"/>
      <c r="B259" s="40"/>
      <c r="C259" s="41"/>
      <c r="D259" s="41"/>
      <c r="E259" s="41"/>
      <c r="F259" s="1"/>
      <c r="G259" s="1"/>
      <c r="H259" s="1"/>
    </row>
    <row r="260" ht="15.75" customHeight="1">
      <c r="A260" s="40"/>
      <c r="B260" s="40"/>
      <c r="C260" s="41"/>
      <c r="D260" s="41"/>
      <c r="E260" s="41"/>
      <c r="F260" s="1"/>
      <c r="G260" s="1"/>
      <c r="H260" s="1"/>
    </row>
    <row r="261" ht="15.75" customHeight="1">
      <c r="A261" s="40"/>
      <c r="B261" s="40"/>
      <c r="C261" s="41"/>
      <c r="D261" s="41"/>
      <c r="E261" s="41"/>
      <c r="F261" s="1"/>
      <c r="G261" s="1"/>
      <c r="H261" s="1"/>
    </row>
    <row r="262" ht="15.75" customHeight="1">
      <c r="A262" s="40"/>
      <c r="B262" s="40"/>
      <c r="C262" s="41"/>
      <c r="D262" s="41"/>
      <c r="E262" s="41"/>
      <c r="F262" s="1"/>
      <c r="G262" s="1"/>
      <c r="H262" s="1"/>
    </row>
    <row r="263" ht="15.75" customHeight="1">
      <c r="A263" s="40"/>
      <c r="B263" s="40"/>
      <c r="C263" s="41"/>
      <c r="D263" s="41"/>
      <c r="E263" s="41"/>
      <c r="F263" s="1"/>
      <c r="G263" s="1"/>
      <c r="H263" s="1"/>
    </row>
    <row r="264" ht="15.75" customHeight="1">
      <c r="A264" s="40"/>
      <c r="B264" s="40"/>
      <c r="C264" s="41"/>
      <c r="D264" s="41"/>
      <c r="E264" s="41"/>
      <c r="F264" s="1"/>
      <c r="G264" s="1"/>
      <c r="H264" s="1"/>
    </row>
    <row r="265" ht="15.75" customHeight="1">
      <c r="A265" s="40"/>
      <c r="B265" s="40"/>
      <c r="C265" s="41"/>
      <c r="D265" s="41"/>
      <c r="E265" s="41"/>
      <c r="F265" s="1"/>
      <c r="G265" s="1"/>
      <c r="H265" s="1"/>
    </row>
    <row r="266" ht="15.75" customHeight="1">
      <c r="A266" s="40"/>
      <c r="B266" s="40"/>
      <c r="C266" s="41"/>
      <c r="D266" s="41"/>
      <c r="E266" s="41"/>
      <c r="F266" s="1"/>
      <c r="G266" s="1"/>
      <c r="H266" s="1"/>
    </row>
    <row r="267" ht="15.75" customHeight="1">
      <c r="A267" s="40"/>
      <c r="B267" s="40"/>
      <c r="C267" s="41"/>
      <c r="D267" s="41"/>
      <c r="E267" s="41"/>
      <c r="F267" s="1"/>
      <c r="G267" s="1"/>
      <c r="H267" s="1"/>
    </row>
    <row r="268" ht="15.75" customHeight="1">
      <c r="A268" s="40"/>
      <c r="B268" s="40"/>
      <c r="C268" s="41"/>
      <c r="D268" s="41"/>
      <c r="E268" s="41"/>
      <c r="F268" s="1"/>
      <c r="G268" s="1"/>
      <c r="H268" s="1"/>
    </row>
    <row r="269" ht="15.75" customHeight="1">
      <c r="A269" s="40"/>
      <c r="B269" s="40"/>
      <c r="C269" s="41"/>
      <c r="D269" s="41"/>
      <c r="E269" s="41"/>
      <c r="F269" s="1"/>
      <c r="G269" s="1"/>
      <c r="H269" s="1"/>
    </row>
    <row r="270" ht="15.75" customHeight="1">
      <c r="A270" s="40"/>
      <c r="B270" s="40"/>
      <c r="C270" s="41"/>
      <c r="D270" s="41"/>
      <c r="E270" s="41"/>
      <c r="F270" s="1"/>
      <c r="G270" s="1"/>
      <c r="H270" s="1"/>
    </row>
    <row r="271" ht="15.75" customHeight="1">
      <c r="A271" s="40"/>
      <c r="B271" s="40"/>
      <c r="C271" s="41"/>
      <c r="D271" s="41"/>
      <c r="E271" s="41"/>
      <c r="F271" s="1"/>
      <c r="G271" s="1"/>
      <c r="H271" s="1"/>
    </row>
    <row r="272" ht="15.75" customHeight="1">
      <c r="A272" s="40"/>
      <c r="B272" s="40"/>
      <c r="C272" s="41"/>
      <c r="D272" s="41"/>
      <c r="E272" s="41"/>
      <c r="F272" s="1"/>
      <c r="G272" s="1"/>
      <c r="H272" s="1"/>
    </row>
    <row r="273" ht="15.75" customHeight="1">
      <c r="A273" s="40"/>
      <c r="B273" s="40"/>
      <c r="C273" s="41"/>
      <c r="D273" s="41"/>
      <c r="E273" s="41"/>
      <c r="F273" s="1"/>
      <c r="G273" s="1"/>
      <c r="H273" s="1"/>
    </row>
    <row r="274" ht="15.75" customHeight="1">
      <c r="A274" s="40"/>
      <c r="B274" s="40"/>
      <c r="C274" s="41"/>
      <c r="D274" s="41"/>
      <c r="E274" s="41"/>
      <c r="F274" s="1"/>
      <c r="G274" s="1"/>
      <c r="H274" s="1"/>
    </row>
    <row r="275" ht="15.75" customHeight="1">
      <c r="A275" s="40"/>
      <c r="B275" s="40"/>
      <c r="C275" s="41"/>
      <c r="D275" s="41"/>
      <c r="E275" s="41"/>
      <c r="F275" s="1"/>
      <c r="G275" s="1"/>
      <c r="H275" s="1"/>
    </row>
    <row r="276" ht="15.75" customHeight="1">
      <c r="A276" s="40"/>
      <c r="B276" s="40"/>
      <c r="C276" s="41"/>
      <c r="D276" s="41"/>
      <c r="E276" s="41"/>
      <c r="F276" s="1"/>
      <c r="G276" s="1"/>
      <c r="H276" s="1"/>
    </row>
    <row r="277" ht="15.75" customHeight="1">
      <c r="A277" s="40"/>
      <c r="B277" s="40"/>
      <c r="C277" s="41"/>
      <c r="D277" s="41"/>
      <c r="E277" s="41"/>
      <c r="F277" s="1"/>
      <c r="G277" s="1"/>
      <c r="H277" s="1"/>
    </row>
    <row r="278" ht="15.75" customHeight="1">
      <c r="A278" s="40"/>
      <c r="B278" s="40"/>
      <c r="C278" s="41"/>
      <c r="D278" s="41"/>
      <c r="E278" s="41"/>
      <c r="F278" s="1"/>
      <c r="G278" s="1"/>
      <c r="H278" s="1"/>
    </row>
    <row r="279" ht="15.75" customHeight="1">
      <c r="A279" s="40"/>
      <c r="B279" s="40"/>
      <c r="C279" s="41"/>
      <c r="D279" s="41"/>
      <c r="E279" s="41"/>
      <c r="F279" s="1"/>
      <c r="G279" s="1"/>
      <c r="H279" s="1"/>
    </row>
    <row r="280" ht="15.75" customHeight="1">
      <c r="A280" s="40"/>
      <c r="B280" s="40"/>
      <c r="C280" s="41"/>
      <c r="D280" s="41"/>
      <c r="E280" s="41"/>
      <c r="F280" s="1"/>
      <c r="G280" s="1"/>
      <c r="H280" s="1"/>
    </row>
    <row r="281" ht="15.75" customHeight="1">
      <c r="A281" s="40"/>
      <c r="B281" s="40"/>
      <c r="C281" s="41"/>
      <c r="D281" s="41"/>
      <c r="E281" s="41"/>
      <c r="F281" s="1"/>
      <c r="G281" s="1"/>
      <c r="H281" s="1"/>
    </row>
    <row r="282" ht="15.75" customHeight="1">
      <c r="A282" s="40"/>
      <c r="B282" s="40"/>
      <c r="C282" s="41"/>
      <c r="D282" s="41"/>
      <c r="E282" s="41"/>
      <c r="F282" s="1"/>
      <c r="G282" s="1"/>
      <c r="H282" s="1"/>
    </row>
    <row r="283" ht="15.75" customHeight="1">
      <c r="A283" s="40"/>
      <c r="B283" s="40"/>
      <c r="C283" s="41"/>
      <c r="D283" s="41"/>
      <c r="E283" s="41"/>
      <c r="F283" s="1"/>
      <c r="G283" s="1"/>
      <c r="H283" s="1"/>
    </row>
    <row r="284" ht="15.75" customHeight="1">
      <c r="A284" s="40"/>
      <c r="B284" s="40"/>
      <c r="C284" s="41"/>
      <c r="D284" s="41"/>
      <c r="E284" s="41"/>
      <c r="F284" s="1"/>
      <c r="G284" s="1"/>
      <c r="H284" s="1"/>
    </row>
    <row r="285" ht="15.75" customHeight="1">
      <c r="A285" s="40"/>
      <c r="B285" s="40"/>
      <c r="C285" s="41"/>
      <c r="D285" s="41"/>
      <c r="E285" s="41"/>
      <c r="F285" s="1"/>
      <c r="G285" s="1"/>
      <c r="H285" s="1"/>
    </row>
    <row r="286" ht="15.75" customHeight="1">
      <c r="A286" s="40"/>
      <c r="B286" s="40"/>
      <c r="C286" s="41"/>
      <c r="D286" s="41"/>
      <c r="E286" s="41"/>
      <c r="F286" s="1"/>
      <c r="G286" s="1"/>
      <c r="H286" s="1"/>
    </row>
    <row r="287" ht="15.75" customHeight="1">
      <c r="A287" s="40"/>
      <c r="B287" s="40"/>
      <c r="C287" s="41"/>
      <c r="D287" s="41"/>
      <c r="E287" s="41"/>
      <c r="F287" s="1"/>
      <c r="G287" s="1"/>
      <c r="H287" s="1"/>
    </row>
    <row r="288" ht="15.75" customHeight="1">
      <c r="A288" s="40"/>
      <c r="B288" s="40"/>
      <c r="C288" s="41"/>
      <c r="D288" s="41"/>
      <c r="E288" s="41"/>
      <c r="F288" s="1"/>
      <c r="G288" s="1"/>
      <c r="H288" s="1"/>
    </row>
    <row r="289" ht="15.75" customHeight="1">
      <c r="A289" s="40"/>
      <c r="B289" s="40"/>
      <c r="C289" s="41"/>
      <c r="D289" s="41"/>
      <c r="E289" s="41"/>
      <c r="F289" s="1"/>
      <c r="G289" s="1"/>
      <c r="H289" s="1"/>
    </row>
    <row r="290" ht="15.75" customHeight="1">
      <c r="A290" s="40"/>
      <c r="B290" s="40"/>
      <c r="C290" s="41"/>
      <c r="D290" s="41"/>
      <c r="E290" s="41"/>
      <c r="F290" s="1"/>
      <c r="G290" s="1"/>
      <c r="H290" s="1"/>
    </row>
    <row r="291" ht="15.75" customHeight="1">
      <c r="A291" s="40"/>
      <c r="B291" s="40"/>
      <c r="C291" s="41"/>
      <c r="D291" s="41"/>
      <c r="E291" s="41"/>
      <c r="F291" s="1"/>
      <c r="G291" s="1"/>
      <c r="H291" s="1"/>
    </row>
    <row r="292" ht="15.75" customHeight="1">
      <c r="A292" s="40"/>
      <c r="B292" s="40"/>
      <c r="C292" s="41"/>
      <c r="D292" s="41"/>
      <c r="E292" s="41"/>
      <c r="F292" s="1"/>
      <c r="G292" s="1"/>
      <c r="H292" s="1"/>
    </row>
    <row r="293" ht="15.75" customHeight="1">
      <c r="A293" s="40"/>
      <c r="B293" s="40"/>
      <c r="C293" s="41"/>
      <c r="D293" s="41"/>
      <c r="E293" s="41"/>
      <c r="F293" s="1"/>
      <c r="G293" s="1"/>
      <c r="H293" s="1"/>
    </row>
    <row r="294" ht="15.75" customHeight="1">
      <c r="A294" s="40"/>
      <c r="B294" s="40"/>
      <c r="C294" s="41"/>
      <c r="D294" s="41"/>
      <c r="E294" s="41"/>
      <c r="F294" s="1"/>
      <c r="G294" s="1"/>
      <c r="H294" s="1"/>
    </row>
    <row r="295" ht="15.75" customHeight="1">
      <c r="A295" s="40"/>
      <c r="B295" s="40"/>
      <c r="C295" s="41"/>
      <c r="D295" s="41"/>
      <c r="E295" s="41"/>
      <c r="F295" s="1"/>
      <c r="G295" s="1"/>
      <c r="H295" s="1"/>
    </row>
    <row r="296" ht="15.75" customHeight="1">
      <c r="A296" s="40"/>
      <c r="B296" s="40"/>
      <c r="C296" s="41"/>
      <c r="D296" s="41"/>
      <c r="E296" s="41"/>
      <c r="F296" s="1"/>
      <c r="G296" s="1"/>
      <c r="H296" s="1"/>
    </row>
    <row r="297" ht="15.75" customHeight="1">
      <c r="A297" s="40"/>
      <c r="B297" s="40"/>
      <c r="C297" s="41"/>
      <c r="D297" s="41"/>
      <c r="E297" s="41"/>
      <c r="F297" s="1"/>
      <c r="G297" s="1"/>
      <c r="H297" s="1"/>
    </row>
    <row r="298" ht="15.75" customHeight="1">
      <c r="A298" s="40"/>
      <c r="B298" s="40"/>
      <c r="C298" s="41"/>
      <c r="D298" s="41"/>
      <c r="E298" s="41"/>
      <c r="F298" s="1"/>
      <c r="G298" s="1"/>
      <c r="H298" s="1"/>
    </row>
    <row r="299" ht="15.75" customHeight="1">
      <c r="A299" s="40"/>
      <c r="B299" s="40"/>
      <c r="C299" s="41"/>
      <c r="D299" s="41"/>
      <c r="E299" s="41"/>
      <c r="F299" s="1"/>
      <c r="G299" s="1"/>
      <c r="H299" s="1"/>
    </row>
    <row r="300" ht="15.75" customHeight="1">
      <c r="A300" s="40"/>
      <c r="B300" s="40"/>
      <c r="C300" s="41"/>
      <c r="D300" s="41"/>
      <c r="E300" s="41"/>
      <c r="F300" s="1"/>
      <c r="G300" s="1"/>
      <c r="H300" s="1"/>
    </row>
    <row r="301" ht="15.75" customHeight="1">
      <c r="A301" s="40"/>
      <c r="B301" s="40"/>
      <c r="C301" s="41"/>
      <c r="D301" s="41"/>
      <c r="E301" s="41"/>
      <c r="F301" s="1"/>
      <c r="G301" s="1"/>
      <c r="H301" s="1"/>
    </row>
    <row r="302" ht="15.75" customHeight="1">
      <c r="A302" s="40"/>
      <c r="B302" s="40"/>
      <c r="C302" s="41"/>
      <c r="D302" s="41"/>
      <c r="E302" s="41"/>
      <c r="F302" s="1"/>
      <c r="G302" s="1"/>
      <c r="H302" s="1"/>
    </row>
    <row r="303" ht="15.75" customHeight="1">
      <c r="A303" s="40"/>
      <c r="B303" s="40"/>
      <c r="C303" s="41"/>
      <c r="D303" s="41"/>
      <c r="E303" s="41"/>
      <c r="F303" s="1"/>
      <c r="G303" s="1"/>
      <c r="H303" s="1"/>
    </row>
    <row r="304" ht="15.75" customHeight="1">
      <c r="A304" s="40"/>
      <c r="B304" s="40"/>
      <c r="C304" s="41"/>
      <c r="D304" s="41"/>
      <c r="E304" s="41"/>
      <c r="F304" s="1"/>
      <c r="G304" s="1"/>
      <c r="H304" s="1"/>
    </row>
    <row r="305" ht="15.75" customHeight="1">
      <c r="A305" s="40"/>
      <c r="B305" s="40"/>
      <c r="C305" s="41"/>
      <c r="D305" s="41"/>
      <c r="E305" s="41"/>
      <c r="F305" s="1"/>
      <c r="G305" s="1"/>
      <c r="H305" s="1"/>
    </row>
    <row r="306" ht="15.75" customHeight="1">
      <c r="A306" s="40"/>
      <c r="B306" s="40"/>
      <c r="C306" s="41"/>
      <c r="D306" s="41"/>
      <c r="E306" s="41"/>
      <c r="F306" s="1"/>
      <c r="G306" s="1"/>
      <c r="H306" s="1"/>
    </row>
    <row r="307" ht="15.75" customHeight="1">
      <c r="A307" s="40"/>
      <c r="B307" s="40"/>
      <c r="C307" s="41"/>
      <c r="D307" s="41"/>
      <c r="E307" s="41"/>
      <c r="F307" s="1"/>
      <c r="G307" s="1"/>
      <c r="H307" s="1"/>
    </row>
    <row r="308" ht="15.75" customHeight="1">
      <c r="A308" s="40"/>
      <c r="B308" s="40"/>
      <c r="C308" s="41"/>
      <c r="D308" s="41"/>
      <c r="E308" s="41"/>
      <c r="F308" s="1"/>
      <c r="G308" s="1"/>
      <c r="H308" s="1"/>
    </row>
    <row r="309" ht="15.75" customHeight="1">
      <c r="A309" s="40"/>
      <c r="B309" s="40"/>
      <c r="C309" s="41"/>
      <c r="D309" s="41"/>
      <c r="E309" s="41"/>
      <c r="F309" s="1"/>
      <c r="G309" s="1"/>
      <c r="H309" s="1"/>
    </row>
    <row r="310" ht="15.75" customHeight="1">
      <c r="A310" s="40"/>
      <c r="B310" s="40"/>
      <c r="C310" s="41"/>
      <c r="D310" s="41"/>
      <c r="E310" s="41"/>
      <c r="F310" s="1"/>
      <c r="G310" s="1"/>
      <c r="H310" s="1"/>
    </row>
    <row r="311" ht="15.75" customHeight="1">
      <c r="A311" s="40"/>
      <c r="B311" s="40"/>
      <c r="C311" s="41"/>
      <c r="D311" s="41"/>
      <c r="E311" s="41"/>
      <c r="F311" s="1"/>
      <c r="G311" s="1"/>
      <c r="H311" s="1"/>
    </row>
    <row r="312" ht="15.75" customHeight="1">
      <c r="A312" s="40"/>
      <c r="B312" s="40"/>
      <c r="C312" s="41"/>
      <c r="D312" s="41"/>
      <c r="E312" s="41"/>
      <c r="F312" s="1"/>
      <c r="G312" s="1"/>
      <c r="H312" s="1"/>
    </row>
    <row r="313" ht="15.75" customHeight="1">
      <c r="A313" s="40"/>
      <c r="B313" s="40"/>
      <c r="C313" s="41"/>
      <c r="D313" s="41"/>
      <c r="E313" s="41"/>
      <c r="F313" s="1"/>
      <c r="G313" s="1"/>
      <c r="H313" s="1"/>
    </row>
    <row r="314" ht="15.75" customHeight="1">
      <c r="A314" s="40"/>
      <c r="B314" s="40"/>
      <c r="C314" s="41"/>
      <c r="D314" s="41"/>
      <c r="E314" s="41"/>
      <c r="F314" s="1"/>
      <c r="G314" s="1"/>
      <c r="H314" s="1"/>
    </row>
    <row r="315" ht="15.75" customHeight="1">
      <c r="A315" s="40"/>
      <c r="B315" s="40"/>
      <c r="C315" s="41"/>
      <c r="D315" s="41"/>
      <c r="E315" s="41"/>
      <c r="F315" s="1"/>
      <c r="G315" s="1"/>
      <c r="H315" s="1"/>
    </row>
    <row r="316" ht="15.75" customHeight="1">
      <c r="A316" s="40"/>
      <c r="B316" s="40"/>
      <c r="C316" s="41"/>
      <c r="D316" s="41"/>
      <c r="E316" s="41"/>
      <c r="F316" s="1"/>
      <c r="G316" s="1"/>
      <c r="H316" s="1"/>
    </row>
    <row r="317" ht="15.75" customHeight="1">
      <c r="A317" s="40"/>
      <c r="B317" s="40"/>
      <c r="C317" s="41"/>
      <c r="D317" s="41"/>
      <c r="E317" s="41"/>
      <c r="F317" s="1"/>
      <c r="G317" s="1"/>
      <c r="H317" s="1"/>
    </row>
    <row r="318" ht="15.75" customHeight="1">
      <c r="A318" s="40"/>
      <c r="B318" s="40"/>
      <c r="C318" s="41"/>
      <c r="D318" s="41"/>
      <c r="E318" s="41"/>
      <c r="F318" s="1"/>
      <c r="G318" s="1"/>
      <c r="H318" s="1"/>
    </row>
    <row r="319" ht="15.75" customHeight="1">
      <c r="A319" s="40"/>
      <c r="B319" s="40"/>
      <c r="C319" s="41"/>
      <c r="D319" s="41"/>
      <c r="E319" s="41"/>
      <c r="F319" s="1"/>
      <c r="G319" s="1"/>
      <c r="H319" s="1"/>
    </row>
    <row r="320" ht="15.75" customHeight="1">
      <c r="A320" s="40"/>
      <c r="B320" s="40"/>
      <c r="C320" s="41"/>
      <c r="D320" s="41"/>
      <c r="E320" s="41"/>
      <c r="F320" s="1"/>
      <c r="G320" s="1"/>
      <c r="H320" s="1"/>
    </row>
    <row r="321" ht="15.75" customHeight="1">
      <c r="A321" s="40"/>
      <c r="B321" s="40"/>
      <c r="C321" s="41"/>
      <c r="D321" s="41"/>
      <c r="E321" s="41"/>
      <c r="F321" s="1"/>
      <c r="G321" s="1"/>
      <c r="H321" s="1"/>
    </row>
    <row r="322" ht="15.75" customHeight="1">
      <c r="A322" s="40"/>
      <c r="B322" s="40"/>
      <c r="C322" s="41"/>
      <c r="D322" s="41"/>
      <c r="E322" s="41"/>
      <c r="F322" s="1"/>
      <c r="G322" s="1"/>
      <c r="H322" s="1"/>
    </row>
    <row r="323" ht="15.75" customHeight="1">
      <c r="A323" s="40"/>
      <c r="B323" s="40"/>
      <c r="C323" s="41"/>
      <c r="D323" s="41"/>
      <c r="E323" s="41"/>
      <c r="F323" s="1"/>
      <c r="G323" s="1"/>
      <c r="H323" s="1"/>
    </row>
    <row r="324" ht="15.75" customHeight="1">
      <c r="A324" s="40"/>
      <c r="B324" s="40"/>
      <c r="C324" s="41"/>
      <c r="D324" s="41"/>
      <c r="E324" s="41"/>
      <c r="F324" s="1"/>
      <c r="G324" s="1"/>
      <c r="H324" s="1"/>
    </row>
    <row r="325" ht="15.75" customHeight="1">
      <c r="A325" s="40"/>
      <c r="B325" s="40"/>
      <c r="C325" s="41"/>
      <c r="D325" s="41"/>
      <c r="E325" s="41"/>
      <c r="F325" s="1"/>
      <c r="G325" s="1"/>
      <c r="H325" s="1"/>
    </row>
    <row r="326" ht="15.75" customHeight="1">
      <c r="A326" s="40"/>
      <c r="B326" s="40"/>
      <c r="C326" s="41"/>
      <c r="D326" s="41"/>
      <c r="E326" s="41"/>
      <c r="F326" s="1"/>
      <c r="G326" s="1"/>
      <c r="H326" s="1"/>
    </row>
    <row r="327" ht="15.75" customHeight="1">
      <c r="A327" s="40"/>
      <c r="B327" s="40"/>
      <c r="C327" s="41"/>
      <c r="D327" s="41"/>
      <c r="E327" s="41"/>
      <c r="F327" s="1"/>
      <c r="G327" s="1"/>
      <c r="H327" s="1"/>
    </row>
    <row r="328" ht="15.75" customHeight="1">
      <c r="A328" s="40"/>
      <c r="B328" s="40"/>
      <c r="C328" s="41"/>
      <c r="D328" s="41"/>
      <c r="E328" s="41"/>
      <c r="F328" s="1"/>
      <c r="G328" s="1"/>
      <c r="H328" s="1"/>
    </row>
    <row r="329" ht="15.75" customHeight="1">
      <c r="A329" s="40"/>
      <c r="B329" s="40"/>
      <c r="C329" s="41"/>
      <c r="D329" s="41"/>
      <c r="E329" s="41"/>
      <c r="F329" s="1"/>
      <c r="G329" s="1"/>
      <c r="H329" s="1"/>
    </row>
    <row r="330" ht="15.75" customHeight="1">
      <c r="A330" s="40"/>
      <c r="B330" s="40"/>
      <c r="C330" s="41"/>
      <c r="D330" s="41"/>
      <c r="E330" s="41"/>
      <c r="F330" s="1"/>
      <c r="G330" s="1"/>
      <c r="H330" s="1"/>
    </row>
    <row r="331" ht="15.75" customHeight="1">
      <c r="A331" s="40"/>
      <c r="B331" s="40"/>
      <c r="C331" s="41"/>
      <c r="D331" s="41"/>
      <c r="E331" s="41"/>
      <c r="F331" s="1"/>
      <c r="G331" s="1"/>
      <c r="H331" s="1"/>
    </row>
    <row r="332" ht="15.75" customHeight="1">
      <c r="A332" s="40"/>
      <c r="B332" s="40"/>
      <c r="C332" s="41"/>
      <c r="D332" s="41"/>
      <c r="E332" s="41"/>
      <c r="F332" s="1"/>
      <c r="G332" s="1"/>
      <c r="H332" s="1"/>
    </row>
    <row r="333" ht="15.75" customHeight="1">
      <c r="A333" s="40"/>
      <c r="B333" s="40"/>
      <c r="C333" s="41"/>
      <c r="D333" s="41"/>
      <c r="E333" s="41"/>
      <c r="F333" s="1"/>
      <c r="G333" s="1"/>
      <c r="H333" s="1"/>
    </row>
    <row r="334" ht="15.75" customHeight="1">
      <c r="A334" s="40"/>
      <c r="B334" s="40"/>
      <c r="C334" s="41"/>
      <c r="D334" s="41"/>
      <c r="E334" s="41"/>
      <c r="F334" s="1"/>
      <c r="G334" s="1"/>
      <c r="H334" s="1"/>
    </row>
    <row r="335" ht="15.75" customHeight="1">
      <c r="A335" s="40"/>
      <c r="B335" s="40"/>
      <c r="C335" s="41"/>
      <c r="D335" s="41"/>
      <c r="E335" s="41"/>
      <c r="F335" s="1"/>
      <c r="G335" s="1"/>
      <c r="H335" s="1"/>
    </row>
    <row r="336" ht="15.75" customHeight="1">
      <c r="A336" s="40"/>
      <c r="B336" s="40"/>
      <c r="C336" s="41"/>
      <c r="D336" s="41"/>
      <c r="E336" s="41"/>
      <c r="F336" s="1"/>
      <c r="G336" s="1"/>
      <c r="H336" s="1"/>
    </row>
    <row r="337" ht="15.75" customHeight="1">
      <c r="A337" s="40"/>
      <c r="B337" s="40"/>
      <c r="C337" s="41"/>
      <c r="D337" s="41"/>
      <c r="E337" s="41"/>
      <c r="F337" s="1"/>
      <c r="G337" s="1"/>
      <c r="H337" s="1"/>
    </row>
    <row r="338" ht="15.75" customHeight="1">
      <c r="A338" s="40"/>
      <c r="B338" s="40"/>
      <c r="C338" s="41"/>
      <c r="D338" s="41"/>
      <c r="E338" s="41"/>
      <c r="F338" s="1"/>
      <c r="G338" s="1"/>
      <c r="H338" s="1"/>
    </row>
    <row r="339" ht="15.75" customHeight="1">
      <c r="A339" s="40"/>
      <c r="B339" s="40"/>
      <c r="C339" s="41"/>
      <c r="D339" s="41"/>
      <c r="E339" s="41"/>
      <c r="F339" s="1"/>
      <c r="G339" s="1"/>
      <c r="H339" s="1"/>
    </row>
    <row r="340" ht="15.75" customHeight="1">
      <c r="A340" s="40"/>
      <c r="B340" s="40"/>
      <c r="C340" s="41"/>
      <c r="D340" s="41"/>
      <c r="E340" s="41"/>
      <c r="F340" s="1"/>
      <c r="G340" s="1"/>
      <c r="H340" s="1"/>
    </row>
    <row r="341" ht="15.75" customHeight="1">
      <c r="A341" s="40"/>
      <c r="B341" s="40"/>
      <c r="C341" s="41"/>
      <c r="D341" s="41"/>
      <c r="E341" s="41"/>
      <c r="F341" s="1"/>
      <c r="G341" s="1"/>
      <c r="H341" s="1"/>
    </row>
    <row r="342" ht="15.75" customHeight="1">
      <c r="A342" s="40"/>
      <c r="B342" s="40"/>
      <c r="C342" s="41"/>
      <c r="D342" s="41"/>
      <c r="E342" s="41"/>
      <c r="F342" s="1"/>
      <c r="G342" s="1"/>
      <c r="H342" s="1"/>
    </row>
    <row r="343" ht="15.75" customHeight="1">
      <c r="A343" s="40"/>
      <c r="B343" s="40"/>
      <c r="C343" s="41"/>
      <c r="D343" s="41"/>
      <c r="E343" s="41"/>
      <c r="F343" s="1"/>
      <c r="G343" s="1"/>
      <c r="H343" s="1"/>
    </row>
    <row r="344" ht="15.75" customHeight="1">
      <c r="A344" s="40"/>
      <c r="B344" s="40"/>
      <c r="C344" s="41"/>
      <c r="D344" s="41"/>
      <c r="E344" s="41"/>
      <c r="F344" s="1"/>
      <c r="G344" s="1"/>
      <c r="H344" s="1"/>
    </row>
    <row r="345" ht="15.75" customHeight="1">
      <c r="A345" s="40"/>
      <c r="B345" s="40"/>
      <c r="C345" s="41"/>
      <c r="D345" s="41"/>
      <c r="E345" s="41"/>
      <c r="F345" s="1"/>
      <c r="G345" s="1"/>
      <c r="H345" s="1"/>
    </row>
    <row r="346" ht="15.75" customHeight="1">
      <c r="A346" s="40"/>
      <c r="B346" s="40"/>
      <c r="C346" s="41"/>
      <c r="D346" s="41"/>
      <c r="E346" s="41"/>
      <c r="F346" s="1"/>
      <c r="G346" s="1"/>
      <c r="H346" s="1"/>
    </row>
    <row r="347" ht="15.75" customHeight="1">
      <c r="A347" s="40"/>
      <c r="B347" s="40"/>
      <c r="C347" s="41"/>
      <c r="D347" s="41"/>
      <c r="E347" s="41"/>
      <c r="F347" s="1"/>
      <c r="G347" s="1"/>
      <c r="H347" s="1"/>
    </row>
    <row r="348" ht="15.75" customHeight="1">
      <c r="A348" s="40"/>
      <c r="B348" s="40"/>
      <c r="C348" s="41"/>
      <c r="D348" s="41"/>
      <c r="E348" s="41"/>
      <c r="F348" s="1"/>
      <c r="G348" s="1"/>
      <c r="H348" s="1"/>
    </row>
    <row r="349" ht="15.75" customHeight="1">
      <c r="A349" s="40"/>
      <c r="B349" s="40"/>
      <c r="C349" s="41"/>
      <c r="D349" s="41"/>
      <c r="E349" s="41"/>
      <c r="F349" s="1"/>
      <c r="G349" s="1"/>
      <c r="H349" s="1"/>
    </row>
    <row r="350" ht="15.75" customHeight="1">
      <c r="A350" s="40"/>
      <c r="B350" s="40"/>
      <c r="C350" s="41"/>
      <c r="D350" s="41"/>
      <c r="E350" s="41"/>
      <c r="F350" s="1"/>
      <c r="G350" s="1"/>
      <c r="H350" s="1"/>
    </row>
    <row r="351" ht="15.75" customHeight="1">
      <c r="A351" s="40"/>
      <c r="B351" s="40"/>
      <c r="C351" s="41"/>
      <c r="D351" s="41"/>
      <c r="E351" s="41"/>
      <c r="F351" s="1"/>
      <c r="G351" s="1"/>
      <c r="H351" s="1"/>
    </row>
    <row r="352" ht="15.75" customHeight="1">
      <c r="A352" s="40"/>
      <c r="B352" s="40"/>
      <c r="C352" s="41"/>
      <c r="D352" s="41"/>
      <c r="E352" s="41"/>
      <c r="F352" s="1"/>
      <c r="G352" s="1"/>
      <c r="H352" s="1"/>
    </row>
    <row r="353" ht="15.75" customHeight="1">
      <c r="A353" s="40"/>
      <c r="B353" s="40"/>
      <c r="C353" s="41"/>
      <c r="D353" s="41"/>
      <c r="E353" s="41"/>
      <c r="F353" s="1"/>
      <c r="G353" s="1"/>
      <c r="H353" s="1"/>
    </row>
    <row r="354" ht="15.75" customHeight="1">
      <c r="A354" s="40"/>
      <c r="B354" s="40"/>
      <c r="C354" s="41"/>
      <c r="D354" s="41"/>
      <c r="E354" s="41"/>
      <c r="F354" s="1"/>
      <c r="G354" s="1"/>
      <c r="H354" s="1"/>
    </row>
    <row r="355" ht="15.75" customHeight="1">
      <c r="A355" s="40"/>
      <c r="B355" s="40"/>
      <c r="C355" s="41"/>
      <c r="D355" s="41"/>
      <c r="E355" s="41"/>
      <c r="F355" s="1"/>
      <c r="G355" s="1"/>
      <c r="H355" s="1"/>
    </row>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E2"/>
    <mergeCell ref="A4:E4"/>
    <mergeCell ref="A5:E5"/>
    <mergeCell ref="A6:E6"/>
    <mergeCell ref="A7:E7"/>
    <mergeCell ref="A8:E8"/>
    <mergeCell ref="A155:H155"/>
  </mergeCells>
  <printOptions/>
  <pageMargins bottom="0.75" footer="0.0" header="0.0" left="0.7" right="0.7" top="0.75"/>
  <pageSetup orientation="landscape"/>
  <drawing r:id="rId1"/>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58.29"/>
    <col customWidth="1" min="4" max="4" width="17.71"/>
    <col customWidth="1" min="5" max="5" width="26.43"/>
    <col customWidth="1" min="6" max="6" width="21.29"/>
    <col customWidth="1" min="7" max="8" width="13.71"/>
    <col customWidth="1" min="9" max="25" width="8.0"/>
  </cols>
  <sheetData>
    <row r="1">
      <c r="A1" s="40"/>
      <c r="B1" s="40"/>
      <c r="C1" s="41"/>
      <c r="D1" s="41"/>
      <c r="E1" s="41"/>
      <c r="F1" s="1"/>
      <c r="G1" s="1"/>
      <c r="H1" s="1"/>
    </row>
    <row r="2" ht="15.75" customHeight="1">
      <c r="A2" s="175" t="s">
        <v>6225</v>
      </c>
      <c r="B2" s="44"/>
      <c r="C2" s="44"/>
      <c r="D2" s="44"/>
      <c r="E2" s="45"/>
      <c r="F2" s="648"/>
      <c r="G2" s="648"/>
      <c r="H2" s="648"/>
      <c r="I2" s="177"/>
      <c r="J2" s="177"/>
      <c r="K2" s="177"/>
      <c r="L2" s="177"/>
      <c r="M2" s="177"/>
      <c r="N2" s="177"/>
      <c r="O2" s="177"/>
      <c r="P2" s="177"/>
      <c r="Q2" s="177"/>
      <c r="R2" s="177"/>
      <c r="S2" s="177"/>
      <c r="T2" s="177"/>
      <c r="U2" s="177"/>
      <c r="V2" s="177"/>
      <c r="W2" s="177"/>
      <c r="X2" s="177"/>
      <c r="Y2" s="177"/>
    </row>
    <row r="3" ht="15.75" customHeight="1">
      <c r="A3" s="220"/>
      <c r="B3" s="220"/>
      <c r="C3" s="220"/>
      <c r="D3" s="220"/>
      <c r="E3" s="649"/>
      <c r="F3" s="648"/>
      <c r="G3" s="648"/>
      <c r="H3" s="648"/>
      <c r="I3" s="177"/>
      <c r="J3" s="177"/>
      <c r="K3" s="177"/>
      <c r="L3" s="177"/>
      <c r="M3" s="177"/>
      <c r="N3" s="177"/>
      <c r="O3" s="177"/>
      <c r="P3" s="177"/>
      <c r="Q3" s="177"/>
      <c r="R3" s="177"/>
      <c r="S3" s="177"/>
      <c r="T3" s="177"/>
      <c r="U3" s="177"/>
      <c r="V3" s="177"/>
      <c r="W3" s="177"/>
      <c r="X3" s="177"/>
      <c r="Y3" s="177"/>
    </row>
    <row r="4" ht="14.25" customHeight="1">
      <c r="A4" s="358" t="s">
        <v>6226</v>
      </c>
      <c r="B4" s="44"/>
      <c r="C4" s="44"/>
      <c r="D4" s="44"/>
      <c r="E4" s="45"/>
      <c r="F4" s="648"/>
      <c r="G4" s="648"/>
      <c r="H4" s="648"/>
      <c r="I4" s="177"/>
      <c r="J4" s="177"/>
      <c r="K4" s="177"/>
      <c r="L4" s="177"/>
      <c r="M4" s="177"/>
      <c r="N4" s="177"/>
      <c r="O4" s="177"/>
      <c r="P4" s="177"/>
      <c r="Q4" s="177"/>
      <c r="R4" s="177"/>
      <c r="S4" s="177"/>
      <c r="T4" s="177"/>
      <c r="U4" s="177"/>
      <c r="V4" s="177"/>
      <c r="W4" s="177"/>
      <c r="X4" s="177"/>
      <c r="Y4" s="177"/>
    </row>
    <row r="5" ht="17.25" customHeight="1">
      <c r="A5" s="358" t="s">
        <v>6227</v>
      </c>
      <c r="B5" s="44"/>
      <c r="C5" s="44"/>
      <c r="D5" s="44"/>
      <c r="E5" s="45"/>
      <c r="F5" s="648"/>
      <c r="G5" s="648"/>
      <c r="H5" s="648"/>
      <c r="I5" s="177"/>
      <c r="J5" s="177"/>
      <c r="K5" s="177"/>
      <c r="L5" s="177"/>
      <c r="M5" s="177"/>
      <c r="N5" s="177"/>
      <c r="O5" s="177"/>
      <c r="P5" s="177"/>
      <c r="Q5" s="177"/>
      <c r="R5" s="177"/>
      <c r="S5" s="177"/>
      <c r="T5" s="177"/>
      <c r="U5" s="177"/>
      <c r="V5" s="177"/>
      <c r="W5" s="177"/>
      <c r="X5" s="177"/>
      <c r="Y5" s="177"/>
    </row>
    <row r="6" ht="19.5" customHeight="1">
      <c r="A6" s="358" t="s">
        <v>6228</v>
      </c>
      <c r="B6" s="44"/>
      <c r="C6" s="44"/>
      <c r="D6" s="44"/>
      <c r="E6" s="45"/>
      <c r="F6" s="648"/>
      <c r="G6" s="648"/>
      <c r="H6" s="648"/>
      <c r="I6" s="177"/>
      <c r="J6" s="177"/>
      <c r="K6" s="177"/>
      <c r="L6" s="177"/>
      <c r="M6" s="177"/>
      <c r="N6" s="177"/>
      <c r="O6" s="177"/>
      <c r="P6" s="177"/>
      <c r="Q6" s="177"/>
      <c r="R6" s="177"/>
      <c r="S6" s="177"/>
      <c r="T6" s="177"/>
      <c r="U6" s="177"/>
      <c r="V6" s="177"/>
      <c r="W6" s="177"/>
      <c r="X6" s="177"/>
      <c r="Y6" s="177"/>
    </row>
    <row r="7" ht="164.25" customHeight="1">
      <c r="A7" s="653" t="s">
        <v>6229</v>
      </c>
      <c r="B7" s="44"/>
      <c r="C7" s="44"/>
      <c r="D7" s="44"/>
      <c r="E7" s="45"/>
      <c r="F7" s="648"/>
      <c r="G7" s="648"/>
      <c r="H7" s="648"/>
      <c r="I7" s="177"/>
      <c r="J7" s="177"/>
      <c r="K7" s="177"/>
      <c r="L7" s="177"/>
      <c r="M7" s="177"/>
      <c r="N7" s="177"/>
      <c r="O7" s="177"/>
      <c r="P7" s="177"/>
      <c r="Q7" s="177"/>
      <c r="R7" s="177"/>
      <c r="S7" s="177"/>
      <c r="T7" s="177"/>
      <c r="U7" s="177"/>
      <c r="V7" s="177"/>
      <c r="W7" s="177"/>
      <c r="X7" s="177"/>
      <c r="Y7" s="177"/>
    </row>
    <row r="8">
      <c r="A8" s="53"/>
      <c r="B8" s="53"/>
      <c r="C8" s="54"/>
      <c r="D8" s="54"/>
      <c r="E8" s="54"/>
      <c r="F8" s="53"/>
      <c r="G8" s="53"/>
      <c r="H8" s="53"/>
      <c r="I8" s="177"/>
      <c r="J8" s="177"/>
      <c r="K8" s="177"/>
      <c r="L8" s="177"/>
      <c r="M8" s="177"/>
      <c r="N8" s="177"/>
      <c r="O8" s="177"/>
      <c r="P8" s="177"/>
      <c r="Q8" s="177"/>
      <c r="R8" s="177"/>
      <c r="S8" s="177"/>
      <c r="T8" s="177"/>
      <c r="U8" s="177"/>
      <c r="V8" s="177"/>
      <c r="W8" s="177"/>
      <c r="X8" s="177"/>
      <c r="Y8" s="177"/>
    </row>
    <row r="9" ht="55.5" customHeight="1">
      <c r="A9" s="224" t="s">
        <v>3326</v>
      </c>
      <c r="B9" s="198" t="s">
        <v>7</v>
      </c>
      <c r="C9" s="198" t="s">
        <v>6230</v>
      </c>
      <c r="D9" s="197" t="s">
        <v>135</v>
      </c>
      <c r="E9" s="197" t="s">
        <v>139</v>
      </c>
      <c r="F9" s="60" t="s">
        <v>140</v>
      </c>
      <c r="I9" s="177"/>
      <c r="J9" s="177"/>
      <c r="K9" s="177"/>
      <c r="L9" s="177"/>
      <c r="M9" s="177"/>
      <c r="N9" s="177"/>
      <c r="O9" s="177"/>
      <c r="P9" s="177"/>
      <c r="Q9" s="177"/>
      <c r="R9" s="177"/>
      <c r="S9" s="177"/>
      <c r="T9" s="177"/>
      <c r="U9" s="177"/>
      <c r="V9" s="177"/>
      <c r="W9" s="177"/>
      <c r="X9" s="177"/>
      <c r="Y9" s="177"/>
    </row>
    <row r="10" ht="11.25" customHeight="1">
      <c r="A10" s="87" t="s">
        <v>4206</v>
      </c>
      <c r="B10" s="87" t="s">
        <v>51</v>
      </c>
      <c r="C10" s="87" t="s">
        <v>6231</v>
      </c>
      <c r="D10" s="183">
        <v>30.0</v>
      </c>
      <c r="E10" s="185">
        <v>30.0</v>
      </c>
      <c r="F10" s="417" t="s">
        <v>150</v>
      </c>
      <c r="G10" s="650"/>
      <c r="H10" s="650"/>
      <c r="I10" s="650"/>
      <c r="J10" s="650"/>
      <c r="K10" s="650"/>
      <c r="L10" s="650"/>
      <c r="M10" s="650"/>
      <c r="N10" s="650"/>
      <c r="O10" s="650"/>
      <c r="P10" s="650"/>
      <c r="Q10" s="650"/>
      <c r="R10" s="650"/>
      <c r="S10" s="650"/>
      <c r="T10" s="650"/>
      <c r="U10" s="650"/>
      <c r="V10" s="650"/>
      <c r="W10" s="650"/>
      <c r="X10" s="650"/>
      <c r="Y10" s="650"/>
      <c r="Z10" s="650"/>
    </row>
    <row r="11" ht="11.25" customHeight="1">
      <c r="A11" s="87" t="s">
        <v>173</v>
      </c>
      <c r="B11" s="87" t="s">
        <v>6170</v>
      </c>
      <c r="C11" s="87" t="s">
        <v>6232</v>
      </c>
      <c r="D11" s="183">
        <v>30.0</v>
      </c>
      <c r="E11" s="185">
        <v>30.0</v>
      </c>
      <c r="F11" s="417" t="s">
        <v>173</v>
      </c>
      <c r="G11" s="650"/>
      <c r="H11" s="650"/>
      <c r="I11" s="650"/>
      <c r="J11" s="650"/>
      <c r="K11" s="650"/>
      <c r="L11" s="650"/>
      <c r="M11" s="650"/>
      <c r="N11" s="650"/>
      <c r="O11" s="650"/>
      <c r="P11" s="650"/>
      <c r="Q11" s="650"/>
      <c r="R11" s="650"/>
      <c r="S11" s="650"/>
      <c r="T11" s="650"/>
      <c r="U11" s="650"/>
      <c r="V11" s="650"/>
      <c r="W11" s="650"/>
      <c r="X11" s="650"/>
      <c r="Y11" s="650"/>
      <c r="Z11" s="650"/>
    </row>
    <row r="12" ht="11.25" customHeight="1">
      <c r="A12" s="87" t="s">
        <v>173</v>
      </c>
      <c r="B12" s="87" t="s">
        <v>6170</v>
      </c>
      <c r="C12" s="87" t="s">
        <v>6233</v>
      </c>
      <c r="D12" s="183">
        <v>50.0</v>
      </c>
      <c r="E12" s="185">
        <v>50.0</v>
      </c>
      <c r="F12" s="417" t="s">
        <v>173</v>
      </c>
      <c r="G12" s="650"/>
      <c r="H12" s="650"/>
      <c r="I12" s="650"/>
      <c r="J12" s="650"/>
      <c r="K12" s="650"/>
      <c r="L12" s="650"/>
      <c r="M12" s="650"/>
      <c r="N12" s="650"/>
      <c r="O12" s="650"/>
      <c r="P12" s="650"/>
      <c r="Q12" s="650"/>
      <c r="R12" s="650"/>
      <c r="S12" s="650"/>
      <c r="T12" s="650"/>
      <c r="U12" s="650"/>
      <c r="V12" s="650"/>
      <c r="W12" s="650"/>
      <c r="X12" s="650"/>
      <c r="Y12" s="650"/>
      <c r="Z12" s="650"/>
    </row>
    <row r="13" ht="11.25" customHeight="1">
      <c r="A13" s="87" t="s">
        <v>173</v>
      </c>
      <c r="B13" s="87" t="s">
        <v>6170</v>
      </c>
      <c r="C13" s="87" t="s">
        <v>6234</v>
      </c>
      <c r="D13" s="183">
        <v>50.0</v>
      </c>
      <c r="E13" s="185">
        <v>50.0</v>
      </c>
      <c r="F13" s="417" t="s">
        <v>173</v>
      </c>
      <c r="G13" s="650"/>
      <c r="H13" s="650"/>
      <c r="I13" s="650"/>
      <c r="J13" s="650"/>
      <c r="K13" s="650"/>
      <c r="L13" s="650"/>
      <c r="M13" s="650"/>
      <c r="N13" s="650"/>
      <c r="O13" s="650"/>
      <c r="P13" s="650"/>
      <c r="Q13" s="650"/>
      <c r="R13" s="650"/>
      <c r="S13" s="650"/>
      <c r="T13" s="650"/>
      <c r="U13" s="650"/>
      <c r="V13" s="650"/>
      <c r="W13" s="650"/>
      <c r="X13" s="650"/>
      <c r="Y13" s="650"/>
      <c r="Z13" s="650"/>
    </row>
    <row r="14" ht="11.25" customHeight="1">
      <c r="A14" s="87" t="s">
        <v>4828</v>
      </c>
      <c r="B14" s="87" t="s">
        <v>51</v>
      </c>
      <c r="C14" s="87" t="s">
        <v>6235</v>
      </c>
      <c r="D14" s="183">
        <v>30.0</v>
      </c>
      <c r="E14" s="185">
        <v>30.0</v>
      </c>
      <c r="F14" s="417" t="s">
        <v>4828</v>
      </c>
      <c r="G14" s="650"/>
      <c r="H14" s="650"/>
      <c r="I14" s="650"/>
      <c r="J14" s="650"/>
      <c r="K14" s="650"/>
      <c r="L14" s="650"/>
      <c r="M14" s="650"/>
      <c r="N14" s="650"/>
      <c r="O14" s="650"/>
      <c r="P14" s="650"/>
      <c r="Q14" s="650"/>
      <c r="R14" s="650"/>
      <c r="S14" s="650"/>
      <c r="T14" s="650"/>
      <c r="U14" s="650"/>
      <c r="V14" s="650"/>
      <c r="W14" s="650"/>
      <c r="X14" s="650"/>
      <c r="Y14" s="650"/>
      <c r="Z14" s="650"/>
    </row>
    <row r="15" ht="11.25" customHeight="1">
      <c r="A15" s="87" t="s">
        <v>4828</v>
      </c>
      <c r="B15" s="87" t="s">
        <v>51</v>
      </c>
      <c r="C15" s="87" t="s">
        <v>6236</v>
      </c>
      <c r="D15" s="183">
        <v>50.0</v>
      </c>
      <c r="E15" s="185">
        <v>50.0</v>
      </c>
      <c r="F15" s="417" t="s">
        <v>4828</v>
      </c>
      <c r="G15" s="650"/>
      <c r="H15" s="650"/>
      <c r="I15" s="650"/>
      <c r="J15" s="650"/>
      <c r="K15" s="650"/>
      <c r="L15" s="650"/>
      <c r="M15" s="650"/>
      <c r="N15" s="650"/>
      <c r="O15" s="650"/>
      <c r="P15" s="650"/>
      <c r="Q15" s="650"/>
      <c r="R15" s="650"/>
      <c r="S15" s="650"/>
      <c r="T15" s="650"/>
      <c r="U15" s="650"/>
      <c r="V15" s="650"/>
      <c r="W15" s="650"/>
      <c r="X15" s="650"/>
      <c r="Y15" s="650"/>
      <c r="Z15" s="650"/>
    </row>
    <row r="16" ht="11.25" customHeight="1">
      <c r="A16" s="87" t="s">
        <v>206</v>
      </c>
      <c r="B16" s="87" t="s">
        <v>51</v>
      </c>
      <c r="C16" s="87" t="s">
        <v>6237</v>
      </c>
      <c r="D16" s="183">
        <v>30.0</v>
      </c>
      <c r="E16" s="185">
        <f>D16</f>
        <v>30</v>
      </c>
      <c r="F16" s="417" t="s">
        <v>206</v>
      </c>
      <c r="G16" s="650"/>
      <c r="H16" s="650"/>
      <c r="I16" s="650"/>
      <c r="J16" s="650"/>
      <c r="K16" s="650"/>
      <c r="L16" s="650"/>
      <c r="M16" s="650"/>
      <c r="N16" s="650"/>
      <c r="O16" s="650"/>
      <c r="P16" s="650"/>
      <c r="Q16" s="650"/>
      <c r="R16" s="650"/>
      <c r="S16" s="650"/>
      <c r="T16" s="650"/>
      <c r="U16" s="650"/>
      <c r="V16" s="650"/>
      <c r="W16" s="650"/>
      <c r="X16" s="650"/>
      <c r="Y16" s="650"/>
      <c r="Z16" s="650"/>
    </row>
    <row r="17" ht="11.25" customHeight="1">
      <c r="A17" s="87" t="s">
        <v>213</v>
      </c>
      <c r="B17" s="87" t="s">
        <v>51</v>
      </c>
      <c r="C17" s="87" t="s">
        <v>6238</v>
      </c>
      <c r="D17" s="183">
        <v>50.0</v>
      </c>
      <c r="E17" s="185">
        <v>50.0</v>
      </c>
      <c r="F17" s="417" t="s">
        <v>213</v>
      </c>
      <c r="G17" s="650"/>
      <c r="H17" s="650"/>
      <c r="I17" s="650"/>
      <c r="J17" s="650"/>
      <c r="K17" s="650"/>
      <c r="L17" s="650"/>
      <c r="M17" s="650"/>
      <c r="N17" s="650"/>
      <c r="O17" s="650"/>
      <c r="P17" s="650"/>
      <c r="Q17" s="650"/>
      <c r="R17" s="650"/>
      <c r="S17" s="650"/>
      <c r="T17" s="650"/>
      <c r="U17" s="650"/>
      <c r="V17" s="650"/>
      <c r="W17" s="650"/>
      <c r="X17" s="650"/>
      <c r="Y17" s="650"/>
      <c r="Z17" s="650"/>
    </row>
    <row r="18" ht="11.25" customHeight="1">
      <c r="A18" s="87" t="s">
        <v>213</v>
      </c>
      <c r="B18" s="87" t="s">
        <v>51</v>
      </c>
      <c r="C18" s="87" t="s">
        <v>6239</v>
      </c>
      <c r="D18" s="183">
        <v>100.0</v>
      </c>
      <c r="E18" s="185">
        <v>100.0</v>
      </c>
      <c r="F18" s="417" t="s">
        <v>213</v>
      </c>
      <c r="G18" s="650"/>
      <c r="H18" s="650"/>
      <c r="I18" s="650"/>
      <c r="J18" s="650"/>
      <c r="K18" s="650"/>
      <c r="L18" s="650"/>
      <c r="M18" s="650"/>
      <c r="N18" s="650"/>
      <c r="O18" s="650"/>
      <c r="P18" s="650"/>
      <c r="Q18" s="650"/>
      <c r="R18" s="650"/>
      <c r="S18" s="650"/>
      <c r="T18" s="650"/>
      <c r="U18" s="650"/>
      <c r="V18" s="650"/>
      <c r="W18" s="650"/>
      <c r="X18" s="650"/>
      <c r="Y18" s="650"/>
      <c r="Z18" s="650"/>
    </row>
    <row r="19" ht="11.25" customHeight="1">
      <c r="A19" s="87" t="s">
        <v>213</v>
      </c>
      <c r="B19" s="383" t="s">
        <v>51</v>
      </c>
      <c r="C19" s="383" t="s">
        <v>6240</v>
      </c>
      <c r="D19" s="677">
        <v>10.0</v>
      </c>
      <c r="E19" s="482">
        <v>10.0</v>
      </c>
      <c r="F19" s="417" t="s">
        <v>213</v>
      </c>
      <c r="G19" s="650"/>
      <c r="H19" s="650"/>
      <c r="I19" s="650"/>
      <c r="J19" s="650"/>
      <c r="K19" s="650"/>
      <c r="L19" s="650"/>
      <c r="M19" s="650"/>
      <c r="N19" s="650"/>
      <c r="O19" s="650"/>
      <c r="P19" s="650"/>
      <c r="Q19" s="650"/>
      <c r="R19" s="650"/>
      <c r="S19" s="650"/>
      <c r="T19" s="650"/>
      <c r="U19" s="650"/>
      <c r="V19" s="650"/>
      <c r="W19" s="650"/>
      <c r="X19" s="650"/>
      <c r="Y19" s="650"/>
      <c r="Z19" s="650"/>
    </row>
    <row r="20" ht="11.25" customHeight="1">
      <c r="A20" s="87" t="s">
        <v>4235</v>
      </c>
      <c r="B20" s="87" t="s">
        <v>51</v>
      </c>
      <c r="C20" s="87" t="s">
        <v>6241</v>
      </c>
      <c r="D20" s="183">
        <v>10.0</v>
      </c>
      <c r="E20" s="185">
        <v>10.0</v>
      </c>
      <c r="F20" s="417" t="s">
        <v>232</v>
      </c>
      <c r="G20" s="650"/>
      <c r="H20" s="650"/>
      <c r="I20" s="650"/>
      <c r="J20" s="650"/>
      <c r="K20" s="650"/>
      <c r="L20" s="650"/>
      <c r="M20" s="650"/>
      <c r="N20" s="650"/>
      <c r="O20" s="650"/>
      <c r="P20" s="650"/>
      <c r="Q20" s="650"/>
      <c r="R20" s="650"/>
      <c r="S20" s="650"/>
      <c r="T20" s="650"/>
      <c r="U20" s="650"/>
      <c r="V20" s="650"/>
      <c r="W20" s="650"/>
      <c r="X20" s="650"/>
      <c r="Y20" s="650"/>
      <c r="Z20" s="650"/>
    </row>
    <row r="21" ht="11.25" customHeight="1">
      <c r="A21" s="87" t="s">
        <v>4235</v>
      </c>
      <c r="B21" s="87" t="s">
        <v>51</v>
      </c>
      <c r="C21" s="87" t="s">
        <v>6242</v>
      </c>
      <c r="D21" s="183">
        <v>10.0</v>
      </c>
      <c r="E21" s="185">
        <v>10.0</v>
      </c>
      <c r="F21" s="417" t="s">
        <v>232</v>
      </c>
      <c r="G21" s="650"/>
      <c r="H21" s="650"/>
      <c r="I21" s="650"/>
      <c r="J21" s="650"/>
      <c r="K21" s="650"/>
      <c r="L21" s="650"/>
      <c r="M21" s="650"/>
      <c r="N21" s="650"/>
      <c r="O21" s="650"/>
      <c r="P21" s="650"/>
      <c r="Q21" s="650"/>
      <c r="R21" s="650"/>
      <c r="S21" s="650"/>
      <c r="T21" s="650"/>
      <c r="U21" s="650"/>
      <c r="V21" s="650"/>
      <c r="W21" s="650"/>
      <c r="X21" s="650"/>
      <c r="Y21" s="650"/>
      <c r="Z21" s="650"/>
    </row>
    <row r="22" ht="11.25" customHeight="1">
      <c r="A22" s="87" t="s">
        <v>4235</v>
      </c>
      <c r="B22" s="87" t="s">
        <v>51</v>
      </c>
      <c r="C22" s="87" t="s">
        <v>6243</v>
      </c>
      <c r="D22" s="183">
        <v>10.0</v>
      </c>
      <c r="E22" s="185">
        <v>10.0</v>
      </c>
      <c r="F22" s="417" t="s">
        <v>232</v>
      </c>
      <c r="G22" s="650"/>
      <c r="H22" s="650"/>
      <c r="I22" s="650"/>
      <c r="J22" s="650"/>
      <c r="K22" s="650"/>
      <c r="L22" s="650"/>
      <c r="M22" s="650"/>
      <c r="N22" s="650"/>
      <c r="O22" s="650"/>
      <c r="P22" s="650"/>
      <c r="Q22" s="650"/>
      <c r="R22" s="650"/>
      <c r="S22" s="650"/>
      <c r="T22" s="650"/>
      <c r="U22" s="650"/>
      <c r="V22" s="650"/>
      <c r="W22" s="650"/>
      <c r="X22" s="650"/>
      <c r="Y22" s="650"/>
      <c r="Z22" s="650"/>
    </row>
    <row r="23" ht="11.25" customHeight="1">
      <c r="A23" s="383" t="s">
        <v>4235</v>
      </c>
      <c r="B23" s="383" t="s">
        <v>51</v>
      </c>
      <c r="C23" s="87" t="s">
        <v>6244</v>
      </c>
      <c r="D23" s="183">
        <v>10.0</v>
      </c>
      <c r="E23" s="185">
        <v>10.0</v>
      </c>
      <c r="F23" s="417" t="s">
        <v>232</v>
      </c>
      <c r="G23" s="650"/>
      <c r="H23" s="650"/>
      <c r="I23" s="650"/>
      <c r="J23" s="650"/>
      <c r="K23" s="650"/>
      <c r="L23" s="650"/>
      <c r="M23" s="650"/>
      <c r="N23" s="650"/>
      <c r="O23" s="650"/>
      <c r="P23" s="650"/>
      <c r="Q23" s="650"/>
      <c r="R23" s="650"/>
      <c r="S23" s="650"/>
      <c r="T23" s="650"/>
      <c r="U23" s="650"/>
      <c r="V23" s="650"/>
      <c r="W23" s="650"/>
      <c r="X23" s="650"/>
      <c r="Y23" s="650"/>
      <c r="Z23" s="650"/>
    </row>
    <row r="24" ht="11.25" customHeight="1">
      <c r="A24" s="383" t="s">
        <v>4235</v>
      </c>
      <c r="B24" s="383" t="s">
        <v>51</v>
      </c>
      <c r="C24" s="87" t="s">
        <v>6245</v>
      </c>
      <c r="D24" s="183">
        <v>10.0</v>
      </c>
      <c r="E24" s="185">
        <v>10.0</v>
      </c>
      <c r="F24" s="417" t="s">
        <v>232</v>
      </c>
      <c r="G24" s="650"/>
      <c r="H24" s="650"/>
      <c r="I24" s="650"/>
      <c r="J24" s="650"/>
      <c r="K24" s="650"/>
      <c r="L24" s="650"/>
      <c r="M24" s="650"/>
      <c r="N24" s="650"/>
      <c r="O24" s="650"/>
      <c r="P24" s="650"/>
      <c r="Q24" s="650"/>
      <c r="R24" s="650"/>
      <c r="S24" s="650"/>
      <c r="T24" s="650"/>
      <c r="U24" s="650"/>
      <c r="V24" s="650"/>
      <c r="W24" s="650"/>
      <c r="X24" s="650"/>
      <c r="Y24" s="650"/>
      <c r="Z24" s="650"/>
    </row>
    <row r="25" ht="11.25" customHeight="1">
      <c r="A25" s="383" t="s">
        <v>4235</v>
      </c>
      <c r="B25" s="383" t="s">
        <v>51</v>
      </c>
      <c r="C25" s="681" t="s">
        <v>6246</v>
      </c>
      <c r="D25" s="183">
        <v>100.0</v>
      </c>
      <c r="E25" s="185">
        <v>100.0</v>
      </c>
      <c r="F25" s="417" t="s">
        <v>232</v>
      </c>
      <c r="G25" s="650"/>
      <c r="H25" s="650"/>
      <c r="I25" s="650"/>
      <c r="J25" s="650"/>
      <c r="K25" s="650"/>
      <c r="L25" s="650"/>
      <c r="M25" s="650"/>
      <c r="N25" s="650"/>
      <c r="O25" s="650"/>
      <c r="P25" s="650"/>
      <c r="Q25" s="650"/>
      <c r="R25" s="650"/>
      <c r="S25" s="650"/>
      <c r="T25" s="650"/>
      <c r="U25" s="650"/>
      <c r="V25" s="650"/>
      <c r="W25" s="650"/>
      <c r="X25" s="650"/>
      <c r="Y25" s="650"/>
      <c r="Z25" s="650"/>
    </row>
    <row r="26" ht="11.25" customHeight="1">
      <c r="A26" s="87" t="s">
        <v>4246</v>
      </c>
      <c r="B26" s="87" t="s">
        <v>51</v>
      </c>
      <c r="C26" s="87" t="s">
        <v>6247</v>
      </c>
      <c r="D26" s="183">
        <v>100.0</v>
      </c>
      <c r="E26" s="185">
        <v>100.0</v>
      </c>
      <c r="F26" s="417" t="s">
        <v>1180</v>
      </c>
      <c r="G26" s="650"/>
      <c r="H26" s="650"/>
      <c r="I26" s="650"/>
      <c r="J26" s="650"/>
      <c r="K26" s="650"/>
      <c r="L26" s="650"/>
      <c r="M26" s="650"/>
      <c r="N26" s="650"/>
      <c r="O26" s="650"/>
      <c r="P26" s="650"/>
      <c r="Q26" s="650"/>
      <c r="R26" s="650"/>
      <c r="S26" s="650"/>
      <c r="T26" s="650"/>
      <c r="U26" s="650"/>
      <c r="V26" s="650"/>
      <c r="W26" s="650"/>
      <c r="X26" s="650"/>
      <c r="Y26" s="650"/>
      <c r="Z26" s="650"/>
    </row>
    <row r="27" ht="11.25" customHeight="1">
      <c r="A27" s="87" t="s">
        <v>4246</v>
      </c>
      <c r="B27" s="87" t="s">
        <v>51</v>
      </c>
      <c r="C27" s="87" t="s">
        <v>6248</v>
      </c>
      <c r="D27" s="183">
        <v>20.0</v>
      </c>
      <c r="E27" s="185">
        <v>20.0</v>
      </c>
      <c r="F27" s="417" t="s">
        <v>1180</v>
      </c>
      <c r="G27" s="650"/>
      <c r="H27" s="650"/>
      <c r="I27" s="650"/>
      <c r="J27" s="650"/>
      <c r="K27" s="650"/>
      <c r="L27" s="650"/>
      <c r="M27" s="650"/>
      <c r="N27" s="650"/>
      <c r="O27" s="650"/>
      <c r="P27" s="650"/>
      <c r="Q27" s="650"/>
      <c r="R27" s="650"/>
      <c r="S27" s="650"/>
      <c r="T27" s="650"/>
      <c r="U27" s="650"/>
      <c r="V27" s="650"/>
      <c r="W27" s="650"/>
      <c r="X27" s="650"/>
      <c r="Y27" s="650"/>
      <c r="Z27" s="650"/>
    </row>
    <row r="28" ht="11.25" customHeight="1">
      <c r="A28" s="87" t="s">
        <v>3475</v>
      </c>
      <c r="B28" s="87" t="s">
        <v>51</v>
      </c>
      <c r="C28" s="405" t="s">
        <v>6249</v>
      </c>
      <c r="D28" s="183">
        <v>100.0</v>
      </c>
      <c r="E28" s="185">
        <v>100.0</v>
      </c>
      <c r="F28" s="417" t="s">
        <v>321</v>
      </c>
      <c r="G28" s="650"/>
      <c r="H28" s="650"/>
      <c r="I28" s="650"/>
      <c r="J28" s="650"/>
      <c r="K28" s="650"/>
      <c r="L28" s="650"/>
      <c r="M28" s="650"/>
      <c r="N28" s="650"/>
      <c r="O28" s="650"/>
      <c r="P28" s="650"/>
      <c r="Q28" s="650"/>
      <c r="R28" s="650"/>
      <c r="S28" s="650"/>
      <c r="T28" s="650"/>
      <c r="U28" s="650"/>
      <c r="V28" s="650"/>
      <c r="W28" s="650"/>
      <c r="X28" s="650"/>
      <c r="Y28" s="650"/>
      <c r="Z28" s="650"/>
    </row>
    <row r="29" ht="11.25" customHeight="1">
      <c r="A29" s="87" t="s">
        <v>332</v>
      </c>
      <c r="B29" s="87" t="s">
        <v>51</v>
      </c>
      <c r="C29" s="87" t="s">
        <v>6250</v>
      </c>
      <c r="D29" s="183">
        <v>10.0</v>
      </c>
      <c r="E29" s="185">
        <f t="shared" ref="E29:E32" si="1">D29/2</f>
        <v>5</v>
      </c>
      <c r="F29" s="417" t="s">
        <v>332</v>
      </c>
      <c r="G29" s="650"/>
      <c r="H29" s="650"/>
      <c r="I29" s="650"/>
      <c r="J29" s="650"/>
      <c r="K29" s="650"/>
      <c r="L29" s="650"/>
      <c r="M29" s="650"/>
      <c r="N29" s="650"/>
      <c r="O29" s="650"/>
      <c r="P29" s="650"/>
      <c r="Q29" s="650"/>
      <c r="R29" s="650"/>
      <c r="S29" s="650"/>
      <c r="T29" s="650"/>
      <c r="U29" s="650"/>
      <c r="V29" s="650"/>
      <c r="W29" s="650"/>
      <c r="X29" s="650"/>
      <c r="Y29" s="650"/>
      <c r="Z29" s="650"/>
    </row>
    <row r="30" ht="11.25" customHeight="1">
      <c r="A30" s="87" t="s">
        <v>6251</v>
      </c>
      <c r="B30" s="87" t="s">
        <v>51</v>
      </c>
      <c r="C30" s="87" t="s">
        <v>6252</v>
      </c>
      <c r="D30" s="183">
        <v>10.0</v>
      </c>
      <c r="E30" s="185">
        <f t="shared" si="1"/>
        <v>5</v>
      </c>
      <c r="F30" s="417" t="s">
        <v>1333</v>
      </c>
      <c r="G30" s="650"/>
      <c r="H30" s="650"/>
      <c r="I30" s="650"/>
      <c r="J30" s="650"/>
      <c r="K30" s="650"/>
      <c r="L30" s="650"/>
      <c r="M30" s="650"/>
      <c r="N30" s="650"/>
      <c r="O30" s="650"/>
      <c r="P30" s="650"/>
      <c r="Q30" s="650"/>
      <c r="R30" s="650"/>
      <c r="S30" s="650"/>
      <c r="T30" s="650"/>
      <c r="U30" s="650"/>
      <c r="V30" s="650"/>
      <c r="W30" s="650"/>
      <c r="X30" s="650"/>
      <c r="Y30" s="650"/>
      <c r="Z30" s="650"/>
    </row>
    <row r="31" ht="11.25" customHeight="1">
      <c r="A31" s="87" t="s">
        <v>6251</v>
      </c>
      <c r="B31" s="87" t="s">
        <v>51</v>
      </c>
      <c r="C31" s="87" t="s">
        <v>6253</v>
      </c>
      <c r="D31" s="183">
        <v>10.0</v>
      </c>
      <c r="E31" s="185">
        <f t="shared" si="1"/>
        <v>5</v>
      </c>
      <c r="F31" s="417" t="s">
        <v>1333</v>
      </c>
      <c r="G31" s="650"/>
      <c r="H31" s="650"/>
      <c r="I31" s="650"/>
      <c r="J31" s="650"/>
      <c r="K31" s="650"/>
      <c r="L31" s="650"/>
      <c r="M31" s="650"/>
      <c r="N31" s="650"/>
      <c r="O31" s="650"/>
      <c r="P31" s="650"/>
      <c r="Q31" s="650"/>
      <c r="R31" s="650"/>
      <c r="S31" s="650"/>
      <c r="T31" s="650"/>
      <c r="U31" s="650"/>
      <c r="V31" s="650"/>
      <c r="W31" s="650"/>
      <c r="X31" s="650"/>
      <c r="Y31" s="650"/>
      <c r="Z31" s="650"/>
    </row>
    <row r="32" ht="11.25" customHeight="1">
      <c r="A32" s="87" t="s">
        <v>6251</v>
      </c>
      <c r="B32" s="87" t="s">
        <v>51</v>
      </c>
      <c r="C32" s="87" t="s">
        <v>6252</v>
      </c>
      <c r="D32" s="183">
        <v>10.0</v>
      </c>
      <c r="E32" s="185">
        <f t="shared" si="1"/>
        <v>5</v>
      </c>
      <c r="F32" s="417" t="s">
        <v>1333</v>
      </c>
      <c r="G32" s="650"/>
      <c r="H32" s="650"/>
      <c r="I32" s="650"/>
      <c r="J32" s="650"/>
      <c r="K32" s="650"/>
      <c r="L32" s="650"/>
      <c r="M32" s="650"/>
      <c r="N32" s="650"/>
      <c r="O32" s="650"/>
      <c r="P32" s="650"/>
      <c r="Q32" s="650"/>
      <c r="R32" s="650"/>
      <c r="S32" s="650"/>
      <c r="T32" s="650"/>
      <c r="U32" s="650"/>
      <c r="V32" s="650"/>
      <c r="W32" s="650"/>
      <c r="X32" s="650"/>
      <c r="Y32" s="650"/>
      <c r="Z32" s="650"/>
    </row>
    <row r="33" ht="11.25" customHeight="1">
      <c r="A33" s="87" t="s">
        <v>352</v>
      </c>
      <c r="B33" s="87" t="s">
        <v>51</v>
      </c>
      <c r="C33" s="87" t="s">
        <v>6254</v>
      </c>
      <c r="D33" s="183">
        <v>10.0</v>
      </c>
      <c r="E33" s="185">
        <v>10.0</v>
      </c>
      <c r="F33" s="417" t="s">
        <v>352</v>
      </c>
      <c r="G33" s="650"/>
      <c r="H33" s="650"/>
      <c r="I33" s="650"/>
      <c r="J33" s="650"/>
      <c r="K33" s="650"/>
      <c r="L33" s="650"/>
      <c r="M33" s="650"/>
      <c r="N33" s="650"/>
      <c r="O33" s="650"/>
      <c r="P33" s="650"/>
      <c r="Q33" s="650"/>
      <c r="R33" s="650"/>
      <c r="S33" s="650"/>
      <c r="T33" s="650"/>
      <c r="U33" s="650"/>
      <c r="V33" s="650"/>
      <c r="W33" s="650"/>
      <c r="X33" s="650"/>
      <c r="Y33" s="650"/>
      <c r="Z33" s="650"/>
    </row>
    <row r="34" ht="11.25" customHeight="1">
      <c r="A34" s="87" t="s">
        <v>352</v>
      </c>
      <c r="B34" s="87" t="s">
        <v>51</v>
      </c>
      <c r="C34" s="87" t="s">
        <v>6255</v>
      </c>
      <c r="D34" s="183">
        <v>50.0</v>
      </c>
      <c r="E34" s="183">
        <v>50.0</v>
      </c>
      <c r="F34" s="417" t="s">
        <v>352</v>
      </c>
      <c r="G34" s="650"/>
      <c r="H34" s="650"/>
      <c r="I34" s="650"/>
      <c r="J34" s="650"/>
      <c r="K34" s="650"/>
      <c r="L34" s="650"/>
      <c r="M34" s="650"/>
      <c r="N34" s="650"/>
      <c r="O34" s="650"/>
      <c r="P34" s="650"/>
      <c r="Q34" s="650"/>
      <c r="R34" s="650"/>
      <c r="S34" s="650"/>
      <c r="T34" s="650"/>
      <c r="U34" s="650"/>
      <c r="V34" s="650"/>
      <c r="W34" s="650"/>
      <c r="X34" s="650"/>
      <c r="Y34" s="650"/>
      <c r="Z34" s="650"/>
    </row>
    <row r="35" ht="11.25" customHeight="1">
      <c r="A35" s="87" t="s">
        <v>352</v>
      </c>
      <c r="B35" s="87" t="s">
        <v>51</v>
      </c>
      <c r="C35" s="87" t="s">
        <v>6256</v>
      </c>
      <c r="D35" s="183">
        <v>10.0</v>
      </c>
      <c r="E35" s="185">
        <v>10.0</v>
      </c>
      <c r="F35" s="417" t="s">
        <v>352</v>
      </c>
      <c r="G35" s="650"/>
      <c r="H35" s="650"/>
      <c r="I35" s="650"/>
      <c r="J35" s="650"/>
      <c r="K35" s="650"/>
      <c r="L35" s="650"/>
      <c r="M35" s="650"/>
      <c r="N35" s="650"/>
      <c r="O35" s="650"/>
      <c r="P35" s="650"/>
      <c r="Q35" s="650"/>
      <c r="R35" s="650"/>
      <c r="S35" s="650"/>
      <c r="T35" s="650"/>
      <c r="U35" s="650"/>
      <c r="V35" s="650"/>
      <c r="W35" s="650"/>
      <c r="X35" s="650"/>
      <c r="Y35" s="650"/>
      <c r="Z35" s="650"/>
    </row>
    <row r="36" ht="11.25" customHeight="1">
      <c r="A36" s="87" t="s">
        <v>352</v>
      </c>
      <c r="B36" s="87" t="s">
        <v>51</v>
      </c>
      <c r="C36" s="87" t="s">
        <v>6257</v>
      </c>
      <c r="D36" s="183">
        <v>10.0</v>
      </c>
      <c r="E36" s="185">
        <v>10.0</v>
      </c>
      <c r="F36" s="417" t="s">
        <v>352</v>
      </c>
      <c r="G36" s="650"/>
      <c r="H36" s="650"/>
      <c r="I36" s="650"/>
      <c r="J36" s="650"/>
      <c r="K36" s="650"/>
      <c r="L36" s="650"/>
      <c r="M36" s="650"/>
      <c r="N36" s="650"/>
      <c r="O36" s="650"/>
      <c r="P36" s="650"/>
      <c r="Q36" s="650"/>
      <c r="R36" s="650"/>
      <c r="S36" s="650"/>
      <c r="T36" s="650"/>
      <c r="U36" s="650"/>
      <c r="V36" s="650"/>
      <c r="W36" s="650"/>
      <c r="X36" s="650"/>
      <c r="Y36" s="650"/>
      <c r="Z36" s="650"/>
    </row>
    <row r="37" ht="11.25" customHeight="1">
      <c r="A37" s="87" t="s">
        <v>352</v>
      </c>
      <c r="B37" s="87" t="s">
        <v>51</v>
      </c>
      <c r="C37" s="87" t="s">
        <v>6258</v>
      </c>
      <c r="D37" s="183">
        <v>10.0</v>
      </c>
      <c r="E37" s="185">
        <v>10.0</v>
      </c>
      <c r="F37" s="417" t="s">
        <v>352</v>
      </c>
      <c r="G37" s="650"/>
      <c r="H37" s="650"/>
      <c r="I37" s="650"/>
      <c r="J37" s="650"/>
      <c r="K37" s="650"/>
      <c r="L37" s="650"/>
      <c r="M37" s="650"/>
      <c r="N37" s="650"/>
      <c r="O37" s="650"/>
      <c r="P37" s="650"/>
      <c r="Q37" s="650"/>
      <c r="R37" s="650"/>
      <c r="S37" s="650"/>
      <c r="T37" s="650"/>
      <c r="U37" s="650"/>
      <c r="V37" s="650"/>
      <c r="W37" s="650"/>
      <c r="X37" s="650"/>
      <c r="Y37" s="650"/>
      <c r="Z37" s="650"/>
    </row>
    <row r="38" ht="11.25" customHeight="1">
      <c r="A38" s="87" t="s">
        <v>352</v>
      </c>
      <c r="B38" s="87" t="s">
        <v>51</v>
      </c>
      <c r="C38" s="405" t="s">
        <v>6259</v>
      </c>
      <c r="D38" s="517">
        <v>10.0</v>
      </c>
      <c r="E38" s="517">
        <v>10.0</v>
      </c>
      <c r="F38" s="417" t="s">
        <v>352</v>
      </c>
      <c r="G38" s="650"/>
      <c r="H38" s="650"/>
      <c r="I38" s="650"/>
      <c r="J38" s="650"/>
      <c r="K38" s="650"/>
      <c r="L38" s="650"/>
      <c r="M38" s="650"/>
      <c r="N38" s="650"/>
      <c r="O38" s="650"/>
      <c r="P38" s="650"/>
      <c r="Q38" s="650"/>
      <c r="R38" s="650"/>
      <c r="S38" s="650"/>
      <c r="T38" s="650"/>
      <c r="U38" s="650"/>
      <c r="V38" s="650"/>
      <c r="W38" s="650"/>
      <c r="X38" s="650"/>
      <c r="Y38" s="650"/>
      <c r="Z38" s="650"/>
    </row>
    <row r="39" ht="11.25" customHeight="1">
      <c r="A39" s="87" t="s">
        <v>352</v>
      </c>
      <c r="B39" s="87" t="s">
        <v>51</v>
      </c>
      <c r="C39" s="66" t="s">
        <v>6260</v>
      </c>
      <c r="D39" s="514">
        <v>10.0</v>
      </c>
      <c r="E39" s="514">
        <v>10.0</v>
      </c>
      <c r="F39" s="417" t="s">
        <v>352</v>
      </c>
      <c r="G39" s="650"/>
      <c r="H39" s="650"/>
      <c r="I39" s="650"/>
      <c r="J39" s="650"/>
      <c r="K39" s="650"/>
      <c r="L39" s="650"/>
      <c r="M39" s="650"/>
      <c r="N39" s="650"/>
      <c r="O39" s="650"/>
      <c r="P39" s="650"/>
      <c r="Q39" s="650"/>
      <c r="R39" s="650"/>
      <c r="S39" s="650"/>
      <c r="T39" s="650"/>
      <c r="U39" s="650"/>
      <c r="V39" s="650"/>
      <c r="W39" s="650"/>
      <c r="X39" s="650"/>
      <c r="Y39" s="650"/>
      <c r="Z39" s="650"/>
    </row>
    <row r="40" ht="11.25" customHeight="1">
      <c r="A40" s="87" t="s">
        <v>352</v>
      </c>
      <c r="B40" s="87" t="s">
        <v>51</v>
      </c>
      <c r="C40" s="66" t="s">
        <v>6261</v>
      </c>
      <c r="D40" s="514">
        <v>10.0</v>
      </c>
      <c r="E40" s="514">
        <v>10.0</v>
      </c>
      <c r="F40" s="417" t="s">
        <v>352</v>
      </c>
      <c r="G40" s="650"/>
      <c r="H40" s="650"/>
      <c r="I40" s="650"/>
      <c r="J40" s="650"/>
      <c r="K40" s="650"/>
      <c r="L40" s="650"/>
      <c r="M40" s="650"/>
      <c r="N40" s="650"/>
      <c r="O40" s="650"/>
      <c r="P40" s="650"/>
      <c r="Q40" s="650"/>
      <c r="R40" s="650"/>
      <c r="S40" s="650"/>
      <c r="T40" s="650"/>
      <c r="U40" s="650"/>
      <c r="V40" s="650"/>
      <c r="W40" s="650"/>
      <c r="X40" s="650"/>
      <c r="Y40" s="650"/>
      <c r="Z40" s="650"/>
    </row>
    <row r="41" ht="11.25" customHeight="1">
      <c r="A41" s="87"/>
      <c r="B41" s="87" t="s">
        <v>51</v>
      </c>
      <c r="C41" s="66" t="s">
        <v>6262</v>
      </c>
      <c r="D41" s="514">
        <v>10.0</v>
      </c>
      <c r="E41" s="514">
        <v>10.0</v>
      </c>
      <c r="F41" s="417" t="s">
        <v>352</v>
      </c>
      <c r="G41" s="650"/>
      <c r="H41" s="650"/>
      <c r="I41" s="650"/>
      <c r="J41" s="650"/>
      <c r="K41" s="650"/>
      <c r="L41" s="650"/>
      <c r="M41" s="650"/>
      <c r="N41" s="650"/>
      <c r="O41" s="650"/>
      <c r="P41" s="650"/>
      <c r="Q41" s="650"/>
      <c r="R41" s="650"/>
      <c r="S41" s="650"/>
      <c r="T41" s="650"/>
      <c r="U41" s="650"/>
      <c r="V41" s="650"/>
      <c r="W41" s="650"/>
      <c r="X41" s="650"/>
      <c r="Y41" s="650"/>
      <c r="Z41" s="650"/>
    </row>
    <row r="42" ht="11.25" customHeight="1">
      <c r="A42" s="87" t="s">
        <v>352</v>
      </c>
      <c r="B42" s="87" t="s">
        <v>51</v>
      </c>
      <c r="C42" s="66" t="s">
        <v>6263</v>
      </c>
      <c r="D42" s="514">
        <v>10.0</v>
      </c>
      <c r="E42" s="514">
        <v>10.0</v>
      </c>
      <c r="F42" s="417" t="s">
        <v>352</v>
      </c>
      <c r="G42" s="650"/>
      <c r="H42" s="650"/>
      <c r="I42" s="650"/>
      <c r="J42" s="650"/>
      <c r="K42" s="650"/>
      <c r="L42" s="650"/>
      <c r="M42" s="650"/>
      <c r="N42" s="650"/>
      <c r="O42" s="650"/>
      <c r="P42" s="650"/>
      <c r="Q42" s="650"/>
      <c r="R42" s="650"/>
      <c r="S42" s="650"/>
      <c r="T42" s="650"/>
      <c r="U42" s="650"/>
      <c r="V42" s="650"/>
      <c r="W42" s="650"/>
      <c r="X42" s="650"/>
      <c r="Y42" s="650"/>
      <c r="Z42" s="650"/>
    </row>
    <row r="43" ht="11.25" customHeight="1">
      <c r="A43" s="87" t="s">
        <v>6251</v>
      </c>
      <c r="B43" s="87" t="s">
        <v>51</v>
      </c>
      <c r="C43" s="87" t="s">
        <v>6252</v>
      </c>
      <c r="D43" s="183">
        <v>10.0</v>
      </c>
      <c r="E43" s="185">
        <v>5.0</v>
      </c>
      <c r="F43" s="417" t="s">
        <v>1365</v>
      </c>
      <c r="G43" s="650"/>
      <c r="H43" s="650"/>
      <c r="I43" s="650"/>
      <c r="J43" s="650"/>
      <c r="K43" s="650"/>
      <c r="L43" s="650"/>
      <c r="M43" s="650"/>
      <c r="N43" s="650"/>
      <c r="O43" s="650"/>
      <c r="P43" s="650"/>
      <c r="Q43" s="650"/>
      <c r="R43" s="650"/>
      <c r="S43" s="650"/>
      <c r="T43" s="650"/>
      <c r="U43" s="650"/>
      <c r="V43" s="650"/>
      <c r="W43" s="650"/>
      <c r="X43" s="650"/>
      <c r="Y43" s="650"/>
      <c r="Z43" s="650"/>
    </row>
    <row r="44" ht="11.25" customHeight="1">
      <c r="A44" s="87" t="s">
        <v>6251</v>
      </c>
      <c r="B44" s="87" t="s">
        <v>51</v>
      </c>
      <c r="C44" s="87" t="s">
        <v>6253</v>
      </c>
      <c r="D44" s="183">
        <v>10.0</v>
      </c>
      <c r="E44" s="185">
        <v>5.0</v>
      </c>
      <c r="F44" s="417" t="s">
        <v>1365</v>
      </c>
      <c r="G44" s="650"/>
      <c r="H44" s="650"/>
      <c r="I44" s="650"/>
      <c r="J44" s="650"/>
      <c r="K44" s="650"/>
      <c r="L44" s="650"/>
      <c r="M44" s="650"/>
      <c r="N44" s="650"/>
      <c r="O44" s="650"/>
      <c r="P44" s="650"/>
      <c r="Q44" s="650"/>
      <c r="R44" s="650"/>
      <c r="S44" s="650"/>
      <c r="T44" s="650"/>
      <c r="U44" s="650"/>
      <c r="V44" s="650"/>
      <c r="W44" s="650"/>
      <c r="X44" s="650"/>
      <c r="Y44" s="650"/>
      <c r="Z44" s="650"/>
    </row>
    <row r="45" ht="11.25" customHeight="1">
      <c r="A45" s="87" t="s">
        <v>6251</v>
      </c>
      <c r="B45" s="87" t="s">
        <v>51</v>
      </c>
      <c r="C45" s="87" t="s">
        <v>6252</v>
      </c>
      <c r="D45" s="183">
        <v>10.0</v>
      </c>
      <c r="E45" s="185">
        <v>5.0</v>
      </c>
      <c r="F45" s="417" t="s">
        <v>1365</v>
      </c>
      <c r="G45" s="650"/>
      <c r="H45" s="650"/>
      <c r="I45" s="650"/>
      <c r="J45" s="650"/>
      <c r="K45" s="650"/>
      <c r="L45" s="650"/>
      <c r="M45" s="650"/>
      <c r="N45" s="650"/>
      <c r="O45" s="650"/>
      <c r="P45" s="650"/>
      <c r="Q45" s="650"/>
      <c r="R45" s="650"/>
      <c r="S45" s="650"/>
      <c r="T45" s="650"/>
      <c r="U45" s="650"/>
      <c r="V45" s="650"/>
      <c r="W45" s="650"/>
      <c r="X45" s="650"/>
      <c r="Y45" s="650"/>
      <c r="Z45" s="650"/>
    </row>
    <row r="46" ht="11.25" customHeight="1">
      <c r="A46" s="87" t="s">
        <v>6264</v>
      </c>
      <c r="B46" s="87" t="s">
        <v>51</v>
      </c>
      <c r="C46" s="87" t="s">
        <v>6265</v>
      </c>
      <c r="D46" s="183">
        <v>10.0</v>
      </c>
      <c r="E46" s="185">
        <v>3.33</v>
      </c>
      <c r="F46" s="417" t="s">
        <v>1365</v>
      </c>
      <c r="G46" s="650"/>
      <c r="H46" s="650"/>
      <c r="I46" s="650"/>
      <c r="J46" s="650"/>
      <c r="K46" s="650"/>
      <c r="L46" s="650"/>
      <c r="M46" s="650"/>
      <c r="N46" s="650"/>
      <c r="O46" s="650"/>
      <c r="P46" s="650"/>
      <c r="Q46" s="650"/>
      <c r="R46" s="650"/>
      <c r="S46" s="650"/>
      <c r="T46" s="650"/>
      <c r="U46" s="650"/>
      <c r="V46" s="650"/>
      <c r="W46" s="650"/>
      <c r="X46" s="650"/>
      <c r="Y46" s="650"/>
      <c r="Z46" s="650"/>
    </row>
    <row r="47" ht="11.25" customHeight="1">
      <c r="A47" s="87" t="s">
        <v>4272</v>
      </c>
      <c r="B47" s="675" t="s">
        <v>51</v>
      </c>
      <c r="C47" s="113" t="s">
        <v>6266</v>
      </c>
      <c r="D47" s="682">
        <v>8.0</v>
      </c>
      <c r="E47" s="185">
        <f>D47</f>
        <v>8</v>
      </c>
      <c r="F47" s="417" t="s">
        <v>380</v>
      </c>
      <c r="G47" s="650"/>
      <c r="H47" s="650"/>
      <c r="I47" s="650"/>
      <c r="J47" s="650"/>
      <c r="K47" s="650"/>
      <c r="L47" s="650"/>
      <c r="M47" s="650"/>
      <c r="N47" s="650"/>
      <c r="O47" s="650"/>
      <c r="P47" s="650"/>
      <c r="Q47" s="650"/>
      <c r="R47" s="650"/>
      <c r="S47" s="650"/>
      <c r="T47" s="650"/>
      <c r="U47" s="650"/>
      <c r="V47" s="650"/>
      <c r="W47" s="650"/>
      <c r="X47" s="650"/>
      <c r="Y47" s="650"/>
      <c r="Z47" s="650"/>
    </row>
    <row r="48" ht="11.25" customHeight="1">
      <c r="A48" s="87" t="s">
        <v>4272</v>
      </c>
      <c r="B48" s="675" t="s">
        <v>51</v>
      </c>
      <c r="C48" s="87" t="s">
        <v>6267</v>
      </c>
      <c r="D48" s="183">
        <v>100.0</v>
      </c>
      <c r="E48" s="185">
        <v>100.0</v>
      </c>
      <c r="F48" s="417" t="s">
        <v>380</v>
      </c>
      <c r="G48" s="650"/>
      <c r="H48" s="650"/>
      <c r="I48" s="650"/>
      <c r="J48" s="650"/>
      <c r="K48" s="650"/>
      <c r="L48" s="650"/>
      <c r="M48" s="650"/>
      <c r="N48" s="650"/>
      <c r="O48" s="650"/>
      <c r="P48" s="650"/>
      <c r="Q48" s="650"/>
      <c r="R48" s="650"/>
      <c r="S48" s="650"/>
      <c r="T48" s="650"/>
      <c r="U48" s="650"/>
      <c r="V48" s="650"/>
      <c r="W48" s="650"/>
      <c r="X48" s="650"/>
      <c r="Y48" s="650"/>
      <c r="Z48" s="650"/>
    </row>
    <row r="49" ht="11.25" customHeight="1">
      <c r="A49" s="87" t="s">
        <v>4272</v>
      </c>
      <c r="B49" s="87" t="s">
        <v>51</v>
      </c>
      <c r="C49" s="87" t="s">
        <v>6268</v>
      </c>
      <c r="D49" s="183">
        <v>10.0</v>
      </c>
      <c r="E49" s="185">
        <v>10.0</v>
      </c>
      <c r="F49" s="417" t="s">
        <v>380</v>
      </c>
      <c r="G49" s="650"/>
      <c r="H49" s="650"/>
      <c r="I49" s="650"/>
      <c r="J49" s="650"/>
      <c r="K49" s="650"/>
      <c r="L49" s="650"/>
      <c r="M49" s="650"/>
      <c r="N49" s="650"/>
      <c r="O49" s="650"/>
      <c r="P49" s="650"/>
      <c r="Q49" s="650"/>
      <c r="R49" s="650"/>
      <c r="S49" s="650"/>
      <c r="T49" s="650"/>
      <c r="U49" s="650"/>
      <c r="V49" s="650"/>
      <c r="W49" s="650"/>
      <c r="X49" s="650"/>
      <c r="Y49" s="650"/>
      <c r="Z49" s="650"/>
    </row>
    <row r="50" ht="11.25" customHeight="1">
      <c r="A50" s="87" t="s">
        <v>6269</v>
      </c>
      <c r="B50" s="87" t="s">
        <v>51</v>
      </c>
      <c r="C50" s="87" t="s">
        <v>6239</v>
      </c>
      <c r="D50" s="183">
        <v>100.0</v>
      </c>
      <c r="E50" s="185">
        <v>100.0</v>
      </c>
      <c r="F50" s="417" t="s">
        <v>397</v>
      </c>
      <c r="G50" s="650"/>
      <c r="H50" s="650"/>
      <c r="I50" s="650"/>
      <c r="J50" s="650"/>
      <c r="K50" s="650"/>
      <c r="L50" s="650"/>
      <c r="M50" s="650"/>
      <c r="N50" s="650"/>
      <c r="O50" s="650"/>
      <c r="P50" s="650"/>
      <c r="Q50" s="650"/>
      <c r="R50" s="650"/>
      <c r="S50" s="650"/>
      <c r="T50" s="650"/>
      <c r="U50" s="650"/>
      <c r="V50" s="650"/>
      <c r="W50" s="650"/>
      <c r="X50" s="650"/>
      <c r="Y50" s="650"/>
      <c r="Z50" s="650"/>
    </row>
    <row r="51" ht="11.25" customHeight="1">
      <c r="A51" s="383" t="s">
        <v>6270</v>
      </c>
      <c r="B51" s="383" t="s">
        <v>51</v>
      </c>
      <c r="C51" s="383" t="s">
        <v>6271</v>
      </c>
      <c r="D51" s="677">
        <v>10.0</v>
      </c>
      <c r="E51" s="482">
        <v>10.0</v>
      </c>
      <c r="F51" s="417" t="s">
        <v>397</v>
      </c>
      <c r="G51" s="650"/>
      <c r="H51" s="650"/>
      <c r="I51" s="650"/>
      <c r="J51" s="650"/>
      <c r="K51" s="650"/>
      <c r="L51" s="650"/>
      <c r="M51" s="650"/>
      <c r="N51" s="650"/>
      <c r="O51" s="650"/>
      <c r="P51" s="650"/>
      <c r="Q51" s="650"/>
      <c r="R51" s="650"/>
      <c r="S51" s="650"/>
      <c r="T51" s="650"/>
      <c r="U51" s="650"/>
      <c r="V51" s="650"/>
      <c r="W51" s="650"/>
      <c r="X51" s="650"/>
      <c r="Y51" s="650"/>
      <c r="Z51" s="650"/>
    </row>
    <row r="52" ht="11.25" customHeight="1">
      <c r="A52" s="87" t="s">
        <v>429</v>
      </c>
      <c r="B52" s="87" t="s">
        <v>1127</v>
      </c>
      <c r="C52" s="87" t="s">
        <v>6272</v>
      </c>
      <c r="D52" s="183">
        <v>100.0</v>
      </c>
      <c r="E52" s="185">
        <v>100.0</v>
      </c>
      <c r="F52" s="417" t="s">
        <v>429</v>
      </c>
      <c r="G52" s="650"/>
      <c r="H52" s="650"/>
      <c r="I52" s="650"/>
      <c r="J52" s="650"/>
      <c r="K52" s="650"/>
      <c r="L52" s="650"/>
      <c r="M52" s="650"/>
      <c r="N52" s="650"/>
      <c r="O52" s="650"/>
      <c r="P52" s="650"/>
      <c r="Q52" s="650"/>
      <c r="R52" s="650"/>
      <c r="S52" s="650"/>
      <c r="T52" s="650"/>
      <c r="U52" s="650"/>
      <c r="V52" s="650"/>
      <c r="W52" s="650"/>
      <c r="X52" s="650"/>
      <c r="Y52" s="650"/>
      <c r="Z52" s="650"/>
    </row>
    <row r="53" ht="11.25" customHeight="1">
      <c r="A53" s="87" t="s">
        <v>429</v>
      </c>
      <c r="B53" s="87" t="s">
        <v>1127</v>
      </c>
      <c r="C53" s="87" t="s">
        <v>6273</v>
      </c>
      <c r="D53" s="183">
        <v>50.0</v>
      </c>
      <c r="E53" s="185">
        <v>50.0</v>
      </c>
      <c r="F53" s="417" t="s">
        <v>429</v>
      </c>
      <c r="G53" s="650"/>
      <c r="H53" s="650"/>
      <c r="I53" s="650"/>
      <c r="J53" s="650"/>
      <c r="K53" s="650"/>
      <c r="L53" s="650"/>
      <c r="M53" s="650"/>
      <c r="N53" s="650"/>
      <c r="O53" s="650"/>
      <c r="P53" s="650"/>
      <c r="Q53" s="650"/>
      <c r="R53" s="650"/>
      <c r="S53" s="650"/>
      <c r="T53" s="650"/>
      <c r="U53" s="650"/>
      <c r="V53" s="650"/>
      <c r="W53" s="650"/>
      <c r="X53" s="650"/>
      <c r="Y53" s="650"/>
      <c r="Z53" s="650"/>
    </row>
    <row r="54" ht="11.25" customHeight="1">
      <c r="A54" s="87" t="s">
        <v>6274</v>
      </c>
      <c r="B54" s="454" t="s">
        <v>51</v>
      </c>
      <c r="C54" s="87" t="s">
        <v>6275</v>
      </c>
      <c r="D54" s="183">
        <v>10.0</v>
      </c>
      <c r="E54" s="185">
        <v>5.0</v>
      </c>
      <c r="F54" s="417" t="s">
        <v>1474</v>
      </c>
      <c r="G54" s="650"/>
      <c r="H54" s="650"/>
      <c r="I54" s="650"/>
      <c r="J54" s="650"/>
      <c r="K54" s="650"/>
      <c r="L54" s="650"/>
      <c r="M54" s="650"/>
      <c r="N54" s="650"/>
      <c r="O54" s="650"/>
      <c r="P54" s="650"/>
      <c r="Q54" s="650"/>
      <c r="R54" s="650"/>
      <c r="S54" s="650"/>
      <c r="T54" s="650"/>
      <c r="U54" s="650"/>
      <c r="V54" s="650"/>
      <c r="W54" s="650"/>
      <c r="X54" s="650"/>
      <c r="Y54" s="650"/>
      <c r="Z54" s="650"/>
    </row>
    <row r="55" ht="11.25" customHeight="1">
      <c r="A55" s="87" t="s">
        <v>6274</v>
      </c>
      <c r="B55" s="454" t="s">
        <v>51</v>
      </c>
      <c r="C55" s="87" t="s">
        <v>6276</v>
      </c>
      <c r="D55" s="183">
        <v>10.0</v>
      </c>
      <c r="E55" s="185">
        <v>5.0</v>
      </c>
      <c r="F55" s="417" t="s">
        <v>1474</v>
      </c>
      <c r="G55" s="650"/>
      <c r="H55" s="650"/>
      <c r="I55" s="650"/>
      <c r="J55" s="650"/>
      <c r="K55" s="650"/>
      <c r="L55" s="650"/>
      <c r="M55" s="650"/>
      <c r="N55" s="650"/>
      <c r="O55" s="650"/>
      <c r="P55" s="650"/>
      <c r="Q55" s="650"/>
      <c r="R55" s="650"/>
      <c r="S55" s="650"/>
      <c r="T55" s="650"/>
      <c r="U55" s="650"/>
      <c r="V55" s="650"/>
      <c r="W55" s="650"/>
      <c r="X55" s="650"/>
      <c r="Y55" s="650"/>
      <c r="Z55" s="650"/>
    </row>
    <row r="56" ht="11.25" customHeight="1">
      <c r="A56" s="87" t="s">
        <v>6277</v>
      </c>
      <c r="B56" s="454" t="s">
        <v>51</v>
      </c>
      <c r="C56" s="87" t="s">
        <v>6278</v>
      </c>
      <c r="D56" s="183">
        <v>10.0</v>
      </c>
      <c r="E56" s="185">
        <v>5.0</v>
      </c>
      <c r="F56" s="417" t="s">
        <v>1474</v>
      </c>
      <c r="G56" s="650"/>
      <c r="H56" s="650"/>
      <c r="I56" s="650"/>
      <c r="J56" s="650"/>
      <c r="K56" s="650"/>
      <c r="L56" s="650"/>
      <c r="M56" s="650"/>
      <c r="N56" s="650"/>
      <c r="O56" s="650"/>
      <c r="P56" s="650"/>
      <c r="Q56" s="650"/>
      <c r="R56" s="650"/>
      <c r="S56" s="650"/>
      <c r="T56" s="650"/>
      <c r="U56" s="650"/>
      <c r="V56" s="650"/>
      <c r="W56" s="650"/>
      <c r="X56" s="650"/>
      <c r="Y56" s="650"/>
      <c r="Z56" s="650"/>
    </row>
    <row r="57" ht="11.25" customHeight="1">
      <c r="A57" s="87" t="s">
        <v>6277</v>
      </c>
      <c r="B57" s="454" t="s">
        <v>51</v>
      </c>
      <c r="C57" s="87" t="s">
        <v>6279</v>
      </c>
      <c r="D57" s="183">
        <v>10.0</v>
      </c>
      <c r="E57" s="185">
        <v>5.0</v>
      </c>
      <c r="F57" s="417" t="s">
        <v>1474</v>
      </c>
      <c r="G57" s="650"/>
      <c r="H57" s="650"/>
      <c r="I57" s="650"/>
      <c r="J57" s="650"/>
      <c r="K57" s="650"/>
      <c r="L57" s="650"/>
      <c r="M57" s="650"/>
      <c r="N57" s="650"/>
      <c r="O57" s="650"/>
      <c r="P57" s="650"/>
      <c r="Q57" s="650"/>
      <c r="R57" s="650"/>
      <c r="S57" s="650"/>
      <c r="T57" s="650"/>
      <c r="U57" s="650"/>
      <c r="V57" s="650"/>
      <c r="W57" s="650"/>
      <c r="X57" s="650"/>
      <c r="Y57" s="650"/>
      <c r="Z57" s="650"/>
    </row>
    <row r="58" ht="11.25" customHeight="1">
      <c r="A58" s="87" t="s">
        <v>448</v>
      </c>
      <c r="B58" s="87" t="s">
        <v>51</v>
      </c>
      <c r="C58" s="87" t="s">
        <v>6280</v>
      </c>
      <c r="D58" s="183">
        <v>10.0</v>
      </c>
      <c r="E58" s="185">
        <v>10.0</v>
      </c>
      <c r="F58" s="417" t="s">
        <v>448</v>
      </c>
      <c r="G58" s="650"/>
      <c r="H58" s="650"/>
      <c r="I58" s="650"/>
      <c r="J58" s="650"/>
      <c r="K58" s="650"/>
      <c r="L58" s="650"/>
      <c r="M58" s="650"/>
      <c r="N58" s="650"/>
      <c r="O58" s="650"/>
      <c r="P58" s="650"/>
      <c r="Q58" s="650"/>
      <c r="R58" s="650"/>
      <c r="S58" s="650"/>
      <c r="T58" s="650"/>
      <c r="U58" s="650"/>
      <c r="V58" s="650"/>
      <c r="W58" s="650"/>
      <c r="X58" s="650"/>
      <c r="Y58" s="650"/>
      <c r="Z58" s="650"/>
    </row>
    <row r="59" ht="11.25" customHeight="1">
      <c r="A59" s="524" t="s">
        <v>448</v>
      </c>
      <c r="B59" s="87" t="s">
        <v>51</v>
      </c>
      <c r="C59" s="87" t="s">
        <v>6281</v>
      </c>
      <c r="D59" s="183">
        <v>5.0</v>
      </c>
      <c r="E59" s="185">
        <v>5.0</v>
      </c>
      <c r="F59" s="417" t="s">
        <v>448</v>
      </c>
      <c r="G59" s="650"/>
      <c r="H59" s="650"/>
      <c r="I59" s="650"/>
      <c r="J59" s="650"/>
      <c r="K59" s="650"/>
      <c r="L59" s="650"/>
      <c r="M59" s="650"/>
      <c r="N59" s="650"/>
      <c r="O59" s="650"/>
      <c r="P59" s="650"/>
      <c r="Q59" s="650"/>
      <c r="R59" s="650"/>
      <c r="S59" s="650"/>
      <c r="T59" s="650"/>
      <c r="U59" s="650"/>
      <c r="V59" s="650"/>
      <c r="W59" s="650"/>
      <c r="X59" s="650"/>
      <c r="Y59" s="650"/>
      <c r="Z59" s="650"/>
    </row>
    <row r="60" ht="11.25" customHeight="1">
      <c r="A60" s="87" t="s">
        <v>4344</v>
      </c>
      <c r="B60" s="675" t="s">
        <v>51</v>
      </c>
      <c r="C60" s="113" t="s">
        <v>6282</v>
      </c>
      <c r="D60" s="682">
        <v>10.0</v>
      </c>
      <c r="E60" s="185">
        <v>10.0</v>
      </c>
      <c r="F60" s="417" t="s">
        <v>464</v>
      </c>
      <c r="G60" s="650"/>
      <c r="H60" s="650"/>
      <c r="I60" s="650"/>
      <c r="J60" s="650"/>
      <c r="K60" s="650"/>
      <c r="L60" s="650"/>
      <c r="M60" s="650"/>
      <c r="N60" s="650"/>
      <c r="O60" s="650"/>
      <c r="P60" s="650"/>
      <c r="Q60" s="650"/>
      <c r="R60" s="650"/>
      <c r="S60" s="650"/>
      <c r="T60" s="650"/>
      <c r="U60" s="650"/>
      <c r="V60" s="650"/>
      <c r="W60" s="650"/>
      <c r="X60" s="650"/>
      <c r="Y60" s="650"/>
      <c r="Z60" s="650"/>
    </row>
    <row r="61" ht="11.25" customHeight="1">
      <c r="A61" s="87" t="s">
        <v>4344</v>
      </c>
      <c r="B61" s="675" t="s">
        <v>51</v>
      </c>
      <c r="C61" s="439" t="s">
        <v>6283</v>
      </c>
      <c r="D61" s="682">
        <v>10.0</v>
      </c>
      <c r="E61" s="185">
        <v>10.0</v>
      </c>
      <c r="F61" s="417" t="s">
        <v>464</v>
      </c>
      <c r="G61" s="650"/>
      <c r="H61" s="650"/>
      <c r="I61" s="650"/>
      <c r="J61" s="650"/>
      <c r="K61" s="650"/>
      <c r="L61" s="650"/>
      <c r="M61" s="650"/>
      <c r="N61" s="650"/>
      <c r="O61" s="650"/>
      <c r="P61" s="650"/>
      <c r="Q61" s="650"/>
      <c r="R61" s="650"/>
      <c r="S61" s="650"/>
      <c r="T61" s="650"/>
      <c r="U61" s="650"/>
      <c r="V61" s="650"/>
      <c r="W61" s="650"/>
      <c r="X61" s="650"/>
      <c r="Y61" s="650"/>
      <c r="Z61" s="650"/>
    </row>
    <row r="62" ht="11.25" customHeight="1">
      <c r="A62" s="87" t="s">
        <v>4344</v>
      </c>
      <c r="B62" s="675" t="s">
        <v>51</v>
      </c>
      <c r="C62" s="439" t="s">
        <v>6284</v>
      </c>
      <c r="D62" s="682">
        <v>10.0</v>
      </c>
      <c r="E62" s="185">
        <v>5.0</v>
      </c>
      <c r="F62" s="417" t="s">
        <v>464</v>
      </c>
      <c r="G62" s="650"/>
      <c r="H62" s="650"/>
      <c r="I62" s="650"/>
      <c r="J62" s="650"/>
      <c r="K62" s="650"/>
      <c r="L62" s="650"/>
      <c r="M62" s="650"/>
      <c r="N62" s="650"/>
      <c r="O62" s="650"/>
      <c r="P62" s="650"/>
      <c r="Q62" s="650"/>
      <c r="R62" s="650"/>
      <c r="S62" s="650"/>
      <c r="T62" s="650"/>
      <c r="U62" s="650"/>
      <c r="V62" s="650"/>
      <c r="W62" s="650"/>
      <c r="X62" s="650"/>
      <c r="Y62" s="650"/>
      <c r="Z62" s="650"/>
    </row>
    <row r="63" ht="11.25" customHeight="1">
      <c r="A63" s="87" t="s">
        <v>4344</v>
      </c>
      <c r="B63" s="675" t="s">
        <v>51</v>
      </c>
      <c r="C63" s="439" t="s">
        <v>6285</v>
      </c>
      <c r="D63" s="682">
        <v>10.0</v>
      </c>
      <c r="E63" s="185">
        <v>10.0</v>
      </c>
      <c r="F63" s="417" t="s">
        <v>464</v>
      </c>
      <c r="G63" s="650"/>
      <c r="H63" s="650"/>
      <c r="I63" s="650"/>
      <c r="J63" s="650"/>
      <c r="K63" s="650"/>
      <c r="L63" s="650"/>
      <c r="M63" s="650"/>
      <c r="N63" s="650"/>
      <c r="O63" s="650"/>
      <c r="P63" s="650"/>
      <c r="Q63" s="650"/>
      <c r="R63" s="650"/>
      <c r="S63" s="650"/>
      <c r="T63" s="650"/>
      <c r="U63" s="650"/>
      <c r="V63" s="650"/>
      <c r="W63" s="650"/>
      <c r="X63" s="650"/>
      <c r="Y63" s="650"/>
      <c r="Z63" s="650"/>
    </row>
    <row r="64" ht="11.25" customHeight="1">
      <c r="A64" s="87" t="s">
        <v>4344</v>
      </c>
      <c r="B64" s="683" t="s">
        <v>51</v>
      </c>
      <c r="C64" s="439" t="s">
        <v>6286</v>
      </c>
      <c r="D64" s="682">
        <v>10.0</v>
      </c>
      <c r="E64" s="185">
        <v>3.33</v>
      </c>
      <c r="F64" s="417" t="s">
        <v>464</v>
      </c>
      <c r="G64" s="650"/>
      <c r="H64" s="650"/>
      <c r="I64" s="650"/>
      <c r="J64" s="650"/>
      <c r="K64" s="650"/>
      <c r="L64" s="650"/>
      <c r="M64" s="650"/>
      <c r="N64" s="650"/>
      <c r="O64" s="650"/>
      <c r="P64" s="650"/>
      <c r="Q64" s="650"/>
      <c r="R64" s="650"/>
      <c r="S64" s="650"/>
      <c r="T64" s="650"/>
      <c r="U64" s="650"/>
      <c r="V64" s="650"/>
      <c r="W64" s="650"/>
      <c r="X64" s="650"/>
      <c r="Y64" s="650"/>
      <c r="Z64" s="650"/>
    </row>
    <row r="65" ht="11.25" customHeight="1">
      <c r="A65" s="87" t="s">
        <v>474</v>
      </c>
      <c r="B65" s="87" t="s">
        <v>51</v>
      </c>
      <c r="C65" s="87" t="s">
        <v>6287</v>
      </c>
      <c r="D65" s="183">
        <v>8.0</v>
      </c>
      <c r="E65" s="185">
        <v>8.0</v>
      </c>
      <c r="F65" s="417" t="s">
        <v>474</v>
      </c>
      <c r="G65" s="650"/>
      <c r="H65" s="650"/>
      <c r="I65" s="650"/>
      <c r="J65" s="650"/>
      <c r="K65" s="650"/>
      <c r="L65" s="650"/>
      <c r="M65" s="650"/>
      <c r="N65" s="650"/>
      <c r="O65" s="650"/>
      <c r="P65" s="650"/>
      <c r="Q65" s="650"/>
      <c r="R65" s="650"/>
      <c r="S65" s="650"/>
      <c r="T65" s="650"/>
      <c r="U65" s="650"/>
      <c r="V65" s="650"/>
      <c r="W65" s="650"/>
      <c r="X65" s="650"/>
      <c r="Y65" s="650"/>
      <c r="Z65" s="650"/>
    </row>
    <row r="66" ht="11.25" customHeight="1">
      <c r="A66" s="87" t="s">
        <v>474</v>
      </c>
      <c r="B66" s="87" t="s">
        <v>51</v>
      </c>
      <c r="C66" s="383" t="s">
        <v>6288</v>
      </c>
      <c r="D66" s="183">
        <v>60.0</v>
      </c>
      <c r="E66" s="185">
        <v>60.0</v>
      </c>
      <c r="F66" s="417" t="s">
        <v>474</v>
      </c>
      <c r="G66" s="650"/>
      <c r="H66" s="650"/>
      <c r="I66" s="650"/>
      <c r="J66" s="650"/>
      <c r="K66" s="650"/>
      <c r="L66" s="650"/>
      <c r="M66" s="650"/>
      <c r="N66" s="650"/>
      <c r="O66" s="650"/>
      <c r="P66" s="650"/>
      <c r="Q66" s="650"/>
      <c r="R66" s="650"/>
      <c r="S66" s="650"/>
      <c r="T66" s="650"/>
      <c r="U66" s="650"/>
      <c r="V66" s="650"/>
      <c r="W66" s="650"/>
      <c r="X66" s="650"/>
      <c r="Y66" s="650"/>
      <c r="Z66" s="650"/>
    </row>
    <row r="67" ht="11.25" customHeight="1">
      <c r="A67" s="87" t="s">
        <v>474</v>
      </c>
      <c r="B67" s="675" t="s">
        <v>51</v>
      </c>
      <c r="C67" s="113" t="s">
        <v>6289</v>
      </c>
      <c r="D67" s="682">
        <v>10.0</v>
      </c>
      <c r="E67" s="185">
        <v>10.0</v>
      </c>
      <c r="F67" s="417" t="s">
        <v>474</v>
      </c>
      <c r="G67" s="650"/>
      <c r="H67" s="650"/>
      <c r="I67" s="650"/>
      <c r="J67" s="650"/>
      <c r="K67" s="650"/>
      <c r="L67" s="650"/>
      <c r="M67" s="650"/>
      <c r="N67" s="650"/>
      <c r="O67" s="650"/>
      <c r="P67" s="650"/>
      <c r="Q67" s="650"/>
      <c r="R67" s="650"/>
      <c r="S67" s="650"/>
      <c r="T67" s="650"/>
      <c r="U67" s="650"/>
      <c r="V67" s="650"/>
      <c r="W67" s="650"/>
      <c r="X67" s="650"/>
      <c r="Y67" s="650"/>
      <c r="Z67" s="650"/>
    </row>
    <row r="68" ht="11.25" customHeight="1">
      <c r="A68" s="87" t="s">
        <v>474</v>
      </c>
      <c r="B68" s="675" t="s">
        <v>51</v>
      </c>
      <c r="C68" s="439" t="s">
        <v>6290</v>
      </c>
      <c r="D68" s="682">
        <v>10.0</v>
      </c>
      <c r="E68" s="185">
        <v>10.0</v>
      </c>
      <c r="F68" s="417" t="s">
        <v>474</v>
      </c>
      <c r="G68" s="650"/>
      <c r="H68" s="650"/>
      <c r="I68" s="650"/>
      <c r="J68" s="650"/>
      <c r="K68" s="650"/>
      <c r="L68" s="650"/>
      <c r="M68" s="650"/>
      <c r="N68" s="650"/>
      <c r="O68" s="650"/>
      <c r="P68" s="650"/>
      <c r="Q68" s="650"/>
      <c r="R68" s="650"/>
      <c r="S68" s="650"/>
      <c r="T68" s="650"/>
      <c r="U68" s="650"/>
      <c r="V68" s="650"/>
      <c r="W68" s="650"/>
      <c r="X68" s="650"/>
      <c r="Y68" s="650"/>
      <c r="Z68" s="650"/>
    </row>
    <row r="69" ht="11.25" customHeight="1">
      <c r="A69" s="87" t="s">
        <v>474</v>
      </c>
      <c r="B69" s="675" t="s">
        <v>51</v>
      </c>
      <c r="C69" s="439" t="s">
        <v>6284</v>
      </c>
      <c r="D69" s="682">
        <v>10.0</v>
      </c>
      <c r="E69" s="185">
        <v>5.0</v>
      </c>
      <c r="F69" s="417" t="s">
        <v>474</v>
      </c>
      <c r="G69" s="650"/>
      <c r="H69" s="650"/>
      <c r="I69" s="650"/>
      <c r="J69" s="650"/>
      <c r="K69" s="650"/>
      <c r="L69" s="650"/>
      <c r="M69" s="650"/>
      <c r="N69" s="650"/>
      <c r="O69" s="650"/>
      <c r="P69" s="650"/>
      <c r="Q69" s="650"/>
      <c r="R69" s="650"/>
      <c r="S69" s="650"/>
      <c r="T69" s="650"/>
      <c r="U69" s="650"/>
      <c r="V69" s="650"/>
      <c r="W69" s="650"/>
      <c r="X69" s="650"/>
      <c r="Y69" s="650"/>
      <c r="Z69" s="650"/>
    </row>
    <row r="70" ht="11.25" customHeight="1">
      <c r="A70" s="87" t="s">
        <v>474</v>
      </c>
      <c r="B70" s="675" t="s">
        <v>51</v>
      </c>
      <c r="C70" s="439" t="s">
        <v>6291</v>
      </c>
      <c r="D70" s="682">
        <v>10.0</v>
      </c>
      <c r="E70" s="185">
        <v>10.0</v>
      </c>
      <c r="F70" s="417" t="s">
        <v>474</v>
      </c>
      <c r="G70" s="650"/>
      <c r="H70" s="650"/>
      <c r="I70" s="650"/>
      <c r="J70" s="650"/>
      <c r="K70" s="650"/>
      <c r="L70" s="650"/>
      <c r="M70" s="650"/>
      <c r="N70" s="650"/>
      <c r="O70" s="650"/>
      <c r="P70" s="650"/>
      <c r="Q70" s="650"/>
      <c r="R70" s="650"/>
      <c r="S70" s="650"/>
      <c r="T70" s="650"/>
      <c r="U70" s="650"/>
      <c r="V70" s="650"/>
      <c r="W70" s="650"/>
      <c r="X70" s="650"/>
      <c r="Y70" s="650"/>
      <c r="Z70" s="650"/>
    </row>
    <row r="71" ht="11.25" customHeight="1">
      <c r="A71" s="87" t="s">
        <v>474</v>
      </c>
      <c r="B71" s="675" t="s">
        <v>51</v>
      </c>
      <c r="C71" s="439" t="s">
        <v>6292</v>
      </c>
      <c r="D71" s="682">
        <v>10.0</v>
      </c>
      <c r="E71" s="185">
        <v>10.0</v>
      </c>
      <c r="F71" s="417" t="s">
        <v>474</v>
      </c>
      <c r="G71" s="650"/>
      <c r="H71" s="650"/>
      <c r="I71" s="650"/>
      <c r="J71" s="650"/>
      <c r="K71" s="650"/>
      <c r="L71" s="650"/>
      <c r="M71" s="650"/>
      <c r="N71" s="650"/>
      <c r="O71" s="650"/>
      <c r="P71" s="650"/>
      <c r="Q71" s="650"/>
      <c r="R71" s="650"/>
      <c r="S71" s="650"/>
      <c r="T71" s="650"/>
      <c r="U71" s="650"/>
      <c r="V71" s="650"/>
      <c r="W71" s="650"/>
      <c r="X71" s="650"/>
      <c r="Y71" s="650"/>
      <c r="Z71" s="650"/>
    </row>
    <row r="72" ht="11.25" customHeight="1">
      <c r="A72" s="87" t="s">
        <v>474</v>
      </c>
      <c r="B72" s="683" t="s">
        <v>51</v>
      </c>
      <c r="C72" s="439" t="s">
        <v>6286</v>
      </c>
      <c r="D72" s="682">
        <v>10.0</v>
      </c>
      <c r="E72" s="185">
        <v>3.33</v>
      </c>
      <c r="F72" s="417" t="s">
        <v>474</v>
      </c>
      <c r="G72" s="650"/>
      <c r="H72" s="650"/>
      <c r="I72" s="650"/>
      <c r="J72" s="650"/>
      <c r="K72" s="650"/>
      <c r="L72" s="650"/>
      <c r="M72" s="650"/>
      <c r="N72" s="650"/>
      <c r="O72" s="650"/>
      <c r="P72" s="650"/>
      <c r="Q72" s="650"/>
      <c r="R72" s="650"/>
      <c r="S72" s="650"/>
      <c r="T72" s="650"/>
      <c r="U72" s="650"/>
      <c r="V72" s="650"/>
      <c r="W72" s="650"/>
      <c r="X72" s="650"/>
      <c r="Y72" s="650"/>
      <c r="Z72" s="650"/>
    </row>
    <row r="73" ht="11.25" customHeight="1">
      <c r="A73" s="87" t="s">
        <v>474</v>
      </c>
      <c r="B73" s="683" t="s">
        <v>51</v>
      </c>
      <c r="C73" s="439" t="s">
        <v>6293</v>
      </c>
      <c r="D73" s="682">
        <v>10.0</v>
      </c>
      <c r="E73" s="185">
        <v>5.0</v>
      </c>
      <c r="F73" s="417" t="s">
        <v>474</v>
      </c>
      <c r="G73" s="650"/>
      <c r="H73" s="650"/>
      <c r="I73" s="650"/>
      <c r="J73" s="650"/>
      <c r="K73" s="650"/>
      <c r="L73" s="650"/>
      <c r="M73" s="650"/>
      <c r="N73" s="650"/>
      <c r="O73" s="650"/>
      <c r="P73" s="650"/>
      <c r="Q73" s="650"/>
      <c r="R73" s="650"/>
      <c r="S73" s="650"/>
      <c r="T73" s="650"/>
      <c r="U73" s="650"/>
      <c r="V73" s="650"/>
      <c r="W73" s="650"/>
      <c r="X73" s="650"/>
      <c r="Y73" s="650"/>
      <c r="Z73" s="650"/>
    </row>
    <row r="74" ht="11.25" customHeight="1">
      <c r="A74" s="87" t="s">
        <v>474</v>
      </c>
      <c r="B74" s="683" t="s">
        <v>51</v>
      </c>
      <c r="C74" s="439" t="s">
        <v>6294</v>
      </c>
      <c r="D74" s="682">
        <v>10.0</v>
      </c>
      <c r="E74" s="185">
        <v>5.0</v>
      </c>
      <c r="F74" s="417" t="s">
        <v>474</v>
      </c>
      <c r="G74" s="650"/>
      <c r="H74" s="650"/>
      <c r="I74" s="650"/>
      <c r="J74" s="650"/>
      <c r="K74" s="650"/>
      <c r="L74" s="650"/>
      <c r="M74" s="650"/>
      <c r="N74" s="650"/>
      <c r="O74" s="650"/>
      <c r="P74" s="650"/>
      <c r="Q74" s="650"/>
      <c r="R74" s="650"/>
      <c r="S74" s="650"/>
      <c r="T74" s="650"/>
      <c r="U74" s="650"/>
      <c r="V74" s="650"/>
      <c r="W74" s="650"/>
      <c r="X74" s="650"/>
      <c r="Y74" s="650"/>
      <c r="Z74" s="650"/>
    </row>
    <row r="75" ht="11.25" customHeight="1">
      <c r="A75" s="87" t="s">
        <v>474</v>
      </c>
      <c r="B75" s="683" t="s">
        <v>51</v>
      </c>
      <c r="C75" s="439" t="s">
        <v>6295</v>
      </c>
      <c r="D75" s="682">
        <v>10.0</v>
      </c>
      <c r="E75" s="185">
        <v>5.0</v>
      </c>
      <c r="F75" s="417" t="s">
        <v>474</v>
      </c>
      <c r="G75" s="650"/>
      <c r="H75" s="650"/>
      <c r="I75" s="650"/>
      <c r="J75" s="650"/>
      <c r="K75" s="650"/>
      <c r="L75" s="650"/>
      <c r="M75" s="650"/>
      <c r="N75" s="650"/>
      <c r="O75" s="650"/>
      <c r="P75" s="650"/>
      <c r="Q75" s="650"/>
      <c r="R75" s="650"/>
      <c r="S75" s="650"/>
      <c r="T75" s="650"/>
      <c r="U75" s="650"/>
      <c r="V75" s="650"/>
      <c r="W75" s="650"/>
      <c r="X75" s="650"/>
      <c r="Y75" s="650"/>
      <c r="Z75" s="650"/>
    </row>
    <row r="76" ht="11.25" customHeight="1">
      <c r="A76" s="87" t="s">
        <v>474</v>
      </c>
      <c r="B76" s="683" t="s">
        <v>51</v>
      </c>
      <c r="C76" s="439" t="s">
        <v>6296</v>
      </c>
      <c r="D76" s="682">
        <v>10.0</v>
      </c>
      <c r="E76" s="185">
        <v>5.0</v>
      </c>
      <c r="F76" s="417" t="s">
        <v>474</v>
      </c>
      <c r="G76" s="650"/>
      <c r="H76" s="650"/>
      <c r="I76" s="650"/>
      <c r="J76" s="650"/>
      <c r="K76" s="650"/>
      <c r="L76" s="650"/>
      <c r="M76" s="650"/>
      <c r="N76" s="650"/>
      <c r="O76" s="650"/>
      <c r="P76" s="650"/>
      <c r="Q76" s="650"/>
      <c r="R76" s="650"/>
      <c r="S76" s="650"/>
      <c r="T76" s="650"/>
      <c r="U76" s="650"/>
      <c r="V76" s="650"/>
      <c r="W76" s="650"/>
      <c r="X76" s="650"/>
      <c r="Y76" s="650"/>
      <c r="Z76" s="650"/>
    </row>
    <row r="77" ht="11.25" customHeight="1">
      <c r="A77" s="87" t="s">
        <v>474</v>
      </c>
      <c r="B77" s="683" t="s">
        <v>51</v>
      </c>
      <c r="C77" s="439" t="s">
        <v>6297</v>
      </c>
      <c r="D77" s="682">
        <v>10.0</v>
      </c>
      <c r="E77" s="185">
        <v>5.0</v>
      </c>
      <c r="F77" s="417" t="s">
        <v>474</v>
      </c>
      <c r="G77" s="650"/>
      <c r="H77" s="650"/>
      <c r="I77" s="650"/>
      <c r="J77" s="650"/>
      <c r="K77" s="650"/>
      <c r="L77" s="650"/>
      <c r="M77" s="650"/>
      <c r="N77" s="650"/>
      <c r="O77" s="650"/>
      <c r="P77" s="650"/>
      <c r="Q77" s="650"/>
      <c r="R77" s="650"/>
      <c r="S77" s="650"/>
      <c r="T77" s="650"/>
      <c r="U77" s="650"/>
      <c r="V77" s="650"/>
      <c r="W77" s="650"/>
      <c r="X77" s="650"/>
      <c r="Y77" s="650"/>
      <c r="Z77" s="650"/>
    </row>
    <row r="78" ht="11.25" customHeight="1">
      <c r="A78" s="87" t="s">
        <v>474</v>
      </c>
      <c r="B78" s="683" t="s">
        <v>51</v>
      </c>
      <c r="C78" s="439" t="s">
        <v>6298</v>
      </c>
      <c r="D78" s="682">
        <v>10.0</v>
      </c>
      <c r="E78" s="185">
        <v>10.0</v>
      </c>
      <c r="F78" s="417" t="s">
        <v>474</v>
      </c>
      <c r="G78" s="650"/>
      <c r="H78" s="650"/>
      <c r="I78" s="650"/>
      <c r="J78" s="650"/>
      <c r="K78" s="650"/>
      <c r="L78" s="650"/>
      <c r="M78" s="650"/>
      <c r="N78" s="650"/>
      <c r="O78" s="650"/>
      <c r="P78" s="650"/>
      <c r="Q78" s="650"/>
      <c r="R78" s="650"/>
      <c r="S78" s="650"/>
      <c r="T78" s="650"/>
      <c r="U78" s="650"/>
      <c r="V78" s="650"/>
      <c r="W78" s="650"/>
      <c r="X78" s="650"/>
      <c r="Y78" s="650"/>
      <c r="Z78" s="650"/>
    </row>
    <row r="79" ht="11.25" customHeight="1">
      <c r="A79" s="87" t="s">
        <v>534</v>
      </c>
      <c r="B79" s="87" t="s">
        <v>51</v>
      </c>
      <c r="C79" s="87" t="s">
        <v>6299</v>
      </c>
      <c r="D79" s="183">
        <v>30.0</v>
      </c>
      <c r="E79" s="185">
        <v>30.0</v>
      </c>
      <c r="F79" s="417" t="s">
        <v>534</v>
      </c>
      <c r="G79" s="650"/>
      <c r="H79" s="650"/>
      <c r="I79" s="650"/>
      <c r="J79" s="650"/>
      <c r="K79" s="650"/>
      <c r="L79" s="650"/>
      <c r="M79" s="650"/>
      <c r="N79" s="650"/>
      <c r="O79" s="650"/>
      <c r="P79" s="650"/>
      <c r="Q79" s="650"/>
      <c r="R79" s="650"/>
      <c r="S79" s="650"/>
      <c r="T79" s="650"/>
      <c r="U79" s="650"/>
      <c r="V79" s="650"/>
      <c r="W79" s="650"/>
      <c r="X79" s="650"/>
      <c r="Y79" s="650"/>
      <c r="Z79" s="650"/>
    </row>
    <row r="80" ht="11.25" customHeight="1">
      <c r="A80" s="87" t="s">
        <v>5141</v>
      </c>
      <c r="B80" s="87" t="s">
        <v>51</v>
      </c>
      <c r="C80" s="87" t="s">
        <v>6299</v>
      </c>
      <c r="D80" s="183">
        <v>30.0</v>
      </c>
      <c r="E80" s="185">
        <v>30.0</v>
      </c>
      <c r="F80" s="417" t="s">
        <v>6300</v>
      </c>
      <c r="G80" s="650"/>
      <c r="H80" s="650"/>
      <c r="I80" s="650"/>
      <c r="J80" s="650"/>
      <c r="K80" s="650"/>
      <c r="L80" s="650"/>
      <c r="M80" s="650"/>
      <c r="N80" s="650"/>
      <c r="O80" s="650"/>
      <c r="P80" s="650"/>
      <c r="Q80" s="650"/>
      <c r="R80" s="650"/>
      <c r="S80" s="650"/>
      <c r="T80" s="650"/>
      <c r="U80" s="650"/>
      <c r="V80" s="650"/>
      <c r="W80" s="650"/>
      <c r="X80" s="650"/>
      <c r="Y80" s="650"/>
      <c r="Z80" s="650"/>
    </row>
    <row r="81" ht="11.25" customHeight="1">
      <c r="A81" s="87" t="s">
        <v>5144</v>
      </c>
      <c r="B81" s="87" t="s">
        <v>51</v>
      </c>
      <c r="C81" s="87" t="s">
        <v>6301</v>
      </c>
      <c r="D81" s="183">
        <v>100.0</v>
      </c>
      <c r="E81" s="185">
        <v>100.0</v>
      </c>
      <c r="F81" s="417" t="s">
        <v>2146</v>
      </c>
      <c r="G81" s="650"/>
      <c r="H81" s="650"/>
      <c r="I81" s="650"/>
      <c r="J81" s="650"/>
      <c r="K81" s="650"/>
      <c r="L81" s="650"/>
      <c r="M81" s="650"/>
      <c r="N81" s="650"/>
      <c r="O81" s="650"/>
      <c r="P81" s="650"/>
      <c r="Q81" s="650"/>
      <c r="R81" s="650"/>
      <c r="S81" s="650"/>
      <c r="T81" s="650"/>
      <c r="U81" s="650"/>
      <c r="V81" s="650"/>
      <c r="W81" s="650"/>
      <c r="X81" s="650"/>
      <c r="Y81" s="650"/>
      <c r="Z81" s="650"/>
    </row>
    <row r="82" ht="11.25" customHeight="1">
      <c r="A82" s="87" t="s">
        <v>5144</v>
      </c>
      <c r="B82" s="87" t="s">
        <v>51</v>
      </c>
      <c r="C82" s="87" t="s">
        <v>6302</v>
      </c>
      <c r="D82" s="183">
        <v>30.0</v>
      </c>
      <c r="E82" s="185">
        <v>30.0</v>
      </c>
      <c r="F82" s="417" t="s">
        <v>2146</v>
      </c>
      <c r="G82" s="650"/>
      <c r="H82" s="650"/>
      <c r="I82" s="650"/>
      <c r="J82" s="650"/>
      <c r="K82" s="650"/>
      <c r="L82" s="650"/>
      <c r="M82" s="650"/>
      <c r="N82" s="650"/>
      <c r="O82" s="650"/>
      <c r="P82" s="650"/>
      <c r="Q82" s="650"/>
      <c r="R82" s="650"/>
      <c r="S82" s="650"/>
      <c r="T82" s="650"/>
      <c r="U82" s="650"/>
      <c r="V82" s="650"/>
      <c r="W82" s="650"/>
      <c r="X82" s="650"/>
      <c r="Y82" s="650"/>
      <c r="Z82" s="650"/>
    </row>
    <row r="83" ht="11.25" customHeight="1">
      <c r="A83" s="87" t="s">
        <v>5144</v>
      </c>
      <c r="B83" s="87" t="s">
        <v>51</v>
      </c>
      <c r="C83" s="87" t="s">
        <v>6303</v>
      </c>
      <c r="D83" s="183">
        <v>10.0</v>
      </c>
      <c r="E83" s="185">
        <v>10.0</v>
      </c>
      <c r="F83" s="417" t="s">
        <v>2146</v>
      </c>
      <c r="G83" s="650"/>
      <c r="H83" s="650"/>
      <c r="I83" s="650"/>
      <c r="J83" s="650"/>
      <c r="K83" s="650"/>
      <c r="L83" s="650"/>
      <c r="M83" s="650"/>
      <c r="N83" s="650"/>
      <c r="O83" s="650"/>
      <c r="P83" s="650"/>
      <c r="Q83" s="650"/>
      <c r="R83" s="650"/>
      <c r="S83" s="650"/>
      <c r="T83" s="650"/>
      <c r="U83" s="650"/>
      <c r="V83" s="650"/>
      <c r="W83" s="650"/>
      <c r="X83" s="650"/>
      <c r="Y83" s="650"/>
      <c r="Z83" s="650"/>
    </row>
    <row r="84" ht="11.25" customHeight="1">
      <c r="A84" s="87" t="s">
        <v>5144</v>
      </c>
      <c r="B84" s="87" t="s">
        <v>51</v>
      </c>
      <c r="C84" s="87" t="s">
        <v>6304</v>
      </c>
      <c r="D84" s="183">
        <v>10.0</v>
      </c>
      <c r="E84" s="185">
        <v>10.0</v>
      </c>
      <c r="F84" s="417" t="s">
        <v>2146</v>
      </c>
      <c r="G84" s="650"/>
      <c r="H84" s="650"/>
      <c r="I84" s="650"/>
      <c r="J84" s="650"/>
      <c r="K84" s="650"/>
      <c r="L84" s="650"/>
      <c r="M84" s="650"/>
      <c r="N84" s="650"/>
      <c r="O84" s="650"/>
      <c r="P84" s="650"/>
      <c r="Q84" s="650"/>
      <c r="R84" s="650"/>
      <c r="S84" s="650"/>
      <c r="T84" s="650"/>
      <c r="U84" s="650"/>
      <c r="V84" s="650"/>
      <c r="W84" s="650"/>
      <c r="X84" s="650"/>
      <c r="Y84" s="650"/>
      <c r="Z84" s="650"/>
    </row>
    <row r="85" ht="11.25" customHeight="1">
      <c r="A85" s="87" t="s">
        <v>5144</v>
      </c>
      <c r="B85" s="87" t="s">
        <v>51</v>
      </c>
      <c r="C85" s="87" t="s">
        <v>6305</v>
      </c>
      <c r="D85" s="183">
        <v>10.0</v>
      </c>
      <c r="E85" s="185">
        <v>10.0</v>
      </c>
      <c r="F85" s="417" t="s">
        <v>2146</v>
      </c>
      <c r="G85" s="650"/>
      <c r="H85" s="650"/>
      <c r="I85" s="650"/>
      <c r="J85" s="650"/>
      <c r="K85" s="650"/>
      <c r="L85" s="650"/>
      <c r="M85" s="650"/>
      <c r="N85" s="650"/>
      <c r="O85" s="650"/>
      <c r="P85" s="650"/>
      <c r="Q85" s="650"/>
      <c r="R85" s="650"/>
      <c r="S85" s="650"/>
      <c r="T85" s="650"/>
      <c r="U85" s="650"/>
      <c r="V85" s="650"/>
      <c r="W85" s="650"/>
      <c r="X85" s="650"/>
      <c r="Y85" s="650"/>
      <c r="Z85" s="650"/>
    </row>
    <row r="86" ht="11.25" customHeight="1">
      <c r="A86" s="87" t="s">
        <v>5144</v>
      </c>
      <c r="B86" s="87" t="s">
        <v>51</v>
      </c>
      <c r="C86" s="87" t="s">
        <v>6306</v>
      </c>
      <c r="D86" s="183">
        <v>10.0</v>
      </c>
      <c r="E86" s="185">
        <v>10.0</v>
      </c>
      <c r="F86" s="417" t="s">
        <v>2146</v>
      </c>
      <c r="G86" s="650"/>
      <c r="H86" s="650"/>
      <c r="I86" s="650"/>
      <c r="J86" s="650"/>
      <c r="K86" s="650"/>
      <c r="L86" s="650"/>
      <c r="M86" s="650"/>
      <c r="N86" s="650"/>
      <c r="O86" s="650"/>
      <c r="P86" s="650"/>
      <c r="Q86" s="650"/>
      <c r="R86" s="650"/>
      <c r="S86" s="650"/>
      <c r="T86" s="650"/>
      <c r="U86" s="650"/>
      <c r="V86" s="650"/>
      <c r="W86" s="650"/>
      <c r="X86" s="650"/>
      <c r="Y86" s="650"/>
      <c r="Z86" s="650"/>
    </row>
    <row r="87" ht="11.25" customHeight="1">
      <c r="A87" s="87" t="s">
        <v>538</v>
      </c>
      <c r="B87" s="87" t="s">
        <v>51</v>
      </c>
      <c r="C87" s="87" t="s">
        <v>6307</v>
      </c>
      <c r="D87" s="183">
        <v>60.0</v>
      </c>
      <c r="E87" s="185">
        <v>60.0</v>
      </c>
      <c r="F87" s="417" t="s">
        <v>538</v>
      </c>
      <c r="G87" s="650"/>
      <c r="H87" s="650"/>
      <c r="I87" s="650"/>
      <c r="J87" s="650"/>
      <c r="K87" s="650"/>
      <c r="L87" s="650"/>
      <c r="M87" s="650"/>
      <c r="N87" s="650"/>
      <c r="O87" s="650"/>
      <c r="P87" s="650"/>
      <c r="Q87" s="650"/>
      <c r="R87" s="650"/>
      <c r="S87" s="650"/>
      <c r="T87" s="650"/>
      <c r="U87" s="650"/>
      <c r="V87" s="650"/>
      <c r="W87" s="650"/>
      <c r="X87" s="650"/>
      <c r="Y87" s="650"/>
      <c r="Z87" s="650"/>
    </row>
    <row r="88" ht="11.25" customHeight="1">
      <c r="A88" s="87" t="s">
        <v>565</v>
      </c>
      <c r="B88" s="675" t="s">
        <v>51</v>
      </c>
      <c r="C88" s="85" t="s">
        <v>6308</v>
      </c>
      <c r="D88" s="682">
        <v>100.0</v>
      </c>
      <c r="E88" s="185">
        <v>100.0</v>
      </c>
      <c r="F88" s="417" t="s">
        <v>565</v>
      </c>
      <c r="G88" s="650"/>
      <c r="H88" s="650"/>
      <c r="I88" s="650"/>
      <c r="J88" s="650"/>
      <c r="K88" s="650"/>
      <c r="L88" s="650"/>
      <c r="M88" s="650"/>
      <c r="N88" s="650"/>
      <c r="O88" s="650"/>
      <c r="P88" s="650"/>
      <c r="Q88" s="650"/>
      <c r="R88" s="650"/>
      <c r="S88" s="650"/>
      <c r="T88" s="650"/>
      <c r="U88" s="650"/>
      <c r="V88" s="650"/>
      <c r="W88" s="650"/>
      <c r="X88" s="650"/>
      <c r="Y88" s="650"/>
      <c r="Z88" s="650"/>
    </row>
    <row r="89" ht="11.25" customHeight="1">
      <c r="A89" s="87" t="s">
        <v>565</v>
      </c>
      <c r="B89" s="87" t="s">
        <v>51</v>
      </c>
      <c r="C89" s="366" t="s">
        <v>6309</v>
      </c>
      <c r="D89" s="183">
        <v>10.0</v>
      </c>
      <c r="E89" s="185">
        <v>10.0</v>
      </c>
      <c r="F89" s="417" t="s">
        <v>565</v>
      </c>
      <c r="G89" s="650"/>
      <c r="H89" s="650"/>
      <c r="I89" s="650"/>
      <c r="J89" s="650"/>
      <c r="K89" s="650"/>
      <c r="L89" s="650"/>
      <c r="M89" s="650"/>
      <c r="N89" s="650"/>
      <c r="O89" s="650"/>
      <c r="P89" s="650"/>
      <c r="Q89" s="650"/>
      <c r="R89" s="650"/>
      <c r="S89" s="650"/>
      <c r="T89" s="650"/>
      <c r="U89" s="650"/>
      <c r="V89" s="650"/>
      <c r="W89" s="650"/>
      <c r="X89" s="650"/>
      <c r="Y89" s="650"/>
      <c r="Z89" s="650"/>
    </row>
    <row r="90" ht="11.25" customHeight="1">
      <c r="A90" s="87" t="s">
        <v>565</v>
      </c>
      <c r="B90" s="675" t="s">
        <v>51</v>
      </c>
      <c r="C90" s="65" t="s">
        <v>6310</v>
      </c>
      <c r="D90" s="682">
        <v>10.0</v>
      </c>
      <c r="E90" s="185">
        <v>10.0</v>
      </c>
      <c r="F90" s="417" t="s">
        <v>565</v>
      </c>
      <c r="G90" s="650"/>
      <c r="H90" s="650"/>
      <c r="I90" s="650"/>
      <c r="J90" s="650"/>
      <c r="K90" s="650"/>
      <c r="L90" s="650"/>
      <c r="M90" s="650"/>
      <c r="N90" s="650"/>
      <c r="O90" s="650"/>
      <c r="P90" s="650"/>
      <c r="Q90" s="650"/>
      <c r="R90" s="650"/>
      <c r="S90" s="650"/>
      <c r="T90" s="650"/>
      <c r="U90" s="650"/>
      <c r="V90" s="650"/>
      <c r="W90" s="650"/>
      <c r="X90" s="650"/>
      <c r="Y90" s="650"/>
      <c r="Z90" s="650"/>
    </row>
    <row r="91" ht="11.25" customHeight="1">
      <c r="A91" s="87" t="s">
        <v>565</v>
      </c>
      <c r="B91" s="87" t="s">
        <v>51</v>
      </c>
      <c r="C91" s="684" t="s">
        <v>6311</v>
      </c>
      <c r="D91" s="183">
        <v>10.0</v>
      </c>
      <c r="E91" s="185">
        <v>10.0</v>
      </c>
      <c r="F91" s="417" t="s">
        <v>565</v>
      </c>
      <c r="G91" s="650"/>
      <c r="H91" s="650"/>
      <c r="I91" s="650"/>
      <c r="J91" s="650"/>
      <c r="K91" s="650"/>
      <c r="L91" s="650"/>
      <c r="M91" s="650"/>
      <c r="N91" s="650"/>
      <c r="O91" s="650"/>
      <c r="P91" s="650"/>
      <c r="Q91" s="650"/>
      <c r="R91" s="650"/>
      <c r="S91" s="650"/>
      <c r="T91" s="650"/>
      <c r="U91" s="650"/>
      <c r="V91" s="650"/>
      <c r="W91" s="650"/>
      <c r="X91" s="650"/>
      <c r="Y91" s="650"/>
      <c r="Z91" s="650"/>
    </row>
    <row r="92" ht="11.25" customHeight="1">
      <c r="A92" s="87" t="s">
        <v>6312</v>
      </c>
      <c r="B92" s="87" t="s">
        <v>51</v>
      </c>
      <c r="C92" s="87" t="s">
        <v>6313</v>
      </c>
      <c r="D92" s="183">
        <v>100.0</v>
      </c>
      <c r="E92" s="185">
        <v>100.0</v>
      </c>
      <c r="F92" s="417" t="s">
        <v>614</v>
      </c>
      <c r="G92" s="650"/>
      <c r="H92" s="650"/>
      <c r="I92" s="650"/>
      <c r="J92" s="650"/>
      <c r="K92" s="650"/>
      <c r="L92" s="650"/>
      <c r="M92" s="650"/>
      <c r="N92" s="650"/>
      <c r="O92" s="650"/>
      <c r="P92" s="650"/>
      <c r="Q92" s="650"/>
      <c r="R92" s="650"/>
      <c r="S92" s="650"/>
      <c r="T92" s="650"/>
      <c r="U92" s="650"/>
      <c r="V92" s="650"/>
      <c r="W92" s="650"/>
      <c r="X92" s="650"/>
      <c r="Y92" s="650"/>
      <c r="Z92" s="650"/>
    </row>
    <row r="93" ht="11.25" customHeight="1">
      <c r="A93" s="87" t="s">
        <v>614</v>
      </c>
      <c r="B93" s="87" t="s">
        <v>51</v>
      </c>
      <c r="C93" s="87" t="s">
        <v>6314</v>
      </c>
      <c r="D93" s="183">
        <v>50.0</v>
      </c>
      <c r="E93" s="185">
        <v>50.0</v>
      </c>
      <c r="F93" s="417" t="s">
        <v>614</v>
      </c>
      <c r="G93" s="650"/>
      <c r="H93" s="650"/>
      <c r="I93" s="650"/>
      <c r="J93" s="650"/>
      <c r="K93" s="650"/>
      <c r="L93" s="650"/>
      <c r="M93" s="650"/>
      <c r="N93" s="650"/>
      <c r="O93" s="650"/>
      <c r="P93" s="650"/>
      <c r="Q93" s="650"/>
      <c r="R93" s="650"/>
      <c r="S93" s="650"/>
      <c r="T93" s="650"/>
      <c r="U93" s="650"/>
      <c r="V93" s="650"/>
      <c r="W93" s="650"/>
      <c r="X93" s="650"/>
      <c r="Y93" s="650"/>
      <c r="Z93" s="650"/>
    </row>
    <row r="94" ht="11.25" customHeight="1">
      <c r="A94" s="398" t="s">
        <v>878</v>
      </c>
      <c r="B94" s="398" t="s">
        <v>559</v>
      </c>
      <c r="C94" s="681" t="s">
        <v>6315</v>
      </c>
      <c r="D94" s="400">
        <v>100.0</v>
      </c>
      <c r="E94" s="423">
        <v>100.0</v>
      </c>
      <c r="F94" s="417" t="s">
        <v>701</v>
      </c>
      <c r="G94" s="650"/>
      <c r="H94" s="650"/>
      <c r="I94" s="650"/>
      <c r="J94" s="650"/>
      <c r="K94" s="650"/>
      <c r="L94" s="650"/>
      <c r="M94" s="650"/>
      <c r="N94" s="650"/>
      <c r="O94" s="650"/>
      <c r="P94" s="650"/>
      <c r="Q94" s="650"/>
      <c r="R94" s="650"/>
      <c r="S94" s="650"/>
      <c r="T94" s="650"/>
      <c r="U94" s="650"/>
      <c r="V94" s="650"/>
      <c r="W94" s="650"/>
      <c r="X94" s="650"/>
      <c r="Y94" s="650"/>
      <c r="Z94" s="650"/>
    </row>
    <row r="95" ht="11.25" customHeight="1">
      <c r="A95" s="87" t="s">
        <v>6274</v>
      </c>
      <c r="B95" s="454" t="s">
        <v>51</v>
      </c>
      <c r="C95" s="87" t="s">
        <v>6275</v>
      </c>
      <c r="D95" s="183">
        <v>10.0</v>
      </c>
      <c r="E95" s="185">
        <v>5.0</v>
      </c>
      <c r="F95" s="417" t="s">
        <v>731</v>
      </c>
      <c r="G95" s="650"/>
      <c r="H95" s="650"/>
      <c r="I95" s="650"/>
      <c r="J95" s="650"/>
      <c r="K95" s="650"/>
      <c r="L95" s="650"/>
      <c r="M95" s="650"/>
      <c r="N95" s="650"/>
      <c r="O95" s="650"/>
      <c r="P95" s="650"/>
      <c r="Q95" s="650"/>
      <c r="R95" s="650"/>
      <c r="S95" s="650"/>
      <c r="T95" s="650"/>
      <c r="U95" s="650"/>
      <c r="V95" s="650"/>
      <c r="W95" s="650"/>
      <c r="X95" s="650"/>
      <c r="Y95" s="650"/>
      <c r="Z95" s="650"/>
    </row>
    <row r="96" ht="11.25" customHeight="1">
      <c r="A96" s="87" t="s">
        <v>6274</v>
      </c>
      <c r="B96" s="454" t="s">
        <v>51</v>
      </c>
      <c r="C96" s="87" t="s">
        <v>6276</v>
      </c>
      <c r="D96" s="183">
        <v>10.0</v>
      </c>
      <c r="E96" s="185">
        <v>5.0</v>
      </c>
      <c r="F96" s="417" t="s">
        <v>731</v>
      </c>
      <c r="G96" s="650"/>
      <c r="H96" s="650"/>
      <c r="I96" s="650"/>
      <c r="J96" s="650"/>
      <c r="K96" s="650"/>
      <c r="L96" s="650"/>
      <c r="M96" s="650"/>
      <c r="N96" s="650"/>
      <c r="O96" s="650"/>
      <c r="P96" s="650"/>
      <c r="Q96" s="650"/>
      <c r="R96" s="650"/>
      <c r="S96" s="650"/>
      <c r="T96" s="650"/>
      <c r="U96" s="650"/>
      <c r="V96" s="650"/>
      <c r="W96" s="650"/>
      <c r="X96" s="650"/>
      <c r="Y96" s="650"/>
      <c r="Z96" s="650"/>
    </row>
    <row r="97" ht="11.25" customHeight="1">
      <c r="A97" s="87" t="s">
        <v>6277</v>
      </c>
      <c r="B97" s="454" t="s">
        <v>51</v>
      </c>
      <c r="C97" s="87" t="s">
        <v>6278</v>
      </c>
      <c r="D97" s="183">
        <v>10.0</v>
      </c>
      <c r="E97" s="185">
        <v>5.0</v>
      </c>
      <c r="F97" s="417" t="s">
        <v>731</v>
      </c>
      <c r="G97" s="650"/>
      <c r="H97" s="650"/>
      <c r="I97" s="650"/>
      <c r="J97" s="650"/>
      <c r="K97" s="650"/>
      <c r="L97" s="650"/>
      <c r="M97" s="650"/>
      <c r="N97" s="650"/>
      <c r="O97" s="650"/>
      <c r="P97" s="650"/>
      <c r="Q97" s="650"/>
      <c r="R97" s="650"/>
      <c r="S97" s="650"/>
      <c r="T97" s="650"/>
      <c r="U97" s="650"/>
      <c r="V97" s="650"/>
      <c r="W97" s="650"/>
      <c r="X97" s="650"/>
      <c r="Y97" s="650"/>
      <c r="Z97" s="650"/>
    </row>
    <row r="98" ht="11.25" customHeight="1">
      <c r="A98" s="87" t="s">
        <v>6277</v>
      </c>
      <c r="B98" s="454" t="s">
        <v>51</v>
      </c>
      <c r="C98" s="87" t="s">
        <v>6279</v>
      </c>
      <c r="D98" s="183">
        <v>10.0</v>
      </c>
      <c r="E98" s="185">
        <v>5.0</v>
      </c>
      <c r="F98" s="417" t="s">
        <v>731</v>
      </c>
      <c r="G98" s="650"/>
      <c r="H98" s="650"/>
      <c r="I98" s="650"/>
      <c r="J98" s="650"/>
      <c r="K98" s="650"/>
      <c r="L98" s="650"/>
      <c r="M98" s="650"/>
      <c r="N98" s="650"/>
      <c r="O98" s="650"/>
      <c r="P98" s="650"/>
      <c r="Q98" s="650"/>
      <c r="R98" s="650"/>
      <c r="S98" s="650"/>
      <c r="T98" s="650"/>
      <c r="U98" s="650"/>
      <c r="V98" s="650"/>
      <c r="W98" s="650"/>
      <c r="X98" s="650"/>
      <c r="Y98" s="650"/>
      <c r="Z98" s="650"/>
    </row>
    <row r="99" ht="11.25" customHeight="1">
      <c r="A99" s="405" t="s">
        <v>4972</v>
      </c>
      <c r="B99" s="405" t="s">
        <v>51</v>
      </c>
      <c r="C99" s="71" t="s">
        <v>6316</v>
      </c>
      <c r="D99" s="361">
        <v>30.0</v>
      </c>
      <c r="E99" s="517">
        <v>30.0</v>
      </c>
      <c r="F99" s="417" t="s">
        <v>2927</v>
      </c>
      <c r="G99" s="650"/>
      <c r="H99" s="650"/>
      <c r="I99" s="650"/>
      <c r="J99" s="650"/>
      <c r="K99" s="650"/>
      <c r="L99" s="650"/>
      <c r="M99" s="650"/>
      <c r="N99" s="650"/>
      <c r="O99" s="650"/>
      <c r="P99" s="650"/>
      <c r="Q99" s="650"/>
      <c r="R99" s="650"/>
      <c r="S99" s="650"/>
      <c r="T99" s="650"/>
      <c r="U99" s="650"/>
      <c r="V99" s="650"/>
      <c r="W99" s="650"/>
      <c r="X99" s="650"/>
      <c r="Y99" s="650"/>
      <c r="Z99" s="650"/>
    </row>
    <row r="100" ht="11.25" customHeight="1">
      <c r="A100" s="405" t="s">
        <v>6317</v>
      </c>
      <c r="B100" s="405" t="s">
        <v>51</v>
      </c>
      <c r="C100" s="405" t="s">
        <v>6318</v>
      </c>
      <c r="D100" s="544">
        <v>8.0</v>
      </c>
      <c r="E100" s="517">
        <v>8.0</v>
      </c>
      <c r="F100" s="417" t="s">
        <v>2927</v>
      </c>
      <c r="G100" s="650"/>
      <c r="H100" s="650"/>
      <c r="I100" s="650"/>
      <c r="J100" s="650"/>
      <c r="K100" s="650"/>
      <c r="L100" s="650"/>
      <c r="M100" s="650"/>
      <c r="N100" s="650"/>
      <c r="O100" s="650"/>
      <c r="P100" s="650"/>
      <c r="Q100" s="650"/>
      <c r="R100" s="650"/>
      <c r="S100" s="650"/>
      <c r="T100" s="650"/>
      <c r="U100" s="650"/>
      <c r="V100" s="650"/>
      <c r="W100" s="650"/>
      <c r="X100" s="650"/>
      <c r="Y100" s="650"/>
      <c r="Z100" s="650"/>
    </row>
    <row r="101" ht="11.25" customHeight="1">
      <c r="A101" s="405" t="s">
        <v>6317</v>
      </c>
      <c r="B101" s="405" t="s">
        <v>51</v>
      </c>
      <c r="C101" s="405" t="s">
        <v>6319</v>
      </c>
      <c r="D101" s="544">
        <v>8.0</v>
      </c>
      <c r="E101" s="517">
        <f t="shared" ref="E101:E108" si="2">D101</f>
        <v>8</v>
      </c>
      <c r="F101" s="417" t="s">
        <v>2927</v>
      </c>
      <c r="G101" s="650"/>
      <c r="H101" s="650"/>
      <c r="I101" s="650"/>
      <c r="J101" s="650"/>
      <c r="K101" s="650"/>
      <c r="L101" s="650"/>
      <c r="M101" s="650"/>
      <c r="N101" s="650"/>
      <c r="O101" s="650"/>
      <c r="P101" s="650"/>
      <c r="Q101" s="650"/>
      <c r="R101" s="650"/>
      <c r="S101" s="650"/>
      <c r="T101" s="650"/>
      <c r="U101" s="650"/>
      <c r="V101" s="650"/>
      <c r="W101" s="650"/>
      <c r="X101" s="650"/>
      <c r="Y101" s="650"/>
      <c r="Z101" s="650"/>
    </row>
    <row r="102" ht="11.25" customHeight="1">
      <c r="A102" s="405" t="s">
        <v>6317</v>
      </c>
      <c r="B102" s="405" t="s">
        <v>51</v>
      </c>
      <c r="C102" s="405" t="s">
        <v>6320</v>
      </c>
      <c r="D102" s="544">
        <v>10.0</v>
      </c>
      <c r="E102" s="517">
        <f t="shared" si="2"/>
        <v>10</v>
      </c>
      <c r="F102" s="417" t="s">
        <v>2927</v>
      </c>
      <c r="G102" s="650"/>
      <c r="H102" s="650"/>
      <c r="I102" s="650"/>
      <c r="J102" s="650"/>
      <c r="K102" s="650"/>
      <c r="L102" s="650"/>
      <c r="M102" s="650"/>
      <c r="N102" s="650"/>
      <c r="O102" s="650"/>
      <c r="P102" s="650"/>
      <c r="Q102" s="650"/>
      <c r="R102" s="650"/>
      <c r="S102" s="650"/>
      <c r="T102" s="650"/>
      <c r="U102" s="650"/>
      <c r="V102" s="650"/>
      <c r="W102" s="650"/>
      <c r="X102" s="650"/>
      <c r="Y102" s="650"/>
      <c r="Z102" s="650"/>
    </row>
    <row r="103" ht="11.25" customHeight="1">
      <c r="A103" s="405" t="s">
        <v>6317</v>
      </c>
      <c r="B103" s="405" t="s">
        <v>51</v>
      </c>
      <c r="C103" s="405" t="s">
        <v>6321</v>
      </c>
      <c r="D103" s="544">
        <v>10.0</v>
      </c>
      <c r="E103" s="517">
        <f t="shared" si="2"/>
        <v>10</v>
      </c>
      <c r="F103" s="417" t="s">
        <v>2927</v>
      </c>
      <c r="G103" s="650"/>
      <c r="H103" s="650"/>
      <c r="I103" s="650"/>
      <c r="J103" s="650"/>
      <c r="K103" s="650"/>
      <c r="L103" s="650"/>
      <c r="M103" s="650"/>
      <c r="N103" s="650"/>
      <c r="O103" s="650"/>
      <c r="P103" s="650"/>
      <c r="Q103" s="650"/>
      <c r="R103" s="650"/>
      <c r="S103" s="650"/>
      <c r="T103" s="650"/>
      <c r="U103" s="650"/>
      <c r="V103" s="650"/>
      <c r="W103" s="650"/>
      <c r="X103" s="650"/>
      <c r="Y103" s="650"/>
      <c r="Z103" s="650"/>
    </row>
    <row r="104" ht="11.25" customHeight="1">
      <c r="A104" s="405" t="s">
        <v>6317</v>
      </c>
      <c r="B104" s="405" t="s">
        <v>51</v>
      </c>
      <c r="C104" s="405" t="s">
        <v>6322</v>
      </c>
      <c r="D104" s="544">
        <v>10.0</v>
      </c>
      <c r="E104" s="517">
        <f t="shared" si="2"/>
        <v>10</v>
      </c>
      <c r="F104" s="417" t="s">
        <v>2927</v>
      </c>
      <c r="G104" s="650"/>
      <c r="H104" s="650"/>
      <c r="I104" s="650"/>
      <c r="J104" s="650"/>
      <c r="K104" s="650"/>
      <c r="L104" s="650"/>
      <c r="M104" s="650"/>
      <c r="N104" s="650"/>
      <c r="O104" s="650"/>
      <c r="P104" s="650"/>
      <c r="Q104" s="650"/>
      <c r="R104" s="650"/>
      <c r="S104" s="650"/>
      <c r="T104" s="650"/>
      <c r="U104" s="650"/>
      <c r="V104" s="650"/>
      <c r="W104" s="650"/>
      <c r="X104" s="650"/>
      <c r="Y104" s="650"/>
      <c r="Z104" s="650"/>
    </row>
    <row r="105" ht="11.25" customHeight="1">
      <c r="A105" s="405" t="s">
        <v>6317</v>
      </c>
      <c r="B105" s="405" t="s">
        <v>51</v>
      </c>
      <c r="C105" s="405" t="s">
        <v>6323</v>
      </c>
      <c r="D105" s="544">
        <v>10.0</v>
      </c>
      <c r="E105" s="517">
        <f t="shared" si="2"/>
        <v>10</v>
      </c>
      <c r="F105" s="417" t="s">
        <v>2927</v>
      </c>
      <c r="G105" s="650"/>
      <c r="H105" s="650"/>
      <c r="I105" s="650"/>
      <c r="J105" s="650"/>
      <c r="K105" s="650"/>
      <c r="L105" s="650"/>
      <c r="M105" s="650"/>
      <c r="N105" s="650"/>
      <c r="O105" s="650"/>
      <c r="P105" s="650"/>
      <c r="Q105" s="650"/>
      <c r="R105" s="650"/>
      <c r="S105" s="650"/>
      <c r="T105" s="650"/>
      <c r="U105" s="650"/>
      <c r="V105" s="650"/>
      <c r="W105" s="650"/>
      <c r="X105" s="650"/>
      <c r="Y105" s="650"/>
      <c r="Z105" s="650"/>
    </row>
    <row r="106" ht="11.25" customHeight="1">
      <c r="A106" s="405" t="s">
        <v>6317</v>
      </c>
      <c r="B106" s="405" t="s">
        <v>51</v>
      </c>
      <c r="C106" s="405" t="s">
        <v>6324</v>
      </c>
      <c r="D106" s="544">
        <v>10.0</v>
      </c>
      <c r="E106" s="517">
        <f t="shared" si="2"/>
        <v>10</v>
      </c>
      <c r="F106" s="417" t="s">
        <v>2927</v>
      </c>
      <c r="G106" s="650"/>
      <c r="H106" s="650"/>
      <c r="I106" s="650"/>
      <c r="J106" s="650"/>
      <c r="K106" s="650"/>
      <c r="L106" s="650"/>
      <c r="M106" s="650"/>
      <c r="N106" s="650"/>
      <c r="O106" s="650"/>
      <c r="P106" s="650"/>
      <c r="Q106" s="650"/>
      <c r="R106" s="650"/>
      <c r="S106" s="650"/>
      <c r="T106" s="650"/>
      <c r="U106" s="650"/>
      <c r="V106" s="650"/>
      <c r="W106" s="650"/>
      <c r="X106" s="650"/>
      <c r="Y106" s="650"/>
      <c r="Z106" s="650"/>
    </row>
    <row r="107" ht="11.25" customHeight="1">
      <c r="A107" s="405" t="s">
        <v>6317</v>
      </c>
      <c r="B107" s="405" t="s">
        <v>51</v>
      </c>
      <c r="C107" s="405" t="s">
        <v>6325</v>
      </c>
      <c r="D107" s="544">
        <v>10.0</v>
      </c>
      <c r="E107" s="517">
        <f t="shared" si="2"/>
        <v>10</v>
      </c>
      <c r="F107" s="417" t="s">
        <v>2927</v>
      </c>
      <c r="G107" s="650"/>
      <c r="H107" s="650"/>
      <c r="I107" s="650"/>
      <c r="J107" s="650"/>
      <c r="K107" s="650"/>
      <c r="L107" s="650"/>
      <c r="M107" s="650"/>
      <c r="N107" s="650"/>
      <c r="O107" s="650"/>
      <c r="P107" s="650"/>
      <c r="Q107" s="650"/>
      <c r="R107" s="650"/>
      <c r="S107" s="650"/>
      <c r="T107" s="650"/>
      <c r="U107" s="650"/>
      <c r="V107" s="650"/>
      <c r="W107" s="650"/>
      <c r="X107" s="650"/>
      <c r="Y107" s="650"/>
      <c r="Z107" s="650"/>
    </row>
    <row r="108" ht="11.25" customHeight="1">
      <c r="A108" s="405" t="s">
        <v>6317</v>
      </c>
      <c r="B108" s="405" t="s">
        <v>51</v>
      </c>
      <c r="C108" s="405" t="s">
        <v>6326</v>
      </c>
      <c r="D108" s="544">
        <v>10.0</v>
      </c>
      <c r="E108" s="517">
        <f t="shared" si="2"/>
        <v>10</v>
      </c>
      <c r="F108" s="417" t="s">
        <v>2927</v>
      </c>
      <c r="G108" s="650"/>
      <c r="H108" s="650"/>
      <c r="I108" s="650"/>
      <c r="J108" s="650"/>
      <c r="K108" s="650"/>
      <c r="L108" s="650"/>
      <c r="M108" s="650"/>
      <c r="N108" s="650"/>
      <c r="O108" s="650"/>
      <c r="P108" s="650"/>
      <c r="Q108" s="650"/>
      <c r="R108" s="650"/>
      <c r="S108" s="650"/>
      <c r="T108" s="650"/>
      <c r="U108" s="650"/>
      <c r="V108" s="650"/>
      <c r="W108" s="650"/>
      <c r="X108" s="650"/>
      <c r="Y108" s="650"/>
      <c r="Z108" s="650"/>
    </row>
    <row r="109" ht="11.25" customHeight="1">
      <c r="A109" s="405" t="s">
        <v>6327</v>
      </c>
      <c r="B109" s="405" t="s">
        <v>51</v>
      </c>
      <c r="C109" s="405" t="s">
        <v>6328</v>
      </c>
      <c r="D109" s="544">
        <v>10.0</v>
      </c>
      <c r="E109" s="517">
        <f>D109/2</f>
        <v>5</v>
      </c>
      <c r="F109" s="417" t="s">
        <v>2927</v>
      </c>
      <c r="G109" s="650"/>
      <c r="H109" s="650"/>
      <c r="I109" s="650"/>
      <c r="J109" s="650"/>
      <c r="K109" s="650"/>
      <c r="L109" s="650"/>
      <c r="M109" s="650"/>
      <c r="N109" s="650"/>
      <c r="O109" s="650"/>
      <c r="P109" s="650"/>
      <c r="Q109" s="650"/>
      <c r="R109" s="650"/>
      <c r="S109" s="650"/>
      <c r="T109" s="650"/>
      <c r="U109" s="650"/>
      <c r="V109" s="650"/>
      <c r="W109" s="650"/>
      <c r="X109" s="650"/>
      <c r="Y109" s="650"/>
      <c r="Z109" s="650"/>
    </row>
    <row r="110" ht="11.25" customHeight="1">
      <c r="A110" s="405" t="s">
        <v>6329</v>
      </c>
      <c r="B110" s="405" t="s">
        <v>51</v>
      </c>
      <c r="C110" s="405" t="s">
        <v>6330</v>
      </c>
      <c r="D110" s="544">
        <v>10.0</v>
      </c>
      <c r="E110" s="517">
        <f>D110</f>
        <v>10</v>
      </c>
      <c r="F110" s="417" t="s">
        <v>2927</v>
      </c>
      <c r="G110" s="650"/>
      <c r="H110" s="650"/>
      <c r="I110" s="650"/>
      <c r="J110" s="650"/>
      <c r="K110" s="650"/>
      <c r="L110" s="650"/>
      <c r="M110" s="650"/>
      <c r="N110" s="650"/>
      <c r="O110" s="650"/>
      <c r="P110" s="650"/>
      <c r="Q110" s="650"/>
      <c r="R110" s="650"/>
      <c r="S110" s="650"/>
      <c r="T110" s="650"/>
      <c r="U110" s="650"/>
      <c r="V110" s="650"/>
      <c r="W110" s="650"/>
      <c r="X110" s="650"/>
      <c r="Y110" s="650"/>
      <c r="Z110" s="650"/>
    </row>
    <row r="111" ht="11.25" customHeight="1">
      <c r="A111" s="87" t="s">
        <v>6331</v>
      </c>
      <c r="B111" s="87" t="s">
        <v>2980</v>
      </c>
      <c r="C111" s="87" t="s">
        <v>6332</v>
      </c>
      <c r="D111" s="183">
        <v>8.0</v>
      </c>
      <c r="E111" s="185">
        <v>8.0</v>
      </c>
      <c r="F111" s="417" t="s">
        <v>2984</v>
      </c>
      <c r="G111" s="650"/>
      <c r="H111" s="650"/>
      <c r="I111" s="650"/>
      <c r="J111" s="650"/>
      <c r="K111" s="650"/>
      <c r="L111" s="650"/>
      <c r="M111" s="650"/>
      <c r="N111" s="650"/>
      <c r="O111" s="650"/>
      <c r="P111" s="650"/>
      <c r="Q111" s="650"/>
      <c r="R111" s="650"/>
      <c r="S111" s="650"/>
      <c r="T111" s="650"/>
      <c r="U111" s="650"/>
      <c r="V111" s="650"/>
      <c r="W111" s="650"/>
      <c r="X111" s="650"/>
      <c r="Y111" s="650"/>
      <c r="Z111" s="650"/>
    </row>
    <row r="112" ht="11.25" customHeight="1">
      <c r="A112" s="87" t="s">
        <v>6331</v>
      </c>
      <c r="B112" s="87" t="s">
        <v>2980</v>
      </c>
      <c r="C112" s="87" t="s">
        <v>6333</v>
      </c>
      <c r="D112" s="183">
        <v>8.0</v>
      </c>
      <c r="E112" s="185">
        <v>8.0</v>
      </c>
      <c r="F112" s="417" t="s">
        <v>2984</v>
      </c>
      <c r="G112" s="650"/>
      <c r="H112" s="650"/>
      <c r="I112" s="650"/>
      <c r="J112" s="650"/>
      <c r="K112" s="650"/>
      <c r="L112" s="650"/>
      <c r="M112" s="650"/>
      <c r="N112" s="650"/>
      <c r="O112" s="650"/>
      <c r="P112" s="650"/>
      <c r="Q112" s="650"/>
      <c r="R112" s="650"/>
      <c r="S112" s="650"/>
      <c r="T112" s="650"/>
      <c r="U112" s="650"/>
      <c r="V112" s="650"/>
      <c r="W112" s="650"/>
      <c r="X112" s="650"/>
      <c r="Y112" s="650"/>
      <c r="Z112" s="650"/>
    </row>
    <row r="113" ht="11.25" customHeight="1">
      <c r="A113" s="87" t="s">
        <v>885</v>
      </c>
      <c r="B113" s="87" t="s">
        <v>51</v>
      </c>
      <c r="C113" s="87" t="s">
        <v>6334</v>
      </c>
      <c r="D113" s="183">
        <v>8.0</v>
      </c>
      <c r="E113" s="185">
        <f t="shared" ref="E113:E117" si="3">D113</f>
        <v>8</v>
      </c>
      <c r="F113" s="417" t="s">
        <v>747</v>
      </c>
      <c r="G113" s="650"/>
      <c r="H113" s="650"/>
      <c r="I113" s="650"/>
      <c r="J113" s="650"/>
      <c r="K113" s="650"/>
      <c r="L113" s="650"/>
      <c r="M113" s="650"/>
      <c r="N113" s="650"/>
      <c r="O113" s="650"/>
      <c r="P113" s="650"/>
      <c r="Q113" s="650"/>
      <c r="R113" s="650"/>
      <c r="S113" s="650"/>
      <c r="T113" s="650"/>
      <c r="U113" s="650"/>
      <c r="V113" s="650"/>
      <c r="W113" s="650"/>
      <c r="X113" s="650"/>
      <c r="Y113" s="650"/>
      <c r="Z113" s="650"/>
    </row>
    <row r="114" ht="11.25" customHeight="1">
      <c r="A114" s="87" t="s">
        <v>885</v>
      </c>
      <c r="B114" s="87" t="s">
        <v>51</v>
      </c>
      <c r="C114" s="87" t="s">
        <v>6335</v>
      </c>
      <c r="D114" s="183">
        <v>8.0</v>
      </c>
      <c r="E114" s="185">
        <f t="shared" si="3"/>
        <v>8</v>
      </c>
      <c r="F114" s="417" t="s">
        <v>747</v>
      </c>
      <c r="G114" s="650"/>
      <c r="H114" s="650"/>
      <c r="I114" s="650"/>
      <c r="J114" s="650"/>
      <c r="K114" s="650"/>
      <c r="L114" s="650"/>
      <c r="M114" s="650"/>
      <c r="N114" s="650"/>
      <c r="O114" s="650"/>
      <c r="P114" s="650"/>
      <c r="Q114" s="650"/>
      <c r="R114" s="650"/>
      <c r="S114" s="650"/>
      <c r="T114" s="650"/>
      <c r="U114" s="650"/>
      <c r="V114" s="650"/>
      <c r="W114" s="650"/>
      <c r="X114" s="650"/>
      <c r="Y114" s="650"/>
      <c r="Z114" s="650"/>
    </row>
    <row r="115" ht="11.25" customHeight="1">
      <c r="A115" s="87" t="s">
        <v>885</v>
      </c>
      <c r="B115" s="87" t="s">
        <v>6336</v>
      </c>
      <c r="C115" s="87" t="s">
        <v>6337</v>
      </c>
      <c r="D115" s="183">
        <v>30.0</v>
      </c>
      <c r="E115" s="185">
        <f t="shared" si="3"/>
        <v>30</v>
      </c>
      <c r="F115" s="417" t="s">
        <v>747</v>
      </c>
      <c r="G115" s="650"/>
      <c r="H115" s="650"/>
      <c r="I115" s="650"/>
      <c r="J115" s="650"/>
      <c r="K115" s="650"/>
      <c r="L115" s="650"/>
      <c r="M115" s="650"/>
      <c r="N115" s="650"/>
      <c r="O115" s="650"/>
      <c r="P115" s="650"/>
      <c r="Q115" s="650"/>
      <c r="R115" s="650"/>
      <c r="S115" s="650"/>
      <c r="T115" s="650"/>
      <c r="U115" s="650"/>
      <c r="V115" s="650"/>
      <c r="W115" s="650"/>
      <c r="X115" s="650"/>
      <c r="Y115" s="650"/>
      <c r="Z115" s="650"/>
    </row>
    <row r="116" ht="11.25" customHeight="1">
      <c r="A116" s="87" t="s">
        <v>893</v>
      </c>
      <c r="B116" s="87" t="s">
        <v>51</v>
      </c>
      <c r="C116" s="87" t="s">
        <v>6334</v>
      </c>
      <c r="D116" s="183">
        <v>8.0</v>
      </c>
      <c r="E116" s="185">
        <f t="shared" si="3"/>
        <v>8</v>
      </c>
      <c r="F116" s="417" t="s">
        <v>756</v>
      </c>
      <c r="G116" s="650"/>
      <c r="H116" s="650"/>
      <c r="I116" s="650"/>
      <c r="J116" s="650"/>
      <c r="K116" s="650"/>
      <c r="L116" s="650"/>
      <c r="M116" s="650"/>
      <c r="N116" s="650"/>
      <c r="O116" s="650"/>
      <c r="P116" s="650"/>
      <c r="Q116" s="650"/>
      <c r="R116" s="650"/>
      <c r="S116" s="650"/>
      <c r="T116" s="650"/>
      <c r="U116" s="650"/>
      <c r="V116" s="650"/>
      <c r="W116" s="650"/>
      <c r="X116" s="650"/>
      <c r="Y116" s="650"/>
      <c r="Z116" s="650"/>
    </row>
    <row r="117" ht="11.25" customHeight="1">
      <c r="A117" s="87" t="s">
        <v>893</v>
      </c>
      <c r="B117" s="87" t="s">
        <v>51</v>
      </c>
      <c r="C117" s="87" t="s">
        <v>6335</v>
      </c>
      <c r="D117" s="183">
        <v>8.0</v>
      </c>
      <c r="E117" s="185">
        <f t="shared" si="3"/>
        <v>8</v>
      </c>
      <c r="F117" s="417" t="s">
        <v>756</v>
      </c>
      <c r="G117" s="650"/>
      <c r="H117" s="650"/>
      <c r="I117" s="650"/>
      <c r="J117" s="650"/>
      <c r="K117" s="650"/>
      <c r="L117" s="650"/>
      <c r="M117" s="650"/>
      <c r="N117" s="650"/>
      <c r="O117" s="650"/>
      <c r="P117" s="650"/>
      <c r="Q117" s="650"/>
      <c r="R117" s="650"/>
      <c r="S117" s="650"/>
      <c r="T117" s="650"/>
      <c r="U117" s="650"/>
      <c r="V117" s="650"/>
      <c r="W117" s="650"/>
      <c r="X117" s="650"/>
      <c r="Y117" s="650"/>
      <c r="Z117" s="650"/>
    </row>
    <row r="118" ht="11.25" customHeight="1">
      <c r="A118" s="87" t="s">
        <v>893</v>
      </c>
      <c r="B118" s="87" t="s">
        <v>51</v>
      </c>
      <c r="C118" s="87" t="s">
        <v>6338</v>
      </c>
      <c r="D118" s="183">
        <v>10.0</v>
      </c>
      <c r="E118" s="185">
        <v>10.0</v>
      </c>
      <c r="F118" s="417" t="s">
        <v>756</v>
      </c>
      <c r="G118" s="650"/>
      <c r="H118" s="650"/>
      <c r="I118" s="650"/>
      <c r="J118" s="650"/>
      <c r="K118" s="650"/>
      <c r="L118" s="650"/>
      <c r="M118" s="650"/>
      <c r="N118" s="650"/>
      <c r="O118" s="650"/>
      <c r="P118" s="650"/>
      <c r="Q118" s="650"/>
      <c r="R118" s="650"/>
      <c r="S118" s="650"/>
      <c r="T118" s="650"/>
      <c r="U118" s="650"/>
      <c r="V118" s="650"/>
      <c r="W118" s="650"/>
      <c r="X118" s="650"/>
      <c r="Y118" s="650"/>
      <c r="Z118" s="650"/>
    </row>
    <row r="119" ht="11.25" customHeight="1">
      <c r="A119" s="87" t="s">
        <v>893</v>
      </c>
      <c r="B119" s="87" t="s">
        <v>889</v>
      </c>
      <c r="C119" s="87" t="s">
        <v>6339</v>
      </c>
      <c r="D119" s="183">
        <v>10.0</v>
      </c>
      <c r="E119" s="185">
        <v>10.0</v>
      </c>
      <c r="F119" s="417" t="s">
        <v>756</v>
      </c>
      <c r="G119" s="650"/>
      <c r="H119" s="650"/>
      <c r="I119" s="650"/>
      <c r="J119" s="650"/>
      <c r="K119" s="650"/>
      <c r="L119" s="650"/>
      <c r="M119" s="650"/>
      <c r="N119" s="650"/>
      <c r="O119" s="650"/>
      <c r="P119" s="650"/>
      <c r="Q119" s="650"/>
      <c r="R119" s="650"/>
      <c r="S119" s="650"/>
      <c r="T119" s="650"/>
      <c r="U119" s="650"/>
      <c r="V119" s="650"/>
      <c r="W119" s="650"/>
      <c r="X119" s="650"/>
      <c r="Y119" s="650"/>
      <c r="Z119" s="650"/>
    </row>
    <row r="120" ht="11.25" customHeight="1">
      <c r="A120" s="87" t="s">
        <v>764</v>
      </c>
      <c r="B120" s="87" t="s">
        <v>51</v>
      </c>
      <c r="C120" s="87" t="s">
        <v>6299</v>
      </c>
      <c r="D120" s="183">
        <v>30.0</v>
      </c>
      <c r="E120" s="185">
        <v>30.0</v>
      </c>
      <c r="F120" s="417" t="s">
        <v>764</v>
      </c>
      <c r="G120" s="650"/>
      <c r="H120" s="650"/>
      <c r="I120" s="650"/>
      <c r="J120" s="650"/>
      <c r="K120" s="650"/>
      <c r="L120" s="650"/>
      <c r="M120" s="650"/>
      <c r="N120" s="650"/>
      <c r="O120" s="650"/>
      <c r="P120" s="650"/>
      <c r="Q120" s="650"/>
      <c r="R120" s="650"/>
      <c r="S120" s="650"/>
      <c r="T120" s="650"/>
      <c r="U120" s="650"/>
      <c r="V120" s="650"/>
      <c r="W120" s="650"/>
      <c r="X120" s="650"/>
      <c r="Y120" s="650"/>
      <c r="Z120" s="650"/>
    </row>
    <row r="121" ht="11.25" customHeight="1">
      <c r="A121" s="87" t="s">
        <v>764</v>
      </c>
      <c r="B121" s="87" t="s">
        <v>51</v>
      </c>
      <c r="C121" s="87" t="s">
        <v>6340</v>
      </c>
      <c r="D121" s="183" t="s">
        <v>6341</v>
      </c>
      <c r="E121" s="185">
        <v>8.0</v>
      </c>
      <c r="F121" s="417" t="s">
        <v>764</v>
      </c>
      <c r="G121" s="650"/>
      <c r="H121" s="650"/>
      <c r="I121" s="650"/>
      <c r="J121" s="650"/>
      <c r="K121" s="650"/>
      <c r="L121" s="650"/>
      <c r="M121" s="650"/>
      <c r="N121" s="650"/>
      <c r="O121" s="650"/>
      <c r="P121" s="650"/>
      <c r="Q121" s="650"/>
      <c r="R121" s="650"/>
      <c r="S121" s="650"/>
      <c r="T121" s="650"/>
      <c r="U121" s="650"/>
      <c r="V121" s="650"/>
      <c r="W121" s="650"/>
      <c r="X121" s="650"/>
      <c r="Y121" s="650"/>
      <c r="Z121" s="650"/>
    </row>
    <row r="122" ht="11.25" customHeight="1">
      <c r="A122" s="207" t="s">
        <v>764</v>
      </c>
      <c r="B122" s="207" t="s">
        <v>51</v>
      </c>
      <c r="C122" s="207" t="s">
        <v>6342</v>
      </c>
      <c r="D122" s="213">
        <v>50.0</v>
      </c>
      <c r="E122" s="216">
        <v>50.0</v>
      </c>
      <c r="F122" s="417" t="s">
        <v>764</v>
      </c>
      <c r="G122" s="650"/>
      <c r="H122" s="650"/>
      <c r="I122" s="650"/>
      <c r="J122" s="650"/>
      <c r="K122" s="650"/>
      <c r="L122" s="650"/>
      <c r="M122" s="650"/>
      <c r="N122" s="650"/>
      <c r="O122" s="650"/>
      <c r="P122" s="650"/>
      <c r="Q122" s="650"/>
      <c r="R122" s="650"/>
      <c r="S122" s="650"/>
      <c r="T122" s="650"/>
      <c r="U122" s="650"/>
      <c r="V122" s="650"/>
      <c r="W122" s="650"/>
      <c r="X122" s="650"/>
      <c r="Y122" s="650"/>
      <c r="Z122" s="650"/>
    </row>
    <row r="123" ht="11.25" customHeight="1">
      <c r="A123" s="675"/>
      <c r="B123" s="87"/>
      <c r="C123" s="87"/>
      <c r="D123" s="682"/>
      <c r="E123" s="185"/>
      <c r="F123" s="417"/>
      <c r="G123" s="650"/>
      <c r="H123" s="650"/>
      <c r="I123" s="650"/>
      <c r="J123" s="650"/>
      <c r="K123" s="650"/>
      <c r="L123" s="650"/>
      <c r="M123" s="650"/>
      <c r="N123" s="650"/>
      <c r="O123" s="650"/>
      <c r="P123" s="650"/>
      <c r="Q123" s="650"/>
      <c r="R123" s="650"/>
      <c r="S123" s="650"/>
      <c r="T123" s="650"/>
      <c r="U123" s="650"/>
      <c r="V123" s="650"/>
      <c r="W123" s="650"/>
      <c r="X123" s="650"/>
      <c r="Y123" s="650"/>
      <c r="Z123" s="650"/>
    </row>
    <row r="124" ht="11.25" customHeight="1">
      <c r="A124" s="675"/>
      <c r="B124" s="87"/>
      <c r="C124" s="87"/>
      <c r="D124" s="682"/>
      <c r="E124" s="185"/>
      <c r="F124" s="417"/>
      <c r="G124" s="650"/>
      <c r="H124" s="650"/>
      <c r="I124" s="650"/>
      <c r="J124" s="650"/>
      <c r="K124" s="650"/>
      <c r="L124" s="650"/>
      <c r="M124" s="650"/>
      <c r="N124" s="650"/>
      <c r="O124" s="650"/>
      <c r="P124" s="650"/>
      <c r="Q124" s="650"/>
      <c r="R124" s="650"/>
      <c r="S124" s="650"/>
      <c r="T124" s="650"/>
      <c r="U124" s="650"/>
      <c r="V124" s="650"/>
      <c r="W124" s="650"/>
      <c r="X124" s="650"/>
      <c r="Y124" s="650"/>
      <c r="Z124" s="650"/>
    </row>
    <row r="125" ht="11.25" customHeight="1">
      <c r="A125" s="675"/>
      <c r="B125" s="87"/>
      <c r="C125" s="87"/>
      <c r="D125" s="682"/>
      <c r="E125" s="185"/>
      <c r="F125" s="417"/>
      <c r="G125" s="650"/>
      <c r="H125" s="650"/>
      <c r="I125" s="650"/>
      <c r="J125" s="650"/>
      <c r="K125" s="650"/>
      <c r="L125" s="650"/>
      <c r="M125" s="650"/>
      <c r="N125" s="650"/>
      <c r="O125" s="650"/>
      <c r="P125" s="650"/>
      <c r="Q125" s="650"/>
      <c r="R125" s="650"/>
      <c r="S125" s="650"/>
      <c r="T125" s="650"/>
      <c r="U125" s="650"/>
      <c r="V125" s="650"/>
      <c r="W125" s="650"/>
      <c r="X125" s="650"/>
      <c r="Y125" s="650"/>
      <c r="Z125" s="650"/>
    </row>
    <row r="126" ht="11.25" customHeight="1">
      <c r="A126" s="675"/>
      <c r="B126" s="87"/>
      <c r="C126" s="87"/>
      <c r="D126" s="682"/>
      <c r="E126" s="254"/>
      <c r="F126" s="417"/>
      <c r="G126" s="650"/>
      <c r="H126" s="650"/>
      <c r="I126" s="650"/>
      <c r="J126" s="650"/>
      <c r="K126" s="650"/>
      <c r="L126" s="650"/>
      <c r="M126" s="650"/>
      <c r="N126" s="650"/>
      <c r="O126" s="650"/>
      <c r="P126" s="650"/>
      <c r="Q126" s="650"/>
      <c r="R126" s="650"/>
      <c r="S126" s="650"/>
      <c r="T126" s="650"/>
      <c r="U126" s="650"/>
      <c r="V126" s="650"/>
      <c r="W126" s="650"/>
      <c r="X126" s="650"/>
      <c r="Y126" s="650"/>
      <c r="Z126" s="650"/>
    </row>
    <row r="127" ht="11.25" customHeight="1">
      <c r="A127" s="675"/>
      <c r="B127" s="87"/>
      <c r="C127" s="87"/>
      <c r="D127" s="682"/>
      <c r="E127" s="254"/>
      <c r="F127" s="417"/>
      <c r="G127" s="650"/>
      <c r="H127" s="650"/>
      <c r="I127" s="650"/>
      <c r="J127" s="650"/>
      <c r="K127" s="650"/>
      <c r="L127" s="650"/>
      <c r="M127" s="650"/>
      <c r="N127" s="650"/>
      <c r="O127" s="650"/>
      <c r="P127" s="650"/>
      <c r="Q127" s="650"/>
      <c r="R127" s="650"/>
      <c r="S127" s="650"/>
      <c r="T127" s="650"/>
      <c r="U127" s="650"/>
      <c r="V127" s="650"/>
      <c r="W127" s="650"/>
      <c r="X127" s="650"/>
      <c r="Y127" s="650"/>
      <c r="Z127" s="650"/>
    </row>
    <row r="128" ht="11.25" customHeight="1">
      <c r="A128" s="675"/>
      <c r="B128" s="87"/>
      <c r="C128" s="87"/>
      <c r="D128" s="682"/>
      <c r="E128" s="254"/>
      <c r="F128" s="417"/>
      <c r="G128" s="650"/>
      <c r="H128" s="650"/>
      <c r="I128" s="650"/>
      <c r="J128" s="650"/>
      <c r="K128" s="650"/>
      <c r="L128" s="650"/>
      <c r="M128" s="650"/>
      <c r="N128" s="650"/>
      <c r="O128" s="650"/>
      <c r="P128" s="650"/>
      <c r="Q128" s="650"/>
      <c r="R128" s="650"/>
      <c r="S128" s="650"/>
      <c r="T128" s="650"/>
      <c r="U128" s="650"/>
      <c r="V128" s="650"/>
      <c r="W128" s="650"/>
      <c r="X128" s="650"/>
      <c r="Y128" s="650"/>
      <c r="Z128" s="650"/>
    </row>
    <row r="129" ht="11.25" customHeight="1">
      <c r="A129" s="675"/>
      <c r="B129" s="87"/>
      <c r="C129" s="87"/>
      <c r="D129" s="682"/>
      <c r="E129" s="254"/>
      <c r="F129" s="417"/>
      <c r="G129" s="650"/>
      <c r="H129" s="650"/>
      <c r="I129" s="650"/>
      <c r="J129" s="650"/>
      <c r="K129" s="650"/>
      <c r="L129" s="650"/>
      <c r="M129" s="650"/>
      <c r="N129" s="650"/>
      <c r="O129" s="650"/>
      <c r="P129" s="650"/>
      <c r="Q129" s="650"/>
      <c r="R129" s="650"/>
      <c r="S129" s="650"/>
      <c r="T129" s="650"/>
      <c r="U129" s="650"/>
      <c r="V129" s="650"/>
      <c r="W129" s="650"/>
      <c r="X129" s="650"/>
      <c r="Y129" s="650"/>
      <c r="Z129" s="650"/>
    </row>
    <row r="130" ht="11.25" customHeight="1">
      <c r="A130" s="675"/>
      <c r="B130" s="87"/>
      <c r="C130" s="87"/>
      <c r="D130" s="682"/>
      <c r="E130" s="254"/>
      <c r="F130" s="417"/>
      <c r="G130" s="650"/>
      <c r="H130" s="650"/>
      <c r="I130" s="650"/>
      <c r="J130" s="650"/>
      <c r="K130" s="650"/>
      <c r="L130" s="650"/>
      <c r="M130" s="650"/>
      <c r="N130" s="650"/>
      <c r="O130" s="650"/>
      <c r="P130" s="650"/>
      <c r="Q130" s="650"/>
      <c r="R130" s="650"/>
      <c r="S130" s="650"/>
      <c r="T130" s="650"/>
      <c r="U130" s="650"/>
      <c r="V130" s="650"/>
      <c r="W130" s="650"/>
      <c r="X130" s="650"/>
      <c r="Y130" s="650"/>
      <c r="Z130" s="650"/>
    </row>
    <row r="131" ht="11.25" customHeight="1">
      <c r="A131" s="675"/>
      <c r="B131" s="87"/>
      <c r="C131" s="87"/>
      <c r="D131" s="682"/>
      <c r="E131" s="254"/>
      <c r="F131" s="417"/>
      <c r="G131" s="650"/>
      <c r="H131" s="650"/>
      <c r="I131" s="650"/>
      <c r="J131" s="650"/>
      <c r="K131" s="650"/>
      <c r="L131" s="650"/>
      <c r="M131" s="650"/>
      <c r="N131" s="650"/>
      <c r="O131" s="650"/>
      <c r="P131" s="650"/>
      <c r="Q131" s="650"/>
      <c r="R131" s="650"/>
      <c r="S131" s="650"/>
      <c r="T131" s="650"/>
      <c r="U131" s="650"/>
      <c r="V131" s="650"/>
      <c r="W131" s="650"/>
      <c r="X131" s="650"/>
      <c r="Y131" s="650"/>
      <c r="Z131" s="650"/>
    </row>
    <row r="132" ht="11.25" customHeight="1">
      <c r="A132" s="675"/>
      <c r="B132" s="87"/>
      <c r="C132" s="87"/>
      <c r="D132" s="682"/>
      <c r="E132" s="254"/>
      <c r="F132" s="417"/>
      <c r="G132" s="650"/>
      <c r="H132" s="650"/>
      <c r="I132" s="650"/>
      <c r="J132" s="650"/>
      <c r="K132" s="650"/>
      <c r="L132" s="650"/>
      <c r="M132" s="650"/>
      <c r="N132" s="650"/>
      <c r="O132" s="650"/>
      <c r="P132" s="650"/>
      <c r="Q132" s="650"/>
      <c r="R132" s="650"/>
      <c r="S132" s="650"/>
      <c r="T132" s="650"/>
      <c r="U132" s="650"/>
      <c r="V132" s="650"/>
      <c r="W132" s="650"/>
      <c r="X132" s="650"/>
      <c r="Y132" s="650"/>
      <c r="Z132" s="650"/>
    </row>
    <row r="133" ht="11.25" customHeight="1">
      <c r="A133" s="675"/>
      <c r="B133" s="87"/>
      <c r="C133" s="87"/>
      <c r="D133" s="682"/>
      <c r="E133" s="254"/>
      <c r="F133" s="417"/>
      <c r="G133" s="650"/>
      <c r="H133" s="650"/>
      <c r="I133" s="650"/>
      <c r="J133" s="650"/>
      <c r="K133" s="650"/>
      <c r="L133" s="650"/>
      <c r="M133" s="650"/>
      <c r="N133" s="650"/>
      <c r="O133" s="650"/>
      <c r="P133" s="650"/>
      <c r="Q133" s="650"/>
      <c r="R133" s="650"/>
      <c r="S133" s="650"/>
      <c r="T133" s="650"/>
      <c r="U133" s="650"/>
      <c r="V133" s="650"/>
      <c r="W133" s="650"/>
      <c r="X133" s="650"/>
      <c r="Y133" s="650"/>
      <c r="Z133" s="650"/>
    </row>
    <row r="134" ht="11.25" customHeight="1">
      <c r="A134" s="675"/>
      <c r="B134" s="87"/>
      <c r="C134" s="87"/>
      <c r="D134" s="682"/>
      <c r="E134" s="254"/>
      <c r="F134" s="417"/>
      <c r="G134" s="650"/>
      <c r="H134" s="650"/>
      <c r="I134" s="650"/>
      <c r="J134" s="650"/>
      <c r="K134" s="650"/>
      <c r="L134" s="650"/>
      <c r="M134" s="650"/>
      <c r="N134" s="650"/>
      <c r="O134" s="650"/>
      <c r="P134" s="650"/>
      <c r="Q134" s="650"/>
      <c r="R134" s="650"/>
      <c r="S134" s="650"/>
      <c r="T134" s="650"/>
      <c r="U134" s="650"/>
      <c r="V134" s="650"/>
      <c r="W134" s="650"/>
      <c r="X134" s="650"/>
      <c r="Y134" s="650"/>
      <c r="Z134" s="650"/>
    </row>
    <row r="135" ht="11.25" customHeight="1">
      <c r="A135" s="675"/>
      <c r="B135" s="87"/>
      <c r="C135" s="87"/>
      <c r="D135" s="682"/>
      <c r="E135" s="254"/>
      <c r="F135" s="417"/>
      <c r="G135" s="650"/>
      <c r="H135" s="650"/>
      <c r="I135" s="650"/>
      <c r="J135" s="650"/>
      <c r="K135" s="650"/>
      <c r="L135" s="650"/>
      <c r="M135" s="650"/>
      <c r="N135" s="650"/>
      <c r="O135" s="650"/>
      <c r="P135" s="650"/>
      <c r="Q135" s="650"/>
      <c r="R135" s="650"/>
      <c r="S135" s="650"/>
      <c r="T135" s="650"/>
      <c r="U135" s="650"/>
      <c r="V135" s="650"/>
      <c r="W135" s="650"/>
      <c r="X135" s="650"/>
      <c r="Y135" s="650"/>
      <c r="Z135" s="650"/>
    </row>
    <row r="136" ht="11.25" customHeight="1">
      <c r="A136" s="675"/>
      <c r="B136" s="87"/>
      <c r="C136" s="87"/>
      <c r="D136" s="682"/>
      <c r="E136" s="254"/>
      <c r="F136" s="417"/>
      <c r="G136" s="650"/>
      <c r="H136" s="650"/>
      <c r="I136" s="650"/>
      <c r="J136" s="650"/>
      <c r="K136" s="650"/>
      <c r="L136" s="650"/>
      <c r="M136" s="650"/>
      <c r="N136" s="650"/>
      <c r="O136" s="650"/>
      <c r="P136" s="650"/>
      <c r="Q136" s="650"/>
      <c r="R136" s="650"/>
      <c r="S136" s="650"/>
      <c r="T136" s="650"/>
      <c r="U136" s="650"/>
      <c r="V136" s="650"/>
      <c r="W136" s="650"/>
      <c r="X136" s="650"/>
      <c r="Y136" s="650"/>
      <c r="Z136" s="650"/>
    </row>
    <row r="137" ht="11.25" customHeight="1">
      <c r="A137" s="675"/>
      <c r="B137" s="87"/>
      <c r="C137" s="87"/>
      <c r="D137" s="682"/>
      <c r="E137" s="254"/>
      <c r="F137" s="417"/>
      <c r="G137" s="650"/>
      <c r="H137" s="650"/>
      <c r="I137" s="650"/>
      <c r="J137" s="650"/>
      <c r="K137" s="650"/>
      <c r="L137" s="650"/>
      <c r="M137" s="650"/>
      <c r="N137" s="650"/>
      <c r="O137" s="650"/>
      <c r="P137" s="650"/>
      <c r="Q137" s="650"/>
      <c r="R137" s="650"/>
      <c r="S137" s="650"/>
      <c r="T137" s="650"/>
      <c r="U137" s="650"/>
      <c r="V137" s="650"/>
      <c r="W137" s="650"/>
      <c r="X137" s="650"/>
      <c r="Y137" s="650"/>
      <c r="Z137" s="650"/>
    </row>
    <row r="138" ht="11.25" customHeight="1">
      <c r="A138" s="675"/>
      <c r="B138" s="87"/>
      <c r="C138" s="87"/>
      <c r="D138" s="682"/>
      <c r="E138" s="254"/>
      <c r="F138" s="417"/>
      <c r="G138" s="650"/>
      <c r="H138" s="650"/>
      <c r="I138" s="650"/>
      <c r="J138" s="650"/>
      <c r="K138" s="650"/>
      <c r="L138" s="650"/>
      <c r="M138" s="650"/>
      <c r="N138" s="650"/>
      <c r="O138" s="650"/>
      <c r="P138" s="650"/>
      <c r="Q138" s="650"/>
      <c r="R138" s="650"/>
      <c r="S138" s="650"/>
      <c r="T138" s="650"/>
      <c r="U138" s="650"/>
      <c r="V138" s="650"/>
      <c r="W138" s="650"/>
      <c r="X138" s="650"/>
      <c r="Y138" s="650"/>
      <c r="Z138" s="650"/>
    </row>
    <row r="139" ht="11.25" customHeight="1">
      <c r="A139" s="675"/>
      <c r="B139" s="87"/>
      <c r="C139" s="87"/>
      <c r="D139" s="682"/>
      <c r="E139" s="254"/>
      <c r="F139" s="417"/>
      <c r="G139" s="650"/>
      <c r="H139" s="650"/>
      <c r="I139" s="650"/>
      <c r="J139" s="650"/>
      <c r="K139" s="650"/>
      <c r="L139" s="650"/>
      <c r="M139" s="650"/>
      <c r="N139" s="650"/>
      <c r="O139" s="650"/>
      <c r="P139" s="650"/>
      <c r="Q139" s="650"/>
      <c r="R139" s="650"/>
      <c r="S139" s="650"/>
      <c r="T139" s="650"/>
      <c r="U139" s="650"/>
      <c r="V139" s="650"/>
      <c r="W139" s="650"/>
      <c r="X139" s="650"/>
      <c r="Y139" s="650"/>
      <c r="Z139" s="650"/>
    </row>
    <row r="140" ht="11.25" customHeight="1">
      <c r="A140" s="675"/>
      <c r="B140" s="87"/>
      <c r="C140" s="87"/>
      <c r="D140" s="682"/>
      <c r="E140" s="254"/>
      <c r="F140" s="417"/>
      <c r="G140" s="650"/>
      <c r="H140" s="650"/>
      <c r="I140" s="650"/>
      <c r="J140" s="650"/>
      <c r="K140" s="650"/>
      <c r="L140" s="650"/>
      <c r="M140" s="650"/>
      <c r="N140" s="650"/>
      <c r="O140" s="650"/>
      <c r="P140" s="650"/>
      <c r="Q140" s="650"/>
      <c r="R140" s="650"/>
      <c r="S140" s="650"/>
      <c r="T140" s="650"/>
      <c r="U140" s="650"/>
      <c r="V140" s="650"/>
      <c r="W140" s="650"/>
      <c r="X140" s="650"/>
      <c r="Y140" s="650"/>
      <c r="Z140" s="650"/>
    </row>
    <row r="141" ht="11.25" customHeight="1">
      <c r="A141" s="675"/>
      <c r="B141" s="87"/>
      <c r="C141" s="87"/>
      <c r="D141" s="682"/>
      <c r="E141" s="254"/>
      <c r="F141" s="417"/>
      <c r="G141" s="650"/>
      <c r="H141" s="650"/>
      <c r="I141" s="650"/>
      <c r="J141" s="650"/>
      <c r="K141" s="650"/>
      <c r="L141" s="650"/>
      <c r="M141" s="650"/>
      <c r="N141" s="650"/>
      <c r="O141" s="650"/>
      <c r="P141" s="650"/>
      <c r="Q141" s="650"/>
      <c r="R141" s="650"/>
      <c r="S141" s="650"/>
      <c r="T141" s="650"/>
      <c r="U141" s="650"/>
      <c r="V141" s="650"/>
      <c r="W141" s="650"/>
      <c r="X141" s="650"/>
      <c r="Y141" s="650"/>
      <c r="Z141" s="650"/>
    </row>
    <row r="142" ht="11.25" customHeight="1">
      <c r="A142" s="675"/>
      <c r="B142" s="87"/>
      <c r="C142" s="87"/>
      <c r="D142" s="682"/>
      <c r="E142" s="254"/>
      <c r="F142" s="417"/>
      <c r="G142" s="650"/>
      <c r="H142" s="650"/>
      <c r="I142" s="650"/>
      <c r="J142" s="650"/>
      <c r="K142" s="650"/>
      <c r="L142" s="650"/>
      <c r="M142" s="650"/>
      <c r="N142" s="650"/>
      <c r="O142" s="650"/>
      <c r="P142" s="650"/>
      <c r="Q142" s="650"/>
      <c r="R142" s="650"/>
      <c r="S142" s="650"/>
      <c r="T142" s="650"/>
      <c r="U142" s="650"/>
      <c r="V142" s="650"/>
      <c r="W142" s="650"/>
      <c r="X142" s="650"/>
      <c r="Y142" s="650"/>
      <c r="Z142" s="650"/>
    </row>
    <row r="143" ht="11.25" customHeight="1">
      <c r="A143" s="675"/>
      <c r="B143" s="87"/>
      <c r="C143" s="87"/>
      <c r="D143" s="682"/>
      <c r="E143" s="254"/>
      <c r="F143" s="417"/>
      <c r="G143" s="650"/>
      <c r="H143" s="650"/>
      <c r="I143" s="650"/>
      <c r="J143" s="650"/>
      <c r="K143" s="650"/>
      <c r="L143" s="650"/>
      <c r="M143" s="650"/>
      <c r="N143" s="650"/>
      <c r="O143" s="650"/>
      <c r="P143" s="650"/>
      <c r="Q143" s="650"/>
      <c r="R143" s="650"/>
      <c r="S143" s="650"/>
      <c r="T143" s="650"/>
      <c r="U143" s="650"/>
      <c r="V143" s="650"/>
      <c r="W143" s="650"/>
      <c r="X143" s="650"/>
      <c r="Y143" s="650"/>
      <c r="Z143" s="650"/>
    </row>
    <row r="144" ht="11.25" customHeight="1">
      <c r="A144" s="675"/>
      <c r="B144" s="87"/>
      <c r="C144" s="87"/>
      <c r="D144" s="682"/>
      <c r="E144" s="254"/>
      <c r="F144" s="417"/>
      <c r="G144" s="650"/>
      <c r="H144" s="650"/>
      <c r="I144" s="650"/>
      <c r="J144" s="650"/>
      <c r="K144" s="650"/>
      <c r="L144" s="650"/>
      <c r="M144" s="650"/>
      <c r="N144" s="650"/>
      <c r="O144" s="650"/>
      <c r="P144" s="650"/>
      <c r="Q144" s="650"/>
      <c r="R144" s="650"/>
      <c r="S144" s="650"/>
      <c r="T144" s="650"/>
      <c r="U144" s="650"/>
      <c r="V144" s="650"/>
      <c r="W144" s="650"/>
      <c r="X144" s="650"/>
      <c r="Y144" s="650"/>
      <c r="Z144" s="650"/>
    </row>
    <row r="145" ht="11.25" customHeight="1">
      <c r="A145" s="675"/>
      <c r="B145" s="87"/>
      <c r="C145" s="87"/>
      <c r="D145" s="682"/>
      <c r="E145" s="254"/>
      <c r="F145" s="417"/>
      <c r="G145" s="650"/>
      <c r="H145" s="650"/>
      <c r="I145" s="650"/>
      <c r="J145" s="650"/>
      <c r="K145" s="650"/>
      <c r="L145" s="650"/>
      <c r="M145" s="650"/>
      <c r="N145" s="650"/>
      <c r="O145" s="650"/>
      <c r="P145" s="650"/>
      <c r="Q145" s="650"/>
      <c r="R145" s="650"/>
      <c r="S145" s="650"/>
      <c r="T145" s="650"/>
      <c r="U145" s="650"/>
      <c r="V145" s="650"/>
      <c r="W145" s="650"/>
      <c r="X145" s="650"/>
      <c r="Y145" s="650"/>
      <c r="Z145" s="650"/>
    </row>
    <row r="146" ht="11.25" customHeight="1">
      <c r="A146" s="675"/>
      <c r="B146" s="87"/>
      <c r="C146" s="87"/>
      <c r="D146" s="682"/>
      <c r="E146" s="254"/>
      <c r="F146" s="417"/>
      <c r="G146" s="650"/>
      <c r="H146" s="650"/>
      <c r="I146" s="650"/>
      <c r="J146" s="650"/>
      <c r="K146" s="650"/>
      <c r="L146" s="650"/>
      <c r="M146" s="650"/>
      <c r="N146" s="650"/>
      <c r="O146" s="650"/>
      <c r="P146" s="650"/>
      <c r="Q146" s="650"/>
      <c r="R146" s="650"/>
      <c r="S146" s="650"/>
      <c r="T146" s="650"/>
      <c r="U146" s="650"/>
      <c r="V146" s="650"/>
      <c r="W146" s="650"/>
      <c r="X146" s="650"/>
      <c r="Y146" s="650"/>
      <c r="Z146" s="650"/>
    </row>
    <row r="147" ht="11.25" customHeight="1">
      <c r="A147" s="685"/>
      <c r="B147" s="87"/>
      <c r="C147" s="87"/>
      <c r="D147" s="682"/>
      <c r="E147" s="254"/>
      <c r="F147" s="417"/>
      <c r="G147" s="650"/>
      <c r="H147" s="650"/>
      <c r="I147" s="650"/>
      <c r="J147" s="650"/>
      <c r="K147" s="650"/>
      <c r="L147" s="650"/>
      <c r="M147" s="650"/>
      <c r="N147" s="650"/>
      <c r="O147" s="650"/>
      <c r="P147" s="650"/>
      <c r="Q147" s="650"/>
      <c r="R147" s="650"/>
      <c r="S147" s="650"/>
      <c r="T147" s="650"/>
      <c r="U147" s="650"/>
      <c r="V147" s="650"/>
      <c r="W147" s="650"/>
      <c r="X147" s="650"/>
      <c r="Y147" s="650"/>
      <c r="Z147" s="650"/>
    </row>
    <row r="148" ht="11.25" customHeight="1">
      <c r="A148" s="685"/>
      <c r="B148" s="87"/>
      <c r="C148" s="87"/>
      <c r="D148" s="682"/>
      <c r="E148" s="254"/>
      <c r="F148" s="417"/>
      <c r="G148" s="650"/>
      <c r="H148" s="650"/>
      <c r="I148" s="650"/>
      <c r="J148" s="650"/>
      <c r="K148" s="650"/>
      <c r="L148" s="650"/>
      <c r="M148" s="650"/>
      <c r="N148" s="650"/>
      <c r="O148" s="650"/>
      <c r="P148" s="650"/>
      <c r="Q148" s="650"/>
      <c r="R148" s="650"/>
      <c r="S148" s="650"/>
      <c r="T148" s="650"/>
      <c r="U148" s="650"/>
      <c r="V148" s="650"/>
      <c r="W148" s="650"/>
      <c r="X148" s="650"/>
      <c r="Y148" s="650"/>
      <c r="Z148" s="650"/>
    </row>
    <row r="149" ht="11.25" customHeight="1">
      <c r="A149" s="685"/>
      <c r="B149" s="87"/>
      <c r="C149" s="87"/>
      <c r="D149" s="682"/>
      <c r="E149" s="254"/>
      <c r="F149" s="417"/>
      <c r="G149" s="650"/>
      <c r="H149" s="650"/>
      <c r="I149" s="650"/>
      <c r="J149" s="650"/>
      <c r="K149" s="650"/>
      <c r="L149" s="650"/>
      <c r="M149" s="650"/>
      <c r="N149" s="650"/>
      <c r="O149" s="650"/>
      <c r="P149" s="650"/>
      <c r="Q149" s="650"/>
      <c r="R149" s="650"/>
      <c r="S149" s="650"/>
      <c r="T149" s="650"/>
      <c r="U149" s="650"/>
      <c r="V149" s="650"/>
      <c r="W149" s="650"/>
      <c r="X149" s="650"/>
      <c r="Y149" s="650"/>
      <c r="Z149" s="650"/>
    </row>
    <row r="150" ht="11.25" customHeight="1">
      <c r="A150" s="685"/>
      <c r="B150" s="87"/>
      <c r="C150" s="87"/>
      <c r="D150" s="682"/>
      <c r="E150" s="254"/>
      <c r="F150" s="417"/>
      <c r="G150" s="650"/>
      <c r="H150" s="650"/>
      <c r="I150" s="650"/>
      <c r="J150" s="650"/>
      <c r="K150" s="650"/>
      <c r="L150" s="650"/>
      <c r="M150" s="650"/>
      <c r="N150" s="650"/>
      <c r="O150" s="650"/>
      <c r="P150" s="650"/>
      <c r="Q150" s="650"/>
      <c r="R150" s="650"/>
      <c r="S150" s="650"/>
      <c r="T150" s="650"/>
      <c r="U150" s="650"/>
      <c r="V150" s="650"/>
      <c r="W150" s="650"/>
      <c r="X150" s="650"/>
      <c r="Y150" s="650"/>
      <c r="Z150" s="650"/>
    </row>
    <row r="151" ht="11.25" customHeight="1">
      <c r="A151" s="685"/>
      <c r="B151" s="87"/>
      <c r="C151" s="87"/>
      <c r="D151" s="682"/>
      <c r="E151" s="254"/>
      <c r="F151" s="417"/>
      <c r="G151" s="650"/>
      <c r="H151" s="650"/>
      <c r="I151" s="650"/>
      <c r="J151" s="650"/>
      <c r="K151" s="650"/>
      <c r="L151" s="650"/>
      <c r="M151" s="650"/>
      <c r="N151" s="650"/>
      <c r="O151" s="650"/>
      <c r="P151" s="650"/>
      <c r="Q151" s="650"/>
      <c r="R151" s="650"/>
      <c r="S151" s="650"/>
      <c r="T151" s="650"/>
      <c r="U151" s="650"/>
      <c r="V151" s="650"/>
      <c r="W151" s="650"/>
      <c r="X151" s="650"/>
      <c r="Y151" s="650"/>
      <c r="Z151" s="650"/>
    </row>
    <row r="152" ht="11.25" customHeight="1">
      <c r="A152" s="685"/>
      <c r="B152" s="87"/>
      <c r="C152" s="87"/>
      <c r="D152" s="682"/>
      <c r="E152" s="254"/>
      <c r="F152" s="417"/>
      <c r="G152" s="650"/>
      <c r="H152" s="650"/>
      <c r="I152" s="650"/>
      <c r="J152" s="650"/>
      <c r="K152" s="650"/>
      <c r="L152" s="650"/>
      <c r="M152" s="650"/>
      <c r="N152" s="650"/>
      <c r="O152" s="650"/>
      <c r="P152" s="650"/>
      <c r="Q152" s="650"/>
      <c r="R152" s="650"/>
      <c r="S152" s="650"/>
      <c r="T152" s="650"/>
      <c r="U152" s="650"/>
      <c r="V152" s="650"/>
      <c r="W152" s="650"/>
      <c r="X152" s="650"/>
      <c r="Y152" s="650"/>
      <c r="Z152" s="650"/>
    </row>
    <row r="153" ht="11.25" customHeight="1">
      <c r="A153" s="685"/>
      <c r="B153" s="87"/>
      <c r="C153" s="87"/>
      <c r="D153" s="682"/>
      <c r="E153" s="254"/>
      <c r="F153" s="417"/>
      <c r="G153" s="650"/>
      <c r="H153" s="650"/>
      <c r="I153" s="650"/>
      <c r="J153" s="650"/>
      <c r="K153" s="650"/>
      <c r="L153" s="650"/>
      <c r="M153" s="650"/>
      <c r="N153" s="650"/>
      <c r="O153" s="650"/>
      <c r="P153" s="650"/>
      <c r="Q153" s="650"/>
      <c r="R153" s="650"/>
      <c r="S153" s="650"/>
      <c r="T153" s="650"/>
      <c r="U153" s="650"/>
      <c r="V153" s="650"/>
      <c r="W153" s="650"/>
      <c r="X153" s="650"/>
      <c r="Y153" s="650"/>
      <c r="Z153" s="650"/>
    </row>
    <row r="154" ht="11.25" customHeight="1">
      <c r="A154" s="685"/>
      <c r="B154" s="87"/>
      <c r="C154" s="87"/>
      <c r="D154" s="682"/>
      <c r="E154" s="254"/>
      <c r="F154" s="417"/>
      <c r="G154" s="650"/>
      <c r="H154" s="650"/>
      <c r="I154" s="650"/>
      <c r="J154" s="650"/>
      <c r="K154" s="650"/>
      <c r="L154" s="650"/>
      <c r="M154" s="650"/>
      <c r="N154" s="650"/>
      <c r="O154" s="650"/>
      <c r="P154" s="650"/>
      <c r="Q154" s="650"/>
      <c r="R154" s="650"/>
      <c r="S154" s="650"/>
      <c r="T154" s="650"/>
      <c r="U154" s="650"/>
      <c r="V154" s="650"/>
      <c r="W154" s="650"/>
      <c r="X154" s="650"/>
      <c r="Y154" s="650"/>
      <c r="Z154" s="650"/>
    </row>
    <row r="155" ht="11.25" customHeight="1">
      <c r="A155" s="685"/>
      <c r="B155" s="87"/>
      <c r="C155" s="87"/>
      <c r="D155" s="682"/>
      <c r="E155" s="254"/>
      <c r="F155" s="417"/>
      <c r="G155" s="650"/>
      <c r="H155" s="650"/>
      <c r="I155" s="650"/>
      <c r="J155" s="650"/>
      <c r="K155" s="650"/>
      <c r="L155" s="650"/>
      <c r="M155" s="650"/>
      <c r="N155" s="650"/>
      <c r="O155" s="650"/>
      <c r="P155" s="650"/>
      <c r="Q155" s="650"/>
      <c r="R155" s="650"/>
      <c r="S155" s="650"/>
      <c r="T155" s="650"/>
      <c r="U155" s="650"/>
      <c r="V155" s="650"/>
      <c r="W155" s="650"/>
      <c r="X155" s="650"/>
      <c r="Y155" s="650"/>
      <c r="Z155" s="650"/>
    </row>
    <row r="156" ht="11.25" customHeight="1">
      <c r="A156" s="685"/>
      <c r="B156" s="87"/>
      <c r="C156" s="87"/>
      <c r="D156" s="682"/>
      <c r="E156" s="254"/>
      <c r="F156" s="417"/>
      <c r="G156" s="650"/>
      <c r="H156" s="650"/>
      <c r="I156" s="650"/>
      <c r="J156" s="650"/>
      <c r="K156" s="650"/>
      <c r="L156" s="650"/>
      <c r="M156" s="650"/>
      <c r="N156" s="650"/>
      <c r="O156" s="650"/>
      <c r="P156" s="650"/>
      <c r="Q156" s="650"/>
      <c r="R156" s="650"/>
      <c r="S156" s="650"/>
      <c r="T156" s="650"/>
      <c r="U156" s="650"/>
      <c r="V156" s="650"/>
      <c r="W156" s="650"/>
      <c r="X156" s="650"/>
      <c r="Y156" s="650"/>
      <c r="Z156" s="650"/>
    </row>
    <row r="157" ht="11.25" customHeight="1">
      <c r="A157" s="685"/>
      <c r="B157" s="87"/>
      <c r="C157" s="87"/>
      <c r="D157" s="682"/>
      <c r="E157" s="254"/>
      <c r="F157" s="417"/>
      <c r="G157" s="650"/>
      <c r="H157" s="650"/>
      <c r="I157" s="650"/>
      <c r="J157" s="650"/>
      <c r="K157" s="650"/>
      <c r="L157" s="650"/>
      <c r="M157" s="650"/>
      <c r="N157" s="650"/>
      <c r="O157" s="650"/>
      <c r="P157" s="650"/>
      <c r="Q157" s="650"/>
      <c r="R157" s="650"/>
      <c r="S157" s="650"/>
      <c r="T157" s="650"/>
      <c r="U157" s="650"/>
      <c r="V157" s="650"/>
      <c r="W157" s="650"/>
      <c r="X157" s="650"/>
      <c r="Y157" s="650"/>
      <c r="Z157" s="650"/>
    </row>
    <row r="158" ht="11.25" customHeight="1">
      <c r="A158" s="685"/>
      <c r="B158" s="87"/>
      <c r="C158" s="87"/>
      <c r="D158" s="682"/>
      <c r="E158" s="254"/>
      <c r="F158" s="417"/>
      <c r="G158" s="650"/>
      <c r="H158" s="650"/>
      <c r="I158" s="650"/>
      <c r="J158" s="650"/>
      <c r="K158" s="650"/>
      <c r="L158" s="650"/>
      <c r="M158" s="650"/>
      <c r="N158" s="650"/>
      <c r="O158" s="650"/>
      <c r="P158" s="650"/>
      <c r="Q158" s="650"/>
      <c r="R158" s="650"/>
      <c r="S158" s="650"/>
      <c r="T158" s="650"/>
      <c r="U158" s="650"/>
      <c r="V158" s="650"/>
      <c r="W158" s="650"/>
      <c r="X158" s="650"/>
      <c r="Y158" s="650"/>
      <c r="Z158" s="650"/>
    </row>
    <row r="159" ht="11.25" customHeight="1">
      <c r="A159" s="685"/>
      <c r="B159" s="87"/>
      <c r="C159" s="87"/>
      <c r="D159" s="682"/>
      <c r="E159" s="254"/>
      <c r="F159" s="417"/>
      <c r="G159" s="650"/>
      <c r="H159" s="650"/>
      <c r="I159" s="650"/>
      <c r="J159" s="650"/>
      <c r="K159" s="650"/>
      <c r="L159" s="650"/>
      <c r="M159" s="650"/>
      <c r="N159" s="650"/>
      <c r="O159" s="650"/>
      <c r="P159" s="650"/>
      <c r="Q159" s="650"/>
      <c r="R159" s="650"/>
      <c r="S159" s="650"/>
      <c r="T159" s="650"/>
      <c r="U159" s="650"/>
      <c r="V159" s="650"/>
      <c r="W159" s="650"/>
      <c r="X159" s="650"/>
      <c r="Y159" s="650"/>
      <c r="Z159" s="650"/>
    </row>
    <row r="160" ht="11.25" customHeight="1">
      <c r="A160" s="685"/>
      <c r="B160" s="87"/>
      <c r="C160" s="87"/>
      <c r="D160" s="682"/>
      <c r="E160" s="254"/>
      <c r="F160" s="417"/>
      <c r="G160" s="650"/>
      <c r="H160" s="650"/>
      <c r="I160" s="650"/>
      <c r="J160" s="650"/>
      <c r="K160" s="650"/>
      <c r="L160" s="650"/>
      <c r="M160" s="650"/>
      <c r="N160" s="650"/>
      <c r="O160" s="650"/>
      <c r="P160" s="650"/>
      <c r="Q160" s="650"/>
      <c r="R160" s="650"/>
      <c r="S160" s="650"/>
      <c r="T160" s="650"/>
      <c r="U160" s="650"/>
      <c r="V160" s="650"/>
      <c r="W160" s="650"/>
      <c r="X160" s="650"/>
      <c r="Y160" s="650"/>
      <c r="Z160" s="650"/>
    </row>
    <row r="161" ht="11.25" customHeight="1">
      <c r="A161" s="685"/>
      <c r="B161" s="87"/>
      <c r="C161" s="87"/>
      <c r="D161" s="682"/>
      <c r="E161" s="254"/>
      <c r="F161" s="417"/>
      <c r="G161" s="650"/>
      <c r="H161" s="650"/>
      <c r="I161" s="650"/>
      <c r="J161" s="650"/>
      <c r="K161" s="650"/>
      <c r="L161" s="650"/>
      <c r="M161" s="650"/>
      <c r="N161" s="650"/>
      <c r="O161" s="650"/>
      <c r="P161" s="650"/>
      <c r="Q161" s="650"/>
      <c r="R161" s="650"/>
      <c r="S161" s="650"/>
      <c r="T161" s="650"/>
      <c r="U161" s="650"/>
      <c r="V161" s="650"/>
      <c r="W161" s="650"/>
      <c r="X161" s="650"/>
      <c r="Y161" s="650"/>
      <c r="Z161" s="650"/>
    </row>
    <row r="162" ht="11.25" customHeight="1">
      <c r="A162" s="685"/>
      <c r="B162" s="87"/>
      <c r="C162" s="113"/>
      <c r="D162" s="682"/>
      <c r="E162" s="254"/>
      <c r="F162" s="417"/>
      <c r="G162" s="650"/>
      <c r="H162" s="650"/>
      <c r="I162" s="650"/>
      <c r="J162" s="650"/>
      <c r="K162" s="650"/>
      <c r="L162" s="650"/>
      <c r="M162" s="650"/>
      <c r="N162" s="650"/>
      <c r="O162" s="650"/>
      <c r="P162" s="650"/>
      <c r="Q162" s="650"/>
      <c r="R162" s="650"/>
      <c r="S162" s="650"/>
      <c r="T162" s="650"/>
      <c r="U162" s="650"/>
      <c r="V162" s="650"/>
      <c r="W162" s="650"/>
      <c r="X162" s="650"/>
      <c r="Y162" s="650"/>
      <c r="Z162" s="650"/>
    </row>
    <row r="163" ht="11.25" customHeight="1">
      <c r="A163" s="686"/>
      <c r="B163" s="383"/>
      <c r="C163" s="383"/>
      <c r="D163" s="385"/>
      <c r="E163" s="687"/>
      <c r="F163" s="417"/>
      <c r="G163" s="650"/>
      <c r="H163" s="650"/>
      <c r="I163" s="650"/>
      <c r="J163" s="650"/>
      <c r="K163" s="650"/>
      <c r="L163" s="650"/>
      <c r="M163" s="650"/>
      <c r="N163" s="650"/>
      <c r="O163" s="650"/>
      <c r="P163" s="650"/>
      <c r="Q163" s="650"/>
      <c r="R163" s="650"/>
      <c r="S163" s="650"/>
      <c r="T163" s="650"/>
      <c r="U163" s="650"/>
      <c r="V163" s="650"/>
      <c r="W163" s="650"/>
      <c r="X163" s="650"/>
      <c r="Y163" s="650"/>
      <c r="Z163" s="650"/>
    </row>
    <row r="164" ht="11.25" customHeight="1">
      <c r="A164" s="512"/>
      <c r="B164" s="87"/>
      <c r="C164" s="87"/>
      <c r="D164" s="69"/>
      <c r="E164" s="254"/>
      <c r="F164" s="417"/>
      <c r="G164" s="650"/>
      <c r="H164" s="650"/>
      <c r="I164" s="650"/>
      <c r="J164" s="650"/>
      <c r="K164" s="650"/>
      <c r="L164" s="650"/>
      <c r="M164" s="650"/>
      <c r="N164" s="650"/>
      <c r="O164" s="650"/>
      <c r="P164" s="650"/>
      <c r="Q164" s="650"/>
      <c r="R164" s="650"/>
      <c r="S164" s="650"/>
      <c r="T164" s="650"/>
      <c r="U164" s="650"/>
      <c r="V164" s="650"/>
      <c r="W164" s="650"/>
      <c r="X164" s="650"/>
      <c r="Y164" s="650"/>
      <c r="Z164" s="650"/>
    </row>
    <row r="165" ht="11.25" customHeight="1">
      <c r="A165" s="67"/>
      <c r="B165" s="87"/>
      <c r="C165" s="87"/>
      <c r="D165" s="183"/>
      <c r="E165" s="254"/>
      <c r="F165" s="417"/>
      <c r="G165" s="650"/>
      <c r="H165" s="650"/>
      <c r="I165" s="650"/>
      <c r="J165" s="650"/>
      <c r="K165" s="650"/>
      <c r="L165" s="650"/>
      <c r="M165" s="650"/>
      <c r="N165" s="650"/>
      <c r="O165" s="650"/>
      <c r="P165" s="650"/>
      <c r="Q165" s="650"/>
      <c r="R165" s="650"/>
      <c r="S165" s="650"/>
      <c r="T165" s="650"/>
      <c r="U165" s="650"/>
      <c r="V165" s="650"/>
      <c r="W165" s="650"/>
      <c r="X165" s="650"/>
      <c r="Y165" s="650"/>
      <c r="Z165" s="650"/>
    </row>
    <row r="166" ht="11.25" customHeight="1">
      <c r="A166" s="67"/>
      <c r="B166" s="87"/>
      <c r="C166" s="87"/>
      <c r="D166" s="69"/>
      <c r="E166" s="254"/>
      <c r="F166" s="417"/>
      <c r="G166" s="650"/>
      <c r="H166" s="650"/>
      <c r="I166" s="650"/>
      <c r="J166" s="650"/>
      <c r="K166" s="650"/>
      <c r="L166" s="650"/>
      <c r="M166" s="650"/>
      <c r="N166" s="650"/>
      <c r="O166" s="650"/>
      <c r="P166" s="650"/>
      <c r="Q166" s="650"/>
      <c r="R166" s="650"/>
      <c r="S166" s="650"/>
      <c r="T166" s="650"/>
      <c r="U166" s="650"/>
      <c r="V166" s="650"/>
      <c r="W166" s="650"/>
      <c r="X166" s="650"/>
      <c r="Y166" s="650"/>
      <c r="Z166" s="650"/>
    </row>
    <row r="167" ht="11.25" customHeight="1">
      <c r="A167" s="67"/>
      <c r="B167" s="87"/>
      <c r="C167" s="681"/>
      <c r="D167" s="183"/>
      <c r="E167" s="254"/>
      <c r="F167" s="417"/>
      <c r="G167" s="650"/>
      <c r="H167" s="650"/>
      <c r="I167" s="650"/>
      <c r="J167" s="650"/>
      <c r="K167" s="650"/>
      <c r="L167" s="650"/>
      <c r="M167" s="650"/>
      <c r="N167" s="650"/>
      <c r="O167" s="650"/>
      <c r="P167" s="650"/>
      <c r="Q167" s="650"/>
      <c r="R167" s="650"/>
      <c r="S167" s="650"/>
      <c r="T167" s="650"/>
      <c r="U167" s="650"/>
      <c r="V167" s="650"/>
      <c r="W167" s="650"/>
      <c r="X167" s="650"/>
      <c r="Y167" s="650"/>
      <c r="Z167" s="650"/>
    </row>
    <row r="168" ht="11.25" customHeight="1">
      <c r="A168" s="67"/>
      <c r="B168" s="87"/>
      <c r="C168" s="87"/>
      <c r="D168" s="69"/>
      <c r="E168" s="254"/>
      <c r="F168" s="417"/>
      <c r="G168" s="650"/>
      <c r="H168" s="650"/>
      <c r="I168" s="650"/>
      <c r="J168" s="650"/>
      <c r="K168" s="650"/>
      <c r="L168" s="650"/>
      <c r="M168" s="650"/>
      <c r="N168" s="650"/>
      <c r="O168" s="650"/>
      <c r="P168" s="650"/>
      <c r="Q168" s="650"/>
      <c r="R168" s="650"/>
      <c r="S168" s="650"/>
      <c r="T168" s="650"/>
      <c r="U168" s="650"/>
      <c r="V168" s="650"/>
      <c r="W168" s="650"/>
      <c r="X168" s="650"/>
      <c r="Y168" s="650"/>
      <c r="Z168" s="650"/>
    </row>
    <row r="169" ht="11.25" customHeight="1">
      <c r="A169" s="67"/>
      <c r="B169" s="87"/>
      <c r="C169" s="87"/>
      <c r="D169" s="69"/>
      <c r="E169" s="254"/>
      <c r="F169" s="417"/>
      <c r="G169" s="650"/>
      <c r="H169" s="650"/>
      <c r="I169" s="650"/>
      <c r="J169" s="650"/>
      <c r="K169" s="650"/>
      <c r="L169" s="650"/>
      <c r="M169" s="650"/>
      <c r="N169" s="650"/>
      <c r="O169" s="650"/>
      <c r="P169" s="650"/>
      <c r="Q169" s="650"/>
      <c r="R169" s="650"/>
      <c r="S169" s="650"/>
      <c r="T169" s="650"/>
      <c r="U169" s="650"/>
      <c r="V169" s="650"/>
      <c r="W169" s="650"/>
      <c r="X169" s="650"/>
      <c r="Y169" s="650"/>
      <c r="Z169" s="650"/>
    </row>
    <row r="170" ht="11.25" customHeight="1">
      <c r="A170" s="67"/>
      <c r="B170" s="87"/>
      <c r="C170" s="366"/>
      <c r="D170" s="183"/>
      <c r="E170" s="254"/>
      <c r="F170" s="417"/>
      <c r="G170" s="650"/>
      <c r="H170" s="650"/>
      <c r="I170" s="650"/>
      <c r="J170" s="650"/>
      <c r="K170" s="650"/>
      <c r="L170" s="650"/>
      <c r="M170" s="650"/>
      <c r="N170" s="650"/>
      <c r="O170" s="650"/>
      <c r="P170" s="650"/>
      <c r="Q170" s="650"/>
      <c r="R170" s="650"/>
      <c r="S170" s="650"/>
      <c r="T170" s="650"/>
      <c r="U170" s="650"/>
      <c r="V170" s="650"/>
      <c r="W170" s="650"/>
      <c r="X170" s="650"/>
      <c r="Y170" s="650"/>
      <c r="Z170" s="650"/>
    </row>
    <row r="171" ht="11.25" customHeight="1">
      <c r="A171" s="67"/>
      <c r="B171" s="87"/>
      <c r="C171" s="87"/>
      <c r="D171" s="183"/>
      <c r="E171" s="254"/>
      <c r="F171" s="417"/>
      <c r="G171" s="650"/>
      <c r="H171" s="650"/>
      <c r="I171" s="650"/>
      <c r="J171" s="650"/>
      <c r="K171" s="650"/>
      <c r="L171" s="650"/>
      <c r="M171" s="650"/>
      <c r="N171" s="650"/>
      <c r="O171" s="650"/>
      <c r="P171" s="650"/>
      <c r="Q171" s="650"/>
      <c r="R171" s="650"/>
      <c r="S171" s="650"/>
      <c r="T171" s="650"/>
      <c r="U171" s="650"/>
      <c r="V171" s="650"/>
      <c r="W171" s="650"/>
      <c r="X171" s="650"/>
      <c r="Y171" s="650"/>
      <c r="Z171" s="650"/>
    </row>
    <row r="172" ht="11.25" customHeight="1">
      <c r="A172" s="67"/>
      <c r="B172" s="87"/>
      <c r="C172" s="87"/>
      <c r="D172" s="183"/>
      <c r="E172" s="254"/>
      <c r="F172" s="417"/>
      <c r="G172" s="650"/>
      <c r="H172" s="650"/>
      <c r="I172" s="650"/>
      <c r="J172" s="650"/>
      <c r="K172" s="650"/>
      <c r="L172" s="650"/>
      <c r="M172" s="650"/>
      <c r="N172" s="650"/>
      <c r="O172" s="650"/>
      <c r="P172" s="650"/>
      <c r="Q172" s="650"/>
      <c r="R172" s="650"/>
      <c r="S172" s="650"/>
      <c r="T172" s="650"/>
      <c r="U172" s="650"/>
      <c r="V172" s="650"/>
      <c r="W172" s="650"/>
      <c r="X172" s="650"/>
      <c r="Y172" s="650"/>
      <c r="Z172" s="650"/>
    </row>
    <row r="173" ht="11.25" customHeight="1">
      <c r="A173" s="67"/>
      <c r="B173" s="87"/>
      <c r="C173" s="87"/>
      <c r="D173" s="183"/>
      <c r="E173" s="254"/>
      <c r="F173" s="417"/>
      <c r="G173" s="650"/>
      <c r="H173" s="650"/>
      <c r="I173" s="650"/>
      <c r="J173" s="650"/>
      <c r="K173" s="650"/>
      <c r="L173" s="650"/>
      <c r="M173" s="650"/>
      <c r="N173" s="650"/>
      <c r="O173" s="650"/>
      <c r="P173" s="650"/>
      <c r="Q173" s="650"/>
      <c r="R173" s="650"/>
      <c r="S173" s="650"/>
      <c r="T173" s="650"/>
      <c r="U173" s="650"/>
      <c r="V173" s="650"/>
      <c r="W173" s="650"/>
      <c r="X173" s="650"/>
      <c r="Y173" s="650"/>
      <c r="Z173" s="650"/>
    </row>
    <row r="174" ht="11.25" customHeight="1">
      <c r="A174" s="67"/>
      <c r="B174" s="87"/>
      <c r="C174" s="87"/>
      <c r="D174" s="183"/>
      <c r="E174" s="254"/>
      <c r="F174" s="417"/>
      <c r="G174" s="650"/>
      <c r="H174" s="650"/>
      <c r="I174" s="650"/>
      <c r="J174" s="650"/>
      <c r="K174" s="650"/>
      <c r="L174" s="650"/>
      <c r="M174" s="650"/>
      <c r="N174" s="650"/>
      <c r="O174" s="650"/>
      <c r="P174" s="650"/>
      <c r="Q174" s="650"/>
      <c r="R174" s="650"/>
      <c r="S174" s="650"/>
      <c r="T174" s="650"/>
      <c r="U174" s="650"/>
      <c r="V174" s="650"/>
      <c r="W174" s="650"/>
      <c r="X174" s="650"/>
      <c r="Y174" s="650"/>
      <c r="Z174" s="650"/>
    </row>
    <row r="175" ht="11.25" customHeight="1">
      <c r="A175" s="67"/>
      <c r="B175" s="87"/>
      <c r="C175" s="87"/>
      <c r="D175" s="183"/>
      <c r="E175" s="254"/>
      <c r="F175" s="417"/>
      <c r="G175" s="650"/>
      <c r="H175" s="650"/>
      <c r="I175" s="650"/>
      <c r="J175" s="650"/>
      <c r="K175" s="650"/>
      <c r="L175" s="650"/>
      <c r="M175" s="650"/>
      <c r="N175" s="650"/>
      <c r="O175" s="650"/>
      <c r="P175" s="650"/>
      <c r="Q175" s="650"/>
      <c r="R175" s="650"/>
      <c r="S175" s="650"/>
      <c r="T175" s="650"/>
      <c r="U175" s="650"/>
      <c r="V175" s="650"/>
      <c r="W175" s="650"/>
      <c r="X175" s="650"/>
      <c r="Y175" s="650"/>
      <c r="Z175" s="650"/>
    </row>
    <row r="176" ht="11.25" customHeight="1">
      <c r="A176" s="67"/>
      <c r="B176" s="87"/>
      <c r="C176" s="87"/>
      <c r="D176" s="183"/>
      <c r="E176" s="254"/>
      <c r="F176" s="417"/>
      <c r="G176" s="650"/>
      <c r="H176" s="650"/>
      <c r="I176" s="650"/>
      <c r="J176" s="650"/>
      <c r="K176" s="650"/>
      <c r="L176" s="650"/>
      <c r="M176" s="650"/>
      <c r="N176" s="650"/>
      <c r="O176" s="650"/>
      <c r="P176" s="650"/>
      <c r="Q176" s="650"/>
      <c r="R176" s="650"/>
      <c r="S176" s="650"/>
      <c r="T176" s="650"/>
      <c r="U176" s="650"/>
      <c r="V176" s="650"/>
      <c r="W176" s="650"/>
      <c r="X176" s="650"/>
      <c r="Y176" s="650"/>
      <c r="Z176" s="650"/>
    </row>
    <row r="177" ht="11.25" customHeight="1">
      <c r="A177" s="67"/>
      <c r="B177" s="87"/>
      <c r="C177" s="87"/>
      <c r="D177" s="183"/>
      <c r="E177" s="254"/>
      <c r="F177" s="417"/>
      <c r="G177" s="650"/>
      <c r="H177" s="650"/>
      <c r="I177" s="650"/>
      <c r="J177" s="650"/>
      <c r="K177" s="650"/>
      <c r="L177" s="650"/>
      <c r="M177" s="650"/>
      <c r="N177" s="650"/>
      <c r="O177" s="650"/>
      <c r="P177" s="650"/>
      <c r="Q177" s="650"/>
      <c r="R177" s="650"/>
      <c r="S177" s="650"/>
      <c r="T177" s="650"/>
      <c r="U177" s="650"/>
      <c r="V177" s="650"/>
      <c r="W177" s="650"/>
      <c r="X177" s="650"/>
      <c r="Y177" s="650"/>
      <c r="Z177" s="650"/>
    </row>
    <row r="178" ht="11.25" customHeight="1">
      <c r="A178" s="67"/>
      <c r="B178" s="87"/>
      <c r="C178" s="87"/>
      <c r="D178" s="183"/>
      <c r="E178" s="254"/>
      <c r="F178" s="417"/>
      <c r="G178" s="650"/>
      <c r="H178" s="650"/>
      <c r="I178" s="650"/>
      <c r="J178" s="650"/>
      <c r="K178" s="650"/>
      <c r="L178" s="650"/>
      <c r="M178" s="650"/>
      <c r="N178" s="650"/>
      <c r="O178" s="650"/>
      <c r="P178" s="650"/>
      <c r="Q178" s="650"/>
      <c r="R178" s="650"/>
      <c r="S178" s="650"/>
      <c r="T178" s="650"/>
      <c r="U178" s="650"/>
      <c r="V178" s="650"/>
      <c r="W178" s="650"/>
      <c r="X178" s="650"/>
      <c r="Y178" s="650"/>
      <c r="Z178" s="650"/>
    </row>
    <row r="179" ht="11.25" customHeight="1">
      <c r="A179" s="67"/>
      <c r="B179" s="87"/>
      <c r="C179" s="87"/>
      <c r="D179" s="183"/>
      <c r="E179" s="254"/>
      <c r="F179" s="417"/>
      <c r="G179" s="650"/>
      <c r="H179" s="650"/>
      <c r="I179" s="650"/>
      <c r="J179" s="650"/>
      <c r="K179" s="650"/>
      <c r="L179" s="650"/>
      <c r="M179" s="650"/>
      <c r="N179" s="650"/>
      <c r="O179" s="650"/>
      <c r="P179" s="650"/>
      <c r="Q179" s="650"/>
      <c r="R179" s="650"/>
      <c r="S179" s="650"/>
      <c r="T179" s="650"/>
      <c r="U179" s="650"/>
      <c r="V179" s="650"/>
      <c r="W179" s="650"/>
      <c r="X179" s="650"/>
      <c r="Y179" s="650"/>
      <c r="Z179" s="650"/>
    </row>
    <row r="180" ht="11.25" customHeight="1">
      <c r="A180" s="67"/>
      <c r="B180" s="87"/>
      <c r="C180" s="87"/>
      <c r="D180" s="183"/>
      <c r="E180" s="254"/>
      <c r="F180" s="417"/>
      <c r="G180" s="650"/>
      <c r="H180" s="650"/>
      <c r="I180" s="650"/>
      <c r="J180" s="650"/>
      <c r="K180" s="650"/>
      <c r="L180" s="650"/>
      <c r="M180" s="650"/>
      <c r="N180" s="650"/>
      <c r="O180" s="650"/>
      <c r="P180" s="650"/>
      <c r="Q180" s="650"/>
      <c r="R180" s="650"/>
      <c r="S180" s="650"/>
      <c r="T180" s="650"/>
      <c r="U180" s="650"/>
      <c r="V180" s="650"/>
      <c r="W180" s="650"/>
      <c r="X180" s="650"/>
      <c r="Y180" s="650"/>
      <c r="Z180" s="650"/>
    </row>
    <row r="181" ht="11.25" customHeight="1">
      <c r="A181" s="67"/>
      <c r="B181" s="87"/>
      <c r="C181" s="87"/>
      <c r="D181" s="183"/>
      <c r="E181" s="254"/>
      <c r="F181" s="417"/>
      <c r="G181" s="650"/>
      <c r="H181" s="650"/>
      <c r="I181" s="650"/>
      <c r="J181" s="650"/>
      <c r="K181" s="650"/>
      <c r="L181" s="650"/>
      <c r="M181" s="650"/>
      <c r="N181" s="650"/>
      <c r="O181" s="650"/>
      <c r="P181" s="650"/>
      <c r="Q181" s="650"/>
      <c r="R181" s="650"/>
      <c r="S181" s="650"/>
      <c r="T181" s="650"/>
      <c r="U181" s="650"/>
      <c r="V181" s="650"/>
      <c r="W181" s="650"/>
      <c r="X181" s="650"/>
      <c r="Y181" s="650"/>
      <c r="Z181" s="650"/>
    </row>
    <row r="182" ht="11.25" customHeight="1">
      <c r="A182" s="67"/>
      <c r="B182" s="87"/>
      <c r="C182" s="87"/>
      <c r="D182" s="183"/>
      <c r="E182" s="254"/>
      <c r="F182" s="417"/>
      <c r="G182" s="650"/>
      <c r="H182" s="650"/>
      <c r="I182" s="650"/>
      <c r="J182" s="650"/>
      <c r="K182" s="650"/>
      <c r="L182" s="650"/>
      <c r="M182" s="650"/>
      <c r="N182" s="650"/>
      <c r="O182" s="650"/>
      <c r="P182" s="650"/>
      <c r="Q182" s="650"/>
      <c r="R182" s="650"/>
      <c r="S182" s="650"/>
      <c r="T182" s="650"/>
      <c r="U182" s="650"/>
      <c r="V182" s="650"/>
      <c r="W182" s="650"/>
      <c r="X182" s="650"/>
      <c r="Y182" s="650"/>
      <c r="Z182" s="650"/>
    </row>
    <row r="183" ht="11.25" customHeight="1">
      <c r="A183" s="67"/>
      <c r="B183" s="87"/>
      <c r="C183" s="87"/>
      <c r="D183" s="183"/>
      <c r="E183" s="254"/>
      <c r="F183" s="417"/>
      <c r="G183" s="650"/>
      <c r="H183" s="650"/>
      <c r="I183" s="650"/>
      <c r="J183" s="650"/>
      <c r="K183" s="650"/>
      <c r="L183" s="650"/>
      <c r="M183" s="650"/>
      <c r="N183" s="650"/>
      <c r="O183" s="650"/>
      <c r="P183" s="650"/>
      <c r="Q183" s="650"/>
      <c r="R183" s="650"/>
      <c r="S183" s="650"/>
      <c r="T183" s="650"/>
      <c r="U183" s="650"/>
      <c r="V183" s="650"/>
      <c r="W183" s="650"/>
      <c r="X183" s="650"/>
      <c r="Y183" s="650"/>
      <c r="Z183" s="650"/>
    </row>
    <row r="184" ht="11.25" customHeight="1">
      <c r="A184" s="67"/>
      <c r="B184" s="87"/>
      <c r="C184" s="87"/>
      <c r="D184" s="183"/>
      <c r="E184" s="254"/>
      <c r="F184" s="417"/>
      <c r="G184" s="650"/>
      <c r="H184" s="650"/>
      <c r="I184" s="650"/>
      <c r="J184" s="650"/>
      <c r="K184" s="650"/>
      <c r="L184" s="650"/>
      <c r="M184" s="650"/>
      <c r="N184" s="650"/>
      <c r="O184" s="650"/>
      <c r="P184" s="650"/>
      <c r="Q184" s="650"/>
      <c r="R184" s="650"/>
      <c r="S184" s="650"/>
      <c r="T184" s="650"/>
      <c r="U184" s="650"/>
      <c r="V184" s="650"/>
      <c r="W184" s="650"/>
      <c r="X184" s="650"/>
      <c r="Y184" s="650"/>
      <c r="Z184" s="650"/>
    </row>
    <row r="185" ht="11.25" customHeight="1">
      <c r="A185" s="67"/>
      <c r="B185" s="87"/>
      <c r="C185" s="87"/>
      <c r="D185" s="183"/>
      <c r="E185" s="254"/>
      <c r="F185" s="417"/>
      <c r="G185" s="650"/>
      <c r="H185" s="650"/>
      <c r="I185" s="650"/>
      <c r="J185" s="650"/>
      <c r="K185" s="650"/>
      <c r="L185" s="650"/>
      <c r="M185" s="650"/>
      <c r="N185" s="650"/>
      <c r="O185" s="650"/>
      <c r="P185" s="650"/>
      <c r="Q185" s="650"/>
      <c r="R185" s="650"/>
      <c r="S185" s="650"/>
      <c r="T185" s="650"/>
      <c r="U185" s="650"/>
      <c r="V185" s="650"/>
      <c r="W185" s="650"/>
      <c r="X185" s="650"/>
      <c r="Y185" s="650"/>
      <c r="Z185" s="650"/>
    </row>
    <row r="186" ht="11.25" customHeight="1">
      <c r="A186" s="67"/>
      <c r="B186" s="87"/>
      <c r="C186" s="87"/>
      <c r="D186" s="183"/>
      <c r="E186" s="254"/>
      <c r="F186" s="417"/>
      <c r="G186" s="650"/>
      <c r="H186" s="650"/>
      <c r="I186" s="650"/>
      <c r="J186" s="650"/>
      <c r="K186" s="650"/>
      <c r="L186" s="650"/>
      <c r="M186" s="650"/>
      <c r="N186" s="650"/>
      <c r="O186" s="650"/>
      <c r="P186" s="650"/>
      <c r="Q186" s="650"/>
      <c r="R186" s="650"/>
      <c r="S186" s="650"/>
      <c r="T186" s="650"/>
      <c r="U186" s="650"/>
      <c r="V186" s="650"/>
      <c r="W186" s="650"/>
      <c r="X186" s="650"/>
      <c r="Y186" s="650"/>
      <c r="Z186" s="650"/>
    </row>
    <row r="187" ht="11.25" customHeight="1">
      <c r="A187" s="67"/>
      <c r="B187" s="87"/>
      <c r="C187" s="87"/>
      <c r="D187" s="69"/>
      <c r="E187" s="254"/>
      <c r="F187" s="652"/>
      <c r="G187" s="650"/>
      <c r="H187" s="650"/>
      <c r="I187" s="650"/>
      <c r="J187" s="650"/>
      <c r="K187" s="650"/>
      <c r="L187" s="650"/>
      <c r="M187" s="650"/>
      <c r="N187" s="650"/>
      <c r="O187" s="650"/>
      <c r="P187" s="650"/>
      <c r="Q187" s="650"/>
      <c r="R187" s="650"/>
      <c r="S187" s="650"/>
      <c r="T187" s="650"/>
      <c r="U187" s="650"/>
      <c r="V187" s="650"/>
      <c r="W187" s="650"/>
      <c r="X187" s="650"/>
      <c r="Y187" s="650"/>
      <c r="Z187" s="650"/>
    </row>
    <row r="188" ht="11.25" customHeight="1">
      <c r="A188" s="67"/>
      <c r="B188" s="87"/>
      <c r="C188" s="87"/>
      <c r="D188" s="69"/>
      <c r="E188" s="254"/>
      <c r="F188" s="652"/>
      <c r="G188" s="650"/>
      <c r="H188" s="650"/>
      <c r="I188" s="650"/>
      <c r="J188" s="650"/>
      <c r="K188" s="650"/>
      <c r="L188" s="650"/>
      <c r="M188" s="650"/>
      <c r="N188" s="650"/>
      <c r="O188" s="650"/>
      <c r="P188" s="650"/>
      <c r="Q188" s="650"/>
      <c r="R188" s="650"/>
      <c r="S188" s="650"/>
      <c r="T188" s="650"/>
      <c r="U188" s="650"/>
      <c r="V188" s="650"/>
      <c r="W188" s="650"/>
      <c r="X188" s="650"/>
      <c r="Y188" s="650"/>
      <c r="Z188" s="650"/>
    </row>
    <row r="189" ht="11.25" customHeight="1">
      <c r="A189" s="54"/>
      <c r="B189" s="618"/>
      <c r="C189" s="618"/>
      <c r="D189" s="619"/>
      <c r="E189" s="619">
        <f>SUM(E10:E188)</f>
        <v>2587.99</v>
      </c>
      <c r="F189" s="650"/>
      <c r="G189" s="650"/>
      <c r="H189" s="650"/>
      <c r="I189" s="650"/>
      <c r="J189" s="650"/>
      <c r="K189" s="650"/>
      <c r="L189" s="650"/>
      <c r="M189" s="650"/>
      <c r="N189" s="650"/>
      <c r="O189" s="650"/>
      <c r="P189" s="650"/>
      <c r="Q189" s="650"/>
      <c r="R189" s="650"/>
      <c r="S189" s="650"/>
      <c r="T189" s="650"/>
      <c r="U189" s="650"/>
      <c r="V189" s="650"/>
      <c r="W189" s="650"/>
      <c r="X189" s="650"/>
      <c r="Y189" s="650"/>
      <c r="Z189" s="650"/>
    </row>
    <row r="190" ht="15.75" customHeight="1">
      <c r="A190" s="40"/>
      <c r="B190" s="40"/>
      <c r="C190" s="41"/>
      <c r="D190" s="41"/>
      <c r="E190" s="41"/>
      <c r="F190" s="1"/>
      <c r="G190" s="1"/>
      <c r="H190" s="1"/>
    </row>
    <row r="191" ht="15.75" customHeight="1">
      <c r="A191" s="172" t="s">
        <v>819</v>
      </c>
      <c r="B191" s="173"/>
      <c r="C191" s="173"/>
      <c r="D191" s="173"/>
      <c r="E191" s="173"/>
      <c r="F191" s="173"/>
      <c r="G191" s="173"/>
      <c r="H191" s="173"/>
      <c r="I191" s="40"/>
      <c r="J191" s="40"/>
      <c r="K191" s="40"/>
      <c r="L191" s="40"/>
      <c r="M191" s="40"/>
      <c r="N191" s="40"/>
      <c r="O191" s="40"/>
      <c r="P191" s="40"/>
      <c r="Q191" s="40"/>
      <c r="R191" s="40"/>
      <c r="S191" s="40"/>
      <c r="T191" s="40"/>
      <c r="U191" s="40"/>
      <c r="V191" s="40"/>
      <c r="W191" s="40"/>
      <c r="X191" s="40"/>
      <c r="Y191" s="40"/>
    </row>
    <row r="192" ht="15.75" customHeight="1">
      <c r="A192" s="40"/>
      <c r="B192" s="40"/>
      <c r="C192" s="41"/>
      <c r="D192" s="41"/>
      <c r="E192" s="1"/>
      <c r="F192" s="1"/>
      <c r="G192" s="1"/>
      <c r="H192" s="1"/>
    </row>
    <row r="193" ht="15.75" customHeight="1">
      <c r="A193" s="40"/>
      <c r="B193" s="40"/>
      <c r="C193" s="41"/>
      <c r="D193" s="41"/>
      <c r="E193" s="41"/>
      <c r="F193" s="1"/>
      <c r="G193" s="1"/>
      <c r="H193" s="1"/>
    </row>
    <row r="194" ht="15.75" customHeight="1">
      <c r="A194" s="40"/>
      <c r="B194" s="40"/>
      <c r="C194" s="41"/>
      <c r="D194" s="41"/>
      <c r="E194" s="1"/>
      <c r="F194" s="1"/>
      <c r="G194" s="1"/>
      <c r="H194" s="1"/>
    </row>
    <row r="195" ht="15.75" customHeight="1">
      <c r="A195" s="40"/>
      <c r="B195" s="40"/>
      <c r="C195" s="41"/>
      <c r="D195" s="41"/>
      <c r="E195" s="41"/>
      <c r="F195" s="1"/>
      <c r="G195" s="1"/>
      <c r="H195" s="1"/>
    </row>
    <row r="196" ht="15.75" customHeight="1">
      <c r="A196" s="40"/>
      <c r="B196" s="40"/>
      <c r="C196" s="41"/>
      <c r="D196" s="41"/>
      <c r="E196" s="41"/>
      <c r="F196" s="1"/>
      <c r="G196" s="1"/>
      <c r="H196" s="1"/>
    </row>
    <row r="197" ht="15.75" customHeight="1">
      <c r="A197" s="40"/>
      <c r="B197" s="40"/>
      <c r="C197" s="41"/>
      <c r="D197" s="41"/>
      <c r="E197" s="41"/>
      <c r="F197" s="1"/>
      <c r="G197" s="1"/>
      <c r="H197" s="1"/>
    </row>
    <row r="198" ht="15.75" customHeight="1">
      <c r="A198" s="40"/>
      <c r="B198" s="40"/>
      <c r="C198" s="41"/>
      <c r="D198" s="41"/>
      <c r="E198" s="41"/>
      <c r="F198" s="1"/>
      <c r="G198" s="1"/>
      <c r="H198" s="1"/>
    </row>
    <row r="199" ht="15.75" customHeight="1">
      <c r="A199" s="40"/>
      <c r="B199" s="40"/>
      <c r="C199" s="41"/>
      <c r="D199" s="41"/>
      <c r="E199" s="41"/>
      <c r="F199" s="1"/>
      <c r="G199" s="1"/>
      <c r="H199" s="1"/>
    </row>
    <row r="200" ht="15.75" customHeight="1">
      <c r="A200" s="40"/>
      <c r="B200" s="40"/>
      <c r="C200" s="41"/>
      <c r="D200" s="41"/>
      <c r="E200" s="41"/>
      <c r="F200" s="1"/>
      <c r="G200" s="1"/>
      <c r="H200" s="1"/>
    </row>
    <row r="201" ht="15.75" customHeight="1">
      <c r="A201" s="40"/>
      <c r="B201" s="40"/>
      <c r="C201" s="41"/>
      <c r="D201" s="41"/>
      <c r="E201" s="41"/>
      <c r="F201" s="1"/>
      <c r="G201" s="1"/>
      <c r="H201" s="1"/>
    </row>
    <row r="202" ht="15.75" customHeight="1">
      <c r="A202" s="40"/>
      <c r="B202" s="40"/>
      <c r="C202" s="41"/>
      <c r="D202" s="41"/>
      <c r="E202" s="41"/>
      <c r="F202" s="1"/>
      <c r="G202" s="1"/>
      <c r="H202" s="1"/>
    </row>
    <row r="203" ht="15.75" customHeight="1">
      <c r="A203" s="40"/>
      <c r="B203" s="40"/>
      <c r="C203" s="41"/>
      <c r="D203" s="41"/>
      <c r="E203" s="41"/>
      <c r="F203" s="1"/>
      <c r="G203" s="1"/>
      <c r="H203" s="1"/>
    </row>
    <row r="204" ht="15.75" customHeight="1">
      <c r="A204" s="40"/>
      <c r="B204" s="40"/>
      <c r="C204" s="41"/>
      <c r="D204" s="41"/>
      <c r="E204" s="41"/>
      <c r="F204" s="1"/>
      <c r="G204" s="1"/>
      <c r="H204" s="1"/>
    </row>
    <row r="205" ht="15.75" customHeight="1">
      <c r="A205" s="40"/>
      <c r="B205" s="40"/>
      <c r="C205" s="41"/>
      <c r="D205" s="41"/>
      <c r="E205" s="41"/>
      <c r="F205" s="1"/>
      <c r="G205" s="1"/>
      <c r="H205" s="1"/>
    </row>
    <row r="206" ht="15.75" customHeight="1">
      <c r="A206" s="40"/>
      <c r="B206" s="40"/>
      <c r="C206" s="41"/>
      <c r="D206" s="41"/>
      <c r="E206" s="41"/>
      <c r="F206" s="1"/>
      <c r="G206" s="1"/>
      <c r="H206" s="1"/>
    </row>
    <row r="207" ht="15.75" customHeight="1">
      <c r="A207" s="40"/>
      <c r="B207" s="40"/>
      <c r="C207" s="41"/>
      <c r="D207" s="41"/>
      <c r="E207" s="41"/>
      <c r="F207" s="1"/>
      <c r="G207" s="1"/>
      <c r="H207" s="1"/>
    </row>
    <row r="208" ht="15.75" customHeight="1">
      <c r="A208" s="40"/>
      <c r="B208" s="40"/>
      <c r="C208" s="41"/>
      <c r="D208" s="41"/>
      <c r="E208" s="41"/>
      <c r="F208" s="1"/>
      <c r="G208" s="1"/>
      <c r="H208" s="1"/>
    </row>
    <row r="209" ht="15.75" customHeight="1">
      <c r="A209" s="40"/>
      <c r="B209" s="40"/>
      <c r="C209" s="41"/>
      <c r="D209" s="41"/>
      <c r="E209" s="41"/>
      <c r="F209" s="1"/>
      <c r="G209" s="1"/>
      <c r="H209" s="1"/>
    </row>
    <row r="210" ht="15.75" customHeight="1">
      <c r="A210" s="40"/>
      <c r="B210" s="40"/>
      <c r="C210" s="41"/>
      <c r="D210" s="41"/>
      <c r="E210" s="41"/>
      <c r="F210" s="1"/>
      <c r="G210" s="1"/>
      <c r="H210" s="1"/>
    </row>
    <row r="211" ht="15.75" customHeight="1">
      <c r="A211" s="40"/>
      <c r="B211" s="40"/>
      <c r="C211" s="41"/>
      <c r="D211" s="41"/>
      <c r="E211" s="41"/>
      <c r="F211" s="1"/>
      <c r="G211" s="1"/>
      <c r="H211" s="1"/>
    </row>
    <row r="212" ht="15.75" customHeight="1">
      <c r="A212" s="40"/>
      <c r="B212" s="40"/>
      <c r="C212" s="41"/>
      <c r="D212" s="41"/>
      <c r="E212" s="41"/>
      <c r="F212" s="1"/>
      <c r="G212" s="1"/>
      <c r="H212" s="1"/>
    </row>
    <row r="213" ht="15.75" customHeight="1">
      <c r="A213" s="40"/>
      <c r="B213" s="40"/>
      <c r="C213" s="41"/>
      <c r="D213" s="41"/>
      <c r="E213" s="41"/>
      <c r="F213" s="1"/>
      <c r="G213" s="1"/>
      <c r="H213" s="1"/>
    </row>
    <row r="214" ht="15.75" customHeight="1">
      <c r="A214" s="40"/>
      <c r="B214" s="40"/>
      <c r="C214" s="41"/>
      <c r="D214" s="41"/>
      <c r="E214" s="41"/>
      <c r="F214" s="1"/>
      <c r="G214" s="1"/>
      <c r="H214" s="1"/>
    </row>
    <row r="215" ht="15.75" customHeight="1">
      <c r="A215" s="40"/>
      <c r="B215" s="40"/>
      <c r="C215" s="41"/>
      <c r="D215" s="41"/>
      <c r="E215" s="41"/>
      <c r="F215" s="1"/>
      <c r="G215" s="1"/>
      <c r="H215" s="1"/>
    </row>
    <row r="216" ht="15.75" customHeight="1">
      <c r="A216" s="40"/>
      <c r="B216" s="40"/>
      <c r="C216" s="41"/>
      <c r="D216" s="41"/>
      <c r="E216" s="41"/>
      <c r="F216" s="1"/>
      <c r="G216" s="1"/>
      <c r="H216" s="1"/>
    </row>
    <row r="217" ht="15.75" customHeight="1">
      <c r="A217" s="40"/>
      <c r="B217" s="40"/>
      <c r="C217" s="41"/>
      <c r="D217" s="41"/>
      <c r="E217" s="41"/>
      <c r="F217" s="1"/>
      <c r="G217" s="1"/>
      <c r="H217" s="1"/>
    </row>
    <row r="218" ht="15.75" customHeight="1">
      <c r="A218" s="40"/>
      <c r="B218" s="40"/>
      <c r="C218" s="41"/>
      <c r="D218" s="41"/>
      <c r="E218" s="41"/>
      <c r="F218" s="1"/>
      <c r="G218" s="1"/>
      <c r="H218" s="1"/>
    </row>
    <row r="219" ht="15.75" customHeight="1">
      <c r="A219" s="40"/>
      <c r="B219" s="40"/>
      <c r="C219" s="41"/>
      <c r="D219" s="41"/>
      <c r="E219" s="41"/>
      <c r="F219" s="1"/>
      <c r="G219" s="1"/>
      <c r="H219" s="1"/>
    </row>
    <row r="220" ht="15.75" customHeight="1">
      <c r="A220" s="40"/>
      <c r="B220" s="40"/>
      <c r="C220" s="41"/>
      <c r="D220" s="41"/>
      <c r="E220" s="41"/>
      <c r="F220" s="1"/>
      <c r="G220" s="1"/>
      <c r="H220" s="1"/>
    </row>
    <row r="221" ht="15.75" customHeight="1">
      <c r="A221" s="40"/>
      <c r="B221" s="40"/>
      <c r="C221" s="41"/>
      <c r="D221" s="41"/>
      <c r="E221" s="41"/>
      <c r="F221" s="1"/>
      <c r="G221" s="1"/>
      <c r="H221" s="1"/>
    </row>
    <row r="222" ht="15.75" customHeight="1">
      <c r="A222" s="40"/>
      <c r="B222" s="40"/>
      <c r="C222" s="41"/>
      <c r="D222" s="41"/>
      <c r="E222" s="41"/>
      <c r="F222" s="1"/>
      <c r="G222" s="1"/>
      <c r="H222" s="1"/>
    </row>
    <row r="223" ht="15.75" customHeight="1">
      <c r="A223" s="40"/>
      <c r="B223" s="40"/>
      <c r="C223" s="41"/>
      <c r="D223" s="41"/>
      <c r="E223" s="41"/>
      <c r="F223" s="1"/>
      <c r="G223" s="1"/>
      <c r="H223" s="1"/>
    </row>
    <row r="224" ht="15.75" customHeight="1">
      <c r="A224" s="40"/>
      <c r="B224" s="40"/>
      <c r="C224" s="41"/>
      <c r="D224" s="41"/>
      <c r="E224" s="41"/>
      <c r="F224" s="1"/>
      <c r="G224" s="1"/>
      <c r="H224" s="1"/>
    </row>
    <row r="225" ht="15.75" customHeight="1">
      <c r="A225" s="40"/>
      <c r="B225" s="40"/>
      <c r="C225" s="41"/>
      <c r="D225" s="41"/>
      <c r="E225" s="41"/>
      <c r="F225" s="1"/>
      <c r="G225" s="1"/>
      <c r="H225" s="1"/>
    </row>
    <row r="226" ht="15.75" customHeight="1">
      <c r="A226" s="40"/>
      <c r="B226" s="40"/>
      <c r="C226" s="41"/>
      <c r="D226" s="41"/>
      <c r="E226" s="41"/>
      <c r="F226" s="1"/>
      <c r="G226" s="1"/>
      <c r="H226" s="1"/>
    </row>
    <row r="227" ht="15.75" customHeight="1">
      <c r="A227" s="40"/>
      <c r="B227" s="40"/>
      <c r="C227" s="41"/>
      <c r="D227" s="41"/>
      <c r="E227" s="41"/>
      <c r="F227" s="1"/>
      <c r="G227" s="1"/>
      <c r="H227" s="1"/>
    </row>
    <row r="228" ht="15.75" customHeight="1">
      <c r="A228" s="40"/>
      <c r="B228" s="40"/>
      <c r="C228" s="41"/>
      <c r="D228" s="41"/>
      <c r="E228" s="41"/>
      <c r="F228" s="1"/>
      <c r="G228" s="1"/>
      <c r="H228" s="1"/>
    </row>
    <row r="229" ht="15.75" customHeight="1">
      <c r="A229" s="40"/>
      <c r="B229" s="40"/>
      <c r="C229" s="41"/>
      <c r="D229" s="41"/>
      <c r="E229" s="41"/>
      <c r="F229" s="1"/>
      <c r="G229" s="1"/>
      <c r="H229" s="1"/>
    </row>
    <row r="230" ht="15.75" customHeight="1">
      <c r="A230" s="40"/>
      <c r="B230" s="40"/>
      <c r="C230" s="41"/>
      <c r="D230" s="41"/>
      <c r="E230" s="41"/>
      <c r="F230" s="1"/>
      <c r="G230" s="1"/>
      <c r="H230" s="1"/>
    </row>
    <row r="231" ht="15.75" customHeight="1">
      <c r="A231" s="40"/>
      <c r="B231" s="40"/>
      <c r="C231" s="41"/>
      <c r="D231" s="41"/>
      <c r="E231" s="41"/>
      <c r="F231" s="1"/>
      <c r="G231" s="1"/>
      <c r="H231" s="1"/>
    </row>
    <row r="232" ht="15.75" customHeight="1">
      <c r="A232" s="40"/>
      <c r="B232" s="40"/>
      <c r="C232" s="41"/>
      <c r="D232" s="41"/>
      <c r="E232" s="41"/>
      <c r="F232" s="1"/>
      <c r="G232" s="1"/>
      <c r="H232" s="1"/>
    </row>
    <row r="233" ht="15.75" customHeight="1">
      <c r="A233" s="40"/>
      <c r="B233" s="40"/>
      <c r="C233" s="41"/>
      <c r="D233" s="41"/>
      <c r="E233" s="41"/>
      <c r="F233" s="1"/>
      <c r="G233" s="1"/>
      <c r="H233" s="1"/>
    </row>
    <row r="234" ht="15.75" customHeight="1">
      <c r="A234" s="40"/>
      <c r="B234" s="40"/>
      <c r="C234" s="41"/>
      <c r="D234" s="41"/>
      <c r="E234" s="41"/>
      <c r="F234" s="1"/>
      <c r="G234" s="1"/>
      <c r="H234" s="1"/>
    </row>
    <row r="235" ht="15.75" customHeight="1">
      <c r="A235" s="40"/>
      <c r="B235" s="40"/>
      <c r="C235" s="41"/>
      <c r="D235" s="41"/>
      <c r="E235" s="41"/>
      <c r="F235" s="1"/>
      <c r="G235" s="1"/>
      <c r="H235" s="1"/>
    </row>
    <row r="236" ht="15.75" customHeight="1">
      <c r="A236" s="40"/>
      <c r="B236" s="40"/>
      <c r="C236" s="41"/>
      <c r="D236" s="41"/>
      <c r="E236" s="41"/>
      <c r="F236" s="1"/>
      <c r="G236" s="1"/>
      <c r="H236" s="1"/>
    </row>
    <row r="237" ht="15.75" customHeight="1">
      <c r="A237" s="40"/>
      <c r="B237" s="40"/>
      <c r="C237" s="41"/>
      <c r="D237" s="41"/>
      <c r="E237" s="41"/>
      <c r="F237" s="1"/>
      <c r="G237" s="1"/>
      <c r="H237" s="1"/>
    </row>
    <row r="238" ht="15.75" customHeight="1">
      <c r="A238" s="40"/>
      <c r="B238" s="40"/>
      <c r="C238" s="41"/>
      <c r="D238" s="41"/>
      <c r="E238" s="41"/>
      <c r="F238" s="1"/>
      <c r="G238" s="1"/>
      <c r="H238" s="1"/>
    </row>
    <row r="239" ht="15.75" customHeight="1">
      <c r="A239" s="40"/>
      <c r="B239" s="40"/>
      <c r="C239" s="41"/>
      <c r="D239" s="41"/>
      <c r="E239" s="41"/>
      <c r="F239" s="1"/>
      <c r="G239" s="1"/>
      <c r="H239" s="1"/>
    </row>
    <row r="240" ht="15.75" customHeight="1">
      <c r="A240" s="40"/>
      <c r="B240" s="40"/>
      <c r="C240" s="41"/>
      <c r="D240" s="41"/>
      <c r="E240" s="41"/>
      <c r="F240" s="1"/>
      <c r="G240" s="1"/>
      <c r="H240" s="1"/>
    </row>
    <row r="241" ht="15.75" customHeight="1">
      <c r="A241" s="40"/>
      <c r="B241" s="40"/>
      <c r="C241" s="41"/>
      <c r="D241" s="41"/>
      <c r="E241" s="41"/>
      <c r="F241" s="1"/>
      <c r="G241" s="1"/>
      <c r="H241" s="1"/>
    </row>
    <row r="242" ht="15.75" customHeight="1">
      <c r="A242" s="40"/>
      <c r="B242" s="40"/>
      <c r="C242" s="41"/>
      <c r="D242" s="41"/>
      <c r="E242" s="41"/>
      <c r="F242" s="1"/>
      <c r="G242" s="1"/>
      <c r="H242" s="1"/>
    </row>
    <row r="243" ht="15.75" customHeight="1">
      <c r="A243" s="40"/>
      <c r="B243" s="40"/>
      <c r="C243" s="41"/>
      <c r="D243" s="41"/>
      <c r="E243" s="41"/>
      <c r="F243" s="1"/>
      <c r="G243" s="1"/>
      <c r="H243" s="1"/>
    </row>
    <row r="244" ht="15.75" customHeight="1">
      <c r="A244" s="40"/>
      <c r="B244" s="40"/>
      <c r="C244" s="41"/>
      <c r="D244" s="41"/>
      <c r="E244" s="41"/>
      <c r="F244" s="1"/>
      <c r="G244" s="1"/>
      <c r="H244" s="1"/>
    </row>
    <row r="245" ht="15.75" customHeight="1">
      <c r="A245" s="40"/>
      <c r="B245" s="40"/>
      <c r="C245" s="41"/>
      <c r="D245" s="41"/>
      <c r="E245" s="41"/>
      <c r="F245" s="1"/>
      <c r="G245" s="1"/>
      <c r="H245" s="1"/>
    </row>
    <row r="246" ht="15.75" customHeight="1">
      <c r="A246" s="40"/>
      <c r="B246" s="40"/>
      <c r="C246" s="41"/>
      <c r="D246" s="41"/>
      <c r="E246" s="41"/>
      <c r="F246" s="1"/>
      <c r="G246" s="1"/>
      <c r="H246" s="1"/>
    </row>
    <row r="247" ht="15.75" customHeight="1">
      <c r="A247" s="40"/>
      <c r="B247" s="40"/>
      <c r="C247" s="41"/>
      <c r="D247" s="41"/>
      <c r="E247" s="41"/>
      <c r="F247" s="1"/>
      <c r="G247" s="1"/>
      <c r="H247" s="1"/>
    </row>
    <row r="248" ht="15.75" customHeight="1">
      <c r="A248" s="40"/>
      <c r="B248" s="40"/>
      <c r="C248" s="41"/>
      <c r="D248" s="41"/>
      <c r="E248" s="41"/>
      <c r="F248" s="1"/>
      <c r="G248" s="1"/>
      <c r="H248" s="1"/>
    </row>
    <row r="249" ht="15.75" customHeight="1">
      <c r="A249" s="40"/>
      <c r="B249" s="40"/>
      <c r="C249" s="41"/>
      <c r="D249" s="41"/>
      <c r="E249" s="41"/>
      <c r="F249" s="1"/>
      <c r="G249" s="1"/>
      <c r="H249" s="1"/>
    </row>
    <row r="250" ht="15.75" customHeight="1">
      <c r="A250" s="40"/>
      <c r="B250" s="40"/>
      <c r="C250" s="41"/>
      <c r="D250" s="41"/>
      <c r="E250" s="41"/>
      <c r="F250" s="1"/>
      <c r="G250" s="1"/>
      <c r="H250" s="1"/>
    </row>
    <row r="251" ht="15.75" customHeight="1">
      <c r="A251" s="40"/>
      <c r="B251" s="40"/>
      <c r="C251" s="41"/>
      <c r="D251" s="41"/>
      <c r="E251" s="41"/>
      <c r="F251" s="1"/>
      <c r="G251" s="1"/>
      <c r="H251" s="1"/>
    </row>
    <row r="252" ht="15.75" customHeight="1">
      <c r="A252" s="40"/>
      <c r="B252" s="40"/>
      <c r="C252" s="41"/>
      <c r="D252" s="41"/>
      <c r="E252" s="41"/>
      <c r="F252" s="1"/>
      <c r="G252" s="1"/>
      <c r="H252" s="1"/>
    </row>
    <row r="253" ht="15.75" customHeight="1">
      <c r="A253" s="40"/>
      <c r="B253" s="40"/>
      <c r="C253" s="41"/>
      <c r="D253" s="41"/>
      <c r="E253" s="41"/>
      <c r="F253" s="1"/>
      <c r="G253" s="1"/>
      <c r="H253" s="1"/>
    </row>
    <row r="254" ht="15.75" customHeight="1">
      <c r="A254" s="40"/>
      <c r="B254" s="40"/>
      <c r="C254" s="41"/>
      <c r="D254" s="41"/>
      <c r="E254" s="41"/>
      <c r="F254" s="1"/>
      <c r="G254" s="1"/>
      <c r="H254" s="1"/>
    </row>
    <row r="255" ht="15.75" customHeight="1">
      <c r="A255" s="40"/>
      <c r="B255" s="40"/>
      <c r="C255" s="41"/>
      <c r="D255" s="41"/>
      <c r="E255" s="41"/>
      <c r="F255" s="1"/>
      <c r="G255" s="1"/>
      <c r="H255" s="1"/>
    </row>
    <row r="256" ht="15.75" customHeight="1">
      <c r="A256" s="40"/>
      <c r="B256" s="40"/>
      <c r="C256" s="41"/>
      <c r="D256" s="41"/>
      <c r="E256" s="41"/>
      <c r="F256" s="1"/>
      <c r="G256" s="1"/>
      <c r="H256" s="1"/>
    </row>
    <row r="257" ht="15.75" customHeight="1">
      <c r="A257" s="40"/>
      <c r="B257" s="40"/>
      <c r="C257" s="41"/>
      <c r="D257" s="41"/>
      <c r="E257" s="41"/>
      <c r="F257" s="1"/>
      <c r="G257" s="1"/>
      <c r="H257" s="1"/>
    </row>
    <row r="258" ht="15.75" customHeight="1">
      <c r="A258" s="40"/>
      <c r="B258" s="40"/>
      <c r="C258" s="41"/>
      <c r="D258" s="41"/>
      <c r="E258" s="41"/>
      <c r="F258" s="1"/>
      <c r="G258" s="1"/>
      <c r="H258" s="1"/>
    </row>
    <row r="259" ht="15.75" customHeight="1">
      <c r="A259" s="40"/>
      <c r="B259" s="40"/>
      <c r="C259" s="41"/>
      <c r="D259" s="41"/>
      <c r="E259" s="41"/>
      <c r="F259" s="1"/>
      <c r="G259" s="1"/>
      <c r="H259" s="1"/>
    </row>
    <row r="260" ht="15.75" customHeight="1">
      <c r="A260" s="40"/>
      <c r="B260" s="40"/>
      <c r="C260" s="41"/>
      <c r="D260" s="41"/>
      <c r="E260" s="41"/>
      <c r="F260" s="1"/>
      <c r="G260" s="1"/>
      <c r="H260" s="1"/>
    </row>
    <row r="261" ht="15.75" customHeight="1">
      <c r="A261" s="40"/>
      <c r="B261" s="40"/>
      <c r="C261" s="41"/>
      <c r="D261" s="41"/>
      <c r="E261" s="41"/>
      <c r="F261" s="1"/>
      <c r="G261" s="1"/>
      <c r="H261" s="1"/>
    </row>
    <row r="262" ht="15.75" customHeight="1">
      <c r="A262" s="40"/>
      <c r="B262" s="40"/>
      <c r="C262" s="41"/>
      <c r="D262" s="41"/>
      <c r="E262" s="41"/>
      <c r="F262" s="1"/>
      <c r="G262" s="1"/>
      <c r="H262" s="1"/>
    </row>
    <row r="263" ht="15.75" customHeight="1">
      <c r="A263" s="40"/>
      <c r="B263" s="40"/>
      <c r="C263" s="41"/>
      <c r="D263" s="41"/>
      <c r="E263" s="41"/>
      <c r="F263" s="1"/>
      <c r="G263" s="1"/>
      <c r="H263" s="1"/>
    </row>
    <row r="264" ht="15.75" customHeight="1">
      <c r="A264" s="40"/>
      <c r="B264" s="40"/>
      <c r="C264" s="41"/>
      <c r="D264" s="41"/>
      <c r="E264" s="41"/>
      <c r="F264" s="1"/>
      <c r="G264" s="1"/>
      <c r="H264" s="1"/>
    </row>
    <row r="265" ht="15.75" customHeight="1">
      <c r="A265" s="40"/>
      <c r="B265" s="40"/>
      <c r="C265" s="41"/>
      <c r="D265" s="41"/>
      <c r="E265" s="41"/>
      <c r="F265" s="1"/>
      <c r="G265" s="1"/>
      <c r="H265" s="1"/>
    </row>
    <row r="266" ht="15.75" customHeight="1">
      <c r="A266" s="40"/>
      <c r="B266" s="40"/>
      <c r="C266" s="41"/>
      <c r="D266" s="41"/>
      <c r="E266" s="41"/>
      <c r="F266" s="1"/>
      <c r="G266" s="1"/>
      <c r="H266" s="1"/>
    </row>
    <row r="267" ht="15.75" customHeight="1">
      <c r="A267" s="40"/>
      <c r="B267" s="40"/>
      <c r="C267" s="41"/>
      <c r="D267" s="41"/>
      <c r="E267" s="41"/>
      <c r="F267" s="1"/>
      <c r="G267" s="1"/>
      <c r="H267" s="1"/>
    </row>
    <row r="268" ht="15.75" customHeight="1">
      <c r="A268" s="40"/>
      <c r="B268" s="40"/>
      <c r="C268" s="41"/>
      <c r="D268" s="41"/>
      <c r="E268" s="41"/>
      <c r="F268" s="1"/>
      <c r="G268" s="1"/>
      <c r="H268" s="1"/>
    </row>
    <row r="269" ht="15.75" customHeight="1">
      <c r="A269" s="40"/>
      <c r="B269" s="40"/>
      <c r="C269" s="41"/>
      <c r="D269" s="41"/>
      <c r="E269" s="41"/>
      <c r="F269" s="1"/>
      <c r="G269" s="1"/>
      <c r="H269" s="1"/>
    </row>
    <row r="270" ht="15.75" customHeight="1">
      <c r="A270" s="40"/>
      <c r="B270" s="40"/>
      <c r="C270" s="41"/>
      <c r="D270" s="41"/>
      <c r="E270" s="41"/>
      <c r="F270" s="1"/>
      <c r="G270" s="1"/>
      <c r="H270" s="1"/>
    </row>
    <row r="271" ht="15.75" customHeight="1">
      <c r="A271" s="40"/>
      <c r="B271" s="40"/>
      <c r="C271" s="41"/>
      <c r="D271" s="41"/>
      <c r="E271" s="41"/>
      <c r="F271" s="1"/>
      <c r="G271" s="1"/>
      <c r="H271" s="1"/>
    </row>
    <row r="272" ht="15.75" customHeight="1">
      <c r="A272" s="40"/>
      <c r="B272" s="40"/>
      <c r="C272" s="41"/>
      <c r="D272" s="41"/>
      <c r="E272" s="41"/>
      <c r="F272" s="1"/>
      <c r="G272" s="1"/>
      <c r="H272" s="1"/>
    </row>
    <row r="273" ht="15.75" customHeight="1">
      <c r="A273" s="40"/>
      <c r="B273" s="40"/>
      <c r="C273" s="41"/>
      <c r="D273" s="41"/>
      <c r="E273" s="41"/>
      <c r="F273" s="1"/>
      <c r="G273" s="1"/>
      <c r="H273" s="1"/>
    </row>
    <row r="274" ht="15.75" customHeight="1">
      <c r="A274" s="40"/>
      <c r="B274" s="40"/>
      <c r="C274" s="41"/>
      <c r="D274" s="41"/>
      <c r="E274" s="41"/>
      <c r="F274" s="1"/>
      <c r="G274" s="1"/>
      <c r="H274" s="1"/>
    </row>
    <row r="275" ht="15.75" customHeight="1">
      <c r="A275" s="40"/>
      <c r="B275" s="40"/>
      <c r="C275" s="41"/>
      <c r="D275" s="41"/>
      <c r="E275" s="41"/>
      <c r="F275" s="1"/>
      <c r="G275" s="1"/>
      <c r="H275" s="1"/>
    </row>
    <row r="276" ht="15.75" customHeight="1">
      <c r="A276" s="40"/>
      <c r="B276" s="40"/>
      <c r="C276" s="41"/>
      <c r="D276" s="41"/>
      <c r="E276" s="41"/>
      <c r="F276" s="1"/>
      <c r="G276" s="1"/>
      <c r="H276" s="1"/>
    </row>
    <row r="277" ht="15.75" customHeight="1">
      <c r="A277" s="40"/>
      <c r="B277" s="40"/>
      <c r="C277" s="41"/>
      <c r="D277" s="41"/>
      <c r="E277" s="41"/>
      <c r="F277" s="1"/>
      <c r="G277" s="1"/>
      <c r="H277" s="1"/>
    </row>
    <row r="278" ht="15.75" customHeight="1">
      <c r="A278" s="40"/>
      <c r="B278" s="40"/>
      <c r="C278" s="41"/>
      <c r="D278" s="41"/>
      <c r="E278" s="41"/>
      <c r="F278" s="1"/>
      <c r="G278" s="1"/>
      <c r="H278" s="1"/>
    </row>
    <row r="279" ht="15.75" customHeight="1">
      <c r="A279" s="40"/>
      <c r="B279" s="40"/>
      <c r="C279" s="41"/>
      <c r="D279" s="41"/>
      <c r="E279" s="41"/>
      <c r="F279" s="1"/>
      <c r="G279" s="1"/>
      <c r="H279" s="1"/>
    </row>
    <row r="280" ht="15.75" customHeight="1">
      <c r="A280" s="40"/>
      <c r="B280" s="40"/>
      <c r="C280" s="41"/>
      <c r="D280" s="41"/>
      <c r="E280" s="41"/>
      <c r="F280" s="1"/>
      <c r="G280" s="1"/>
      <c r="H280" s="1"/>
    </row>
    <row r="281" ht="15.75" customHeight="1">
      <c r="A281" s="40"/>
      <c r="B281" s="40"/>
      <c r="C281" s="41"/>
      <c r="D281" s="41"/>
      <c r="E281" s="41"/>
      <c r="F281" s="1"/>
      <c r="G281" s="1"/>
      <c r="H281" s="1"/>
    </row>
    <row r="282" ht="15.75" customHeight="1">
      <c r="A282" s="40"/>
      <c r="B282" s="40"/>
      <c r="C282" s="41"/>
      <c r="D282" s="41"/>
      <c r="E282" s="41"/>
      <c r="F282" s="1"/>
      <c r="G282" s="1"/>
      <c r="H282" s="1"/>
    </row>
    <row r="283" ht="15.75" customHeight="1">
      <c r="A283" s="40"/>
      <c r="B283" s="40"/>
      <c r="C283" s="41"/>
      <c r="D283" s="41"/>
      <c r="E283" s="41"/>
      <c r="F283" s="1"/>
      <c r="G283" s="1"/>
      <c r="H283" s="1"/>
    </row>
    <row r="284" ht="15.75" customHeight="1">
      <c r="A284" s="40"/>
      <c r="B284" s="40"/>
      <c r="C284" s="41"/>
      <c r="D284" s="41"/>
      <c r="E284" s="41"/>
      <c r="F284" s="1"/>
      <c r="G284" s="1"/>
      <c r="H284" s="1"/>
    </row>
    <row r="285" ht="15.75" customHeight="1">
      <c r="A285" s="40"/>
      <c r="B285" s="40"/>
      <c r="C285" s="41"/>
      <c r="D285" s="41"/>
      <c r="E285" s="41"/>
      <c r="F285" s="1"/>
      <c r="G285" s="1"/>
      <c r="H285" s="1"/>
    </row>
    <row r="286" ht="15.75" customHeight="1">
      <c r="A286" s="40"/>
      <c r="B286" s="40"/>
      <c r="C286" s="41"/>
      <c r="D286" s="41"/>
      <c r="E286" s="41"/>
      <c r="F286" s="1"/>
      <c r="G286" s="1"/>
      <c r="H286" s="1"/>
    </row>
    <row r="287" ht="15.75" customHeight="1">
      <c r="A287" s="40"/>
      <c r="B287" s="40"/>
      <c r="C287" s="41"/>
      <c r="D287" s="41"/>
      <c r="E287" s="41"/>
      <c r="F287" s="1"/>
      <c r="G287" s="1"/>
      <c r="H287" s="1"/>
    </row>
    <row r="288" ht="15.75" customHeight="1">
      <c r="A288" s="40"/>
      <c r="B288" s="40"/>
      <c r="C288" s="41"/>
      <c r="D288" s="41"/>
      <c r="E288" s="41"/>
      <c r="F288" s="1"/>
      <c r="G288" s="1"/>
      <c r="H288" s="1"/>
    </row>
    <row r="289" ht="15.75" customHeight="1">
      <c r="A289" s="40"/>
      <c r="B289" s="40"/>
      <c r="C289" s="41"/>
      <c r="D289" s="41"/>
      <c r="E289" s="41"/>
      <c r="F289" s="1"/>
      <c r="G289" s="1"/>
      <c r="H289" s="1"/>
    </row>
    <row r="290" ht="15.75" customHeight="1">
      <c r="A290" s="40"/>
      <c r="B290" s="40"/>
      <c r="C290" s="41"/>
      <c r="D290" s="41"/>
      <c r="E290" s="41"/>
      <c r="F290" s="1"/>
      <c r="G290" s="1"/>
      <c r="H290" s="1"/>
    </row>
    <row r="291" ht="15.75" customHeight="1">
      <c r="A291" s="40"/>
      <c r="B291" s="40"/>
      <c r="C291" s="41"/>
      <c r="D291" s="41"/>
      <c r="E291" s="41"/>
      <c r="F291" s="1"/>
      <c r="G291" s="1"/>
      <c r="H291" s="1"/>
    </row>
    <row r="292" ht="15.75" customHeight="1">
      <c r="A292" s="40"/>
      <c r="B292" s="40"/>
      <c r="C292" s="41"/>
      <c r="D292" s="41"/>
      <c r="E292" s="41"/>
      <c r="F292" s="1"/>
      <c r="G292" s="1"/>
      <c r="H292" s="1"/>
    </row>
    <row r="293" ht="15.75" customHeight="1">
      <c r="A293" s="40"/>
      <c r="B293" s="40"/>
      <c r="C293" s="41"/>
      <c r="D293" s="41"/>
      <c r="E293" s="41"/>
      <c r="F293" s="1"/>
      <c r="G293" s="1"/>
      <c r="H293" s="1"/>
    </row>
    <row r="294" ht="15.75" customHeight="1">
      <c r="A294" s="40"/>
      <c r="B294" s="40"/>
      <c r="C294" s="41"/>
      <c r="D294" s="41"/>
      <c r="E294" s="41"/>
      <c r="F294" s="1"/>
      <c r="G294" s="1"/>
      <c r="H294" s="1"/>
    </row>
    <row r="295" ht="15.75" customHeight="1">
      <c r="A295" s="40"/>
      <c r="B295" s="40"/>
      <c r="C295" s="41"/>
      <c r="D295" s="41"/>
      <c r="E295" s="41"/>
      <c r="F295" s="1"/>
      <c r="G295" s="1"/>
      <c r="H295" s="1"/>
    </row>
    <row r="296" ht="15.75" customHeight="1">
      <c r="A296" s="40"/>
      <c r="B296" s="40"/>
      <c r="C296" s="41"/>
      <c r="D296" s="41"/>
      <c r="E296" s="41"/>
      <c r="F296" s="1"/>
      <c r="G296" s="1"/>
      <c r="H296" s="1"/>
    </row>
    <row r="297" ht="15.75" customHeight="1">
      <c r="A297" s="40"/>
      <c r="B297" s="40"/>
      <c r="C297" s="41"/>
      <c r="D297" s="41"/>
      <c r="E297" s="41"/>
      <c r="F297" s="1"/>
      <c r="G297" s="1"/>
      <c r="H297" s="1"/>
    </row>
    <row r="298" ht="15.75" customHeight="1">
      <c r="A298" s="40"/>
      <c r="B298" s="40"/>
      <c r="C298" s="41"/>
      <c r="D298" s="41"/>
      <c r="E298" s="41"/>
      <c r="F298" s="1"/>
      <c r="G298" s="1"/>
      <c r="H298" s="1"/>
    </row>
    <row r="299" ht="15.75" customHeight="1">
      <c r="A299" s="40"/>
      <c r="B299" s="40"/>
      <c r="C299" s="41"/>
      <c r="D299" s="41"/>
      <c r="E299" s="41"/>
      <c r="F299" s="1"/>
      <c r="G299" s="1"/>
      <c r="H299" s="1"/>
    </row>
    <row r="300" ht="15.75" customHeight="1">
      <c r="A300" s="40"/>
      <c r="B300" s="40"/>
      <c r="C300" s="41"/>
      <c r="D300" s="41"/>
      <c r="E300" s="41"/>
      <c r="F300" s="1"/>
      <c r="G300" s="1"/>
      <c r="H300" s="1"/>
    </row>
    <row r="301" ht="15.75" customHeight="1">
      <c r="A301" s="40"/>
      <c r="B301" s="40"/>
      <c r="C301" s="41"/>
      <c r="D301" s="41"/>
      <c r="E301" s="41"/>
      <c r="F301" s="1"/>
      <c r="G301" s="1"/>
      <c r="H301" s="1"/>
    </row>
    <row r="302" ht="15.75" customHeight="1">
      <c r="A302" s="40"/>
      <c r="B302" s="40"/>
      <c r="C302" s="41"/>
      <c r="D302" s="41"/>
      <c r="E302" s="41"/>
      <c r="F302" s="1"/>
      <c r="G302" s="1"/>
      <c r="H302" s="1"/>
    </row>
    <row r="303" ht="15.75" customHeight="1">
      <c r="A303" s="40"/>
      <c r="B303" s="40"/>
      <c r="C303" s="41"/>
      <c r="D303" s="41"/>
      <c r="E303" s="41"/>
      <c r="F303" s="1"/>
      <c r="G303" s="1"/>
      <c r="H303" s="1"/>
    </row>
    <row r="304" ht="15.75" customHeight="1">
      <c r="A304" s="40"/>
      <c r="B304" s="40"/>
      <c r="C304" s="41"/>
      <c r="D304" s="41"/>
      <c r="E304" s="41"/>
      <c r="F304" s="1"/>
      <c r="G304" s="1"/>
      <c r="H304" s="1"/>
    </row>
    <row r="305" ht="15.75" customHeight="1">
      <c r="A305" s="40"/>
      <c r="B305" s="40"/>
      <c r="C305" s="41"/>
      <c r="D305" s="41"/>
      <c r="E305" s="41"/>
      <c r="F305" s="1"/>
      <c r="G305" s="1"/>
      <c r="H305" s="1"/>
    </row>
    <row r="306" ht="15.75" customHeight="1">
      <c r="A306" s="40"/>
      <c r="B306" s="40"/>
      <c r="C306" s="41"/>
      <c r="D306" s="41"/>
      <c r="E306" s="41"/>
      <c r="F306" s="1"/>
      <c r="G306" s="1"/>
      <c r="H306" s="1"/>
    </row>
    <row r="307" ht="15.75" customHeight="1">
      <c r="A307" s="40"/>
      <c r="B307" s="40"/>
      <c r="C307" s="41"/>
      <c r="D307" s="41"/>
      <c r="E307" s="41"/>
      <c r="F307" s="1"/>
      <c r="G307" s="1"/>
      <c r="H307" s="1"/>
    </row>
    <row r="308" ht="15.75" customHeight="1">
      <c r="A308" s="40"/>
      <c r="B308" s="40"/>
      <c r="C308" s="41"/>
      <c r="D308" s="41"/>
      <c r="E308" s="41"/>
      <c r="F308" s="1"/>
      <c r="G308" s="1"/>
      <c r="H308" s="1"/>
    </row>
    <row r="309" ht="15.75" customHeight="1">
      <c r="A309" s="40"/>
      <c r="B309" s="40"/>
      <c r="C309" s="41"/>
      <c r="D309" s="41"/>
      <c r="E309" s="41"/>
      <c r="F309" s="1"/>
      <c r="G309" s="1"/>
      <c r="H309" s="1"/>
    </row>
    <row r="310" ht="15.75" customHeight="1">
      <c r="A310" s="40"/>
      <c r="B310" s="40"/>
      <c r="C310" s="41"/>
      <c r="D310" s="41"/>
      <c r="E310" s="41"/>
      <c r="F310" s="1"/>
      <c r="G310" s="1"/>
      <c r="H310" s="1"/>
    </row>
    <row r="311" ht="15.75" customHeight="1">
      <c r="A311" s="40"/>
      <c r="B311" s="40"/>
      <c r="C311" s="41"/>
      <c r="D311" s="41"/>
      <c r="E311" s="41"/>
      <c r="F311" s="1"/>
      <c r="G311" s="1"/>
      <c r="H311" s="1"/>
    </row>
    <row r="312" ht="15.75" customHeight="1">
      <c r="A312" s="40"/>
      <c r="B312" s="40"/>
      <c r="C312" s="41"/>
      <c r="D312" s="41"/>
      <c r="E312" s="41"/>
      <c r="F312" s="1"/>
      <c r="G312" s="1"/>
      <c r="H312" s="1"/>
    </row>
    <row r="313" ht="15.75" customHeight="1">
      <c r="A313" s="40"/>
      <c r="B313" s="40"/>
      <c r="C313" s="41"/>
      <c r="D313" s="41"/>
      <c r="E313" s="41"/>
      <c r="F313" s="1"/>
      <c r="G313" s="1"/>
      <c r="H313" s="1"/>
    </row>
    <row r="314" ht="15.75" customHeight="1">
      <c r="A314" s="40"/>
      <c r="B314" s="40"/>
      <c r="C314" s="41"/>
      <c r="D314" s="41"/>
      <c r="E314" s="41"/>
      <c r="F314" s="1"/>
      <c r="G314" s="1"/>
      <c r="H314" s="1"/>
    </row>
    <row r="315" ht="15.75" customHeight="1">
      <c r="A315" s="40"/>
      <c r="B315" s="40"/>
      <c r="C315" s="41"/>
      <c r="D315" s="41"/>
      <c r="E315" s="41"/>
      <c r="F315" s="1"/>
      <c r="G315" s="1"/>
      <c r="H315" s="1"/>
    </row>
    <row r="316" ht="15.75" customHeight="1">
      <c r="A316" s="40"/>
      <c r="B316" s="40"/>
      <c r="C316" s="41"/>
      <c r="D316" s="41"/>
      <c r="E316" s="41"/>
      <c r="F316" s="1"/>
      <c r="G316" s="1"/>
      <c r="H316" s="1"/>
    </row>
    <row r="317" ht="15.75" customHeight="1">
      <c r="A317" s="40"/>
      <c r="B317" s="40"/>
      <c r="C317" s="41"/>
      <c r="D317" s="41"/>
      <c r="E317" s="41"/>
      <c r="F317" s="1"/>
      <c r="G317" s="1"/>
      <c r="H317" s="1"/>
    </row>
    <row r="318" ht="15.75" customHeight="1">
      <c r="A318" s="40"/>
      <c r="B318" s="40"/>
      <c r="C318" s="41"/>
      <c r="D318" s="41"/>
      <c r="E318" s="41"/>
      <c r="F318" s="1"/>
      <c r="G318" s="1"/>
      <c r="H318" s="1"/>
    </row>
    <row r="319" ht="15.75" customHeight="1">
      <c r="A319" s="40"/>
      <c r="B319" s="40"/>
      <c r="C319" s="41"/>
      <c r="D319" s="41"/>
      <c r="E319" s="41"/>
      <c r="F319" s="1"/>
      <c r="G319" s="1"/>
      <c r="H319" s="1"/>
    </row>
    <row r="320" ht="15.75" customHeight="1">
      <c r="A320" s="40"/>
      <c r="B320" s="40"/>
      <c r="C320" s="41"/>
      <c r="D320" s="41"/>
      <c r="E320" s="41"/>
      <c r="F320" s="1"/>
      <c r="G320" s="1"/>
      <c r="H320" s="1"/>
    </row>
    <row r="321" ht="15.75" customHeight="1">
      <c r="A321" s="40"/>
      <c r="B321" s="40"/>
      <c r="C321" s="41"/>
      <c r="D321" s="41"/>
      <c r="E321" s="41"/>
      <c r="F321" s="1"/>
      <c r="G321" s="1"/>
      <c r="H321" s="1"/>
    </row>
    <row r="322" ht="15.75" customHeight="1">
      <c r="A322" s="40"/>
      <c r="B322" s="40"/>
      <c r="C322" s="41"/>
      <c r="D322" s="41"/>
      <c r="E322" s="41"/>
      <c r="F322" s="1"/>
      <c r="G322" s="1"/>
      <c r="H322" s="1"/>
    </row>
    <row r="323" ht="15.75" customHeight="1">
      <c r="A323" s="40"/>
      <c r="B323" s="40"/>
      <c r="C323" s="41"/>
      <c r="D323" s="41"/>
      <c r="E323" s="41"/>
      <c r="F323" s="1"/>
      <c r="G323" s="1"/>
      <c r="H323" s="1"/>
    </row>
    <row r="324" ht="15.75" customHeight="1">
      <c r="A324" s="40"/>
      <c r="B324" s="40"/>
      <c r="C324" s="41"/>
      <c r="D324" s="41"/>
      <c r="E324" s="41"/>
      <c r="F324" s="1"/>
      <c r="G324" s="1"/>
      <c r="H324" s="1"/>
    </row>
    <row r="325" ht="15.75" customHeight="1">
      <c r="A325" s="40"/>
      <c r="B325" s="40"/>
      <c r="C325" s="41"/>
      <c r="D325" s="41"/>
      <c r="E325" s="41"/>
      <c r="F325" s="1"/>
      <c r="G325" s="1"/>
      <c r="H325" s="1"/>
    </row>
    <row r="326" ht="15.75" customHeight="1">
      <c r="A326" s="40"/>
      <c r="B326" s="40"/>
      <c r="C326" s="41"/>
      <c r="D326" s="41"/>
      <c r="E326" s="41"/>
      <c r="F326" s="1"/>
      <c r="G326" s="1"/>
      <c r="H326" s="1"/>
    </row>
    <row r="327" ht="15.75" customHeight="1">
      <c r="A327" s="40"/>
      <c r="B327" s="40"/>
      <c r="C327" s="41"/>
      <c r="D327" s="41"/>
      <c r="E327" s="41"/>
      <c r="F327" s="1"/>
      <c r="G327" s="1"/>
      <c r="H327" s="1"/>
    </row>
    <row r="328" ht="15.75" customHeight="1">
      <c r="A328" s="40"/>
      <c r="B328" s="40"/>
      <c r="C328" s="41"/>
      <c r="D328" s="41"/>
      <c r="E328" s="41"/>
      <c r="F328" s="1"/>
      <c r="G328" s="1"/>
      <c r="H328" s="1"/>
    </row>
    <row r="329" ht="15.75" customHeight="1">
      <c r="A329" s="40"/>
      <c r="B329" s="40"/>
      <c r="C329" s="41"/>
      <c r="D329" s="41"/>
      <c r="E329" s="41"/>
      <c r="F329" s="1"/>
      <c r="G329" s="1"/>
      <c r="H329" s="1"/>
    </row>
    <row r="330" ht="15.75" customHeight="1">
      <c r="A330" s="40"/>
      <c r="B330" s="40"/>
      <c r="C330" s="41"/>
      <c r="D330" s="41"/>
      <c r="E330" s="41"/>
      <c r="F330" s="1"/>
      <c r="G330" s="1"/>
      <c r="H330" s="1"/>
    </row>
    <row r="331" ht="15.75" customHeight="1">
      <c r="A331" s="40"/>
      <c r="B331" s="40"/>
      <c r="C331" s="41"/>
      <c r="D331" s="41"/>
      <c r="E331" s="41"/>
      <c r="F331" s="1"/>
      <c r="G331" s="1"/>
      <c r="H331" s="1"/>
    </row>
    <row r="332" ht="15.75" customHeight="1">
      <c r="A332" s="40"/>
      <c r="B332" s="40"/>
      <c r="C332" s="41"/>
      <c r="D332" s="41"/>
      <c r="E332" s="41"/>
      <c r="F332" s="1"/>
      <c r="G332" s="1"/>
      <c r="H332" s="1"/>
    </row>
    <row r="333" ht="15.75" customHeight="1">
      <c r="A333" s="40"/>
      <c r="B333" s="40"/>
      <c r="C333" s="41"/>
      <c r="D333" s="41"/>
      <c r="E333" s="41"/>
      <c r="F333" s="1"/>
      <c r="G333" s="1"/>
      <c r="H333" s="1"/>
    </row>
    <row r="334" ht="15.75" customHeight="1">
      <c r="A334" s="40"/>
      <c r="B334" s="40"/>
      <c r="C334" s="41"/>
      <c r="D334" s="41"/>
      <c r="E334" s="41"/>
      <c r="F334" s="1"/>
      <c r="G334" s="1"/>
      <c r="H334" s="1"/>
    </row>
    <row r="335" ht="15.75" customHeight="1">
      <c r="A335" s="40"/>
      <c r="B335" s="40"/>
      <c r="C335" s="41"/>
      <c r="D335" s="41"/>
      <c r="E335" s="41"/>
      <c r="F335" s="1"/>
      <c r="G335" s="1"/>
      <c r="H335" s="1"/>
    </row>
    <row r="336" ht="15.75" customHeight="1">
      <c r="A336" s="40"/>
      <c r="B336" s="40"/>
      <c r="C336" s="41"/>
      <c r="D336" s="41"/>
      <c r="E336" s="41"/>
      <c r="F336" s="1"/>
      <c r="G336" s="1"/>
      <c r="H336" s="1"/>
    </row>
    <row r="337" ht="15.75" customHeight="1">
      <c r="A337" s="40"/>
      <c r="B337" s="40"/>
      <c r="C337" s="41"/>
      <c r="D337" s="41"/>
      <c r="E337" s="41"/>
      <c r="F337" s="1"/>
      <c r="G337" s="1"/>
      <c r="H337" s="1"/>
    </row>
    <row r="338" ht="15.75" customHeight="1">
      <c r="A338" s="40"/>
      <c r="B338" s="40"/>
      <c r="C338" s="41"/>
      <c r="D338" s="41"/>
      <c r="E338" s="41"/>
      <c r="F338" s="1"/>
      <c r="G338" s="1"/>
      <c r="H338" s="1"/>
    </row>
    <row r="339" ht="15.75" customHeight="1">
      <c r="A339" s="40"/>
      <c r="B339" s="40"/>
      <c r="C339" s="41"/>
      <c r="D339" s="41"/>
      <c r="E339" s="41"/>
      <c r="F339" s="1"/>
      <c r="G339" s="1"/>
      <c r="H339" s="1"/>
    </row>
    <row r="340" ht="15.75" customHeight="1">
      <c r="A340" s="40"/>
      <c r="B340" s="40"/>
      <c r="C340" s="41"/>
      <c r="D340" s="41"/>
      <c r="E340" s="41"/>
      <c r="F340" s="1"/>
      <c r="G340" s="1"/>
      <c r="H340" s="1"/>
    </row>
    <row r="341" ht="15.75" customHeight="1">
      <c r="A341" s="40"/>
      <c r="B341" s="40"/>
      <c r="C341" s="41"/>
      <c r="D341" s="41"/>
      <c r="E341" s="41"/>
      <c r="F341" s="1"/>
      <c r="G341" s="1"/>
      <c r="H341" s="1"/>
    </row>
    <row r="342" ht="15.75" customHeight="1">
      <c r="A342" s="40"/>
      <c r="B342" s="40"/>
      <c r="C342" s="41"/>
      <c r="D342" s="41"/>
      <c r="E342" s="41"/>
      <c r="F342" s="1"/>
      <c r="G342" s="1"/>
      <c r="H342" s="1"/>
    </row>
    <row r="343" ht="15.75" customHeight="1">
      <c r="A343" s="40"/>
      <c r="B343" s="40"/>
      <c r="C343" s="41"/>
      <c r="D343" s="41"/>
      <c r="E343" s="41"/>
      <c r="F343" s="1"/>
      <c r="G343" s="1"/>
      <c r="H343" s="1"/>
    </row>
    <row r="344" ht="15.75" customHeight="1">
      <c r="A344" s="40"/>
      <c r="B344" s="40"/>
      <c r="C344" s="41"/>
      <c r="D344" s="41"/>
      <c r="E344" s="41"/>
      <c r="F344" s="1"/>
      <c r="G344" s="1"/>
      <c r="H344" s="1"/>
    </row>
    <row r="345" ht="15.75" customHeight="1">
      <c r="A345" s="40"/>
      <c r="B345" s="40"/>
      <c r="C345" s="41"/>
      <c r="D345" s="41"/>
      <c r="E345" s="41"/>
      <c r="F345" s="1"/>
      <c r="G345" s="1"/>
      <c r="H345" s="1"/>
    </row>
    <row r="346" ht="15.75" customHeight="1">
      <c r="A346" s="40"/>
      <c r="B346" s="40"/>
      <c r="C346" s="41"/>
      <c r="D346" s="41"/>
      <c r="E346" s="41"/>
      <c r="F346" s="1"/>
      <c r="G346" s="1"/>
      <c r="H346" s="1"/>
    </row>
    <row r="347" ht="15.75" customHeight="1">
      <c r="A347" s="40"/>
      <c r="B347" s="40"/>
      <c r="C347" s="41"/>
      <c r="D347" s="41"/>
      <c r="E347" s="41"/>
      <c r="F347" s="1"/>
      <c r="G347" s="1"/>
      <c r="H347" s="1"/>
    </row>
    <row r="348" ht="15.75" customHeight="1">
      <c r="A348" s="40"/>
      <c r="B348" s="40"/>
      <c r="C348" s="41"/>
      <c r="D348" s="41"/>
      <c r="E348" s="41"/>
      <c r="F348" s="1"/>
      <c r="G348" s="1"/>
      <c r="H348" s="1"/>
    </row>
    <row r="349" ht="15.75" customHeight="1">
      <c r="A349" s="40"/>
      <c r="B349" s="40"/>
      <c r="C349" s="41"/>
      <c r="D349" s="41"/>
      <c r="E349" s="41"/>
      <c r="F349" s="1"/>
      <c r="G349" s="1"/>
      <c r="H349" s="1"/>
    </row>
    <row r="350" ht="15.75" customHeight="1">
      <c r="A350" s="40"/>
      <c r="B350" s="40"/>
      <c r="C350" s="41"/>
      <c r="D350" s="41"/>
      <c r="E350" s="41"/>
      <c r="F350" s="1"/>
      <c r="G350" s="1"/>
      <c r="H350" s="1"/>
    </row>
    <row r="351" ht="15.75" customHeight="1">
      <c r="A351" s="40"/>
      <c r="B351" s="40"/>
      <c r="C351" s="41"/>
      <c r="D351" s="41"/>
      <c r="E351" s="41"/>
      <c r="F351" s="1"/>
      <c r="G351" s="1"/>
      <c r="H351" s="1"/>
    </row>
    <row r="352" ht="15.75" customHeight="1">
      <c r="A352" s="40"/>
      <c r="B352" s="40"/>
      <c r="C352" s="41"/>
      <c r="D352" s="41"/>
      <c r="E352" s="41"/>
      <c r="F352" s="1"/>
      <c r="G352" s="1"/>
      <c r="H352" s="1"/>
    </row>
    <row r="353" ht="15.75" customHeight="1">
      <c r="A353" s="40"/>
      <c r="B353" s="40"/>
      <c r="C353" s="41"/>
      <c r="D353" s="41"/>
      <c r="E353" s="41"/>
      <c r="F353" s="1"/>
      <c r="G353" s="1"/>
      <c r="H353" s="1"/>
    </row>
    <row r="354" ht="15.75" customHeight="1">
      <c r="A354" s="40"/>
      <c r="B354" s="40"/>
      <c r="C354" s="41"/>
      <c r="D354" s="41"/>
      <c r="E354" s="41"/>
      <c r="F354" s="1"/>
      <c r="G354" s="1"/>
      <c r="H354" s="1"/>
    </row>
    <row r="355" ht="15.75" customHeight="1">
      <c r="A355" s="40"/>
      <c r="B355" s="40"/>
      <c r="C355" s="41"/>
      <c r="D355" s="41"/>
      <c r="E355" s="41"/>
      <c r="F355" s="1"/>
      <c r="G355" s="1"/>
      <c r="H355" s="1"/>
    </row>
    <row r="356" ht="15.75" customHeight="1">
      <c r="A356" s="40"/>
      <c r="B356" s="40"/>
      <c r="C356" s="41"/>
      <c r="D356" s="41"/>
      <c r="E356" s="41"/>
      <c r="F356" s="1"/>
      <c r="G356" s="1"/>
      <c r="H356" s="1"/>
    </row>
    <row r="357" ht="15.75" customHeight="1">
      <c r="A357" s="40"/>
      <c r="B357" s="40"/>
      <c r="C357" s="41"/>
      <c r="D357" s="41"/>
      <c r="E357" s="41"/>
      <c r="F357" s="1"/>
      <c r="G357" s="1"/>
      <c r="H357" s="1"/>
    </row>
    <row r="358" ht="15.75" customHeight="1">
      <c r="A358" s="40"/>
      <c r="B358" s="40"/>
      <c r="C358" s="41"/>
      <c r="D358" s="41"/>
      <c r="E358" s="41"/>
      <c r="F358" s="1"/>
      <c r="G358" s="1"/>
      <c r="H358" s="1"/>
    </row>
    <row r="359" ht="15.75" customHeight="1">
      <c r="A359" s="40"/>
      <c r="B359" s="40"/>
      <c r="C359" s="41"/>
      <c r="D359" s="41"/>
      <c r="E359" s="41"/>
      <c r="F359" s="1"/>
      <c r="G359" s="1"/>
      <c r="H359" s="1"/>
    </row>
    <row r="360" ht="15.75" customHeight="1">
      <c r="A360" s="40"/>
      <c r="B360" s="40"/>
      <c r="C360" s="41"/>
      <c r="D360" s="41"/>
      <c r="E360" s="41"/>
      <c r="F360" s="1"/>
      <c r="G360" s="1"/>
      <c r="H360" s="1"/>
    </row>
    <row r="361" ht="15.75" customHeight="1">
      <c r="A361" s="40"/>
      <c r="B361" s="40"/>
      <c r="C361" s="41"/>
      <c r="D361" s="41"/>
      <c r="E361" s="41"/>
      <c r="F361" s="1"/>
      <c r="G361" s="1"/>
      <c r="H361" s="1"/>
    </row>
    <row r="362" ht="15.75" customHeight="1">
      <c r="A362" s="40"/>
      <c r="B362" s="40"/>
      <c r="C362" s="41"/>
      <c r="D362" s="41"/>
      <c r="E362" s="41"/>
      <c r="F362" s="1"/>
      <c r="G362" s="1"/>
      <c r="H362" s="1"/>
    </row>
    <row r="363" ht="15.75" customHeight="1">
      <c r="A363" s="40"/>
      <c r="B363" s="40"/>
      <c r="C363" s="41"/>
      <c r="D363" s="41"/>
      <c r="E363" s="41"/>
      <c r="F363" s="1"/>
      <c r="G363" s="1"/>
      <c r="H363" s="1"/>
    </row>
    <row r="364" ht="15.75" customHeight="1">
      <c r="A364" s="40"/>
      <c r="B364" s="40"/>
      <c r="C364" s="41"/>
      <c r="D364" s="41"/>
      <c r="E364" s="41"/>
      <c r="F364" s="1"/>
      <c r="G364" s="1"/>
      <c r="H364" s="1"/>
    </row>
    <row r="365" ht="15.75" customHeight="1">
      <c r="A365" s="40"/>
      <c r="B365" s="40"/>
      <c r="C365" s="41"/>
      <c r="D365" s="41"/>
      <c r="E365" s="41"/>
      <c r="F365" s="1"/>
      <c r="G365" s="1"/>
      <c r="H365" s="1"/>
    </row>
    <row r="366" ht="15.75" customHeight="1">
      <c r="A366" s="40"/>
      <c r="B366" s="40"/>
      <c r="C366" s="41"/>
      <c r="D366" s="41"/>
      <c r="E366" s="41"/>
      <c r="F366" s="1"/>
      <c r="G366" s="1"/>
      <c r="H366" s="1"/>
    </row>
    <row r="367" ht="15.75" customHeight="1">
      <c r="A367" s="40"/>
      <c r="B367" s="40"/>
      <c r="C367" s="41"/>
      <c r="D367" s="41"/>
      <c r="E367" s="41"/>
      <c r="F367" s="1"/>
      <c r="G367" s="1"/>
      <c r="H367" s="1"/>
    </row>
    <row r="368" ht="15.75" customHeight="1">
      <c r="A368" s="40"/>
      <c r="B368" s="40"/>
      <c r="C368" s="41"/>
      <c r="D368" s="41"/>
      <c r="E368" s="41"/>
      <c r="F368" s="1"/>
      <c r="G368" s="1"/>
      <c r="H368" s="1"/>
    </row>
    <row r="369" ht="15.75" customHeight="1">
      <c r="A369" s="40"/>
      <c r="B369" s="40"/>
      <c r="C369" s="41"/>
      <c r="D369" s="41"/>
      <c r="E369" s="41"/>
      <c r="F369" s="1"/>
      <c r="G369" s="1"/>
      <c r="H369" s="1"/>
    </row>
    <row r="370" ht="15.75" customHeight="1">
      <c r="A370" s="40"/>
      <c r="B370" s="40"/>
      <c r="C370" s="41"/>
      <c r="D370" s="41"/>
      <c r="E370" s="41"/>
      <c r="F370" s="1"/>
      <c r="G370" s="1"/>
      <c r="H370" s="1"/>
    </row>
    <row r="371" ht="15.75" customHeight="1">
      <c r="A371" s="40"/>
      <c r="B371" s="40"/>
      <c r="C371" s="41"/>
      <c r="D371" s="41"/>
      <c r="E371" s="41"/>
      <c r="F371" s="1"/>
      <c r="G371" s="1"/>
      <c r="H371" s="1"/>
    </row>
    <row r="372" ht="15.75" customHeight="1">
      <c r="A372" s="40"/>
      <c r="B372" s="40"/>
      <c r="C372" s="41"/>
      <c r="D372" s="41"/>
      <c r="E372" s="41"/>
      <c r="F372" s="1"/>
      <c r="G372" s="1"/>
      <c r="H372" s="1"/>
    </row>
    <row r="373" ht="15.75" customHeight="1">
      <c r="A373" s="40"/>
      <c r="B373" s="40"/>
      <c r="C373" s="41"/>
      <c r="D373" s="41"/>
      <c r="E373" s="41"/>
      <c r="F373" s="1"/>
      <c r="G373" s="1"/>
      <c r="H373" s="1"/>
    </row>
    <row r="374" ht="15.75" customHeight="1">
      <c r="A374" s="40"/>
      <c r="B374" s="40"/>
      <c r="C374" s="41"/>
      <c r="D374" s="41"/>
      <c r="E374" s="41"/>
      <c r="F374" s="1"/>
      <c r="G374" s="1"/>
      <c r="H374" s="1"/>
    </row>
    <row r="375" ht="15.75" customHeight="1">
      <c r="A375" s="40"/>
      <c r="B375" s="40"/>
      <c r="C375" s="41"/>
      <c r="D375" s="41"/>
      <c r="E375" s="41"/>
      <c r="F375" s="1"/>
      <c r="G375" s="1"/>
      <c r="H375" s="1"/>
    </row>
    <row r="376" ht="15.75" customHeight="1">
      <c r="A376" s="40"/>
      <c r="B376" s="40"/>
      <c r="C376" s="41"/>
      <c r="D376" s="41"/>
      <c r="E376" s="41"/>
      <c r="F376" s="1"/>
      <c r="G376" s="1"/>
      <c r="H376" s="1"/>
    </row>
    <row r="377" ht="15.75" customHeight="1">
      <c r="A377" s="40"/>
      <c r="B377" s="40"/>
      <c r="C377" s="41"/>
      <c r="D377" s="41"/>
      <c r="E377" s="41"/>
      <c r="F377" s="1"/>
      <c r="G377" s="1"/>
      <c r="H377" s="1"/>
    </row>
    <row r="378" ht="15.75" customHeight="1">
      <c r="A378" s="40"/>
      <c r="B378" s="40"/>
      <c r="C378" s="41"/>
      <c r="D378" s="41"/>
      <c r="E378" s="41"/>
      <c r="F378" s="1"/>
      <c r="G378" s="1"/>
      <c r="H378" s="1"/>
    </row>
    <row r="379" ht="15.75" customHeight="1">
      <c r="A379" s="40"/>
      <c r="B379" s="40"/>
      <c r="C379" s="41"/>
      <c r="D379" s="41"/>
      <c r="E379" s="41"/>
      <c r="F379" s="1"/>
      <c r="G379" s="1"/>
      <c r="H379" s="1"/>
    </row>
    <row r="380" ht="15.75" customHeight="1">
      <c r="A380" s="40"/>
      <c r="B380" s="40"/>
      <c r="C380" s="41"/>
      <c r="D380" s="41"/>
      <c r="E380" s="41"/>
      <c r="F380" s="1"/>
      <c r="G380" s="1"/>
      <c r="H380" s="1"/>
    </row>
    <row r="381" ht="15.75" customHeight="1">
      <c r="A381" s="40"/>
      <c r="B381" s="40"/>
      <c r="C381" s="41"/>
      <c r="D381" s="41"/>
      <c r="E381" s="41"/>
      <c r="F381" s="1"/>
      <c r="G381" s="1"/>
      <c r="H381" s="1"/>
    </row>
    <row r="382" ht="15.75" customHeight="1">
      <c r="A382" s="40"/>
      <c r="B382" s="40"/>
      <c r="C382" s="41"/>
      <c r="D382" s="41"/>
      <c r="E382" s="41"/>
      <c r="F382" s="1"/>
      <c r="G382" s="1"/>
      <c r="H382" s="1"/>
    </row>
    <row r="383" ht="15.75" customHeight="1">
      <c r="A383" s="40"/>
      <c r="B383" s="40"/>
      <c r="C383" s="41"/>
      <c r="D383" s="41"/>
      <c r="E383" s="41"/>
      <c r="F383" s="1"/>
      <c r="G383" s="1"/>
      <c r="H383" s="1"/>
    </row>
    <row r="384" ht="15.75" customHeight="1">
      <c r="A384" s="40"/>
      <c r="B384" s="40"/>
      <c r="C384" s="41"/>
      <c r="D384" s="41"/>
      <c r="E384" s="41"/>
      <c r="F384" s="1"/>
      <c r="G384" s="1"/>
      <c r="H384" s="1"/>
    </row>
    <row r="385" ht="15.75" customHeight="1">
      <c r="A385" s="40"/>
      <c r="B385" s="40"/>
      <c r="C385" s="41"/>
      <c r="D385" s="41"/>
      <c r="E385" s="41"/>
      <c r="F385" s="1"/>
      <c r="G385" s="1"/>
      <c r="H385" s="1"/>
    </row>
    <row r="386" ht="15.75" customHeight="1">
      <c r="A386" s="40"/>
      <c r="B386" s="40"/>
      <c r="C386" s="41"/>
      <c r="D386" s="41"/>
      <c r="E386" s="41"/>
      <c r="F386" s="1"/>
      <c r="G386" s="1"/>
      <c r="H386" s="1"/>
    </row>
    <row r="387" ht="15.75" customHeight="1">
      <c r="A387" s="40"/>
      <c r="B387" s="40"/>
      <c r="C387" s="41"/>
      <c r="D387" s="41"/>
      <c r="E387" s="41"/>
      <c r="F387" s="1"/>
      <c r="G387" s="1"/>
      <c r="H387" s="1"/>
    </row>
    <row r="388" ht="15.75" customHeight="1">
      <c r="A388" s="40"/>
      <c r="B388" s="40"/>
      <c r="C388" s="41"/>
      <c r="D388" s="41"/>
      <c r="E388" s="41"/>
      <c r="F388" s="1"/>
      <c r="G388" s="1"/>
      <c r="H388" s="1"/>
    </row>
    <row r="389" ht="15.75" customHeight="1">
      <c r="A389" s="40"/>
      <c r="B389" s="40"/>
      <c r="C389" s="41"/>
      <c r="D389" s="41"/>
      <c r="E389" s="41"/>
      <c r="F389" s="1"/>
      <c r="G389" s="1"/>
      <c r="H389" s="1"/>
    </row>
    <row r="390" ht="15.75" customHeight="1">
      <c r="A390" s="40"/>
      <c r="B390" s="40"/>
      <c r="C390" s="41"/>
      <c r="D390" s="41"/>
      <c r="E390" s="41"/>
      <c r="F390" s="1"/>
      <c r="G390" s="1"/>
      <c r="H390" s="1"/>
    </row>
    <row r="391" ht="15.75" customHeight="1">
      <c r="A391" s="40"/>
      <c r="B391" s="40"/>
      <c r="C391" s="41"/>
      <c r="D391" s="41"/>
      <c r="E391" s="41"/>
      <c r="F391" s="1"/>
      <c r="G391" s="1"/>
      <c r="H391" s="1"/>
    </row>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A2:E2"/>
    <mergeCell ref="A4:E4"/>
    <mergeCell ref="A5:E5"/>
    <mergeCell ref="A6:E6"/>
    <mergeCell ref="A7:E7"/>
    <mergeCell ref="A191:H191"/>
  </mergeCells>
  <hyperlinks>
    <hyperlink r:id="rId1" ref="C25"/>
    <hyperlink r:id="rId2" ref="C88"/>
    <hyperlink r:id="rId3" ref="C94"/>
  </hyperlinks>
  <printOptions/>
  <pageMargins bottom="0.75" footer="0.0" header="0.0" left="0.7" right="0.7" top="0.75"/>
  <pageSetup orientation="landscape"/>
  <drawing r:id="rId4"/>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7" width="13.71"/>
    <col customWidth="1" min="8" max="8" width="8.14"/>
    <col customWidth="1" min="9" max="9" width="9.0"/>
    <col customWidth="1" min="10" max="12" width="8.0"/>
    <col customWidth="1" min="13" max="13" width="15.43"/>
    <col customWidth="1" min="14" max="25" width="8.0"/>
  </cols>
  <sheetData>
    <row r="1">
      <c r="A1" s="40"/>
      <c r="B1" s="40"/>
      <c r="C1" s="41"/>
      <c r="D1" s="41"/>
      <c r="E1" s="41"/>
      <c r="F1" s="1"/>
      <c r="G1" s="1"/>
      <c r="H1" s="1"/>
    </row>
    <row r="2" ht="15.75" customHeight="1">
      <c r="A2" s="43" t="s">
        <v>6343</v>
      </c>
      <c r="B2" s="44"/>
      <c r="C2" s="44"/>
      <c r="D2" s="44"/>
      <c r="E2" s="44"/>
      <c r="F2" s="44"/>
      <c r="G2" s="44"/>
      <c r="H2" s="44"/>
      <c r="I2" s="44"/>
      <c r="J2" s="44"/>
      <c r="K2" s="44"/>
      <c r="L2" s="45"/>
      <c r="M2" s="177"/>
      <c r="N2" s="177"/>
      <c r="O2" s="177"/>
      <c r="P2" s="177"/>
      <c r="Q2" s="177"/>
      <c r="R2" s="177"/>
      <c r="S2" s="177"/>
      <c r="T2" s="177"/>
      <c r="U2" s="177"/>
      <c r="V2" s="177"/>
      <c r="W2" s="177"/>
      <c r="X2" s="177"/>
      <c r="Y2" s="177"/>
    </row>
    <row r="3" ht="15.75" customHeight="1">
      <c r="A3" s="220"/>
      <c r="B3" s="220"/>
      <c r="C3" s="220"/>
      <c r="D3" s="220"/>
      <c r="E3" s="649"/>
      <c r="F3" s="648"/>
      <c r="G3" s="648"/>
      <c r="H3" s="648"/>
      <c r="I3" s="177"/>
      <c r="J3" s="177"/>
      <c r="K3" s="177"/>
      <c r="L3" s="177"/>
      <c r="M3" s="177"/>
      <c r="N3" s="177"/>
      <c r="O3" s="177"/>
      <c r="P3" s="177"/>
      <c r="Q3" s="177"/>
      <c r="R3" s="177"/>
      <c r="S3" s="177"/>
      <c r="T3" s="177"/>
      <c r="U3" s="177"/>
      <c r="V3" s="177"/>
      <c r="W3" s="177"/>
      <c r="X3" s="177"/>
      <c r="Y3" s="177"/>
    </row>
    <row r="4" ht="17.25" customHeight="1">
      <c r="A4" s="358" t="s">
        <v>6344</v>
      </c>
      <c r="B4" s="44"/>
      <c r="C4" s="44"/>
      <c r="D4" s="44"/>
      <c r="E4" s="44"/>
      <c r="F4" s="44"/>
      <c r="G4" s="44"/>
      <c r="H4" s="44"/>
      <c r="I4" s="44"/>
      <c r="J4" s="44"/>
      <c r="K4" s="44"/>
      <c r="L4" s="45"/>
      <c r="M4" s="177"/>
      <c r="N4" s="177"/>
      <c r="O4" s="177"/>
      <c r="P4" s="177"/>
      <c r="Q4" s="177"/>
      <c r="R4" s="177"/>
      <c r="S4" s="177"/>
      <c r="T4" s="177"/>
      <c r="U4" s="177"/>
      <c r="V4" s="177"/>
      <c r="W4" s="177"/>
      <c r="X4" s="177"/>
      <c r="Y4" s="177"/>
    </row>
    <row r="5" ht="16.5" customHeight="1">
      <c r="A5" s="358" t="s">
        <v>6345</v>
      </c>
      <c r="B5" s="44"/>
      <c r="C5" s="44"/>
      <c r="D5" s="44"/>
      <c r="E5" s="44"/>
      <c r="F5" s="44"/>
      <c r="G5" s="44"/>
      <c r="H5" s="44"/>
      <c r="I5" s="44"/>
      <c r="J5" s="44"/>
      <c r="K5" s="44"/>
      <c r="L5" s="45"/>
      <c r="M5" s="177"/>
      <c r="N5" s="177"/>
      <c r="O5" s="177"/>
      <c r="P5" s="177"/>
      <c r="Q5" s="177"/>
      <c r="R5" s="177"/>
      <c r="S5" s="177"/>
      <c r="T5" s="177"/>
      <c r="U5" s="177"/>
      <c r="V5" s="177"/>
      <c r="W5" s="177"/>
      <c r="X5" s="177"/>
      <c r="Y5" s="177"/>
    </row>
    <row r="6" ht="17.25" customHeight="1">
      <c r="A6" s="688" t="s">
        <v>5027</v>
      </c>
      <c r="B6" s="44"/>
      <c r="C6" s="44"/>
      <c r="D6" s="44"/>
      <c r="E6" s="44"/>
      <c r="F6" s="44"/>
      <c r="G6" s="44"/>
      <c r="H6" s="44"/>
      <c r="I6" s="44"/>
      <c r="J6" s="44"/>
      <c r="K6" s="44"/>
      <c r="L6" s="45"/>
      <c r="M6" s="177"/>
      <c r="N6" s="177"/>
      <c r="O6" s="177"/>
      <c r="P6" s="177"/>
      <c r="Q6" s="177"/>
      <c r="R6" s="177"/>
      <c r="S6" s="177"/>
      <c r="T6" s="177"/>
      <c r="U6" s="177"/>
      <c r="V6" s="177"/>
      <c r="W6" s="177"/>
      <c r="X6" s="177"/>
      <c r="Y6" s="177"/>
    </row>
    <row r="7" ht="17.25" customHeight="1">
      <c r="A7" s="358" t="s">
        <v>5028</v>
      </c>
      <c r="B7" s="44"/>
      <c r="C7" s="44"/>
      <c r="D7" s="44"/>
      <c r="E7" s="44"/>
      <c r="F7" s="44"/>
      <c r="G7" s="44"/>
      <c r="H7" s="44"/>
      <c r="I7" s="44"/>
      <c r="J7" s="44"/>
      <c r="K7" s="44"/>
      <c r="L7" s="45"/>
      <c r="M7" s="177"/>
      <c r="N7" s="177"/>
      <c r="O7" s="177"/>
      <c r="P7" s="177"/>
      <c r="Q7" s="177"/>
      <c r="R7" s="177"/>
      <c r="S7" s="177"/>
      <c r="T7" s="177"/>
      <c r="U7" s="177"/>
      <c r="V7" s="177"/>
      <c r="W7" s="177"/>
      <c r="X7" s="177"/>
      <c r="Y7" s="177"/>
    </row>
    <row r="8" ht="17.25" customHeight="1">
      <c r="A8" s="358" t="s">
        <v>6346</v>
      </c>
      <c r="B8" s="44"/>
      <c r="C8" s="44"/>
      <c r="D8" s="44"/>
      <c r="E8" s="44"/>
      <c r="F8" s="44"/>
      <c r="G8" s="44"/>
      <c r="H8" s="44"/>
      <c r="I8" s="44"/>
      <c r="J8" s="44"/>
      <c r="K8" s="44"/>
      <c r="L8" s="45"/>
      <c r="M8" s="177"/>
      <c r="N8" s="177"/>
      <c r="O8" s="177"/>
      <c r="P8" s="177"/>
      <c r="Q8" s="177"/>
      <c r="R8" s="177"/>
      <c r="S8" s="177"/>
      <c r="T8" s="177"/>
      <c r="U8" s="177"/>
      <c r="V8" s="177"/>
      <c r="W8" s="177"/>
      <c r="X8" s="177"/>
      <c r="Y8" s="177"/>
    </row>
    <row r="9" ht="28.5" customHeight="1">
      <c r="A9" s="358" t="s">
        <v>3490</v>
      </c>
      <c r="B9" s="44"/>
      <c r="C9" s="44"/>
      <c r="D9" s="44"/>
      <c r="E9" s="44"/>
      <c r="F9" s="44"/>
      <c r="G9" s="44"/>
      <c r="H9" s="44"/>
      <c r="I9" s="44"/>
      <c r="J9" s="44"/>
      <c r="K9" s="44"/>
      <c r="L9" s="45"/>
      <c r="M9" s="177"/>
      <c r="N9" s="177"/>
      <c r="O9" s="177"/>
      <c r="P9" s="177"/>
      <c r="Q9" s="177"/>
      <c r="R9" s="177"/>
      <c r="S9" s="177"/>
      <c r="T9" s="177"/>
      <c r="U9" s="177"/>
      <c r="V9" s="177"/>
      <c r="W9" s="177"/>
      <c r="X9" s="177"/>
      <c r="Y9" s="177"/>
    </row>
    <row r="10" ht="97.5" customHeight="1">
      <c r="A10" s="653" t="s">
        <v>6347</v>
      </c>
      <c r="B10" s="44"/>
      <c r="C10" s="44"/>
      <c r="D10" s="44"/>
      <c r="E10" s="44"/>
      <c r="F10" s="44"/>
      <c r="G10" s="44"/>
      <c r="H10" s="44"/>
      <c r="I10" s="44"/>
      <c r="J10" s="44"/>
      <c r="K10" s="44"/>
      <c r="L10" s="45"/>
      <c r="M10" s="177"/>
      <c r="N10" s="177"/>
      <c r="O10" s="177"/>
      <c r="P10" s="177"/>
      <c r="Q10" s="177"/>
      <c r="R10" s="177"/>
      <c r="S10" s="177"/>
      <c r="T10" s="177"/>
      <c r="U10" s="177"/>
      <c r="V10" s="177"/>
      <c r="W10" s="177"/>
      <c r="X10" s="177"/>
      <c r="Y10" s="177"/>
    </row>
    <row r="11">
      <c r="A11" s="53"/>
      <c r="B11" s="53"/>
      <c r="C11" s="54"/>
      <c r="D11" s="54"/>
      <c r="E11" s="54"/>
      <c r="F11" s="53"/>
      <c r="G11" s="53"/>
      <c r="H11" s="53"/>
      <c r="I11" s="177"/>
      <c r="J11" s="177"/>
      <c r="K11" s="177"/>
      <c r="L11" s="177"/>
      <c r="M11" s="177"/>
      <c r="N11" s="177"/>
      <c r="O11" s="177"/>
      <c r="P11" s="177"/>
      <c r="Q11" s="177"/>
      <c r="R11" s="177"/>
      <c r="S11" s="177"/>
      <c r="T11" s="177"/>
      <c r="U11" s="177"/>
      <c r="V11" s="177"/>
      <c r="W11" s="177"/>
      <c r="X11" s="177"/>
      <c r="Y11" s="177"/>
    </row>
    <row r="12" ht="61.5" customHeight="1">
      <c r="A12" s="222" t="s">
        <v>6</v>
      </c>
      <c r="B12" s="222" t="s">
        <v>846</v>
      </c>
      <c r="C12" s="222" t="s">
        <v>847</v>
      </c>
      <c r="D12" s="222" t="s">
        <v>848</v>
      </c>
      <c r="E12" s="222" t="s">
        <v>849</v>
      </c>
      <c r="F12" s="57" t="s">
        <v>7</v>
      </c>
      <c r="G12" s="222" t="s">
        <v>850</v>
      </c>
      <c r="H12" s="222" t="s">
        <v>851</v>
      </c>
      <c r="I12" s="222" t="s">
        <v>852</v>
      </c>
      <c r="J12" s="222" t="s">
        <v>6348</v>
      </c>
      <c r="K12" s="222" t="s">
        <v>854</v>
      </c>
      <c r="L12" s="689" t="s">
        <v>139</v>
      </c>
      <c r="M12" s="60" t="s">
        <v>140</v>
      </c>
      <c r="N12" s="177"/>
      <c r="O12" s="177"/>
      <c r="P12" s="177"/>
      <c r="Q12" s="177"/>
      <c r="R12" s="177"/>
      <c r="S12" s="177"/>
      <c r="T12" s="177"/>
      <c r="U12" s="177"/>
      <c r="V12" s="177"/>
      <c r="W12" s="177"/>
      <c r="X12" s="177"/>
      <c r="Y12" s="177"/>
    </row>
    <row r="13" ht="11.25" customHeight="1">
      <c r="A13" s="521" t="s">
        <v>4828</v>
      </c>
      <c r="B13" s="654" t="s">
        <v>5038</v>
      </c>
      <c r="C13" s="654" t="s">
        <v>5039</v>
      </c>
      <c r="D13" s="654" t="s">
        <v>888</v>
      </c>
      <c r="E13" s="654" t="s">
        <v>893</v>
      </c>
      <c r="F13" s="654" t="s">
        <v>51</v>
      </c>
      <c r="G13" s="308" t="s">
        <v>5040</v>
      </c>
      <c r="H13" s="654">
        <v>2024.0</v>
      </c>
      <c r="I13" s="654">
        <v>2024.0</v>
      </c>
      <c r="J13" s="654">
        <v>328000.0</v>
      </c>
      <c r="K13" s="654">
        <v>600.0</v>
      </c>
      <c r="L13" s="654">
        <v>50.0</v>
      </c>
      <c r="M13" s="417" t="s">
        <v>4828</v>
      </c>
      <c r="N13" s="319"/>
      <c r="O13" s="319"/>
      <c r="P13" s="319"/>
      <c r="Q13" s="319"/>
      <c r="R13" s="319"/>
      <c r="S13" s="319"/>
      <c r="T13" s="319"/>
      <c r="U13" s="319"/>
      <c r="V13" s="319"/>
      <c r="W13" s="319"/>
      <c r="X13" s="319"/>
      <c r="Y13" s="319"/>
      <c r="Z13" s="319"/>
    </row>
    <row r="14" ht="11.25" customHeight="1">
      <c r="A14" s="87" t="s">
        <v>4344</v>
      </c>
      <c r="B14" s="439" t="s">
        <v>6349</v>
      </c>
      <c r="C14" s="65" t="s">
        <v>6350</v>
      </c>
      <c r="D14" s="5" t="s">
        <v>6351</v>
      </c>
      <c r="E14" s="65" t="s">
        <v>4344</v>
      </c>
      <c r="F14" s="229" t="s">
        <v>51</v>
      </c>
      <c r="G14" s="417" t="s">
        <v>6352</v>
      </c>
      <c r="H14" s="5">
        <v>2024.0</v>
      </c>
      <c r="I14" s="5">
        <v>2024.0</v>
      </c>
      <c r="J14" s="5">
        <v>306000.0</v>
      </c>
      <c r="K14" s="90">
        <v>300.0</v>
      </c>
      <c r="L14" s="211">
        <f>K14</f>
        <v>300</v>
      </c>
      <c r="M14" s="417" t="s">
        <v>464</v>
      </c>
      <c r="N14" s="319"/>
      <c r="O14" s="319"/>
      <c r="P14" s="319"/>
      <c r="Q14" s="319"/>
      <c r="R14" s="319"/>
      <c r="S14" s="319"/>
      <c r="T14" s="319"/>
      <c r="U14" s="319"/>
      <c r="V14" s="319"/>
      <c r="W14" s="319"/>
      <c r="X14" s="319"/>
      <c r="Y14" s="319"/>
      <c r="Z14" s="319"/>
    </row>
    <row r="15" ht="11.25" customHeight="1">
      <c r="A15" s="690" t="s">
        <v>5143</v>
      </c>
      <c r="B15" s="654" t="s">
        <v>5038</v>
      </c>
      <c r="C15" s="654" t="s">
        <v>5039</v>
      </c>
      <c r="D15" s="654" t="s">
        <v>888</v>
      </c>
      <c r="E15" s="654" t="s">
        <v>893</v>
      </c>
      <c r="F15" s="654" t="s">
        <v>51</v>
      </c>
      <c r="G15" s="308" t="s">
        <v>5040</v>
      </c>
      <c r="H15" s="654">
        <v>2024.0</v>
      </c>
      <c r="I15" s="654">
        <v>2024.0</v>
      </c>
      <c r="J15" s="654">
        <v>328000.0</v>
      </c>
      <c r="K15" s="654">
        <v>600.0</v>
      </c>
      <c r="L15" s="654">
        <v>20.0</v>
      </c>
      <c r="M15" s="417" t="s">
        <v>5143</v>
      </c>
      <c r="N15" s="319"/>
      <c r="O15" s="319"/>
      <c r="P15" s="319"/>
      <c r="Q15" s="319"/>
      <c r="R15" s="319"/>
      <c r="S15" s="319"/>
      <c r="T15" s="319"/>
      <c r="U15" s="319"/>
      <c r="V15" s="319"/>
      <c r="W15" s="319"/>
      <c r="X15" s="319"/>
      <c r="Y15" s="319"/>
      <c r="Z15" s="319"/>
    </row>
    <row r="16" ht="11.25" customHeight="1">
      <c r="A16" s="521" t="s">
        <v>538</v>
      </c>
      <c r="B16" s="90" t="s">
        <v>6353</v>
      </c>
      <c r="C16" s="90" t="s">
        <v>6354</v>
      </c>
      <c r="D16" s="90" t="s">
        <v>6351</v>
      </c>
      <c r="E16" s="90" t="s">
        <v>764</v>
      </c>
      <c r="F16" s="90" t="s">
        <v>51</v>
      </c>
      <c r="G16" s="90"/>
      <c r="H16" s="90">
        <v>2020.0</v>
      </c>
      <c r="I16" s="90">
        <v>2020.0</v>
      </c>
      <c r="J16" s="110">
        <v>141531.0</v>
      </c>
      <c r="K16" s="90">
        <v>600.0</v>
      </c>
      <c r="L16" s="211">
        <v>50.0</v>
      </c>
      <c r="M16" s="417" t="s">
        <v>538</v>
      </c>
      <c r="N16" s="319"/>
      <c r="O16" s="319"/>
      <c r="P16" s="319"/>
      <c r="Q16" s="319"/>
      <c r="R16" s="319"/>
      <c r="S16" s="319"/>
      <c r="T16" s="319"/>
      <c r="U16" s="319"/>
      <c r="V16" s="319"/>
      <c r="W16" s="319"/>
      <c r="X16" s="319"/>
      <c r="Y16" s="319"/>
      <c r="Z16" s="319"/>
    </row>
    <row r="17" ht="11.25" customHeight="1">
      <c r="A17" s="521" t="s">
        <v>893</v>
      </c>
      <c r="B17" s="90" t="s">
        <v>5038</v>
      </c>
      <c r="C17" s="90" t="s">
        <v>5039</v>
      </c>
      <c r="D17" s="90" t="s">
        <v>888</v>
      </c>
      <c r="E17" s="90" t="s">
        <v>893</v>
      </c>
      <c r="F17" s="90" t="s">
        <v>51</v>
      </c>
      <c r="G17" s="306" t="s">
        <v>6355</v>
      </c>
      <c r="H17" s="90">
        <v>2024.0</v>
      </c>
      <c r="I17" s="90">
        <v>2024.0</v>
      </c>
      <c r="J17" s="90">
        <v>328000.0</v>
      </c>
      <c r="K17" s="90">
        <v>600.0</v>
      </c>
      <c r="L17" s="211">
        <v>450.0</v>
      </c>
      <c r="M17" s="417" t="s">
        <v>756</v>
      </c>
      <c r="N17" s="319"/>
      <c r="O17" s="319"/>
      <c r="P17" s="319"/>
      <c r="Q17" s="319"/>
      <c r="R17" s="319"/>
      <c r="S17" s="319"/>
      <c r="T17" s="319"/>
      <c r="U17" s="319"/>
      <c r="V17" s="319"/>
      <c r="W17" s="319"/>
      <c r="X17" s="319"/>
      <c r="Y17" s="319"/>
      <c r="Z17" s="319"/>
    </row>
    <row r="18" ht="11.25" customHeight="1">
      <c r="A18" s="521" t="s">
        <v>764</v>
      </c>
      <c r="B18" s="90" t="s">
        <v>6353</v>
      </c>
      <c r="C18" s="90" t="s">
        <v>6356</v>
      </c>
      <c r="D18" s="90" t="s">
        <v>6351</v>
      </c>
      <c r="E18" s="90" t="s">
        <v>764</v>
      </c>
      <c r="F18" s="90" t="s">
        <v>51</v>
      </c>
      <c r="G18" s="90"/>
      <c r="H18" s="90">
        <v>2020.0</v>
      </c>
      <c r="I18" s="90">
        <v>2020.0</v>
      </c>
      <c r="J18" s="110">
        <v>140000.0</v>
      </c>
      <c r="K18" s="90">
        <v>300.0</v>
      </c>
      <c r="L18" s="211">
        <v>100.0</v>
      </c>
      <c r="M18" s="417" t="s">
        <v>764</v>
      </c>
      <c r="N18" s="319"/>
      <c r="O18" s="319"/>
      <c r="P18" s="319"/>
      <c r="Q18" s="319"/>
      <c r="R18" s="319"/>
      <c r="S18" s="319"/>
      <c r="T18" s="319"/>
      <c r="U18" s="319"/>
      <c r="V18" s="319"/>
      <c r="W18" s="319"/>
      <c r="X18" s="319"/>
      <c r="Y18" s="319"/>
      <c r="Z18" s="319"/>
    </row>
    <row r="19" ht="11.25" customHeight="1">
      <c r="A19" s="521"/>
      <c r="B19" s="90"/>
      <c r="C19" s="90"/>
      <c r="D19" s="90"/>
      <c r="E19" s="90"/>
      <c r="F19" s="90"/>
      <c r="G19" s="90"/>
      <c r="H19" s="90"/>
      <c r="I19" s="90"/>
      <c r="J19" s="90"/>
      <c r="K19" s="90"/>
      <c r="L19" s="211"/>
      <c r="M19" s="417"/>
      <c r="N19" s="319"/>
      <c r="O19" s="319"/>
      <c r="P19" s="319"/>
      <c r="Q19" s="319"/>
      <c r="R19" s="319"/>
      <c r="S19" s="319"/>
      <c r="T19" s="319"/>
      <c r="U19" s="319"/>
      <c r="V19" s="319"/>
      <c r="W19" s="319"/>
      <c r="X19" s="319"/>
      <c r="Y19" s="319"/>
      <c r="Z19" s="319"/>
    </row>
    <row r="20" ht="11.25" customHeight="1">
      <c r="A20" s="65"/>
      <c r="B20" s="65"/>
      <c r="C20" s="65"/>
      <c r="D20" s="65"/>
      <c r="E20" s="65"/>
      <c r="F20" s="65"/>
      <c r="G20" s="69"/>
      <c r="H20" s="82"/>
      <c r="I20" s="82"/>
      <c r="J20" s="69"/>
      <c r="K20" s="69"/>
      <c r="L20" s="84"/>
      <c r="M20" s="635"/>
    </row>
    <row r="21" ht="11.25" customHeight="1">
      <c r="A21" s="216"/>
      <c r="B21" s="216"/>
      <c r="C21" s="216"/>
      <c r="D21" s="216"/>
      <c r="E21" s="216"/>
      <c r="F21" s="131"/>
      <c r="G21" s="131"/>
      <c r="H21" s="216"/>
      <c r="I21" s="216"/>
      <c r="J21" s="216"/>
      <c r="K21" s="216"/>
      <c r="L21" s="217"/>
      <c r="M21" s="635"/>
    </row>
    <row r="22" ht="11.25" customHeight="1">
      <c r="A22" s="216"/>
      <c r="B22" s="216"/>
      <c r="C22" s="216"/>
      <c r="D22" s="216"/>
      <c r="E22" s="216"/>
      <c r="F22" s="131"/>
      <c r="G22" s="131"/>
      <c r="H22" s="216"/>
      <c r="I22" s="216"/>
      <c r="J22" s="216"/>
      <c r="K22" s="216"/>
      <c r="L22" s="217"/>
      <c r="M22" s="635"/>
    </row>
    <row r="23" ht="11.25" customHeight="1">
      <c r="A23" s="216"/>
      <c r="B23" s="216"/>
      <c r="C23" s="216"/>
      <c r="D23" s="216"/>
      <c r="E23" s="216"/>
      <c r="F23" s="131"/>
      <c r="G23" s="131"/>
      <c r="H23" s="216"/>
      <c r="I23" s="216"/>
      <c r="J23" s="216"/>
      <c r="K23" s="216"/>
      <c r="L23" s="217"/>
      <c r="M23" s="635"/>
    </row>
    <row r="24" ht="11.25" customHeight="1">
      <c r="A24" s="216"/>
      <c r="B24" s="216"/>
      <c r="C24" s="216"/>
      <c r="D24" s="216"/>
      <c r="E24" s="216"/>
      <c r="F24" s="131"/>
      <c r="G24" s="131"/>
      <c r="H24" s="216"/>
      <c r="I24" s="216"/>
      <c r="J24" s="216"/>
      <c r="K24" s="216"/>
      <c r="L24" s="217"/>
      <c r="M24" s="635"/>
    </row>
    <row r="25" ht="11.25" customHeight="1">
      <c r="A25" s="216"/>
      <c r="B25" s="216"/>
      <c r="C25" s="216"/>
      <c r="D25" s="216"/>
      <c r="E25" s="216"/>
      <c r="F25" s="131"/>
      <c r="G25" s="131"/>
      <c r="H25" s="216"/>
      <c r="I25" s="216"/>
      <c r="J25" s="216"/>
      <c r="K25" s="216"/>
      <c r="L25" s="217"/>
      <c r="M25" s="635"/>
    </row>
    <row r="26" ht="11.25" customHeight="1">
      <c r="A26" s="216"/>
      <c r="B26" s="216"/>
      <c r="C26" s="216"/>
      <c r="D26" s="216"/>
      <c r="E26" s="216"/>
      <c r="F26" s="131"/>
      <c r="G26" s="131"/>
      <c r="H26" s="216"/>
      <c r="I26" s="216"/>
      <c r="J26" s="216"/>
      <c r="K26" s="216"/>
      <c r="L26" s="217"/>
      <c r="M26" s="635"/>
    </row>
    <row r="27" ht="11.25" customHeight="1">
      <c r="A27" s="216"/>
      <c r="B27" s="216"/>
      <c r="C27" s="216"/>
      <c r="D27" s="216"/>
      <c r="E27" s="216"/>
      <c r="F27" s="131"/>
      <c r="G27" s="131"/>
      <c r="H27" s="216"/>
      <c r="I27" s="216"/>
      <c r="J27" s="216"/>
      <c r="K27" s="216"/>
      <c r="L27" s="217"/>
      <c r="M27" s="635"/>
    </row>
    <row r="28" ht="11.25" customHeight="1">
      <c r="A28" s="216"/>
      <c r="B28" s="216"/>
      <c r="C28" s="216"/>
      <c r="D28" s="216"/>
      <c r="E28" s="216"/>
      <c r="F28" s="131"/>
      <c r="G28" s="131"/>
      <c r="H28" s="216"/>
      <c r="I28" s="216"/>
      <c r="J28" s="216"/>
      <c r="K28" s="216"/>
      <c r="L28" s="217"/>
      <c r="M28" s="635"/>
    </row>
    <row r="29" ht="11.25" customHeight="1">
      <c r="A29" s="216"/>
      <c r="B29" s="216"/>
      <c r="C29" s="216"/>
      <c r="D29" s="216"/>
      <c r="E29" s="216"/>
      <c r="F29" s="131"/>
      <c r="G29" s="131"/>
      <c r="H29" s="216"/>
      <c r="I29" s="216"/>
      <c r="J29" s="216"/>
      <c r="K29" s="216"/>
      <c r="L29" s="217"/>
      <c r="M29" s="635"/>
    </row>
    <row r="30" ht="11.25" customHeight="1">
      <c r="A30" s="216"/>
      <c r="B30" s="216"/>
      <c r="C30" s="216"/>
      <c r="D30" s="216"/>
      <c r="E30" s="216"/>
      <c r="F30" s="131"/>
      <c r="G30" s="131"/>
      <c r="H30" s="216"/>
      <c r="I30" s="216"/>
      <c r="J30" s="216"/>
      <c r="K30" s="216"/>
      <c r="L30" s="217"/>
      <c r="M30" s="635"/>
    </row>
    <row r="31" ht="11.25" customHeight="1">
      <c r="A31" s="216"/>
      <c r="B31" s="216"/>
      <c r="C31" s="216"/>
      <c r="D31" s="216"/>
      <c r="E31" s="216"/>
      <c r="F31" s="131"/>
      <c r="G31" s="131"/>
      <c r="H31" s="216"/>
      <c r="I31" s="216"/>
      <c r="J31" s="216"/>
      <c r="K31" s="216"/>
      <c r="L31" s="217"/>
      <c r="M31" s="635"/>
    </row>
    <row r="32" ht="11.25" customHeight="1">
      <c r="A32" s="216"/>
      <c r="B32" s="216"/>
      <c r="C32" s="216"/>
      <c r="D32" s="216"/>
      <c r="E32" s="216"/>
      <c r="F32" s="131"/>
      <c r="G32" s="131"/>
      <c r="H32" s="216"/>
      <c r="I32" s="216"/>
      <c r="J32" s="216"/>
      <c r="K32" s="216"/>
      <c r="L32" s="217"/>
      <c r="M32" s="635"/>
    </row>
    <row r="33" ht="11.25" customHeight="1">
      <c r="A33" s="216"/>
      <c r="B33" s="216"/>
      <c r="C33" s="216"/>
      <c r="D33" s="216"/>
      <c r="E33" s="216"/>
      <c r="F33" s="131"/>
      <c r="G33" s="131"/>
      <c r="H33" s="216"/>
      <c r="I33" s="216"/>
      <c r="J33" s="216"/>
      <c r="K33" s="216"/>
      <c r="L33" s="217"/>
      <c r="M33" s="635"/>
    </row>
    <row r="34" ht="11.25" customHeight="1">
      <c r="A34" s="216"/>
      <c r="B34" s="216"/>
      <c r="C34" s="216"/>
      <c r="D34" s="216"/>
      <c r="E34" s="216"/>
      <c r="F34" s="131"/>
      <c r="G34" s="131"/>
      <c r="H34" s="216"/>
      <c r="I34" s="216"/>
      <c r="J34" s="216"/>
      <c r="K34" s="216"/>
      <c r="L34" s="217"/>
      <c r="M34" s="635"/>
    </row>
    <row r="35" ht="11.25" customHeight="1">
      <c r="A35" s="216"/>
      <c r="B35" s="216"/>
      <c r="C35" s="216"/>
      <c r="D35" s="216"/>
      <c r="E35" s="216"/>
      <c r="F35" s="131"/>
      <c r="G35" s="131"/>
      <c r="H35" s="216"/>
      <c r="I35" s="216"/>
      <c r="J35" s="216"/>
      <c r="K35" s="216"/>
      <c r="L35" s="217"/>
      <c r="M35" s="635"/>
    </row>
    <row r="36" ht="11.25" customHeight="1">
      <c r="A36" s="216"/>
      <c r="B36" s="216"/>
      <c r="C36" s="216"/>
      <c r="D36" s="216"/>
      <c r="E36" s="216"/>
      <c r="F36" s="131"/>
      <c r="G36" s="131"/>
      <c r="H36" s="216"/>
      <c r="I36" s="216"/>
      <c r="J36" s="216"/>
      <c r="K36" s="216"/>
      <c r="L36" s="217"/>
      <c r="M36" s="635"/>
    </row>
    <row r="37" ht="11.25" customHeight="1">
      <c r="A37" s="216"/>
      <c r="B37" s="216"/>
      <c r="C37" s="216"/>
      <c r="D37" s="216"/>
      <c r="E37" s="216"/>
      <c r="F37" s="131"/>
      <c r="G37" s="131"/>
      <c r="H37" s="216"/>
      <c r="I37" s="216"/>
      <c r="J37" s="216"/>
      <c r="K37" s="216"/>
      <c r="L37" s="217"/>
      <c r="M37" s="635"/>
    </row>
    <row r="38" ht="11.25" customHeight="1">
      <c r="A38" s="216"/>
      <c r="B38" s="216"/>
      <c r="C38" s="216"/>
      <c r="D38" s="216"/>
      <c r="E38" s="216"/>
      <c r="F38" s="131"/>
      <c r="G38" s="131"/>
      <c r="H38" s="216"/>
      <c r="I38" s="216"/>
      <c r="J38" s="216"/>
      <c r="K38" s="216"/>
      <c r="L38" s="217"/>
      <c r="M38" s="635"/>
    </row>
    <row r="39" ht="11.25" customHeight="1">
      <c r="A39" s="216"/>
      <c r="B39" s="216"/>
      <c r="C39" s="216"/>
      <c r="D39" s="216"/>
      <c r="E39" s="216"/>
      <c r="F39" s="131"/>
      <c r="G39" s="131"/>
      <c r="H39" s="216"/>
      <c r="I39" s="216"/>
      <c r="J39" s="216"/>
      <c r="K39" s="216"/>
      <c r="L39" s="217"/>
      <c r="M39" s="635"/>
    </row>
    <row r="40" ht="11.25" customHeight="1">
      <c r="A40" s="216"/>
      <c r="B40" s="216"/>
      <c r="C40" s="216"/>
      <c r="D40" s="216"/>
      <c r="E40" s="216"/>
      <c r="F40" s="131"/>
      <c r="G40" s="131"/>
      <c r="H40" s="216"/>
      <c r="I40" s="216"/>
      <c r="J40" s="216"/>
      <c r="K40" s="216"/>
      <c r="L40" s="217"/>
      <c r="M40" s="635"/>
    </row>
    <row r="41" ht="11.25" customHeight="1">
      <c r="A41" s="216"/>
      <c r="B41" s="216"/>
      <c r="C41" s="216"/>
      <c r="D41" s="216"/>
      <c r="E41" s="216"/>
      <c r="F41" s="216"/>
      <c r="G41" s="216"/>
      <c r="H41" s="216"/>
      <c r="I41" s="216"/>
      <c r="J41" s="216"/>
      <c r="K41" s="216"/>
      <c r="L41" s="217"/>
      <c r="M41" s="635"/>
    </row>
    <row r="42" ht="15.75" customHeight="1">
      <c r="A42" s="218" t="s">
        <v>901</v>
      </c>
      <c r="B42" s="218"/>
      <c r="C42" s="218"/>
      <c r="D42" s="218"/>
      <c r="E42" s="218"/>
      <c r="F42" s="218"/>
      <c r="G42" s="218"/>
      <c r="H42" s="218"/>
      <c r="I42" s="218"/>
      <c r="J42" s="218"/>
      <c r="K42" s="218"/>
      <c r="L42" s="219">
        <f>SUM(L13:L41)</f>
        <v>970</v>
      </c>
    </row>
    <row r="43" ht="15.75" customHeight="1">
      <c r="A43" s="54"/>
      <c r="B43" s="618"/>
      <c r="C43" s="618"/>
      <c r="D43" s="619"/>
      <c r="E43" s="619"/>
    </row>
    <row r="44" ht="15.75" customHeight="1">
      <c r="A44" s="40"/>
      <c r="B44" s="40"/>
      <c r="C44" s="41"/>
      <c r="D44" s="41"/>
      <c r="E44" s="41"/>
      <c r="F44" s="1"/>
      <c r="G44" s="1"/>
      <c r="H44" s="1"/>
    </row>
    <row r="45" ht="15.75" customHeight="1">
      <c r="A45" s="172" t="s">
        <v>819</v>
      </c>
      <c r="B45" s="173"/>
      <c r="C45" s="173"/>
      <c r="D45" s="173"/>
      <c r="E45" s="173"/>
      <c r="F45" s="173"/>
      <c r="G45" s="173"/>
      <c r="H45" s="173"/>
      <c r="I45" s="40"/>
      <c r="J45" s="40"/>
      <c r="K45" s="40"/>
      <c r="L45" s="40"/>
      <c r="M45" s="40"/>
      <c r="N45" s="40"/>
      <c r="O45" s="40"/>
      <c r="P45" s="40"/>
      <c r="Q45" s="40"/>
      <c r="R45" s="40"/>
      <c r="S45" s="40"/>
      <c r="T45" s="40"/>
      <c r="U45" s="40"/>
      <c r="V45" s="40"/>
      <c r="W45" s="40"/>
      <c r="X45" s="40"/>
      <c r="Y45" s="40"/>
    </row>
    <row r="46" ht="15.75" customHeight="1">
      <c r="A46" s="40"/>
      <c r="B46" s="40"/>
      <c r="C46" s="41"/>
      <c r="D46" s="41"/>
      <c r="E46" s="1"/>
      <c r="F46" s="1"/>
      <c r="G46" s="1"/>
      <c r="H46" s="1"/>
    </row>
    <row r="47" ht="15.75" customHeight="1">
      <c r="A47" s="40"/>
      <c r="B47" s="40"/>
      <c r="C47" s="41"/>
      <c r="D47" s="41"/>
      <c r="E47" s="41"/>
      <c r="F47" s="1"/>
      <c r="G47" s="1"/>
      <c r="H47" s="1"/>
    </row>
    <row r="48" ht="15.75" customHeight="1">
      <c r="A48" s="40"/>
      <c r="B48" s="40"/>
      <c r="C48" s="41"/>
      <c r="D48" s="41"/>
      <c r="E48" s="1"/>
      <c r="F48" s="1"/>
      <c r="G48" s="1"/>
      <c r="H48" s="1"/>
    </row>
    <row r="49" ht="15.75" customHeight="1">
      <c r="A49" s="40"/>
      <c r="B49" s="40"/>
      <c r="C49" s="41"/>
      <c r="D49" s="41"/>
      <c r="E49" s="41"/>
      <c r="F49" s="1"/>
      <c r="G49" s="1"/>
      <c r="H49" s="1"/>
    </row>
    <row r="50" ht="15.75" customHeight="1">
      <c r="A50" s="40"/>
      <c r="B50" s="40"/>
      <c r="C50" s="41"/>
      <c r="D50" s="41"/>
      <c r="E50" s="41"/>
      <c r="F50" s="1"/>
      <c r="G50" s="1"/>
      <c r="H50" s="1"/>
    </row>
    <row r="51" ht="15.75" customHeight="1">
      <c r="A51" s="40"/>
      <c r="B51" s="40"/>
      <c r="C51" s="41"/>
      <c r="D51" s="41"/>
      <c r="E51" s="41"/>
      <c r="F51" s="1"/>
      <c r="G51" s="1"/>
      <c r="H51" s="1"/>
    </row>
    <row r="52" ht="15.75" customHeight="1">
      <c r="A52" s="40"/>
      <c r="B52" s="40"/>
      <c r="C52" s="41"/>
      <c r="D52" s="41"/>
      <c r="E52" s="41"/>
      <c r="F52" s="1"/>
      <c r="G52" s="1"/>
      <c r="H52" s="1"/>
    </row>
    <row r="53" ht="15.75" customHeight="1">
      <c r="A53" s="40"/>
      <c r="B53" s="40"/>
      <c r="C53" s="41"/>
      <c r="D53" s="41"/>
      <c r="E53" s="41"/>
      <c r="F53" s="1"/>
      <c r="G53" s="1"/>
      <c r="H53" s="1"/>
    </row>
    <row r="54" ht="15.75" customHeight="1">
      <c r="A54" s="40"/>
      <c r="B54" s="40"/>
      <c r="C54" s="41"/>
      <c r="D54" s="41"/>
      <c r="E54" s="41"/>
      <c r="F54" s="1"/>
      <c r="G54" s="1"/>
      <c r="H54" s="1"/>
    </row>
    <row r="55" ht="15.75" customHeight="1">
      <c r="A55" s="40"/>
      <c r="B55" s="40"/>
      <c r="C55" s="41"/>
      <c r="D55" s="41"/>
      <c r="E55" s="41"/>
      <c r="F55" s="1"/>
      <c r="G55" s="1"/>
      <c r="H55" s="1"/>
    </row>
    <row r="56" ht="15.75" customHeight="1">
      <c r="A56" s="40"/>
      <c r="B56" s="40"/>
      <c r="C56" s="41"/>
      <c r="D56" s="41"/>
      <c r="E56" s="41"/>
      <c r="F56" s="1"/>
      <c r="G56" s="1"/>
      <c r="H56" s="1"/>
    </row>
    <row r="57" ht="15.75" customHeight="1">
      <c r="A57" s="40"/>
      <c r="B57" s="40"/>
      <c r="C57" s="41"/>
      <c r="D57" s="41"/>
      <c r="E57" s="41"/>
      <c r="F57" s="1"/>
      <c r="G57" s="1"/>
      <c r="H57" s="1"/>
    </row>
    <row r="58" ht="15.75" customHeight="1">
      <c r="A58" s="40"/>
      <c r="B58" s="40"/>
      <c r="C58" s="41"/>
      <c r="D58" s="41"/>
      <c r="E58" s="41"/>
      <c r="F58" s="1"/>
      <c r="G58" s="1"/>
      <c r="H58" s="1"/>
    </row>
    <row r="59" ht="15.75" customHeight="1">
      <c r="A59" s="40"/>
      <c r="B59" s="40"/>
      <c r="C59" s="41"/>
      <c r="D59" s="41"/>
      <c r="E59" s="41"/>
      <c r="F59" s="1"/>
      <c r="G59" s="1"/>
      <c r="H59" s="1"/>
    </row>
    <row r="60" ht="15.75" customHeight="1">
      <c r="A60" s="40"/>
      <c r="B60" s="40"/>
      <c r="C60" s="41"/>
      <c r="D60" s="41"/>
      <c r="E60" s="41"/>
      <c r="F60" s="1"/>
      <c r="G60" s="1"/>
      <c r="H60" s="1"/>
    </row>
    <row r="61" ht="15.75" customHeight="1">
      <c r="A61" s="40"/>
      <c r="B61" s="40"/>
      <c r="C61" s="41"/>
      <c r="D61" s="41"/>
      <c r="E61" s="41"/>
      <c r="F61" s="1"/>
      <c r="G61" s="1"/>
      <c r="H61" s="1"/>
    </row>
    <row r="62" ht="15.75" customHeight="1">
      <c r="A62" s="40"/>
      <c r="B62" s="40"/>
      <c r="C62" s="41"/>
      <c r="D62" s="41"/>
      <c r="E62" s="41"/>
      <c r="F62" s="1"/>
      <c r="G62" s="1"/>
      <c r="H62" s="1"/>
    </row>
    <row r="63" ht="15.75" customHeight="1">
      <c r="A63" s="40"/>
      <c r="B63" s="40"/>
      <c r="C63" s="41"/>
      <c r="D63" s="41"/>
      <c r="E63" s="41"/>
      <c r="F63" s="1"/>
      <c r="G63" s="1"/>
      <c r="H63" s="1"/>
    </row>
    <row r="64" ht="15.75" customHeight="1">
      <c r="A64" s="40"/>
      <c r="B64" s="40"/>
      <c r="C64" s="41"/>
      <c r="D64" s="41"/>
      <c r="E64" s="41"/>
      <c r="F64" s="1"/>
      <c r="G64" s="1"/>
      <c r="H64" s="1"/>
    </row>
    <row r="65" ht="15.75" customHeight="1">
      <c r="A65" s="40"/>
      <c r="B65" s="40"/>
      <c r="C65" s="41"/>
      <c r="D65" s="41"/>
      <c r="E65" s="41"/>
      <c r="F65" s="1"/>
      <c r="G65" s="1"/>
      <c r="H65" s="1"/>
    </row>
    <row r="66" ht="15.75" customHeight="1">
      <c r="A66" s="40"/>
      <c r="B66" s="40"/>
      <c r="C66" s="41"/>
      <c r="D66" s="41"/>
      <c r="E66" s="41"/>
      <c r="F66" s="1"/>
      <c r="G66" s="1"/>
      <c r="H66" s="1"/>
    </row>
    <row r="67" ht="15.75" customHeight="1">
      <c r="A67" s="40"/>
      <c r="B67" s="40"/>
      <c r="C67" s="41"/>
      <c r="D67" s="41"/>
      <c r="E67" s="41"/>
      <c r="F67" s="1"/>
      <c r="G67" s="1"/>
      <c r="H67" s="1"/>
    </row>
    <row r="68" ht="15.75" customHeight="1">
      <c r="A68" s="40"/>
      <c r="B68" s="40"/>
      <c r="C68" s="41"/>
      <c r="D68" s="41"/>
      <c r="E68" s="41"/>
      <c r="F68" s="1"/>
      <c r="G68" s="1"/>
      <c r="H68" s="1"/>
    </row>
    <row r="69" ht="15.75" customHeight="1">
      <c r="A69" s="40"/>
      <c r="B69" s="40"/>
      <c r="C69" s="41"/>
      <c r="D69" s="41"/>
      <c r="E69" s="41"/>
      <c r="F69" s="1"/>
      <c r="G69" s="1"/>
      <c r="H69" s="1"/>
    </row>
    <row r="70" ht="15.75" customHeight="1">
      <c r="A70" s="40"/>
      <c r="B70" s="40"/>
      <c r="C70" s="41"/>
      <c r="D70" s="41"/>
      <c r="E70" s="41"/>
      <c r="F70" s="1"/>
      <c r="G70" s="1"/>
      <c r="H70" s="1"/>
    </row>
    <row r="71" ht="15.75" customHeight="1">
      <c r="A71" s="40"/>
      <c r="B71" s="40"/>
      <c r="C71" s="41"/>
      <c r="D71" s="41"/>
      <c r="E71" s="41"/>
      <c r="F71" s="1"/>
      <c r="G71" s="1"/>
      <c r="H71" s="1"/>
    </row>
    <row r="72" ht="15.75" customHeight="1">
      <c r="A72" s="40"/>
      <c r="B72" s="40"/>
      <c r="C72" s="41"/>
      <c r="D72" s="41"/>
      <c r="E72" s="41"/>
      <c r="F72" s="1"/>
      <c r="G72" s="1"/>
      <c r="H72" s="1"/>
    </row>
    <row r="73" ht="15.75" customHeight="1">
      <c r="A73" s="40"/>
      <c r="B73" s="40"/>
      <c r="C73" s="41"/>
      <c r="D73" s="41"/>
      <c r="E73" s="41"/>
      <c r="F73" s="1"/>
      <c r="G73" s="1"/>
      <c r="H73" s="1"/>
    </row>
    <row r="74" ht="15.75" customHeight="1">
      <c r="A74" s="40"/>
      <c r="B74" s="40"/>
      <c r="C74" s="41"/>
      <c r="D74" s="41"/>
      <c r="E74" s="41"/>
      <c r="F74" s="1"/>
      <c r="G74" s="1"/>
      <c r="H74" s="1"/>
    </row>
    <row r="75" ht="15.75" customHeight="1">
      <c r="A75" s="40"/>
      <c r="B75" s="40"/>
      <c r="C75" s="41"/>
      <c r="D75" s="41"/>
      <c r="E75" s="41"/>
      <c r="F75" s="1"/>
      <c r="G75" s="1"/>
      <c r="H75" s="1"/>
    </row>
    <row r="76" ht="15.75" customHeight="1">
      <c r="A76" s="40"/>
      <c r="B76" s="40"/>
      <c r="C76" s="41"/>
      <c r="D76" s="41"/>
      <c r="E76" s="41"/>
      <c r="F76" s="1"/>
      <c r="G76" s="1"/>
      <c r="H76" s="1"/>
    </row>
    <row r="77" ht="15.75" customHeight="1">
      <c r="A77" s="40"/>
      <c r="B77" s="40"/>
      <c r="C77" s="41"/>
      <c r="D77" s="41"/>
      <c r="E77" s="41"/>
      <c r="F77" s="1"/>
      <c r="G77" s="1"/>
      <c r="H77" s="1"/>
    </row>
    <row r="78" ht="15.75" customHeight="1">
      <c r="A78" s="40"/>
      <c r="B78" s="40"/>
      <c r="C78" s="41"/>
      <c r="D78" s="41"/>
      <c r="E78" s="41"/>
      <c r="F78" s="1"/>
      <c r="G78" s="1"/>
      <c r="H78" s="1"/>
    </row>
    <row r="79" ht="15.75" customHeight="1">
      <c r="A79" s="40"/>
      <c r="B79" s="40"/>
      <c r="C79" s="41"/>
      <c r="D79" s="41"/>
      <c r="E79" s="41"/>
      <c r="F79" s="1"/>
      <c r="G79" s="1"/>
      <c r="H79" s="1"/>
    </row>
    <row r="80" ht="15.75" customHeight="1">
      <c r="A80" s="40"/>
      <c r="B80" s="40"/>
      <c r="C80" s="41"/>
      <c r="D80" s="41"/>
      <c r="E80" s="41"/>
      <c r="F80" s="1"/>
      <c r="G80" s="1"/>
      <c r="H80" s="1"/>
    </row>
    <row r="81" ht="15.75" customHeight="1">
      <c r="A81" s="40"/>
      <c r="B81" s="40"/>
      <c r="C81" s="41"/>
      <c r="D81" s="41"/>
      <c r="E81" s="41"/>
      <c r="F81" s="1"/>
      <c r="G81" s="1"/>
      <c r="H81" s="1"/>
    </row>
    <row r="82" ht="15.75" customHeight="1">
      <c r="A82" s="40"/>
      <c r="B82" s="40"/>
      <c r="C82" s="41"/>
      <c r="D82" s="41"/>
      <c r="E82" s="41"/>
      <c r="F82" s="1"/>
      <c r="G82" s="1"/>
      <c r="H82" s="1"/>
    </row>
    <row r="83" ht="15.75" customHeight="1">
      <c r="A83" s="40"/>
      <c r="B83" s="40"/>
      <c r="C83" s="41"/>
      <c r="D83" s="41"/>
      <c r="E83" s="41"/>
      <c r="F83" s="1"/>
      <c r="G83" s="1"/>
      <c r="H83" s="1"/>
    </row>
    <row r="84" ht="15.75" customHeight="1">
      <c r="A84" s="40"/>
      <c r="B84" s="40"/>
      <c r="C84" s="41"/>
      <c r="D84" s="41"/>
      <c r="E84" s="41"/>
      <c r="F84" s="1"/>
      <c r="G84" s="1"/>
      <c r="H84" s="1"/>
    </row>
    <row r="85" ht="15.75" customHeight="1">
      <c r="A85" s="40"/>
      <c r="B85" s="40"/>
      <c r="C85" s="41"/>
      <c r="D85" s="41"/>
      <c r="E85" s="41"/>
      <c r="F85" s="1"/>
      <c r="G85" s="1"/>
      <c r="H85" s="1"/>
    </row>
    <row r="86" ht="15.75" customHeight="1">
      <c r="A86" s="40"/>
      <c r="B86" s="40"/>
      <c r="C86" s="41"/>
      <c r="D86" s="41"/>
      <c r="E86" s="41"/>
      <c r="F86" s="1"/>
      <c r="G86" s="1"/>
      <c r="H86" s="1"/>
    </row>
    <row r="87" ht="15.75" customHeight="1">
      <c r="A87" s="40"/>
      <c r="B87" s="40"/>
      <c r="C87" s="41"/>
      <c r="D87" s="41"/>
      <c r="E87" s="41"/>
      <c r="F87" s="1"/>
      <c r="G87" s="1"/>
      <c r="H87" s="1"/>
    </row>
    <row r="88" ht="15.75" customHeight="1">
      <c r="A88" s="40"/>
      <c r="B88" s="40"/>
      <c r="C88" s="41"/>
      <c r="D88" s="41"/>
      <c r="E88" s="41"/>
      <c r="F88" s="1"/>
      <c r="G88" s="1"/>
      <c r="H88" s="1"/>
    </row>
    <row r="89" ht="15.75" customHeight="1">
      <c r="A89" s="40"/>
      <c r="B89" s="40"/>
      <c r="C89" s="41"/>
      <c r="D89" s="41"/>
      <c r="E89" s="41"/>
      <c r="F89" s="1"/>
      <c r="G89" s="1"/>
      <c r="H89" s="1"/>
    </row>
    <row r="90" ht="15.75" customHeight="1">
      <c r="A90" s="40"/>
      <c r="B90" s="40"/>
      <c r="C90" s="41"/>
      <c r="D90" s="41"/>
      <c r="E90" s="41"/>
      <c r="F90" s="1"/>
      <c r="G90" s="1"/>
      <c r="H90" s="1"/>
    </row>
    <row r="91" ht="15.75" customHeight="1">
      <c r="A91" s="40"/>
      <c r="B91" s="40"/>
      <c r="C91" s="41"/>
      <c r="D91" s="41"/>
      <c r="E91" s="41"/>
      <c r="F91" s="1"/>
      <c r="G91" s="1"/>
      <c r="H91" s="1"/>
    </row>
    <row r="92" ht="15.75" customHeight="1">
      <c r="A92" s="40"/>
      <c r="B92" s="40"/>
      <c r="C92" s="41"/>
      <c r="D92" s="41"/>
      <c r="E92" s="41"/>
      <c r="F92" s="1"/>
      <c r="G92" s="1"/>
      <c r="H92" s="1"/>
    </row>
    <row r="93" ht="15.75" customHeight="1">
      <c r="A93" s="40"/>
      <c r="B93" s="40"/>
      <c r="C93" s="41"/>
      <c r="D93" s="41"/>
      <c r="E93" s="41"/>
      <c r="F93" s="1"/>
      <c r="G93" s="1"/>
      <c r="H93" s="1"/>
    </row>
    <row r="94" ht="15.75" customHeight="1">
      <c r="A94" s="40"/>
      <c r="B94" s="40"/>
      <c r="C94" s="41"/>
      <c r="D94" s="41"/>
      <c r="E94" s="41"/>
      <c r="F94" s="1"/>
      <c r="G94" s="1"/>
      <c r="H94" s="1"/>
    </row>
    <row r="95" ht="15.75" customHeight="1">
      <c r="A95" s="40"/>
      <c r="B95" s="40"/>
      <c r="C95" s="41"/>
      <c r="D95" s="41"/>
      <c r="E95" s="41"/>
      <c r="F95" s="1"/>
      <c r="G95" s="1"/>
      <c r="H95" s="1"/>
    </row>
    <row r="96" ht="15.75" customHeight="1">
      <c r="A96" s="40"/>
      <c r="B96" s="40"/>
      <c r="C96" s="41"/>
      <c r="D96" s="41"/>
      <c r="E96" s="41"/>
      <c r="F96" s="1"/>
      <c r="G96" s="1"/>
      <c r="H96" s="1"/>
    </row>
    <row r="97" ht="15.75" customHeight="1">
      <c r="A97" s="40"/>
      <c r="B97" s="40"/>
      <c r="C97" s="41"/>
      <c r="D97" s="41"/>
      <c r="E97" s="41"/>
      <c r="F97" s="1"/>
      <c r="G97" s="1"/>
      <c r="H97" s="1"/>
    </row>
    <row r="98" ht="15.75" customHeight="1">
      <c r="A98" s="40"/>
      <c r="B98" s="40"/>
      <c r="C98" s="41"/>
      <c r="D98" s="41"/>
      <c r="E98" s="41"/>
      <c r="F98" s="1"/>
      <c r="G98" s="1"/>
      <c r="H98" s="1"/>
    </row>
    <row r="99" ht="15.75" customHeight="1">
      <c r="A99" s="40"/>
      <c r="B99" s="40"/>
      <c r="C99" s="41"/>
      <c r="D99" s="41"/>
      <c r="E99" s="41"/>
      <c r="F99" s="1"/>
      <c r="G99" s="1"/>
      <c r="H99" s="1"/>
    </row>
    <row r="100" ht="15.75" customHeight="1">
      <c r="A100" s="40"/>
      <c r="B100" s="40"/>
      <c r="C100" s="41"/>
      <c r="D100" s="41"/>
      <c r="E100" s="41"/>
      <c r="F100" s="1"/>
      <c r="G100" s="1"/>
      <c r="H100" s="1"/>
    </row>
    <row r="101" ht="15.75" customHeight="1">
      <c r="A101" s="40"/>
      <c r="B101" s="40"/>
      <c r="C101" s="41"/>
      <c r="D101" s="41"/>
      <c r="E101" s="41"/>
      <c r="F101" s="1"/>
      <c r="G101" s="1"/>
      <c r="H101" s="1"/>
    </row>
    <row r="102" ht="15.75" customHeight="1">
      <c r="A102" s="40"/>
      <c r="B102" s="40"/>
      <c r="C102" s="41"/>
      <c r="D102" s="41"/>
      <c r="E102" s="41"/>
      <c r="F102" s="1"/>
      <c r="G102" s="1"/>
      <c r="H102" s="1"/>
    </row>
    <row r="103" ht="15.75" customHeight="1">
      <c r="A103" s="40"/>
      <c r="B103" s="40"/>
      <c r="C103" s="41"/>
      <c r="D103" s="41"/>
      <c r="E103" s="41"/>
      <c r="F103" s="1"/>
      <c r="G103" s="1"/>
      <c r="H103" s="1"/>
    </row>
    <row r="104" ht="15.75" customHeight="1">
      <c r="A104" s="40"/>
      <c r="B104" s="40"/>
      <c r="C104" s="41"/>
      <c r="D104" s="41"/>
      <c r="E104" s="41"/>
      <c r="F104" s="1"/>
      <c r="G104" s="1"/>
      <c r="H104" s="1"/>
    </row>
    <row r="105" ht="15.75" customHeight="1">
      <c r="A105" s="40"/>
      <c r="B105" s="40"/>
      <c r="C105" s="41"/>
      <c r="D105" s="41"/>
      <c r="E105" s="41"/>
      <c r="F105" s="1"/>
      <c r="G105" s="1"/>
      <c r="H105" s="1"/>
    </row>
    <row r="106" ht="15.75" customHeight="1">
      <c r="A106" s="40"/>
      <c r="B106" s="40"/>
      <c r="C106" s="41"/>
      <c r="D106" s="41"/>
      <c r="E106" s="41"/>
      <c r="F106" s="1"/>
      <c r="G106" s="1"/>
      <c r="H106" s="1"/>
    </row>
    <row r="107" ht="15.75" customHeight="1">
      <c r="A107" s="40"/>
      <c r="B107" s="40"/>
      <c r="C107" s="41"/>
      <c r="D107" s="41"/>
      <c r="E107" s="41"/>
      <c r="F107" s="1"/>
      <c r="G107" s="1"/>
      <c r="H107" s="1"/>
    </row>
    <row r="108" ht="15.75" customHeight="1">
      <c r="A108" s="40"/>
      <c r="B108" s="40"/>
      <c r="C108" s="41"/>
      <c r="D108" s="41"/>
      <c r="E108" s="41"/>
      <c r="F108" s="1"/>
      <c r="G108" s="1"/>
      <c r="H108" s="1"/>
    </row>
    <row r="109" ht="15.75" customHeight="1">
      <c r="A109" s="40"/>
      <c r="B109" s="40"/>
      <c r="C109" s="41"/>
      <c r="D109" s="41"/>
      <c r="E109" s="41"/>
      <c r="F109" s="1"/>
      <c r="G109" s="1"/>
      <c r="H109" s="1"/>
    </row>
    <row r="110" ht="15.75" customHeight="1">
      <c r="A110" s="40"/>
      <c r="B110" s="40"/>
      <c r="C110" s="41"/>
      <c r="D110" s="41"/>
      <c r="E110" s="41"/>
      <c r="F110" s="1"/>
      <c r="G110" s="1"/>
      <c r="H110" s="1"/>
    </row>
    <row r="111" ht="15.75" customHeight="1">
      <c r="A111" s="40"/>
      <c r="B111" s="40"/>
      <c r="C111" s="41"/>
      <c r="D111" s="41"/>
      <c r="E111" s="41"/>
      <c r="F111" s="1"/>
      <c r="G111" s="1"/>
      <c r="H111" s="1"/>
    </row>
    <row r="112" ht="15.75" customHeight="1">
      <c r="A112" s="40"/>
      <c r="B112" s="40"/>
      <c r="C112" s="41"/>
      <c r="D112" s="41"/>
      <c r="E112" s="41"/>
      <c r="F112" s="1"/>
      <c r="G112" s="1"/>
      <c r="H112" s="1"/>
    </row>
    <row r="113" ht="15.75" customHeight="1">
      <c r="A113" s="40"/>
      <c r="B113" s="40"/>
      <c r="C113" s="41"/>
      <c r="D113" s="41"/>
      <c r="E113" s="41"/>
      <c r="F113" s="1"/>
      <c r="G113" s="1"/>
      <c r="H113" s="1"/>
    </row>
    <row r="114" ht="15.75" customHeight="1">
      <c r="A114" s="40"/>
      <c r="B114" s="40"/>
      <c r="C114" s="41"/>
      <c r="D114" s="41"/>
      <c r="E114" s="41"/>
      <c r="F114" s="1"/>
      <c r="G114" s="1"/>
      <c r="H114" s="1"/>
    </row>
    <row r="115" ht="15.75" customHeight="1">
      <c r="A115" s="40"/>
      <c r="B115" s="40"/>
      <c r="C115" s="41"/>
      <c r="D115" s="41"/>
      <c r="E115" s="41"/>
      <c r="F115" s="1"/>
      <c r="G115" s="1"/>
      <c r="H115" s="1"/>
    </row>
    <row r="116" ht="15.75" customHeight="1">
      <c r="A116" s="40"/>
      <c r="B116" s="40"/>
      <c r="C116" s="41"/>
      <c r="D116" s="41"/>
      <c r="E116" s="41"/>
      <c r="F116" s="1"/>
      <c r="G116" s="1"/>
      <c r="H116" s="1"/>
    </row>
    <row r="117" ht="15.75" customHeight="1">
      <c r="A117" s="40"/>
      <c r="B117" s="40"/>
      <c r="C117" s="41"/>
      <c r="D117" s="41"/>
      <c r="E117" s="41"/>
      <c r="F117" s="1"/>
      <c r="G117" s="1"/>
      <c r="H117" s="1"/>
    </row>
    <row r="118" ht="15.75" customHeight="1">
      <c r="A118" s="40"/>
      <c r="B118" s="40"/>
      <c r="C118" s="41"/>
      <c r="D118" s="41"/>
      <c r="E118" s="41"/>
      <c r="F118" s="1"/>
      <c r="G118" s="1"/>
      <c r="H118" s="1"/>
    </row>
    <row r="119" ht="15.75" customHeight="1">
      <c r="A119" s="40"/>
      <c r="B119" s="40"/>
      <c r="C119" s="41"/>
      <c r="D119" s="41"/>
      <c r="E119" s="41"/>
      <c r="F119" s="1"/>
      <c r="G119" s="1"/>
      <c r="H119" s="1"/>
    </row>
    <row r="120" ht="15.75" customHeight="1">
      <c r="A120" s="40"/>
      <c r="B120" s="40"/>
      <c r="C120" s="41"/>
      <c r="D120" s="41"/>
      <c r="E120" s="41"/>
      <c r="F120" s="1"/>
      <c r="G120" s="1"/>
      <c r="H120" s="1"/>
    </row>
    <row r="121" ht="15.75" customHeight="1">
      <c r="A121" s="40"/>
      <c r="B121" s="40"/>
      <c r="C121" s="41"/>
      <c r="D121" s="41"/>
      <c r="E121" s="41"/>
      <c r="F121" s="1"/>
      <c r="G121" s="1"/>
      <c r="H121" s="1"/>
    </row>
    <row r="122" ht="15.75" customHeight="1">
      <c r="A122" s="40"/>
      <c r="B122" s="40"/>
      <c r="C122" s="41"/>
      <c r="D122" s="41"/>
      <c r="E122" s="41"/>
      <c r="F122" s="1"/>
      <c r="G122" s="1"/>
      <c r="H122" s="1"/>
    </row>
    <row r="123" ht="15.75" customHeight="1">
      <c r="A123" s="40"/>
      <c r="B123" s="40"/>
      <c r="C123" s="41"/>
      <c r="D123" s="41"/>
      <c r="E123" s="41"/>
      <c r="F123" s="1"/>
      <c r="G123" s="1"/>
      <c r="H123" s="1"/>
    </row>
    <row r="124" ht="15.75" customHeight="1">
      <c r="A124" s="40"/>
      <c r="B124" s="40"/>
      <c r="C124" s="41"/>
      <c r="D124" s="41"/>
      <c r="E124" s="41"/>
      <c r="F124" s="1"/>
      <c r="G124" s="1"/>
      <c r="H124" s="1"/>
    </row>
    <row r="125" ht="15.75" customHeight="1">
      <c r="A125" s="40"/>
      <c r="B125" s="40"/>
      <c r="C125" s="41"/>
      <c r="D125" s="41"/>
      <c r="E125" s="41"/>
      <c r="F125" s="1"/>
      <c r="G125" s="1"/>
      <c r="H125" s="1"/>
    </row>
    <row r="126" ht="15.75" customHeight="1">
      <c r="A126" s="40"/>
      <c r="B126" s="40"/>
      <c r="C126" s="41"/>
      <c r="D126" s="41"/>
      <c r="E126" s="41"/>
      <c r="F126" s="1"/>
      <c r="G126" s="1"/>
      <c r="H126" s="1"/>
    </row>
    <row r="127" ht="15.75" customHeight="1">
      <c r="A127" s="40"/>
      <c r="B127" s="40"/>
      <c r="C127" s="41"/>
      <c r="D127" s="41"/>
      <c r="E127" s="41"/>
      <c r="F127" s="1"/>
      <c r="G127" s="1"/>
      <c r="H127" s="1"/>
    </row>
    <row r="128" ht="15.75" customHeight="1">
      <c r="A128" s="40"/>
      <c r="B128" s="40"/>
      <c r="C128" s="41"/>
      <c r="D128" s="41"/>
      <c r="E128" s="41"/>
      <c r="F128" s="1"/>
      <c r="G128" s="1"/>
      <c r="H128" s="1"/>
    </row>
    <row r="129" ht="15.75" customHeight="1">
      <c r="A129" s="40"/>
      <c r="B129" s="40"/>
      <c r="C129" s="41"/>
      <c r="D129" s="41"/>
      <c r="E129" s="41"/>
      <c r="F129" s="1"/>
      <c r="G129" s="1"/>
      <c r="H129" s="1"/>
    </row>
    <row r="130" ht="15.75" customHeight="1">
      <c r="A130" s="40"/>
      <c r="B130" s="40"/>
      <c r="C130" s="41"/>
      <c r="D130" s="41"/>
      <c r="E130" s="41"/>
      <c r="F130" s="1"/>
      <c r="G130" s="1"/>
      <c r="H130" s="1"/>
    </row>
    <row r="131" ht="15.75" customHeight="1">
      <c r="A131" s="40"/>
      <c r="B131" s="40"/>
      <c r="C131" s="41"/>
      <c r="D131" s="41"/>
      <c r="E131" s="41"/>
      <c r="F131" s="1"/>
      <c r="G131" s="1"/>
      <c r="H131" s="1"/>
    </row>
    <row r="132" ht="15.75" customHeight="1">
      <c r="A132" s="40"/>
      <c r="B132" s="40"/>
      <c r="C132" s="41"/>
      <c r="D132" s="41"/>
      <c r="E132" s="41"/>
      <c r="F132" s="1"/>
      <c r="G132" s="1"/>
      <c r="H132" s="1"/>
    </row>
    <row r="133" ht="15.75" customHeight="1">
      <c r="A133" s="40"/>
      <c r="B133" s="40"/>
      <c r="C133" s="41"/>
      <c r="D133" s="41"/>
      <c r="E133" s="41"/>
      <c r="F133" s="1"/>
      <c r="G133" s="1"/>
      <c r="H133" s="1"/>
    </row>
    <row r="134" ht="15.75" customHeight="1">
      <c r="A134" s="40"/>
      <c r="B134" s="40"/>
      <c r="C134" s="41"/>
      <c r="D134" s="41"/>
      <c r="E134" s="41"/>
      <c r="F134" s="1"/>
      <c r="G134" s="1"/>
      <c r="H134" s="1"/>
    </row>
    <row r="135" ht="15.75" customHeight="1">
      <c r="A135" s="40"/>
      <c r="B135" s="40"/>
      <c r="C135" s="41"/>
      <c r="D135" s="41"/>
      <c r="E135" s="41"/>
      <c r="F135" s="1"/>
      <c r="G135" s="1"/>
      <c r="H135" s="1"/>
    </row>
    <row r="136" ht="15.75" customHeight="1">
      <c r="A136" s="40"/>
      <c r="B136" s="40"/>
      <c r="C136" s="41"/>
      <c r="D136" s="41"/>
      <c r="E136" s="41"/>
      <c r="F136" s="1"/>
      <c r="G136" s="1"/>
      <c r="H136" s="1"/>
    </row>
    <row r="137" ht="15.75" customHeight="1">
      <c r="A137" s="40"/>
      <c r="B137" s="40"/>
      <c r="C137" s="41"/>
      <c r="D137" s="41"/>
      <c r="E137" s="41"/>
      <c r="F137" s="1"/>
      <c r="G137" s="1"/>
      <c r="H137" s="1"/>
    </row>
    <row r="138" ht="15.75" customHeight="1">
      <c r="A138" s="40"/>
      <c r="B138" s="40"/>
      <c r="C138" s="41"/>
      <c r="D138" s="41"/>
      <c r="E138" s="41"/>
      <c r="F138" s="1"/>
      <c r="G138" s="1"/>
      <c r="H138" s="1"/>
    </row>
    <row r="139" ht="15.75" customHeight="1">
      <c r="A139" s="40"/>
      <c r="B139" s="40"/>
      <c r="C139" s="41"/>
      <c r="D139" s="41"/>
      <c r="E139" s="41"/>
      <c r="F139" s="1"/>
      <c r="G139" s="1"/>
      <c r="H139" s="1"/>
    </row>
    <row r="140" ht="15.75" customHeight="1">
      <c r="A140" s="40"/>
      <c r="B140" s="40"/>
      <c r="C140" s="41"/>
      <c r="D140" s="41"/>
      <c r="E140" s="41"/>
      <c r="F140" s="1"/>
      <c r="G140" s="1"/>
      <c r="H140" s="1"/>
    </row>
    <row r="141" ht="15.75" customHeight="1">
      <c r="A141" s="40"/>
      <c r="B141" s="40"/>
      <c r="C141" s="41"/>
      <c r="D141" s="41"/>
      <c r="E141" s="41"/>
      <c r="F141" s="1"/>
      <c r="G141" s="1"/>
      <c r="H141" s="1"/>
    </row>
    <row r="142" ht="15.75" customHeight="1">
      <c r="A142" s="40"/>
      <c r="B142" s="40"/>
      <c r="C142" s="41"/>
      <c r="D142" s="41"/>
      <c r="E142" s="41"/>
      <c r="F142" s="1"/>
      <c r="G142" s="1"/>
      <c r="H142" s="1"/>
    </row>
    <row r="143" ht="15.75" customHeight="1">
      <c r="A143" s="40"/>
      <c r="B143" s="40"/>
      <c r="C143" s="41"/>
      <c r="D143" s="41"/>
      <c r="E143" s="41"/>
      <c r="F143" s="1"/>
      <c r="G143" s="1"/>
      <c r="H143" s="1"/>
    </row>
    <row r="144" ht="15.75" customHeight="1">
      <c r="A144" s="40"/>
      <c r="B144" s="40"/>
      <c r="C144" s="41"/>
      <c r="D144" s="41"/>
      <c r="E144" s="41"/>
      <c r="F144" s="1"/>
      <c r="G144" s="1"/>
      <c r="H144" s="1"/>
    </row>
    <row r="145" ht="15.75" customHeight="1">
      <c r="A145" s="40"/>
      <c r="B145" s="40"/>
      <c r="C145" s="41"/>
      <c r="D145" s="41"/>
      <c r="E145" s="41"/>
      <c r="F145" s="1"/>
      <c r="G145" s="1"/>
      <c r="H145" s="1"/>
    </row>
    <row r="146" ht="15.75" customHeight="1">
      <c r="A146" s="40"/>
      <c r="B146" s="40"/>
      <c r="C146" s="41"/>
      <c r="D146" s="41"/>
      <c r="E146" s="41"/>
      <c r="F146" s="1"/>
      <c r="G146" s="1"/>
      <c r="H146" s="1"/>
    </row>
    <row r="147" ht="15.75" customHeight="1">
      <c r="A147" s="40"/>
      <c r="B147" s="40"/>
      <c r="C147" s="41"/>
      <c r="D147" s="41"/>
      <c r="E147" s="41"/>
      <c r="F147" s="1"/>
      <c r="G147" s="1"/>
      <c r="H147" s="1"/>
    </row>
    <row r="148" ht="15.75" customHeight="1">
      <c r="A148" s="40"/>
      <c r="B148" s="40"/>
      <c r="C148" s="41"/>
      <c r="D148" s="41"/>
      <c r="E148" s="41"/>
      <c r="F148" s="1"/>
      <c r="G148" s="1"/>
      <c r="H148" s="1"/>
    </row>
    <row r="149" ht="15.75" customHeight="1">
      <c r="A149" s="40"/>
      <c r="B149" s="40"/>
      <c r="C149" s="41"/>
      <c r="D149" s="41"/>
      <c r="E149" s="41"/>
      <c r="F149" s="1"/>
      <c r="G149" s="1"/>
      <c r="H149" s="1"/>
    </row>
    <row r="150" ht="15.75" customHeight="1">
      <c r="A150" s="40"/>
      <c r="B150" s="40"/>
      <c r="C150" s="41"/>
      <c r="D150" s="41"/>
      <c r="E150" s="41"/>
      <c r="F150" s="1"/>
      <c r="G150" s="1"/>
      <c r="H150" s="1"/>
    </row>
    <row r="151" ht="15.75" customHeight="1">
      <c r="A151" s="40"/>
      <c r="B151" s="40"/>
      <c r="C151" s="41"/>
      <c r="D151" s="41"/>
      <c r="E151" s="41"/>
      <c r="F151" s="1"/>
      <c r="G151" s="1"/>
      <c r="H151" s="1"/>
    </row>
    <row r="152" ht="15.75" customHeight="1">
      <c r="A152" s="40"/>
      <c r="B152" s="40"/>
      <c r="C152" s="41"/>
      <c r="D152" s="41"/>
      <c r="E152" s="41"/>
      <c r="F152" s="1"/>
      <c r="G152" s="1"/>
      <c r="H152" s="1"/>
    </row>
    <row r="153" ht="15.75" customHeight="1">
      <c r="A153" s="40"/>
      <c r="B153" s="40"/>
      <c r="C153" s="41"/>
      <c r="D153" s="41"/>
      <c r="E153" s="41"/>
      <c r="F153" s="1"/>
      <c r="G153" s="1"/>
      <c r="H153" s="1"/>
    </row>
    <row r="154" ht="15.75" customHeight="1">
      <c r="A154" s="40"/>
      <c r="B154" s="40"/>
      <c r="C154" s="41"/>
      <c r="D154" s="41"/>
      <c r="E154" s="41"/>
      <c r="F154" s="1"/>
      <c r="G154" s="1"/>
      <c r="H154" s="1"/>
    </row>
    <row r="155" ht="15.75" customHeight="1">
      <c r="A155" s="40"/>
      <c r="B155" s="40"/>
      <c r="C155" s="41"/>
      <c r="D155" s="41"/>
      <c r="E155" s="41"/>
      <c r="F155" s="1"/>
      <c r="G155" s="1"/>
      <c r="H155" s="1"/>
    </row>
    <row r="156" ht="15.75" customHeight="1">
      <c r="A156" s="40"/>
      <c r="B156" s="40"/>
      <c r="C156" s="41"/>
      <c r="D156" s="41"/>
      <c r="E156" s="41"/>
      <c r="F156" s="1"/>
      <c r="G156" s="1"/>
      <c r="H156" s="1"/>
    </row>
    <row r="157" ht="15.75" customHeight="1">
      <c r="A157" s="40"/>
      <c r="B157" s="40"/>
      <c r="C157" s="41"/>
      <c r="D157" s="41"/>
      <c r="E157" s="41"/>
      <c r="F157" s="1"/>
      <c r="G157" s="1"/>
      <c r="H157" s="1"/>
    </row>
    <row r="158" ht="15.75" customHeight="1">
      <c r="A158" s="40"/>
      <c r="B158" s="40"/>
      <c r="C158" s="41"/>
      <c r="D158" s="41"/>
      <c r="E158" s="41"/>
      <c r="F158" s="1"/>
      <c r="G158" s="1"/>
      <c r="H158" s="1"/>
    </row>
    <row r="159" ht="15.75" customHeight="1">
      <c r="A159" s="40"/>
      <c r="B159" s="40"/>
      <c r="C159" s="41"/>
      <c r="D159" s="41"/>
      <c r="E159" s="41"/>
      <c r="F159" s="1"/>
      <c r="G159" s="1"/>
      <c r="H159" s="1"/>
    </row>
    <row r="160" ht="15.75" customHeight="1">
      <c r="A160" s="40"/>
      <c r="B160" s="40"/>
      <c r="C160" s="41"/>
      <c r="D160" s="41"/>
      <c r="E160" s="41"/>
      <c r="F160" s="1"/>
      <c r="G160" s="1"/>
      <c r="H160" s="1"/>
    </row>
    <row r="161" ht="15.75" customHeight="1">
      <c r="A161" s="40"/>
      <c r="B161" s="40"/>
      <c r="C161" s="41"/>
      <c r="D161" s="41"/>
      <c r="E161" s="41"/>
      <c r="F161" s="1"/>
      <c r="G161" s="1"/>
      <c r="H161" s="1"/>
    </row>
    <row r="162" ht="15.75" customHeight="1">
      <c r="A162" s="40"/>
      <c r="B162" s="40"/>
      <c r="C162" s="41"/>
      <c r="D162" s="41"/>
      <c r="E162" s="41"/>
      <c r="F162" s="1"/>
      <c r="G162" s="1"/>
      <c r="H162" s="1"/>
    </row>
    <row r="163" ht="15.75" customHeight="1">
      <c r="A163" s="40"/>
      <c r="B163" s="40"/>
      <c r="C163" s="41"/>
      <c r="D163" s="41"/>
      <c r="E163" s="41"/>
      <c r="F163" s="1"/>
      <c r="G163" s="1"/>
      <c r="H163" s="1"/>
    </row>
    <row r="164" ht="15.75" customHeight="1">
      <c r="A164" s="40"/>
      <c r="B164" s="40"/>
      <c r="C164" s="41"/>
      <c r="D164" s="41"/>
      <c r="E164" s="41"/>
      <c r="F164" s="1"/>
      <c r="G164" s="1"/>
      <c r="H164" s="1"/>
    </row>
    <row r="165" ht="15.75" customHeight="1">
      <c r="A165" s="40"/>
      <c r="B165" s="40"/>
      <c r="C165" s="41"/>
      <c r="D165" s="41"/>
      <c r="E165" s="41"/>
      <c r="F165" s="1"/>
      <c r="G165" s="1"/>
      <c r="H165" s="1"/>
    </row>
    <row r="166" ht="15.75" customHeight="1">
      <c r="A166" s="40"/>
      <c r="B166" s="40"/>
      <c r="C166" s="41"/>
      <c r="D166" s="41"/>
      <c r="E166" s="41"/>
      <c r="F166" s="1"/>
      <c r="G166" s="1"/>
      <c r="H166" s="1"/>
    </row>
    <row r="167" ht="15.75" customHeight="1">
      <c r="A167" s="40"/>
      <c r="B167" s="40"/>
      <c r="C167" s="41"/>
      <c r="D167" s="41"/>
      <c r="E167" s="41"/>
      <c r="F167" s="1"/>
      <c r="G167" s="1"/>
      <c r="H167" s="1"/>
    </row>
    <row r="168" ht="15.75" customHeight="1">
      <c r="A168" s="40"/>
      <c r="B168" s="40"/>
      <c r="C168" s="41"/>
      <c r="D168" s="41"/>
      <c r="E168" s="41"/>
      <c r="F168" s="1"/>
      <c r="G168" s="1"/>
      <c r="H168" s="1"/>
    </row>
    <row r="169" ht="15.75" customHeight="1">
      <c r="A169" s="40"/>
      <c r="B169" s="40"/>
      <c r="C169" s="41"/>
      <c r="D169" s="41"/>
      <c r="E169" s="41"/>
      <c r="F169" s="1"/>
      <c r="G169" s="1"/>
      <c r="H169" s="1"/>
    </row>
    <row r="170" ht="15.75" customHeight="1">
      <c r="A170" s="40"/>
      <c r="B170" s="40"/>
      <c r="C170" s="41"/>
      <c r="D170" s="41"/>
      <c r="E170" s="41"/>
      <c r="F170" s="1"/>
      <c r="G170" s="1"/>
      <c r="H170" s="1"/>
    </row>
    <row r="171" ht="15.75" customHeight="1">
      <c r="A171" s="40"/>
      <c r="B171" s="40"/>
      <c r="C171" s="41"/>
      <c r="D171" s="41"/>
      <c r="E171" s="41"/>
      <c r="F171" s="1"/>
      <c r="G171" s="1"/>
      <c r="H171" s="1"/>
    </row>
    <row r="172" ht="15.75" customHeight="1">
      <c r="A172" s="40"/>
      <c r="B172" s="40"/>
      <c r="C172" s="41"/>
      <c r="D172" s="41"/>
      <c r="E172" s="41"/>
      <c r="F172" s="1"/>
      <c r="G172" s="1"/>
      <c r="H172" s="1"/>
    </row>
    <row r="173" ht="15.75" customHeight="1">
      <c r="A173" s="40"/>
      <c r="B173" s="40"/>
      <c r="C173" s="41"/>
      <c r="D173" s="41"/>
      <c r="E173" s="41"/>
      <c r="F173" s="1"/>
      <c r="G173" s="1"/>
      <c r="H173" s="1"/>
    </row>
    <row r="174" ht="15.75" customHeight="1">
      <c r="A174" s="40"/>
      <c r="B174" s="40"/>
      <c r="C174" s="41"/>
      <c r="D174" s="41"/>
      <c r="E174" s="41"/>
      <c r="F174" s="1"/>
      <c r="G174" s="1"/>
      <c r="H174" s="1"/>
    </row>
    <row r="175" ht="15.75" customHeight="1">
      <c r="A175" s="40"/>
      <c r="B175" s="40"/>
      <c r="C175" s="41"/>
      <c r="D175" s="41"/>
      <c r="E175" s="41"/>
      <c r="F175" s="1"/>
      <c r="G175" s="1"/>
      <c r="H175" s="1"/>
    </row>
    <row r="176" ht="15.75" customHeight="1">
      <c r="A176" s="40"/>
      <c r="B176" s="40"/>
      <c r="C176" s="41"/>
      <c r="D176" s="41"/>
      <c r="E176" s="41"/>
      <c r="F176" s="1"/>
      <c r="G176" s="1"/>
      <c r="H176" s="1"/>
    </row>
    <row r="177" ht="15.75" customHeight="1">
      <c r="A177" s="40"/>
      <c r="B177" s="40"/>
      <c r="C177" s="41"/>
      <c r="D177" s="41"/>
      <c r="E177" s="41"/>
      <c r="F177" s="1"/>
      <c r="G177" s="1"/>
      <c r="H177" s="1"/>
    </row>
    <row r="178" ht="15.75" customHeight="1">
      <c r="A178" s="40"/>
      <c r="B178" s="40"/>
      <c r="C178" s="41"/>
      <c r="D178" s="41"/>
      <c r="E178" s="41"/>
      <c r="F178" s="1"/>
      <c r="G178" s="1"/>
      <c r="H178" s="1"/>
    </row>
    <row r="179" ht="15.75" customHeight="1">
      <c r="A179" s="40"/>
      <c r="B179" s="40"/>
      <c r="C179" s="41"/>
      <c r="D179" s="41"/>
      <c r="E179" s="41"/>
      <c r="F179" s="1"/>
      <c r="G179" s="1"/>
      <c r="H179" s="1"/>
    </row>
    <row r="180" ht="15.75" customHeight="1">
      <c r="A180" s="40"/>
      <c r="B180" s="40"/>
      <c r="C180" s="41"/>
      <c r="D180" s="41"/>
      <c r="E180" s="41"/>
      <c r="F180" s="1"/>
      <c r="G180" s="1"/>
      <c r="H180" s="1"/>
    </row>
    <row r="181" ht="15.75" customHeight="1">
      <c r="A181" s="40"/>
      <c r="B181" s="40"/>
      <c r="C181" s="41"/>
      <c r="D181" s="41"/>
      <c r="E181" s="41"/>
      <c r="F181" s="1"/>
      <c r="G181" s="1"/>
      <c r="H181" s="1"/>
    </row>
    <row r="182" ht="15.75" customHeight="1">
      <c r="A182" s="40"/>
      <c r="B182" s="40"/>
      <c r="C182" s="41"/>
      <c r="D182" s="41"/>
      <c r="E182" s="41"/>
      <c r="F182" s="1"/>
      <c r="G182" s="1"/>
      <c r="H182" s="1"/>
    </row>
    <row r="183" ht="15.75" customHeight="1">
      <c r="A183" s="40"/>
      <c r="B183" s="40"/>
      <c r="C183" s="41"/>
      <c r="D183" s="41"/>
      <c r="E183" s="41"/>
      <c r="F183" s="1"/>
      <c r="G183" s="1"/>
      <c r="H183" s="1"/>
    </row>
    <row r="184" ht="15.75" customHeight="1">
      <c r="A184" s="40"/>
      <c r="B184" s="40"/>
      <c r="C184" s="41"/>
      <c r="D184" s="41"/>
      <c r="E184" s="41"/>
      <c r="F184" s="1"/>
      <c r="G184" s="1"/>
      <c r="H184" s="1"/>
    </row>
    <row r="185" ht="15.75" customHeight="1">
      <c r="A185" s="40"/>
      <c r="B185" s="40"/>
      <c r="C185" s="41"/>
      <c r="D185" s="41"/>
      <c r="E185" s="41"/>
      <c r="F185" s="1"/>
      <c r="G185" s="1"/>
      <c r="H185" s="1"/>
    </row>
    <row r="186" ht="15.75" customHeight="1">
      <c r="A186" s="40"/>
      <c r="B186" s="40"/>
      <c r="C186" s="41"/>
      <c r="D186" s="41"/>
      <c r="E186" s="41"/>
      <c r="F186" s="1"/>
      <c r="G186" s="1"/>
      <c r="H186" s="1"/>
    </row>
    <row r="187" ht="15.75" customHeight="1">
      <c r="A187" s="40"/>
      <c r="B187" s="40"/>
      <c r="C187" s="41"/>
      <c r="D187" s="41"/>
      <c r="E187" s="41"/>
      <c r="F187" s="1"/>
      <c r="G187" s="1"/>
      <c r="H187" s="1"/>
    </row>
    <row r="188" ht="15.75" customHeight="1">
      <c r="A188" s="40"/>
      <c r="B188" s="40"/>
      <c r="C188" s="41"/>
      <c r="D188" s="41"/>
      <c r="E188" s="41"/>
      <c r="F188" s="1"/>
      <c r="G188" s="1"/>
      <c r="H188" s="1"/>
    </row>
    <row r="189" ht="15.75" customHeight="1">
      <c r="A189" s="40"/>
      <c r="B189" s="40"/>
      <c r="C189" s="41"/>
      <c r="D189" s="41"/>
      <c r="E189" s="41"/>
      <c r="F189" s="1"/>
      <c r="G189" s="1"/>
      <c r="H189" s="1"/>
    </row>
    <row r="190" ht="15.75" customHeight="1">
      <c r="A190" s="40"/>
      <c r="B190" s="40"/>
      <c r="C190" s="41"/>
      <c r="D190" s="41"/>
      <c r="E190" s="41"/>
      <c r="F190" s="1"/>
      <c r="G190" s="1"/>
      <c r="H190" s="1"/>
    </row>
    <row r="191" ht="15.75" customHeight="1">
      <c r="A191" s="40"/>
      <c r="B191" s="40"/>
      <c r="C191" s="41"/>
      <c r="D191" s="41"/>
      <c r="E191" s="41"/>
      <c r="F191" s="1"/>
      <c r="G191" s="1"/>
      <c r="H191" s="1"/>
    </row>
    <row r="192" ht="15.75" customHeight="1">
      <c r="A192" s="40"/>
      <c r="B192" s="40"/>
      <c r="C192" s="41"/>
      <c r="D192" s="41"/>
      <c r="E192" s="41"/>
      <c r="F192" s="1"/>
      <c r="G192" s="1"/>
      <c r="H192" s="1"/>
    </row>
    <row r="193" ht="15.75" customHeight="1">
      <c r="A193" s="40"/>
      <c r="B193" s="40"/>
      <c r="C193" s="41"/>
      <c r="D193" s="41"/>
      <c r="E193" s="41"/>
      <c r="F193" s="1"/>
      <c r="G193" s="1"/>
      <c r="H193" s="1"/>
    </row>
    <row r="194" ht="15.75" customHeight="1">
      <c r="A194" s="40"/>
      <c r="B194" s="40"/>
      <c r="C194" s="41"/>
      <c r="D194" s="41"/>
      <c r="E194" s="41"/>
      <c r="F194" s="1"/>
      <c r="G194" s="1"/>
      <c r="H194" s="1"/>
    </row>
    <row r="195" ht="15.75" customHeight="1">
      <c r="A195" s="40"/>
      <c r="B195" s="40"/>
      <c r="C195" s="41"/>
      <c r="D195" s="41"/>
      <c r="E195" s="41"/>
      <c r="F195" s="1"/>
      <c r="G195" s="1"/>
      <c r="H195" s="1"/>
    </row>
    <row r="196" ht="15.75" customHeight="1">
      <c r="A196" s="40"/>
      <c r="B196" s="40"/>
      <c r="C196" s="41"/>
      <c r="D196" s="41"/>
      <c r="E196" s="41"/>
      <c r="F196" s="1"/>
      <c r="G196" s="1"/>
      <c r="H196" s="1"/>
    </row>
    <row r="197" ht="15.75" customHeight="1">
      <c r="A197" s="40"/>
      <c r="B197" s="40"/>
      <c r="C197" s="41"/>
      <c r="D197" s="41"/>
      <c r="E197" s="41"/>
      <c r="F197" s="1"/>
      <c r="G197" s="1"/>
      <c r="H197" s="1"/>
    </row>
    <row r="198" ht="15.75" customHeight="1">
      <c r="A198" s="40"/>
      <c r="B198" s="40"/>
      <c r="C198" s="41"/>
      <c r="D198" s="41"/>
      <c r="E198" s="41"/>
      <c r="F198" s="1"/>
      <c r="G198" s="1"/>
      <c r="H198" s="1"/>
    </row>
    <row r="199" ht="15.75" customHeight="1">
      <c r="A199" s="40"/>
      <c r="B199" s="40"/>
      <c r="C199" s="41"/>
      <c r="D199" s="41"/>
      <c r="E199" s="41"/>
      <c r="F199" s="1"/>
      <c r="G199" s="1"/>
      <c r="H199" s="1"/>
    </row>
    <row r="200" ht="15.75" customHeight="1">
      <c r="A200" s="40"/>
      <c r="B200" s="40"/>
      <c r="C200" s="41"/>
      <c r="D200" s="41"/>
      <c r="E200" s="41"/>
      <c r="F200" s="1"/>
      <c r="G200" s="1"/>
      <c r="H200" s="1"/>
    </row>
    <row r="201" ht="15.75" customHeight="1">
      <c r="A201" s="40"/>
      <c r="B201" s="40"/>
      <c r="C201" s="41"/>
      <c r="D201" s="41"/>
      <c r="E201" s="41"/>
      <c r="F201" s="1"/>
      <c r="G201" s="1"/>
      <c r="H201" s="1"/>
    </row>
    <row r="202" ht="15.75" customHeight="1">
      <c r="A202" s="40"/>
      <c r="B202" s="40"/>
      <c r="C202" s="41"/>
      <c r="D202" s="41"/>
      <c r="E202" s="41"/>
      <c r="F202" s="1"/>
      <c r="G202" s="1"/>
      <c r="H202" s="1"/>
    </row>
    <row r="203" ht="15.75" customHeight="1">
      <c r="A203" s="40"/>
      <c r="B203" s="40"/>
      <c r="C203" s="41"/>
      <c r="D203" s="41"/>
      <c r="E203" s="41"/>
      <c r="F203" s="1"/>
      <c r="G203" s="1"/>
      <c r="H203" s="1"/>
    </row>
    <row r="204" ht="15.75" customHeight="1">
      <c r="A204" s="40"/>
      <c r="B204" s="40"/>
      <c r="C204" s="41"/>
      <c r="D204" s="41"/>
      <c r="E204" s="41"/>
      <c r="F204" s="1"/>
      <c r="G204" s="1"/>
      <c r="H204" s="1"/>
    </row>
    <row r="205" ht="15.75" customHeight="1">
      <c r="A205" s="40"/>
      <c r="B205" s="40"/>
      <c r="C205" s="41"/>
      <c r="D205" s="41"/>
      <c r="E205" s="41"/>
      <c r="F205" s="1"/>
      <c r="G205" s="1"/>
      <c r="H205" s="1"/>
    </row>
    <row r="206" ht="15.75" customHeight="1">
      <c r="A206" s="40"/>
      <c r="B206" s="40"/>
      <c r="C206" s="41"/>
      <c r="D206" s="41"/>
      <c r="E206" s="41"/>
      <c r="F206" s="1"/>
      <c r="G206" s="1"/>
      <c r="H206" s="1"/>
    </row>
    <row r="207" ht="15.75" customHeight="1">
      <c r="A207" s="40"/>
      <c r="B207" s="40"/>
      <c r="C207" s="41"/>
      <c r="D207" s="41"/>
      <c r="E207" s="41"/>
      <c r="F207" s="1"/>
      <c r="G207" s="1"/>
      <c r="H207" s="1"/>
    </row>
    <row r="208" ht="15.75" customHeight="1">
      <c r="A208" s="40"/>
      <c r="B208" s="40"/>
      <c r="C208" s="41"/>
      <c r="D208" s="41"/>
      <c r="E208" s="41"/>
      <c r="F208" s="1"/>
      <c r="G208" s="1"/>
      <c r="H208" s="1"/>
    </row>
    <row r="209" ht="15.75" customHeight="1">
      <c r="A209" s="40"/>
      <c r="B209" s="40"/>
      <c r="C209" s="41"/>
      <c r="D209" s="41"/>
      <c r="E209" s="41"/>
      <c r="F209" s="1"/>
      <c r="G209" s="1"/>
      <c r="H209" s="1"/>
    </row>
    <row r="210" ht="15.75" customHeight="1">
      <c r="A210" s="40"/>
      <c r="B210" s="40"/>
      <c r="C210" s="41"/>
      <c r="D210" s="41"/>
      <c r="E210" s="41"/>
      <c r="F210" s="1"/>
      <c r="G210" s="1"/>
      <c r="H210" s="1"/>
    </row>
    <row r="211" ht="15.75" customHeight="1">
      <c r="A211" s="40"/>
      <c r="B211" s="40"/>
      <c r="C211" s="41"/>
      <c r="D211" s="41"/>
      <c r="E211" s="41"/>
      <c r="F211" s="1"/>
      <c r="G211" s="1"/>
      <c r="H211" s="1"/>
    </row>
    <row r="212" ht="15.75" customHeight="1">
      <c r="A212" s="40"/>
      <c r="B212" s="40"/>
      <c r="C212" s="41"/>
      <c r="D212" s="41"/>
      <c r="E212" s="41"/>
      <c r="F212" s="1"/>
      <c r="G212" s="1"/>
      <c r="H212" s="1"/>
    </row>
    <row r="213" ht="15.75" customHeight="1">
      <c r="A213" s="40"/>
      <c r="B213" s="40"/>
      <c r="C213" s="41"/>
      <c r="D213" s="41"/>
      <c r="E213" s="41"/>
      <c r="F213" s="1"/>
      <c r="G213" s="1"/>
      <c r="H213" s="1"/>
    </row>
    <row r="214" ht="15.75" customHeight="1">
      <c r="A214" s="40"/>
      <c r="B214" s="40"/>
      <c r="C214" s="41"/>
      <c r="D214" s="41"/>
      <c r="E214" s="41"/>
      <c r="F214" s="1"/>
      <c r="G214" s="1"/>
      <c r="H214" s="1"/>
    </row>
    <row r="215" ht="15.75" customHeight="1">
      <c r="A215" s="40"/>
      <c r="B215" s="40"/>
      <c r="C215" s="41"/>
      <c r="D215" s="41"/>
      <c r="E215" s="41"/>
      <c r="F215" s="1"/>
      <c r="G215" s="1"/>
      <c r="H215" s="1"/>
    </row>
    <row r="216" ht="15.75" customHeight="1">
      <c r="A216" s="40"/>
      <c r="B216" s="40"/>
      <c r="C216" s="41"/>
      <c r="D216" s="41"/>
      <c r="E216" s="41"/>
      <c r="F216" s="1"/>
      <c r="G216" s="1"/>
      <c r="H216" s="1"/>
    </row>
    <row r="217" ht="15.75" customHeight="1">
      <c r="A217" s="40"/>
      <c r="B217" s="40"/>
      <c r="C217" s="41"/>
      <c r="D217" s="41"/>
      <c r="E217" s="41"/>
      <c r="F217" s="1"/>
      <c r="G217" s="1"/>
      <c r="H217" s="1"/>
    </row>
    <row r="218" ht="15.75" customHeight="1">
      <c r="A218" s="40"/>
      <c r="B218" s="40"/>
      <c r="C218" s="41"/>
      <c r="D218" s="41"/>
      <c r="E218" s="41"/>
      <c r="F218" s="1"/>
      <c r="G218" s="1"/>
      <c r="H218" s="1"/>
    </row>
    <row r="219" ht="15.75" customHeight="1">
      <c r="A219" s="40"/>
      <c r="B219" s="40"/>
      <c r="C219" s="41"/>
      <c r="D219" s="41"/>
      <c r="E219" s="41"/>
      <c r="F219" s="1"/>
      <c r="G219" s="1"/>
      <c r="H219" s="1"/>
    </row>
    <row r="220" ht="15.75" customHeight="1">
      <c r="A220" s="40"/>
      <c r="B220" s="40"/>
      <c r="C220" s="41"/>
      <c r="D220" s="41"/>
      <c r="E220" s="41"/>
      <c r="F220" s="1"/>
      <c r="G220" s="1"/>
      <c r="H220" s="1"/>
    </row>
    <row r="221" ht="15.75" customHeight="1">
      <c r="A221" s="40"/>
      <c r="B221" s="40"/>
      <c r="C221" s="41"/>
      <c r="D221" s="41"/>
      <c r="E221" s="41"/>
      <c r="F221" s="1"/>
      <c r="G221" s="1"/>
      <c r="H221" s="1"/>
    </row>
    <row r="222" ht="15.75" customHeight="1">
      <c r="A222" s="40"/>
      <c r="B222" s="40"/>
      <c r="C222" s="41"/>
      <c r="D222" s="41"/>
      <c r="E222" s="41"/>
      <c r="F222" s="1"/>
      <c r="G222" s="1"/>
      <c r="H222" s="1"/>
    </row>
    <row r="223" ht="15.75" customHeight="1">
      <c r="A223" s="40"/>
      <c r="B223" s="40"/>
      <c r="C223" s="41"/>
      <c r="D223" s="41"/>
      <c r="E223" s="41"/>
      <c r="F223" s="1"/>
      <c r="G223" s="1"/>
      <c r="H223" s="1"/>
    </row>
    <row r="224" ht="15.75" customHeight="1">
      <c r="A224" s="40"/>
      <c r="B224" s="40"/>
      <c r="C224" s="41"/>
      <c r="D224" s="41"/>
      <c r="E224" s="41"/>
      <c r="F224" s="1"/>
      <c r="G224" s="1"/>
      <c r="H224" s="1"/>
    </row>
    <row r="225" ht="15.75" customHeight="1">
      <c r="A225" s="40"/>
      <c r="B225" s="40"/>
      <c r="C225" s="41"/>
      <c r="D225" s="41"/>
      <c r="E225" s="41"/>
      <c r="F225" s="1"/>
      <c r="G225" s="1"/>
      <c r="H225" s="1"/>
    </row>
    <row r="226" ht="15.75" customHeight="1">
      <c r="A226" s="40"/>
      <c r="B226" s="40"/>
      <c r="C226" s="41"/>
      <c r="D226" s="41"/>
      <c r="E226" s="41"/>
      <c r="F226" s="1"/>
      <c r="G226" s="1"/>
      <c r="H226" s="1"/>
    </row>
    <row r="227" ht="15.75" customHeight="1">
      <c r="A227" s="40"/>
      <c r="B227" s="40"/>
      <c r="C227" s="41"/>
      <c r="D227" s="41"/>
      <c r="E227" s="41"/>
      <c r="F227" s="1"/>
      <c r="G227" s="1"/>
      <c r="H227" s="1"/>
    </row>
    <row r="228" ht="15.75" customHeight="1">
      <c r="A228" s="40"/>
      <c r="B228" s="40"/>
      <c r="C228" s="41"/>
      <c r="D228" s="41"/>
      <c r="E228" s="41"/>
      <c r="F228" s="1"/>
      <c r="G228" s="1"/>
      <c r="H228" s="1"/>
    </row>
    <row r="229" ht="15.75" customHeight="1">
      <c r="A229" s="40"/>
      <c r="B229" s="40"/>
      <c r="C229" s="41"/>
      <c r="D229" s="41"/>
      <c r="E229" s="41"/>
      <c r="F229" s="1"/>
      <c r="G229" s="1"/>
      <c r="H229" s="1"/>
    </row>
    <row r="230" ht="15.75" customHeight="1">
      <c r="A230" s="40"/>
      <c r="B230" s="40"/>
      <c r="C230" s="41"/>
      <c r="D230" s="41"/>
      <c r="E230" s="41"/>
      <c r="F230" s="1"/>
      <c r="G230" s="1"/>
      <c r="H230" s="1"/>
    </row>
    <row r="231" ht="15.75" customHeight="1">
      <c r="A231" s="40"/>
      <c r="B231" s="40"/>
      <c r="C231" s="41"/>
      <c r="D231" s="41"/>
      <c r="E231" s="41"/>
      <c r="F231" s="1"/>
      <c r="G231" s="1"/>
      <c r="H231" s="1"/>
    </row>
    <row r="232" ht="15.75" customHeight="1">
      <c r="A232" s="40"/>
      <c r="B232" s="40"/>
      <c r="C232" s="41"/>
      <c r="D232" s="41"/>
      <c r="E232" s="41"/>
      <c r="F232" s="1"/>
      <c r="G232" s="1"/>
      <c r="H232" s="1"/>
    </row>
    <row r="233" ht="15.75" customHeight="1">
      <c r="A233" s="40"/>
      <c r="B233" s="40"/>
      <c r="C233" s="41"/>
      <c r="D233" s="41"/>
      <c r="E233" s="41"/>
      <c r="F233" s="1"/>
      <c r="G233" s="1"/>
      <c r="H233" s="1"/>
    </row>
    <row r="234" ht="15.75" customHeight="1">
      <c r="A234" s="40"/>
      <c r="B234" s="40"/>
      <c r="C234" s="41"/>
      <c r="D234" s="41"/>
      <c r="E234" s="41"/>
      <c r="F234" s="1"/>
      <c r="G234" s="1"/>
      <c r="H234" s="1"/>
    </row>
    <row r="235" ht="15.75" customHeight="1">
      <c r="A235" s="40"/>
      <c r="B235" s="40"/>
      <c r="C235" s="41"/>
      <c r="D235" s="41"/>
      <c r="E235" s="41"/>
      <c r="F235" s="1"/>
      <c r="G235" s="1"/>
      <c r="H235" s="1"/>
    </row>
    <row r="236" ht="15.75" customHeight="1">
      <c r="A236" s="40"/>
      <c r="B236" s="40"/>
      <c r="C236" s="41"/>
      <c r="D236" s="41"/>
      <c r="E236" s="41"/>
      <c r="F236" s="1"/>
      <c r="G236" s="1"/>
      <c r="H236" s="1"/>
    </row>
    <row r="237" ht="15.75" customHeight="1">
      <c r="A237" s="40"/>
      <c r="B237" s="40"/>
      <c r="C237" s="41"/>
      <c r="D237" s="41"/>
      <c r="E237" s="41"/>
      <c r="F237" s="1"/>
      <c r="G237" s="1"/>
      <c r="H237" s="1"/>
    </row>
    <row r="238" ht="15.75" customHeight="1">
      <c r="A238" s="40"/>
      <c r="B238" s="40"/>
      <c r="C238" s="41"/>
      <c r="D238" s="41"/>
      <c r="E238" s="41"/>
      <c r="F238" s="1"/>
      <c r="G238" s="1"/>
      <c r="H238" s="1"/>
    </row>
    <row r="239" ht="15.75" customHeight="1">
      <c r="A239" s="40"/>
      <c r="B239" s="40"/>
      <c r="C239" s="41"/>
      <c r="D239" s="41"/>
      <c r="E239" s="41"/>
      <c r="F239" s="1"/>
      <c r="G239" s="1"/>
      <c r="H239" s="1"/>
    </row>
    <row r="240" ht="15.75" customHeight="1">
      <c r="A240" s="40"/>
      <c r="B240" s="40"/>
      <c r="C240" s="41"/>
      <c r="D240" s="41"/>
      <c r="E240" s="41"/>
      <c r="F240" s="1"/>
      <c r="G240" s="1"/>
      <c r="H240" s="1"/>
    </row>
    <row r="241" ht="15.75" customHeight="1">
      <c r="A241" s="40"/>
      <c r="B241" s="40"/>
      <c r="C241" s="41"/>
      <c r="D241" s="41"/>
      <c r="E241" s="41"/>
      <c r="F241" s="1"/>
      <c r="G241" s="1"/>
      <c r="H241" s="1"/>
    </row>
    <row r="242" ht="15.75" customHeight="1">
      <c r="A242" s="40"/>
      <c r="B242" s="40"/>
      <c r="C242" s="41"/>
      <c r="D242" s="41"/>
      <c r="E242" s="41"/>
      <c r="F242" s="1"/>
      <c r="G242" s="1"/>
      <c r="H242" s="1"/>
    </row>
    <row r="243" ht="15.75" customHeight="1">
      <c r="A243" s="40"/>
      <c r="B243" s="40"/>
      <c r="C243" s="41"/>
      <c r="D243" s="41"/>
      <c r="E243" s="41"/>
      <c r="F243" s="1"/>
      <c r="G243" s="1"/>
      <c r="H243" s="1"/>
    </row>
    <row r="244" ht="15.75" customHeight="1">
      <c r="A244" s="40"/>
      <c r="B244" s="40"/>
      <c r="C244" s="41"/>
      <c r="D244" s="41"/>
      <c r="E244" s="41"/>
      <c r="F244" s="1"/>
      <c r="G244" s="1"/>
      <c r="H244" s="1"/>
    </row>
    <row r="245" ht="15.75" customHeight="1">
      <c r="A245" s="40"/>
      <c r="B245" s="40"/>
      <c r="C245" s="41"/>
      <c r="D245" s="41"/>
      <c r="E245" s="41"/>
      <c r="F245" s="1"/>
      <c r="G245" s="1"/>
      <c r="H245" s="1"/>
    </row>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10:L10"/>
    <mergeCell ref="A45:H45"/>
    <mergeCell ref="A2:L2"/>
    <mergeCell ref="A4:L4"/>
    <mergeCell ref="A5:L5"/>
    <mergeCell ref="A6:L6"/>
    <mergeCell ref="A7:L7"/>
    <mergeCell ref="A8:L8"/>
    <mergeCell ref="A9:L9"/>
  </mergeCells>
  <hyperlinks>
    <hyperlink r:id="rId1" ref="G13"/>
    <hyperlink r:id="rId2" ref="G15"/>
    <hyperlink r:id="rId3" ref="G17"/>
  </hyperlinks>
  <printOptions/>
  <pageMargins bottom="0.75" footer="0.0" header="0.0" left="0.7" right="0.7" top="0.75"/>
  <pageSetup orientation="landscape"/>
  <drawing r:id="rId4"/>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5.14"/>
    <col customWidth="1" min="4" max="4" width="17.71"/>
    <col customWidth="1" min="5" max="5" width="26.43"/>
    <col customWidth="1" min="6" max="6" width="27.43"/>
    <col customWidth="1" min="7" max="8" width="13.71"/>
    <col customWidth="1" min="9" max="25" width="8.0"/>
  </cols>
  <sheetData>
    <row r="1">
      <c r="A1" s="40"/>
      <c r="B1" s="40"/>
      <c r="C1" s="41"/>
      <c r="D1" s="41"/>
      <c r="E1" s="41"/>
      <c r="F1" s="1"/>
      <c r="G1" s="1"/>
      <c r="H1" s="1"/>
    </row>
    <row r="2" ht="15.75" customHeight="1">
      <c r="A2" s="43" t="s">
        <v>6357</v>
      </c>
      <c r="B2" s="44"/>
      <c r="C2" s="44"/>
      <c r="D2" s="44"/>
      <c r="E2" s="45"/>
      <c r="F2" s="648"/>
      <c r="G2" s="648"/>
      <c r="H2" s="648"/>
      <c r="I2" s="177"/>
      <c r="J2" s="177"/>
      <c r="K2" s="177"/>
      <c r="L2" s="177"/>
      <c r="M2" s="177"/>
      <c r="N2" s="177"/>
      <c r="O2" s="177"/>
      <c r="P2" s="177"/>
      <c r="Q2" s="177"/>
      <c r="R2" s="177"/>
      <c r="S2" s="177"/>
      <c r="T2" s="177"/>
      <c r="U2" s="177"/>
      <c r="V2" s="177"/>
      <c r="W2" s="177"/>
      <c r="X2" s="177"/>
      <c r="Y2" s="177"/>
    </row>
    <row r="3" ht="15.75" customHeight="1">
      <c r="A3" s="220"/>
      <c r="B3" s="220"/>
      <c r="C3" s="220"/>
      <c r="D3" s="220"/>
      <c r="E3" s="649"/>
      <c r="F3" s="648"/>
      <c r="G3" s="648"/>
      <c r="H3" s="648"/>
      <c r="I3" s="177"/>
      <c r="J3" s="177"/>
      <c r="K3" s="177"/>
      <c r="L3" s="177"/>
      <c r="M3" s="177"/>
      <c r="N3" s="177"/>
      <c r="O3" s="177"/>
      <c r="P3" s="177"/>
      <c r="Q3" s="177"/>
      <c r="R3" s="177"/>
      <c r="S3" s="177"/>
      <c r="T3" s="177"/>
      <c r="U3" s="177"/>
      <c r="V3" s="177"/>
      <c r="W3" s="177"/>
      <c r="X3" s="177"/>
      <c r="Y3" s="177"/>
    </row>
    <row r="4" ht="21.0" customHeight="1">
      <c r="A4" s="194" t="s">
        <v>6358</v>
      </c>
      <c r="B4" s="44"/>
      <c r="C4" s="44"/>
      <c r="D4" s="44"/>
      <c r="E4" s="45"/>
      <c r="F4" s="648"/>
      <c r="G4" s="648"/>
      <c r="H4" s="648"/>
      <c r="I4" s="177"/>
      <c r="J4" s="177"/>
      <c r="K4" s="177"/>
      <c r="L4" s="177"/>
      <c r="M4" s="177"/>
      <c r="N4" s="177"/>
      <c r="O4" s="177"/>
      <c r="P4" s="177"/>
      <c r="Q4" s="177"/>
      <c r="R4" s="177"/>
      <c r="S4" s="177"/>
      <c r="T4" s="177"/>
      <c r="U4" s="177"/>
      <c r="V4" s="177"/>
      <c r="W4" s="177"/>
      <c r="X4" s="177"/>
      <c r="Y4" s="177"/>
    </row>
    <row r="5" ht="28.5" customHeight="1">
      <c r="A5" s="358" t="s">
        <v>6359</v>
      </c>
      <c r="B5" s="44"/>
      <c r="C5" s="44"/>
      <c r="D5" s="44"/>
      <c r="E5" s="45"/>
      <c r="F5" s="648"/>
      <c r="G5" s="648"/>
      <c r="H5" s="648"/>
      <c r="I5" s="177"/>
      <c r="J5" s="177"/>
      <c r="K5" s="177"/>
      <c r="L5" s="177"/>
      <c r="M5" s="177"/>
      <c r="N5" s="177"/>
      <c r="O5" s="177"/>
      <c r="P5" s="177"/>
      <c r="Q5" s="177"/>
      <c r="R5" s="177"/>
      <c r="S5" s="177"/>
      <c r="T5" s="177"/>
      <c r="U5" s="177"/>
      <c r="V5" s="177"/>
      <c r="W5" s="177"/>
      <c r="X5" s="177"/>
      <c r="Y5" s="177"/>
    </row>
    <row r="6" ht="39.75" customHeight="1">
      <c r="A6" s="653" t="s">
        <v>6360</v>
      </c>
      <c r="B6" s="44"/>
      <c r="C6" s="44"/>
      <c r="D6" s="44"/>
      <c r="E6" s="45"/>
      <c r="F6" s="648"/>
      <c r="G6" s="648"/>
      <c r="H6" s="648"/>
      <c r="I6" s="177"/>
      <c r="J6" s="177"/>
      <c r="K6" s="177"/>
      <c r="L6" s="177"/>
      <c r="M6" s="177"/>
      <c r="N6" s="177"/>
      <c r="O6" s="177"/>
      <c r="P6" s="177"/>
      <c r="Q6" s="177"/>
      <c r="R6" s="177"/>
      <c r="S6" s="177"/>
      <c r="T6" s="177"/>
      <c r="U6" s="177"/>
      <c r="V6" s="177"/>
      <c r="W6" s="177"/>
      <c r="X6" s="177"/>
      <c r="Y6" s="177"/>
    </row>
    <row r="7">
      <c r="A7" s="53"/>
      <c r="B7" s="53"/>
      <c r="C7" s="54"/>
      <c r="D7" s="54"/>
      <c r="E7" s="54"/>
      <c r="F7" s="53"/>
      <c r="G7" s="53"/>
      <c r="H7" s="53"/>
      <c r="I7" s="177"/>
      <c r="J7" s="177"/>
      <c r="K7" s="177"/>
      <c r="L7" s="177"/>
      <c r="M7" s="177"/>
      <c r="N7" s="177"/>
      <c r="O7" s="177"/>
      <c r="P7" s="177"/>
      <c r="Q7" s="177"/>
      <c r="R7" s="177"/>
      <c r="S7" s="177"/>
      <c r="T7" s="177"/>
      <c r="U7" s="177"/>
      <c r="V7" s="177"/>
      <c r="W7" s="177"/>
      <c r="X7" s="177"/>
      <c r="Y7" s="177"/>
    </row>
    <row r="8" ht="61.5" customHeight="1">
      <c r="A8" s="224" t="s">
        <v>3326</v>
      </c>
      <c r="B8" s="198" t="s">
        <v>7</v>
      </c>
      <c r="C8" s="198" t="s">
        <v>6361</v>
      </c>
      <c r="D8" s="197" t="s">
        <v>135</v>
      </c>
      <c r="E8" s="197" t="s">
        <v>139</v>
      </c>
      <c r="F8" s="60" t="s">
        <v>140</v>
      </c>
      <c r="I8" s="177"/>
      <c r="J8" s="177"/>
      <c r="K8" s="177"/>
      <c r="L8" s="177"/>
      <c r="M8" s="177"/>
      <c r="N8" s="177"/>
      <c r="O8" s="177"/>
      <c r="P8" s="177"/>
      <c r="Q8" s="177"/>
      <c r="R8" s="177"/>
      <c r="S8" s="177"/>
      <c r="T8" s="177"/>
      <c r="U8" s="177"/>
      <c r="V8" s="177"/>
      <c r="W8" s="177"/>
      <c r="X8" s="177"/>
      <c r="Y8" s="177"/>
    </row>
    <row r="9" ht="11.25" customHeight="1">
      <c r="A9" s="67" t="s">
        <v>3496</v>
      </c>
      <c r="B9" s="65" t="s">
        <v>51</v>
      </c>
      <c r="C9" s="87" t="s">
        <v>6362</v>
      </c>
      <c r="D9" s="183">
        <v>50.0</v>
      </c>
      <c r="E9" s="185">
        <v>50.0</v>
      </c>
      <c r="F9" s="417" t="s">
        <v>213</v>
      </c>
      <c r="G9" s="650"/>
      <c r="H9" s="650"/>
      <c r="I9" s="650"/>
      <c r="J9" s="650"/>
      <c r="K9" s="650"/>
      <c r="L9" s="650"/>
      <c r="M9" s="650"/>
      <c r="N9" s="650"/>
      <c r="O9" s="650"/>
      <c r="P9" s="650"/>
      <c r="Q9" s="650"/>
      <c r="R9" s="650"/>
      <c r="S9" s="650"/>
      <c r="T9" s="650"/>
      <c r="U9" s="650"/>
      <c r="V9" s="650"/>
      <c r="W9" s="650"/>
      <c r="X9" s="650"/>
      <c r="Y9" s="650"/>
      <c r="Z9" s="650"/>
    </row>
    <row r="10" ht="11.25" customHeight="1">
      <c r="A10" s="67" t="s">
        <v>4235</v>
      </c>
      <c r="B10" s="65" t="s">
        <v>51</v>
      </c>
      <c r="C10" s="87" t="s">
        <v>6363</v>
      </c>
      <c r="D10" s="183">
        <v>50.0</v>
      </c>
      <c r="E10" s="185">
        <v>50.0</v>
      </c>
      <c r="F10" s="417" t="s">
        <v>232</v>
      </c>
      <c r="G10" s="650"/>
      <c r="H10" s="650"/>
      <c r="I10" s="650"/>
      <c r="J10" s="650"/>
      <c r="K10" s="650"/>
      <c r="L10" s="650"/>
      <c r="M10" s="650"/>
      <c r="N10" s="650"/>
      <c r="O10" s="650"/>
      <c r="P10" s="650"/>
      <c r="Q10" s="650"/>
      <c r="R10" s="650"/>
      <c r="S10" s="650"/>
      <c r="T10" s="650"/>
      <c r="U10" s="650"/>
      <c r="V10" s="650"/>
      <c r="W10" s="650"/>
      <c r="X10" s="650"/>
      <c r="Y10" s="650"/>
      <c r="Z10" s="650"/>
    </row>
    <row r="11" ht="11.25" customHeight="1">
      <c r="A11" s="67" t="s">
        <v>81</v>
      </c>
      <c r="B11" s="65" t="s">
        <v>51</v>
      </c>
      <c r="C11" s="87" t="s">
        <v>6364</v>
      </c>
      <c r="D11" s="183">
        <v>50.0</v>
      </c>
      <c r="E11" s="183">
        <v>50.0</v>
      </c>
      <c r="F11" s="417" t="s">
        <v>1333</v>
      </c>
      <c r="G11" s="650"/>
      <c r="H11" s="650"/>
      <c r="I11" s="650"/>
      <c r="J11" s="650"/>
      <c r="K11" s="650"/>
      <c r="L11" s="650"/>
      <c r="M11" s="650"/>
      <c r="N11" s="650"/>
      <c r="O11" s="650"/>
      <c r="P11" s="650"/>
      <c r="Q11" s="650"/>
      <c r="R11" s="650"/>
      <c r="S11" s="650"/>
      <c r="T11" s="650"/>
      <c r="U11" s="650"/>
      <c r="V11" s="650"/>
      <c r="W11" s="650"/>
      <c r="X11" s="650"/>
      <c r="Y11" s="650"/>
      <c r="Z11" s="650"/>
    </row>
    <row r="12" ht="11.25" customHeight="1">
      <c r="A12" s="67" t="s">
        <v>81</v>
      </c>
      <c r="B12" s="65" t="s">
        <v>51</v>
      </c>
      <c r="C12" s="87" t="s">
        <v>6365</v>
      </c>
      <c r="D12" s="183">
        <v>50.0</v>
      </c>
      <c r="E12" s="183">
        <v>50.0</v>
      </c>
      <c r="F12" s="417" t="s">
        <v>1333</v>
      </c>
      <c r="G12" s="650"/>
      <c r="H12" s="650"/>
      <c r="I12" s="650"/>
      <c r="J12" s="650"/>
      <c r="K12" s="650"/>
      <c r="L12" s="650"/>
      <c r="M12" s="650"/>
      <c r="N12" s="650"/>
      <c r="O12" s="650"/>
      <c r="P12" s="650"/>
      <c r="Q12" s="650"/>
      <c r="R12" s="650"/>
      <c r="S12" s="650"/>
      <c r="T12" s="650"/>
      <c r="U12" s="650"/>
      <c r="V12" s="650"/>
      <c r="W12" s="650"/>
      <c r="X12" s="650"/>
      <c r="Y12" s="650"/>
      <c r="Z12" s="650"/>
    </row>
    <row r="13" ht="11.25" customHeight="1">
      <c r="A13" s="67" t="s">
        <v>81</v>
      </c>
      <c r="B13" s="65" t="s">
        <v>51</v>
      </c>
      <c r="C13" s="87" t="s">
        <v>6366</v>
      </c>
      <c r="D13" s="183">
        <v>50.0</v>
      </c>
      <c r="E13" s="183">
        <v>50.0</v>
      </c>
      <c r="F13" s="417" t="s">
        <v>1333</v>
      </c>
      <c r="G13" s="650"/>
      <c r="H13" s="650"/>
      <c r="I13" s="650"/>
      <c r="J13" s="650"/>
      <c r="K13" s="650"/>
      <c r="L13" s="650"/>
      <c r="M13" s="650"/>
      <c r="N13" s="650"/>
      <c r="O13" s="650"/>
      <c r="P13" s="650"/>
      <c r="Q13" s="650"/>
      <c r="R13" s="650"/>
      <c r="S13" s="650"/>
      <c r="T13" s="650"/>
      <c r="U13" s="650"/>
      <c r="V13" s="650"/>
      <c r="W13" s="650"/>
      <c r="X13" s="650"/>
      <c r="Y13" s="650"/>
      <c r="Z13" s="650"/>
    </row>
    <row r="14" ht="11.25" customHeight="1">
      <c r="A14" s="67" t="s">
        <v>5134</v>
      </c>
      <c r="B14" s="65" t="s">
        <v>51</v>
      </c>
      <c r="C14" s="87" t="s">
        <v>6367</v>
      </c>
      <c r="D14" s="183">
        <v>50.0</v>
      </c>
      <c r="E14" s="185">
        <v>50.0</v>
      </c>
      <c r="F14" s="417" t="s">
        <v>5134</v>
      </c>
      <c r="G14" s="650"/>
      <c r="H14" s="650"/>
      <c r="I14" s="650"/>
      <c r="J14" s="650"/>
      <c r="K14" s="650"/>
      <c r="L14" s="650"/>
      <c r="M14" s="650"/>
      <c r="N14" s="650"/>
      <c r="O14" s="650"/>
      <c r="P14" s="650"/>
      <c r="Q14" s="650"/>
      <c r="R14" s="650"/>
      <c r="S14" s="650"/>
      <c r="T14" s="650"/>
      <c r="U14" s="650"/>
      <c r="V14" s="650"/>
      <c r="W14" s="650"/>
      <c r="X14" s="650"/>
      <c r="Y14" s="650"/>
      <c r="Z14" s="650"/>
    </row>
    <row r="15" ht="11.25" customHeight="1">
      <c r="A15" s="67" t="s">
        <v>5840</v>
      </c>
      <c r="B15" s="65" t="s">
        <v>51</v>
      </c>
      <c r="C15" s="87" t="s">
        <v>6364</v>
      </c>
      <c r="D15" s="183">
        <v>50.0</v>
      </c>
      <c r="E15" s="183">
        <v>50.0</v>
      </c>
      <c r="F15" s="417" t="s">
        <v>1365</v>
      </c>
      <c r="G15" s="650"/>
      <c r="H15" s="650"/>
      <c r="I15" s="650"/>
      <c r="J15" s="650"/>
      <c r="K15" s="650"/>
      <c r="L15" s="650"/>
      <c r="M15" s="650"/>
      <c r="N15" s="650"/>
      <c r="O15" s="650"/>
      <c r="P15" s="650"/>
      <c r="Q15" s="650"/>
      <c r="R15" s="650"/>
      <c r="S15" s="650"/>
      <c r="T15" s="650"/>
      <c r="U15" s="650"/>
      <c r="V15" s="650"/>
      <c r="W15" s="650"/>
      <c r="X15" s="650"/>
      <c r="Y15" s="650"/>
      <c r="Z15" s="650"/>
    </row>
    <row r="16" ht="11.25" customHeight="1">
      <c r="A16" s="67" t="s">
        <v>5840</v>
      </c>
      <c r="B16" s="65" t="s">
        <v>51</v>
      </c>
      <c r="C16" s="87" t="s">
        <v>6368</v>
      </c>
      <c r="D16" s="183">
        <v>50.0</v>
      </c>
      <c r="E16" s="183">
        <v>50.0</v>
      </c>
      <c r="F16" s="417" t="s">
        <v>1365</v>
      </c>
      <c r="G16" s="650"/>
      <c r="H16" s="650"/>
      <c r="I16" s="650"/>
      <c r="J16" s="650"/>
      <c r="K16" s="650"/>
      <c r="L16" s="650"/>
      <c r="M16" s="650"/>
      <c r="N16" s="650"/>
      <c r="O16" s="650"/>
      <c r="P16" s="650"/>
      <c r="Q16" s="650"/>
      <c r="R16" s="650"/>
      <c r="S16" s="650"/>
      <c r="T16" s="650"/>
      <c r="U16" s="650"/>
      <c r="V16" s="650"/>
      <c r="W16" s="650"/>
      <c r="X16" s="650"/>
      <c r="Y16" s="650"/>
      <c r="Z16" s="650"/>
    </row>
    <row r="17" ht="11.25" customHeight="1">
      <c r="A17" s="67" t="s">
        <v>5840</v>
      </c>
      <c r="B17" s="65" t="s">
        <v>51</v>
      </c>
      <c r="C17" s="87" t="s">
        <v>6369</v>
      </c>
      <c r="D17" s="183">
        <v>50.0</v>
      </c>
      <c r="E17" s="183">
        <v>50.0</v>
      </c>
      <c r="F17" s="417" t="s">
        <v>1365</v>
      </c>
      <c r="G17" s="650"/>
      <c r="H17" s="650"/>
      <c r="I17" s="650"/>
      <c r="J17" s="650"/>
      <c r="K17" s="650"/>
      <c r="L17" s="650"/>
      <c r="M17" s="650"/>
      <c r="N17" s="650"/>
      <c r="O17" s="650"/>
      <c r="P17" s="650"/>
      <c r="Q17" s="650"/>
      <c r="R17" s="650"/>
      <c r="S17" s="650"/>
      <c r="T17" s="650"/>
      <c r="U17" s="650"/>
      <c r="V17" s="650"/>
      <c r="W17" s="650"/>
      <c r="X17" s="650"/>
      <c r="Y17" s="650"/>
      <c r="Z17" s="650"/>
    </row>
    <row r="18" ht="11.25" customHeight="1">
      <c r="A18" s="67" t="s">
        <v>4272</v>
      </c>
      <c r="B18" s="65"/>
      <c r="C18" s="87" t="s">
        <v>6370</v>
      </c>
      <c r="D18" s="183">
        <v>50.0</v>
      </c>
      <c r="E18" s="185">
        <v>50.0</v>
      </c>
      <c r="F18" s="417" t="s">
        <v>380</v>
      </c>
      <c r="G18" s="650"/>
      <c r="H18" s="650"/>
      <c r="I18" s="650"/>
      <c r="J18" s="650"/>
      <c r="K18" s="650"/>
      <c r="L18" s="650"/>
      <c r="M18" s="650"/>
      <c r="N18" s="650"/>
      <c r="O18" s="650"/>
      <c r="P18" s="650"/>
      <c r="Q18" s="650"/>
      <c r="R18" s="650"/>
      <c r="S18" s="650"/>
      <c r="T18" s="650"/>
      <c r="U18" s="650"/>
      <c r="V18" s="650"/>
      <c r="W18" s="650"/>
      <c r="X18" s="650"/>
      <c r="Y18" s="650"/>
      <c r="Z18" s="650"/>
    </row>
    <row r="19" ht="11.25" customHeight="1">
      <c r="A19" s="67" t="s">
        <v>6371</v>
      </c>
      <c r="B19" s="65" t="s">
        <v>51</v>
      </c>
      <c r="C19" s="87" t="s">
        <v>6372</v>
      </c>
      <c r="D19" s="183">
        <v>50.0</v>
      </c>
      <c r="E19" s="185">
        <v>50.0</v>
      </c>
      <c r="F19" s="417" t="s">
        <v>397</v>
      </c>
      <c r="G19" s="650"/>
      <c r="H19" s="650"/>
      <c r="I19" s="650"/>
      <c r="J19" s="650"/>
      <c r="K19" s="650"/>
      <c r="L19" s="650"/>
      <c r="M19" s="650"/>
      <c r="N19" s="650"/>
      <c r="O19" s="650"/>
      <c r="P19" s="650"/>
      <c r="Q19" s="650"/>
      <c r="R19" s="650"/>
      <c r="S19" s="650"/>
      <c r="T19" s="650"/>
      <c r="U19" s="650"/>
      <c r="V19" s="650"/>
      <c r="W19" s="650"/>
      <c r="X19" s="650"/>
      <c r="Y19" s="650"/>
      <c r="Z19" s="650"/>
    </row>
    <row r="20" ht="11.25" customHeight="1">
      <c r="A20" s="67" t="s">
        <v>429</v>
      </c>
      <c r="B20" s="65" t="s">
        <v>1127</v>
      </c>
      <c r="C20" s="87" t="s">
        <v>6373</v>
      </c>
      <c r="D20" s="183">
        <v>50.0</v>
      </c>
      <c r="E20" s="185">
        <v>50.0</v>
      </c>
      <c r="F20" s="417" t="s">
        <v>429</v>
      </c>
      <c r="G20" s="650"/>
      <c r="H20" s="650"/>
      <c r="I20" s="650"/>
      <c r="J20" s="650"/>
      <c r="K20" s="650"/>
      <c r="L20" s="650"/>
      <c r="M20" s="650"/>
      <c r="N20" s="650"/>
      <c r="O20" s="650"/>
      <c r="P20" s="650"/>
      <c r="Q20" s="650"/>
      <c r="R20" s="650"/>
      <c r="S20" s="650"/>
      <c r="T20" s="650"/>
      <c r="U20" s="650"/>
      <c r="V20" s="650"/>
      <c r="W20" s="650"/>
      <c r="X20" s="650"/>
      <c r="Y20" s="650"/>
      <c r="Z20" s="650"/>
    </row>
    <row r="21" ht="11.25" customHeight="1">
      <c r="A21" s="67" t="s">
        <v>429</v>
      </c>
      <c r="B21" s="65" t="s">
        <v>1127</v>
      </c>
      <c r="C21" s="87" t="s">
        <v>6374</v>
      </c>
      <c r="D21" s="183">
        <v>50.0</v>
      </c>
      <c r="E21" s="185">
        <v>50.0</v>
      </c>
      <c r="F21" s="417" t="s">
        <v>429</v>
      </c>
      <c r="G21" s="650"/>
      <c r="H21" s="650"/>
      <c r="I21" s="650"/>
      <c r="J21" s="650"/>
      <c r="K21" s="650"/>
      <c r="L21" s="650"/>
      <c r="M21" s="650"/>
      <c r="N21" s="650"/>
      <c r="O21" s="650"/>
      <c r="P21" s="650"/>
      <c r="Q21" s="650"/>
      <c r="R21" s="650"/>
      <c r="S21" s="650"/>
      <c r="T21" s="650"/>
      <c r="U21" s="650"/>
      <c r="V21" s="650"/>
      <c r="W21" s="650"/>
      <c r="X21" s="650"/>
      <c r="Y21" s="650"/>
      <c r="Z21" s="650"/>
    </row>
    <row r="22" ht="11.25" customHeight="1">
      <c r="A22" s="67" t="s">
        <v>448</v>
      </c>
      <c r="B22" s="65" t="s">
        <v>51</v>
      </c>
      <c r="C22" s="87" t="s">
        <v>6375</v>
      </c>
      <c r="D22" s="183">
        <v>50.0</v>
      </c>
      <c r="E22" s="185">
        <v>50.0</v>
      </c>
      <c r="F22" s="417" t="s">
        <v>448</v>
      </c>
      <c r="G22" s="650"/>
      <c r="H22" s="650"/>
      <c r="I22" s="650"/>
      <c r="J22" s="650"/>
      <c r="K22" s="650"/>
      <c r="L22" s="650"/>
      <c r="M22" s="650"/>
      <c r="N22" s="650"/>
      <c r="O22" s="650"/>
      <c r="P22" s="650"/>
      <c r="Q22" s="650"/>
      <c r="R22" s="650"/>
      <c r="S22" s="650"/>
      <c r="T22" s="650"/>
      <c r="U22" s="650"/>
      <c r="V22" s="650"/>
      <c r="W22" s="650"/>
      <c r="X22" s="650"/>
      <c r="Y22" s="650"/>
      <c r="Z22" s="650"/>
    </row>
    <row r="23" ht="11.25" customHeight="1">
      <c r="A23" s="67" t="s">
        <v>4344</v>
      </c>
      <c r="B23" s="65" t="s">
        <v>51</v>
      </c>
      <c r="C23" s="87" t="s">
        <v>6376</v>
      </c>
      <c r="D23" s="183">
        <v>50.0</v>
      </c>
      <c r="E23" s="185">
        <v>50.0</v>
      </c>
      <c r="F23" s="417" t="s">
        <v>464</v>
      </c>
      <c r="G23" s="650"/>
      <c r="H23" s="650"/>
      <c r="I23" s="650"/>
      <c r="J23" s="650"/>
      <c r="K23" s="650"/>
      <c r="L23" s="650"/>
      <c r="M23" s="650"/>
      <c r="N23" s="650"/>
      <c r="O23" s="650"/>
      <c r="P23" s="650"/>
      <c r="Q23" s="650"/>
      <c r="R23" s="650"/>
      <c r="S23" s="650"/>
      <c r="T23" s="650"/>
      <c r="U23" s="650"/>
      <c r="V23" s="650"/>
      <c r="W23" s="650"/>
      <c r="X23" s="650"/>
      <c r="Y23" s="650"/>
      <c r="Z23" s="650"/>
    </row>
    <row r="24" ht="11.25" customHeight="1">
      <c r="A24" s="67" t="s">
        <v>4344</v>
      </c>
      <c r="B24" s="65" t="s">
        <v>51</v>
      </c>
      <c r="C24" s="87" t="s">
        <v>6377</v>
      </c>
      <c r="D24" s="183">
        <v>50.0</v>
      </c>
      <c r="E24" s="185">
        <v>50.0</v>
      </c>
      <c r="F24" s="417" t="s">
        <v>464</v>
      </c>
      <c r="G24" s="650"/>
      <c r="H24" s="650"/>
      <c r="I24" s="650"/>
      <c r="J24" s="650"/>
      <c r="K24" s="650"/>
      <c r="L24" s="650"/>
      <c r="M24" s="650"/>
      <c r="N24" s="650"/>
      <c r="O24" s="650"/>
      <c r="P24" s="650"/>
      <c r="Q24" s="650"/>
      <c r="R24" s="650"/>
      <c r="S24" s="650"/>
      <c r="T24" s="650"/>
      <c r="U24" s="650"/>
      <c r="V24" s="650"/>
      <c r="W24" s="650"/>
      <c r="X24" s="650"/>
      <c r="Y24" s="650"/>
      <c r="Z24" s="650"/>
    </row>
    <row r="25" ht="11.25" customHeight="1">
      <c r="A25" s="67" t="s">
        <v>4344</v>
      </c>
      <c r="B25" s="65" t="s">
        <v>51</v>
      </c>
      <c r="C25" s="87" t="s">
        <v>6378</v>
      </c>
      <c r="D25" s="183">
        <v>50.0</v>
      </c>
      <c r="E25" s="185">
        <v>50.0</v>
      </c>
      <c r="F25" s="417" t="s">
        <v>464</v>
      </c>
      <c r="G25" s="650"/>
      <c r="H25" s="650"/>
      <c r="I25" s="650"/>
      <c r="J25" s="650"/>
      <c r="K25" s="650"/>
      <c r="L25" s="650"/>
      <c r="M25" s="650"/>
      <c r="N25" s="650"/>
      <c r="O25" s="650"/>
      <c r="P25" s="650"/>
      <c r="Q25" s="650"/>
      <c r="R25" s="650"/>
      <c r="S25" s="650"/>
      <c r="T25" s="650"/>
      <c r="U25" s="650"/>
      <c r="V25" s="650"/>
      <c r="W25" s="650"/>
      <c r="X25" s="650"/>
      <c r="Y25" s="650"/>
      <c r="Z25" s="650"/>
    </row>
    <row r="26" ht="11.25" customHeight="1">
      <c r="A26" s="67" t="s">
        <v>4344</v>
      </c>
      <c r="B26" s="65" t="s">
        <v>51</v>
      </c>
      <c r="C26" s="87" t="s">
        <v>6379</v>
      </c>
      <c r="D26" s="183">
        <v>50.0</v>
      </c>
      <c r="E26" s="185">
        <v>50.0</v>
      </c>
      <c r="F26" s="417" t="s">
        <v>464</v>
      </c>
      <c r="G26" s="650"/>
      <c r="H26" s="650"/>
      <c r="I26" s="650"/>
      <c r="J26" s="650"/>
      <c r="K26" s="650"/>
      <c r="L26" s="650"/>
      <c r="M26" s="650"/>
      <c r="N26" s="650"/>
      <c r="O26" s="650"/>
      <c r="P26" s="650"/>
      <c r="Q26" s="650"/>
      <c r="R26" s="650"/>
      <c r="S26" s="650"/>
      <c r="T26" s="650"/>
      <c r="U26" s="650"/>
      <c r="V26" s="650"/>
      <c r="W26" s="650"/>
      <c r="X26" s="650"/>
      <c r="Y26" s="650"/>
      <c r="Z26" s="650"/>
    </row>
    <row r="27" ht="11.25" customHeight="1">
      <c r="A27" s="67" t="s">
        <v>474</v>
      </c>
      <c r="B27" s="65" t="s">
        <v>51</v>
      </c>
      <c r="C27" s="87" t="s">
        <v>6376</v>
      </c>
      <c r="D27" s="183">
        <v>50.0</v>
      </c>
      <c r="E27" s="185">
        <v>50.0</v>
      </c>
      <c r="F27" s="417" t="s">
        <v>474</v>
      </c>
      <c r="G27" s="650"/>
      <c r="H27" s="650"/>
      <c r="I27" s="650"/>
      <c r="J27" s="650"/>
      <c r="K27" s="650"/>
      <c r="L27" s="650"/>
      <c r="M27" s="650"/>
      <c r="N27" s="650"/>
      <c r="O27" s="650"/>
      <c r="P27" s="650"/>
      <c r="Q27" s="650"/>
      <c r="R27" s="650"/>
      <c r="S27" s="650"/>
      <c r="T27" s="650"/>
      <c r="U27" s="650"/>
      <c r="V27" s="650"/>
      <c r="W27" s="650"/>
      <c r="X27" s="650"/>
      <c r="Y27" s="650"/>
      <c r="Z27" s="650"/>
    </row>
    <row r="28" ht="11.25" customHeight="1">
      <c r="A28" s="67" t="s">
        <v>474</v>
      </c>
      <c r="B28" s="65" t="s">
        <v>51</v>
      </c>
      <c r="C28" s="87" t="s">
        <v>6380</v>
      </c>
      <c r="D28" s="183">
        <v>50.0</v>
      </c>
      <c r="E28" s="185">
        <v>50.0</v>
      </c>
      <c r="F28" s="417" t="s">
        <v>474</v>
      </c>
      <c r="G28" s="650"/>
      <c r="H28" s="650"/>
      <c r="I28" s="650"/>
      <c r="J28" s="650"/>
      <c r="K28" s="650"/>
      <c r="L28" s="650"/>
      <c r="M28" s="650"/>
      <c r="N28" s="650"/>
      <c r="O28" s="650"/>
      <c r="P28" s="650"/>
      <c r="Q28" s="650"/>
      <c r="R28" s="650"/>
      <c r="S28" s="650"/>
      <c r="T28" s="650"/>
      <c r="U28" s="650"/>
      <c r="V28" s="650"/>
      <c r="W28" s="650"/>
      <c r="X28" s="650"/>
      <c r="Y28" s="650"/>
      <c r="Z28" s="650"/>
    </row>
    <row r="29" ht="11.25" customHeight="1">
      <c r="A29" s="67" t="s">
        <v>474</v>
      </c>
      <c r="B29" s="65" t="s">
        <v>51</v>
      </c>
      <c r="C29" s="87" t="s">
        <v>6381</v>
      </c>
      <c r="D29" s="183">
        <v>50.0</v>
      </c>
      <c r="E29" s="185">
        <v>50.0</v>
      </c>
      <c r="F29" s="417" t="s">
        <v>474</v>
      </c>
      <c r="G29" s="650"/>
      <c r="H29" s="650"/>
      <c r="I29" s="650"/>
      <c r="J29" s="650"/>
      <c r="K29" s="650"/>
      <c r="L29" s="650"/>
      <c r="M29" s="650"/>
      <c r="N29" s="650"/>
      <c r="O29" s="650"/>
      <c r="P29" s="650"/>
      <c r="Q29" s="650"/>
      <c r="R29" s="650"/>
      <c r="S29" s="650"/>
      <c r="T29" s="650"/>
      <c r="U29" s="650"/>
      <c r="V29" s="650"/>
      <c r="W29" s="650"/>
      <c r="X29" s="650"/>
      <c r="Y29" s="650"/>
      <c r="Z29" s="650"/>
    </row>
    <row r="30" ht="11.25" customHeight="1">
      <c r="A30" s="691" t="s">
        <v>614</v>
      </c>
      <c r="B30" s="692" t="s">
        <v>51</v>
      </c>
      <c r="C30" s="684" t="s">
        <v>6382</v>
      </c>
      <c r="D30" s="403">
        <v>50.0</v>
      </c>
      <c r="E30" s="693">
        <v>50.0</v>
      </c>
      <c r="F30" s="417" t="s">
        <v>614</v>
      </c>
      <c r="G30" s="650"/>
      <c r="H30" s="650"/>
      <c r="I30" s="650"/>
      <c r="J30" s="650"/>
      <c r="K30" s="650"/>
      <c r="L30" s="650"/>
      <c r="M30" s="650"/>
      <c r="N30" s="650"/>
      <c r="O30" s="650"/>
      <c r="P30" s="650"/>
      <c r="Q30" s="650"/>
      <c r="R30" s="650"/>
      <c r="S30" s="650"/>
      <c r="T30" s="650"/>
      <c r="U30" s="650"/>
      <c r="V30" s="650"/>
      <c r="W30" s="650"/>
      <c r="X30" s="650"/>
      <c r="Y30" s="650"/>
      <c r="Z30" s="650"/>
    </row>
    <row r="31" ht="11.25" customHeight="1">
      <c r="A31" s="67"/>
      <c r="B31" s="87"/>
      <c r="C31" s="87"/>
      <c r="D31" s="183"/>
      <c r="E31" s="183"/>
      <c r="F31" s="417"/>
      <c r="G31" s="650"/>
      <c r="H31" s="650"/>
      <c r="I31" s="650"/>
      <c r="J31" s="650"/>
      <c r="K31" s="650"/>
      <c r="L31" s="650"/>
      <c r="M31" s="650"/>
      <c r="N31" s="650"/>
      <c r="O31" s="650"/>
      <c r="P31" s="650"/>
      <c r="Q31" s="650"/>
      <c r="R31" s="650"/>
      <c r="S31" s="650"/>
      <c r="T31" s="650"/>
      <c r="U31" s="650"/>
      <c r="V31" s="650"/>
      <c r="W31" s="650"/>
      <c r="X31" s="650"/>
      <c r="Y31" s="650"/>
      <c r="Z31" s="650"/>
    </row>
    <row r="32" ht="11.25" customHeight="1">
      <c r="A32" s="67"/>
      <c r="B32" s="87"/>
      <c r="C32" s="87"/>
      <c r="D32" s="183"/>
      <c r="E32" s="183"/>
      <c r="F32" s="417"/>
      <c r="G32" s="650"/>
      <c r="H32" s="650"/>
      <c r="I32" s="650"/>
      <c r="J32" s="650"/>
      <c r="K32" s="650"/>
      <c r="L32" s="650"/>
      <c r="M32" s="650"/>
      <c r="N32" s="650"/>
      <c r="O32" s="650"/>
      <c r="P32" s="650"/>
      <c r="Q32" s="650"/>
      <c r="R32" s="650"/>
      <c r="S32" s="650"/>
      <c r="T32" s="650"/>
      <c r="U32" s="650"/>
      <c r="V32" s="650"/>
      <c r="W32" s="650"/>
      <c r="X32" s="650"/>
      <c r="Y32" s="650"/>
      <c r="Z32" s="650"/>
    </row>
    <row r="33" ht="11.25" customHeight="1">
      <c r="A33" s="67"/>
      <c r="B33" s="87"/>
      <c r="C33" s="87"/>
      <c r="D33" s="183"/>
      <c r="E33" s="183"/>
      <c r="F33" s="417"/>
      <c r="G33" s="650"/>
      <c r="H33" s="650"/>
      <c r="I33" s="650"/>
      <c r="J33" s="650"/>
      <c r="K33" s="650"/>
      <c r="L33" s="650"/>
      <c r="M33" s="650"/>
      <c r="N33" s="650"/>
      <c r="O33" s="650"/>
      <c r="P33" s="650"/>
      <c r="Q33" s="650"/>
      <c r="R33" s="650"/>
      <c r="S33" s="650"/>
      <c r="T33" s="650"/>
      <c r="U33" s="650"/>
      <c r="V33" s="650"/>
      <c r="W33" s="650"/>
      <c r="X33" s="650"/>
      <c r="Y33" s="650"/>
      <c r="Z33" s="650"/>
    </row>
    <row r="34" ht="11.25" customHeight="1">
      <c r="A34" s="67"/>
      <c r="B34" s="87"/>
      <c r="C34" s="87"/>
      <c r="D34" s="183"/>
      <c r="E34" s="183"/>
      <c r="F34" s="417"/>
      <c r="G34" s="650"/>
      <c r="H34" s="650"/>
      <c r="I34" s="650"/>
      <c r="J34" s="650"/>
      <c r="K34" s="650"/>
      <c r="L34" s="650"/>
      <c r="M34" s="650"/>
      <c r="N34" s="650"/>
      <c r="O34" s="650"/>
      <c r="P34" s="650"/>
      <c r="Q34" s="650"/>
      <c r="R34" s="650"/>
      <c r="S34" s="650"/>
      <c r="T34" s="650"/>
      <c r="U34" s="650"/>
      <c r="V34" s="650"/>
      <c r="W34" s="650"/>
      <c r="X34" s="650"/>
      <c r="Y34" s="650"/>
      <c r="Z34" s="650"/>
    </row>
    <row r="35" ht="11.25" customHeight="1">
      <c r="A35" s="67"/>
      <c r="B35" s="87"/>
      <c r="C35" s="87"/>
      <c r="D35" s="183"/>
      <c r="E35" s="183"/>
      <c r="F35" s="417"/>
      <c r="G35" s="650"/>
      <c r="H35" s="650"/>
      <c r="I35" s="650"/>
      <c r="J35" s="650"/>
      <c r="K35" s="650"/>
      <c r="L35" s="650"/>
      <c r="M35" s="650"/>
      <c r="N35" s="650"/>
      <c r="O35" s="650"/>
      <c r="P35" s="650"/>
      <c r="Q35" s="650"/>
      <c r="R35" s="650"/>
      <c r="S35" s="650"/>
      <c r="T35" s="650"/>
      <c r="U35" s="650"/>
      <c r="V35" s="650"/>
      <c r="W35" s="650"/>
      <c r="X35" s="650"/>
      <c r="Y35" s="650"/>
      <c r="Z35" s="650"/>
    </row>
    <row r="36" ht="11.25" customHeight="1">
      <c r="A36" s="67"/>
      <c r="B36" s="87"/>
      <c r="C36" s="87"/>
      <c r="D36" s="183"/>
      <c r="E36" s="254"/>
      <c r="F36" s="417"/>
      <c r="G36" s="650"/>
      <c r="H36" s="650"/>
      <c r="I36" s="650"/>
      <c r="J36" s="650"/>
      <c r="K36" s="650"/>
      <c r="L36" s="650"/>
      <c r="M36" s="650"/>
      <c r="N36" s="650"/>
      <c r="O36" s="650"/>
      <c r="P36" s="650"/>
      <c r="Q36" s="650"/>
      <c r="R36" s="650"/>
      <c r="S36" s="650"/>
      <c r="T36" s="650"/>
      <c r="U36" s="650"/>
      <c r="V36" s="650"/>
      <c r="W36" s="650"/>
      <c r="X36" s="650"/>
      <c r="Y36" s="650"/>
      <c r="Z36" s="650"/>
    </row>
    <row r="37" ht="11.25" customHeight="1">
      <c r="A37" s="67"/>
      <c r="B37" s="87"/>
      <c r="C37" s="87"/>
      <c r="D37" s="69"/>
      <c r="E37" s="694"/>
      <c r="F37" s="417"/>
      <c r="G37" s="650"/>
      <c r="H37" s="650"/>
      <c r="I37" s="650"/>
      <c r="J37" s="650"/>
      <c r="K37" s="650"/>
      <c r="L37" s="650"/>
      <c r="M37" s="650"/>
      <c r="N37" s="650"/>
      <c r="O37" s="650"/>
      <c r="P37" s="650"/>
      <c r="Q37" s="650"/>
      <c r="R37" s="650"/>
      <c r="S37" s="650"/>
      <c r="T37" s="650"/>
      <c r="U37" s="650"/>
      <c r="V37" s="650"/>
      <c r="W37" s="650"/>
      <c r="X37" s="650"/>
      <c r="Y37" s="650"/>
      <c r="Z37" s="650"/>
    </row>
    <row r="38" ht="11.25" customHeight="1">
      <c r="A38" s="67"/>
      <c r="B38" s="87"/>
      <c r="C38" s="87"/>
      <c r="D38" s="69"/>
      <c r="E38" s="694"/>
      <c r="F38" s="417"/>
      <c r="G38" s="650"/>
      <c r="H38" s="650"/>
      <c r="I38" s="650"/>
      <c r="J38" s="650"/>
      <c r="K38" s="650"/>
      <c r="L38" s="650"/>
      <c r="M38" s="650"/>
      <c r="N38" s="650"/>
      <c r="O38" s="650"/>
      <c r="P38" s="650"/>
      <c r="Q38" s="650"/>
      <c r="R38" s="650"/>
      <c r="S38" s="650"/>
      <c r="T38" s="650"/>
      <c r="U38" s="650"/>
      <c r="V38" s="650"/>
      <c r="W38" s="650"/>
      <c r="X38" s="650"/>
      <c r="Y38" s="650"/>
      <c r="Z38" s="650"/>
    </row>
    <row r="39" ht="11.25" customHeight="1">
      <c r="A39" s="67"/>
      <c r="B39" s="87"/>
      <c r="C39" s="87"/>
      <c r="D39" s="69"/>
      <c r="E39" s="694"/>
      <c r="F39" s="417"/>
      <c r="G39" s="650"/>
      <c r="H39" s="650"/>
      <c r="I39" s="650"/>
      <c r="J39" s="650"/>
      <c r="K39" s="650"/>
      <c r="L39" s="650"/>
      <c r="M39" s="650"/>
      <c r="N39" s="650"/>
      <c r="O39" s="650"/>
      <c r="P39" s="650"/>
      <c r="Q39" s="650"/>
      <c r="R39" s="650"/>
      <c r="S39" s="650"/>
      <c r="T39" s="650"/>
      <c r="U39" s="650"/>
      <c r="V39" s="650"/>
      <c r="W39" s="650"/>
      <c r="X39" s="650"/>
      <c r="Y39" s="650"/>
      <c r="Z39" s="650"/>
    </row>
    <row r="40" ht="11.25" customHeight="1">
      <c r="A40" s="67"/>
      <c r="B40" s="87"/>
      <c r="C40" s="87"/>
      <c r="D40" s="69"/>
      <c r="E40" s="694"/>
      <c r="F40" s="417"/>
      <c r="G40" s="650"/>
      <c r="H40" s="650"/>
      <c r="I40" s="650"/>
      <c r="J40" s="650"/>
      <c r="K40" s="650"/>
      <c r="L40" s="650"/>
      <c r="M40" s="650"/>
      <c r="N40" s="650"/>
      <c r="O40" s="650"/>
      <c r="P40" s="650"/>
      <c r="Q40" s="650"/>
      <c r="R40" s="650"/>
      <c r="S40" s="650"/>
      <c r="T40" s="650"/>
      <c r="U40" s="650"/>
      <c r="V40" s="650"/>
      <c r="W40" s="650"/>
      <c r="X40" s="650"/>
      <c r="Y40" s="650"/>
      <c r="Z40" s="650"/>
    </row>
    <row r="41" ht="11.25" customHeight="1">
      <c r="A41" s="67"/>
      <c r="B41" s="87"/>
      <c r="C41" s="87"/>
      <c r="D41" s="69"/>
      <c r="E41" s="694"/>
      <c r="F41" s="417"/>
      <c r="G41" s="650"/>
      <c r="H41" s="650"/>
      <c r="I41" s="650"/>
      <c r="J41" s="650"/>
      <c r="K41" s="650"/>
      <c r="L41" s="650"/>
      <c r="M41" s="650"/>
      <c r="N41" s="650"/>
      <c r="O41" s="650"/>
      <c r="P41" s="650"/>
      <c r="Q41" s="650"/>
      <c r="R41" s="650"/>
      <c r="S41" s="650"/>
      <c r="T41" s="650"/>
      <c r="U41" s="650"/>
      <c r="V41" s="650"/>
      <c r="W41" s="650"/>
      <c r="X41" s="650"/>
      <c r="Y41" s="650"/>
      <c r="Z41" s="650"/>
    </row>
    <row r="42" ht="11.25" customHeight="1">
      <c r="A42" s="67"/>
      <c r="B42" s="87"/>
      <c r="C42" s="87"/>
      <c r="D42" s="69"/>
      <c r="E42" s="694"/>
      <c r="F42" s="417"/>
      <c r="G42" s="650"/>
      <c r="H42" s="650"/>
      <c r="I42" s="650"/>
      <c r="J42" s="650"/>
      <c r="K42" s="650"/>
      <c r="L42" s="650"/>
      <c r="M42" s="650"/>
      <c r="N42" s="650"/>
      <c r="O42" s="650"/>
      <c r="P42" s="650"/>
      <c r="Q42" s="650"/>
      <c r="R42" s="650"/>
      <c r="S42" s="650"/>
      <c r="T42" s="650"/>
      <c r="U42" s="650"/>
      <c r="V42" s="650"/>
      <c r="W42" s="650"/>
      <c r="X42" s="650"/>
      <c r="Y42" s="650"/>
      <c r="Z42" s="650"/>
    </row>
    <row r="43" ht="11.25" customHeight="1">
      <c r="A43" s="67"/>
      <c r="B43" s="87"/>
      <c r="C43" s="87"/>
      <c r="D43" s="69"/>
      <c r="E43" s="694"/>
      <c r="F43" s="417"/>
      <c r="G43" s="650"/>
      <c r="H43" s="650"/>
      <c r="I43" s="650"/>
      <c r="J43" s="650"/>
      <c r="K43" s="650"/>
      <c r="L43" s="650"/>
      <c r="M43" s="650"/>
      <c r="N43" s="650"/>
      <c r="O43" s="650"/>
      <c r="P43" s="650"/>
      <c r="Q43" s="650"/>
      <c r="R43" s="650"/>
      <c r="S43" s="650"/>
      <c r="T43" s="650"/>
      <c r="U43" s="650"/>
      <c r="V43" s="650"/>
      <c r="W43" s="650"/>
      <c r="X43" s="650"/>
      <c r="Y43" s="650"/>
      <c r="Z43" s="650"/>
    </row>
    <row r="44" ht="11.25" customHeight="1">
      <c r="A44" s="67"/>
      <c r="B44" s="87"/>
      <c r="C44" s="87"/>
      <c r="D44" s="69"/>
      <c r="E44" s="694"/>
      <c r="F44" s="417"/>
      <c r="G44" s="650"/>
      <c r="H44" s="650"/>
      <c r="I44" s="650"/>
      <c r="J44" s="650"/>
      <c r="K44" s="650"/>
      <c r="L44" s="650"/>
      <c r="M44" s="650"/>
      <c r="N44" s="650"/>
      <c r="O44" s="650"/>
      <c r="P44" s="650"/>
      <c r="Q44" s="650"/>
      <c r="R44" s="650"/>
      <c r="S44" s="650"/>
      <c r="T44" s="650"/>
      <c r="U44" s="650"/>
      <c r="V44" s="650"/>
      <c r="W44" s="650"/>
      <c r="X44" s="650"/>
      <c r="Y44" s="650"/>
      <c r="Z44" s="650"/>
    </row>
    <row r="45" ht="11.25" customHeight="1">
      <c r="A45" s="67"/>
      <c r="B45" s="87"/>
      <c r="C45" s="87"/>
      <c r="D45" s="69"/>
      <c r="E45" s="694"/>
      <c r="F45" s="417"/>
      <c r="G45" s="650"/>
      <c r="H45" s="650"/>
      <c r="I45" s="650"/>
      <c r="J45" s="650"/>
      <c r="K45" s="650"/>
      <c r="L45" s="650"/>
      <c r="M45" s="650"/>
      <c r="N45" s="650"/>
      <c r="O45" s="650"/>
      <c r="P45" s="650"/>
      <c r="Q45" s="650"/>
      <c r="R45" s="650"/>
      <c r="S45" s="650"/>
      <c r="T45" s="650"/>
      <c r="U45" s="650"/>
      <c r="V45" s="650"/>
      <c r="W45" s="650"/>
      <c r="X45" s="650"/>
      <c r="Y45" s="650"/>
      <c r="Z45" s="650"/>
    </row>
    <row r="46" ht="11.25" customHeight="1">
      <c r="A46" s="67"/>
      <c r="B46" s="87"/>
      <c r="C46" s="87"/>
      <c r="D46" s="69"/>
      <c r="E46" s="694"/>
      <c r="F46" s="417"/>
      <c r="G46" s="650"/>
      <c r="H46" s="650"/>
      <c r="I46" s="650"/>
      <c r="J46" s="650"/>
      <c r="K46" s="650"/>
      <c r="L46" s="650"/>
      <c r="M46" s="650"/>
      <c r="N46" s="650"/>
      <c r="O46" s="650"/>
      <c r="P46" s="650"/>
      <c r="Q46" s="650"/>
      <c r="R46" s="650"/>
      <c r="S46" s="650"/>
      <c r="T46" s="650"/>
      <c r="U46" s="650"/>
      <c r="V46" s="650"/>
      <c r="W46" s="650"/>
      <c r="X46" s="650"/>
      <c r="Y46" s="650"/>
      <c r="Z46" s="650"/>
    </row>
    <row r="47" ht="11.25" customHeight="1">
      <c r="A47" s="67"/>
      <c r="B47" s="87"/>
      <c r="C47" s="87"/>
      <c r="D47" s="69"/>
      <c r="E47" s="694"/>
      <c r="F47" s="417"/>
      <c r="G47" s="650"/>
      <c r="H47" s="650"/>
      <c r="I47" s="650"/>
      <c r="J47" s="650"/>
      <c r="K47" s="650"/>
      <c r="L47" s="650"/>
      <c r="M47" s="650"/>
      <c r="N47" s="650"/>
      <c r="O47" s="650"/>
      <c r="P47" s="650"/>
      <c r="Q47" s="650"/>
      <c r="R47" s="650"/>
      <c r="S47" s="650"/>
      <c r="T47" s="650"/>
      <c r="U47" s="650"/>
      <c r="V47" s="650"/>
      <c r="W47" s="650"/>
      <c r="X47" s="650"/>
      <c r="Y47" s="650"/>
      <c r="Z47" s="650"/>
    </row>
    <row r="48" ht="11.25" customHeight="1">
      <c r="A48" s="67"/>
      <c r="B48" s="87"/>
      <c r="C48" s="87"/>
      <c r="D48" s="69"/>
      <c r="E48" s="694"/>
      <c r="F48" s="417"/>
      <c r="G48" s="650"/>
      <c r="H48" s="650"/>
      <c r="I48" s="650"/>
      <c r="J48" s="650"/>
      <c r="K48" s="650"/>
      <c r="L48" s="650"/>
      <c r="M48" s="650"/>
      <c r="N48" s="650"/>
      <c r="O48" s="650"/>
      <c r="P48" s="650"/>
      <c r="Q48" s="650"/>
      <c r="R48" s="650"/>
      <c r="S48" s="650"/>
      <c r="T48" s="650"/>
      <c r="U48" s="650"/>
      <c r="V48" s="650"/>
      <c r="W48" s="650"/>
      <c r="X48" s="650"/>
      <c r="Y48" s="650"/>
      <c r="Z48" s="650"/>
    </row>
    <row r="49" ht="11.25" customHeight="1">
      <c r="A49" s="67"/>
      <c r="B49" s="87"/>
      <c r="C49" s="87"/>
      <c r="D49" s="69"/>
      <c r="E49" s="694"/>
      <c r="F49" s="417"/>
      <c r="G49" s="650"/>
      <c r="H49" s="650"/>
      <c r="I49" s="650"/>
      <c r="J49" s="650"/>
      <c r="K49" s="650"/>
      <c r="L49" s="650"/>
      <c r="M49" s="650"/>
      <c r="N49" s="650"/>
      <c r="O49" s="650"/>
      <c r="P49" s="650"/>
      <c r="Q49" s="650"/>
      <c r="R49" s="650"/>
      <c r="S49" s="650"/>
      <c r="T49" s="650"/>
      <c r="U49" s="650"/>
      <c r="V49" s="650"/>
      <c r="W49" s="650"/>
      <c r="X49" s="650"/>
      <c r="Y49" s="650"/>
      <c r="Z49" s="650"/>
    </row>
    <row r="50" ht="11.25" customHeight="1">
      <c r="A50" s="67"/>
      <c r="B50" s="87"/>
      <c r="C50" s="87"/>
      <c r="D50" s="69"/>
      <c r="E50" s="694"/>
      <c r="F50" s="417"/>
      <c r="G50" s="650"/>
      <c r="H50" s="650"/>
      <c r="I50" s="650"/>
      <c r="J50" s="650"/>
      <c r="K50" s="650"/>
      <c r="L50" s="650"/>
      <c r="M50" s="650"/>
      <c r="N50" s="650"/>
      <c r="O50" s="650"/>
      <c r="P50" s="650"/>
      <c r="Q50" s="650"/>
      <c r="R50" s="650"/>
      <c r="S50" s="650"/>
      <c r="T50" s="650"/>
      <c r="U50" s="650"/>
      <c r="V50" s="650"/>
      <c r="W50" s="650"/>
      <c r="X50" s="650"/>
      <c r="Y50" s="650"/>
      <c r="Z50" s="650"/>
    </row>
    <row r="51" ht="11.25" customHeight="1">
      <c r="A51" s="67"/>
      <c r="B51" s="87"/>
      <c r="C51" s="87"/>
      <c r="D51" s="69"/>
      <c r="E51" s="694"/>
      <c r="F51" s="417"/>
      <c r="G51" s="650"/>
      <c r="H51" s="650"/>
      <c r="I51" s="650"/>
      <c r="J51" s="650"/>
      <c r="K51" s="650"/>
      <c r="L51" s="650"/>
      <c r="M51" s="650"/>
      <c r="N51" s="650"/>
      <c r="O51" s="650"/>
      <c r="P51" s="650"/>
      <c r="Q51" s="650"/>
      <c r="R51" s="650"/>
      <c r="S51" s="650"/>
      <c r="T51" s="650"/>
      <c r="U51" s="650"/>
      <c r="V51" s="650"/>
      <c r="W51" s="650"/>
      <c r="X51" s="650"/>
      <c r="Y51" s="650"/>
      <c r="Z51" s="650"/>
    </row>
    <row r="52" ht="11.25" customHeight="1">
      <c r="A52" s="67"/>
      <c r="B52" s="87"/>
      <c r="C52" s="87"/>
      <c r="D52" s="69"/>
      <c r="E52" s="694"/>
      <c r="F52" s="417"/>
      <c r="G52" s="650"/>
      <c r="H52" s="650"/>
      <c r="I52" s="650"/>
      <c r="J52" s="650"/>
      <c r="K52" s="650"/>
      <c r="L52" s="650"/>
      <c r="M52" s="650"/>
      <c r="N52" s="650"/>
      <c r="O52" s="650"/>
      <c r="P52" s="650"/>
      <c r="Q52" s="650"/>
      <c r="R52" s="650"/>
      <c r="S52" s="650"/>
      <c r="T52" s="650"/>
      <c r="U52" s="650"/>
      <c r="V52" s="650"/>
      <c r="W52" s="650"/>
      <c r="X52" s="650"/>
      <c r="Y52" s="650"/>
      <c r="Z52" s="650"/>
    </row>
    <row r="53" ht="11.25" customHeight="1">
      <c r="A53" s="67"/>
      <c r="B53" s="87"/>
      <c r="C53" s="87"/>
      <c r="D53" s="69"/>
      <c r="E53" s="694"/>
      <c r="F53" s="417"/>
      <c r="G53" s="650"/>
      <c r="H53" s="650"/>
      <c r="I53" s="650"/>
      <c r="J53" s="650"/>
      <c r="K53" s="650"/>
      <c r="L53" s="650"/>
      <c r="M53" s="650"/>
      <c r="N53" s="650"/>
      <c r="O53" s="650"/>
      <c r="P53" s="650"/>
      <c r="Q53" s="650"/>
      <c r="R53" s="650"/>
      <c r="S53" s="650"/>
      <c r="T53" s="650"/>
      <c r="U53" s="650"/>
      <c r="V53" s="650"/>
      <c r="W53" s="650"/>
      <c r="X53" s="650"/>
      <c r="Y53" s="650"/>
      <c r="Z53" s="650"/>
    </row>
    <row r="54" ht="11.25" customHeight="1">
      <c r="A54" s="67"/>
      <c r="B54" s="87"/>
      <c r="C54" s="87"/>
      <c r="D54" s="69"/>
      <c r="E54" s="694"/>
      <c r="F54" s="417"/>
      <c r="G54" s="650"/>
      <c r="H54" s="650"/>
      <c r="I54" s="650"/>
      <c r="J54" s="650"/>
      <c r="K54" s="650"/>
      <c r="L54" s="650"/>
      <c r="M54" s="650"/>
      <c r="N54" s="650"/>
      <c r="O54" s="650"/>
      <c r="P54" s="650"/>
      <c r="Q54" s="650"/>
      <c r="R54" s="650"/>
      <c r="S54" s="650"/>
      <c r="T54" s="650"/>
      <c r="U54" s="650"/>
      <c r="V54" s="650"/>
      <c r="W54" s="650"/>
      <c r="X54" s="650"/>
      <c r="Y54" s="650"/>
      <c r="Z54" s="650"/>
    </row>
    <row r="55" ht="11.25" customHeight="1">
      <c r="A55" s="67"/>
      <c r="B55" s="87"/>
      <c r="C55" s="87"/>
      <c r="D55" s="69"/>
      <c r="E55" s="694"/>
      <c r="F55" s="417"/>
      <c r="G55" s="650"/>
      <c r="H55" s="650"/>
      <c r="I55" s="650"/>
      <c r="J55" s="650"/>
      <c r="K55" s="650"/>
      <c r="L55" s="650"/>
      <c r="M55" s="650"/>
      <c r="N55" s="650"/>
      <c r="O55" s="650"/>
      <c r="P55" s="650"/>
      <c r="Q55" s="650"/>
      <c r="R55" s="650"/>
      <c r="S55" s="650"/>
      <c r="T55" s="650"/>
      <c r="U55" s="650"/>
      <c r="V55" s="650"/>
      <c r="W55" s="650"/>
      <c r="X55" s="650"/>
      <c r="Y55" s="650"/>
      <c r="Z55" s="650"/>
    </row>
    <row r="56" ht="11.25" customHeight="1">
      <c r="A56" s="67"/>
      <c r="B56" s="87"/>
      <c r="C56" s="87"/>
      <c r="D56" s="69"/>
      <c r="E56" s="694"/>
      <c r="F56" s="417"/>
      <c r="G56" s="650"/>
      <c r="H56" s="650"/>
      <c r="I56" s="650"/>
      <c r="J56" s="650"/>
      <c r="K56" s="650"/>
      <c r="L56" s="650"/>
      <c r="M56" s="650"/>
      <c r="N56" s="650"/>
      <c r="O56" s="650"/>
      <c r="P56" s="650"/>
      <c r="Q56" s="650"/>
      <c r="R56" s="650"/>
      <c r="S56" s="650"/>
      <c r="T56" s="650"/>
      <c r="U56" s="650"/>
      <c r="V56" s="650"/>
      <c r="W56" s="650"/>
      <c r="X56" s="650"/>
      <c r="Y56" s="650"/>
      <c r="Z56" s="650"/>
    </row>
    <row r="57" ht="11.25" customHeight="1">
      <c r="A57" s="67"/>
      <c r="B57" s="87"/>
      <c r="C57" s="87"/>
      <c r="D57" s="69"/>
      <c r="E57" s="694"/>
      <c r="F57" s="417"/>
      <c r="G57" s="650"/>
      <c r="H57" s="650"/>
      <c r="I57" s="650"/>
      <c r="J57" s="650"/>
      <c r="K57" s="650"/>
      <c r="L57" s="650"/>
      <c r="M57" s="650"/>
      <c r="N57" s="650"/>
      <c r="O57" s="650"/>
      <c r="P57" s="650"/>
      <c r="Q57" s="650"/>
      <c r="R57" s="650"/>
      <c r="S57" s="650"/>
      <c r="T57" s="650"/>
      <c r="U57" s="650"/>
      <c r="V57" s="650"/>
      <c r="W57" s="650"/>
      <c r="X57" s="650"/>
      <c r="Y57" s="650"/>
      <c r="Z57" s="650"/>
    </row>
    <row r="58" ht="11.25" customHeight="1">
      <c r="A58" s="67"/>
      <c r="B58" s="87"/>
      <c r="C58" s="87"/>
      <c r="D58" s="69"/>
      <c r="E58" s="694"/>
      <c r="F58" s="417"/>
      <c r="G58" s="650"/>
      <c r="H58" s="650"/>
      <c r="I58" s="650"/>
      <c r="J58" s="650"/>
      <c r="K58" s="650"/>
      <c r="L58" s="650"/>
      <c r="M58" s="650"/>
      <c r="N58" s="650"/>
      <c r="O58" s="650"/>
      <c r="P58" s="650"/>
      <c r="Q58" s="650"/>
      <c r="R58" s="650"/>
      <c r="S58" s="650"/>
      <c r="T58" s="650"/>
      <c r="U58" s="650"/>
      <c r="V58" s="650"/>
      <c r="W58" s="650"/>
      <c r="X58" s="650"/>
      <c r="Y58" s="650"/>
      <c r="Z58" s="650"/>
    </row>
    <row r="59" ht="11.25" customHeight="1">
      <c r="A59" s="67"/>
      <c r="B59" s="87"/>
      <c r="C59" s="87"/>
      <c r="D59" s="69"/>
      <c r="E59" s="694"/>
      <c r="F59" s="417"/>
      <c r="G59" s="650"/>
      <c r="H59" s="650"/>
      <c r="I59" s="650"/>
      <c r="J59" s="650"/>
      <c r="K59" s="650"/>
      <c r="L59" s="650"/>
      <c r="M59" s="650"/>
      <c r="N59" s="650"/>
      <c r="O59" s="650"/>
      <c r="P59" s="650"/>
      <c r="Q59" s="650"/>
      <c r="R59" s="650"/>
      <c r="S59" s="650"/>
      <c r="T59" s="650"/>
      <c r="U59" s="650"/>
      <c r="V59" s="650"/>
      <c r="W59" s="650"/>
      <c r="X59" s="650"/>
      <c r="Y59" s="650"/>
      <c r="Z59" s="650"/>
    </row>
    <row r="60" ht="11.25" customHeight="1">
      <c r="A60" s="67"/>
      <c r="B60" s="87"/>
      <c r="C60" s="87"/>
      <c r="D60" s="69"/>
      <c r="E60" s="694"/>
      <c r="F60" s="417"/>
      <c r="G60" s="650"/>
      <c r="H60" s="650"/>
      <c r="I60" s="650"/>
      <c r="J60" s="650"/>
      <c r="K60" s="650"/>
      <c r="L60" s="650"/>
      <c r="M60" s="650"/>
      <c r="N60" s="650"/>
      <c r="O60" s="650"/>
      <c r="P60" s="650"/>
      <c r="Q60" s="650"/>
      <c r="R60" s="650"/>
      <c r="S60" s="650"/>
      <c r="T60" s="650"/>
      <c r="U60" s="650"/>
      <c r="V60" s="650"/>
      <c r="W60" s="650"/>
      <c r="X60" s="650"/>
      <c r="Y60" s="650"/>
      <c r="Z60" s="650"/>
    </row>
    <row r="61" ht="11.25" customHeight="1">
      <c r="A61" s="67"/>
      <c r="B61" s="87"/>
      <c r="C61" s="87"/>
      <c r="D61" s="69"/>
      <c r="E61" s="694"/>
      <c r="F61" s="417"/>
      <c r="G61" s="650"/>
      <c r="H61" s="650"/>
      <c r="I61" s="650"/>
      <c r="J61" s="650"/>
      <c r="K61" s="650"/>
      <c r="L61" s="650"/>
      <c r="M61" s="650"/>
      <c r="N61" s="650"/>
      <c r="O61" s="650"/>
      <c r="P61" s="650"/>
      <c r="Q61" s="650"/>
      <c r="R61" s="650"/>
      <c r="S61" s="650"/>
      <c r="T61" s="650"/>
      <c r="U61" s="650"/>
      <c r="V61" s="650"/>
      <c r="W61" s="650"/>
      <c r="X61" s="650"/>
      <c r="Y61" s="650"/>
      <c r="Z61" s="650"/>
    </row>
    <row r="62" ht="11.25" customHeight="1">
      <c r="A62" s="67"/>
      <c r="B62" s="87"/>
      <c r="C62" s="87"/>
      <c r="D62" s="69"/>
      <c r="E62" s="694"/>
      <c r="F62" s="417"/>
      <c r="G62" s="650"/>
      <c r="H62" s="650"/>
      <c r="I62" s="650"/>
      <c r="J62" s="650"/>
      <c r="K62" s="650"/>
      <c r="L62" s="650"/>
      <c r="M62" s="650"/>
      <c r="N62" s="650"/>
      <c r="O62" s="650"/>
      <c r="P62" s="650"/>
      <c r="Q62" s="650"/>
      <c r="R62" s="650"/>
      <c r="S62" s="650"/>
      <c r="T62" s="650"/>
      <c r="U62" s="650"/>
      <c r="V62" s="650"/>
      <c r="W62" s="650"/>
      <c r="X62" s="650"/>
      <c r="Y62" s="650"/>
      <c r="Z62" s="650"/>
    </row>
    <row r="63" ht="11.25" customHeight="1">
      <c r="A63" s="67"/>
      <c r="B63" s="87"/>
      <c r="C63" s="87"/>
      <c r="D63" s="69"/>
      <c r="E63" s="694"/>
      <c r="F63" s="417"/>
      <c r="G63" s="650"/>
      <c r="H63" s="650"/>
      <c r="I63" s="650"/>
      <c r="J63" s="650"/>
      <c r="K63" s="650"/>
      <c r="L63" s="650"/>
      <c r="M63" s="650"/>
      <c r="N63" s="650"/>
      <c r="O63" s="650"/>
      <c r="P63" s="650"/>
      <c r="Q63" s="650"/>
      <c r="R63" s="650"/>
      <c r="S63" s="650"/>
      <c r="T63" s="650"/>
      <c r="U63" s="650"/>
      <c r="V63" s="650"/>
      <c r="W63" s="650"/>
      <c r="X63" s="650"/>
      <c r="Y63" s="650"/>
      <c r="Z63" s="650"/>
    </row>
    <row r="64" ht="11.25" customHeight="1">
      <c r="A64" s="67"/>
      <c r="B64" s="87"/>
      <c r="C64" s="87"/>
      <c r="D64" s="69"/>
      <c r="E64" s="694"/>
      <c r="F64" s="417"/>
      <c r="G64" s="650"/>
      <c r="H64" s="650"/>
      <c r="I64" s="650"/>
      <c r="J64" s="650"/>
      <c r="K64" s="650"/>
      <c r="L64" s="650"/>
      <c r="M64" s="650"/>
      <c r="N64" s="650"/>
      <c r="O64" s="650"/>
      <c r="P64" s="650"/>
      <c r="Q64" s="650"/>
      <c r="R64" s="650"/>
      <c r="S64" s="650"/>
      <c r="T64" s="650"/>
      <c r="U64" s="650"/>
      <c r="V64" s="650"/>
      <c r="W64" s="650"/>
      <c r="X64" s="650"/>
      <c r="Y64" s="650"/>
      <c r="Z64" s="650"/>
    </row>
    <row r="65" ht="11.25" customHeight="1">
      <c r="A65" s="67"/>
      <c r="B65" s="87"/>
      <c r="C65" s="87"/>
      <c r="D65" s="69"/>
      <c r="E65" s="694"/>
      <c r="F65" s="417"/>
      <c r="G65" s="650"/>
      <c r="H65" s="650"/>
      <c r="I65" s="650"/>
      <c r="J65" s="650"/>
      <c r="K65" s="650"/>
      <c r="L65" s="650"/>
      <c r="M65" s="650"/>
      <c r="N65" s="650"/>
      <c r="O65" s="650"/>
      <c r="P65" s="650"/>
      <c r="Q65" s="650"/>
      <c r="R65" s="650"/>
      <c r="S65" s="650"/>
      <c r="T65" s="650"/>
      <c r="U65" s="650"/>
      <c r="V65" s="650"/>
      <c r="W65" s="650"/>
      <c r="X65" s="650"/>
      <c r="Y65" s="650"/>
      <c r="Z65" s="650"/>
    </row>
    <row r="66" ht="11.25" customHeight="1">
      <c r="A66" s="67"/>
      <c r="B66" s="87"/>
      <c r="C66" s="87"/>
      <c r="D66" s="69"/>
      <c r="E66" s="694"/>
      <c r="F66" s="417"/>
      <c r="G66" s="650"/>
      <c r="H66" s="650"/>
      <c r="I66" s="650"/>
      <c r="J66" s="650"/>
      <c r="K66" s="650"/>
      <c r="L66" s="650"/>
      <c r="M66" s="650"/>
      <c r="N66" s="650"/>
      <c r="O66" s="650"/>
      <c r="P66" s="650"/>
      <c r="Q66" s="650"/>
      <c r="R66" s="650"/>
      <c r="S66" s="650"/>
      <c r="T66" s="650"/>
      <c r="U66" s="650"/>
      <c r="V66" s="650"/>
      <c r="W66" s="650"/>
      <c r="X66" s="650"/>
      <c r="Y66" s="650"/>
      <c r="Z66" s="650"/>
    </row>
    <row r="67" ht="11.25" customHeight="1">
      <c r="A67" s="67"/>
      <c r="B67" s="87"/>
      <c r="C67" s="87"/>
      <c r="D67" s="69"/>
      <c r="E67" s="694"/>
      <c r="F67" s="417"/>
      <c r="G67" s="650"/>
      <c r="H67" s="650"/>
      <c r="I67" s="650"/>
      <c r="J67" s="650"/>
      <c r="K67" s="650"/>
      <c r="L67" s="650"/>
      <c r="M67" s="650"/>
      <c r="N67" s="650"/>
      <c r="O67" s="650"/>
      <c r="P67" s="650"/>
      <c r="Q67" s="650"/>
      <c r="R67" s="650"/>
      <c r="S67" s="650"/>
      <c r="T67" s="650"/>
      <c r="U67" s="650"/>
      <c r="V67" s="650"/>
      <c r="W67" s="650"/>
      <c r="X67" s="650"/>
      <c r="Y67" s="650"/>
      <c r="Z67" s="650"/>
    </row>
    <row r="68" ht="11.25" customHeight="1">
      <c r="A68" s="67"/>
      <c r="B68" s="87"/>
      <c r="C68" s="87"/>
      <c r="D68" s="69"/>
      <c r="E68" s="694"/>
      <c r="F68" s="652"/>
      <c r="G68" s="650"/>
      <c r="H68" s="650"/>
      <c r="I68" s="650"/>
      <c r="J68" s="650"/>
      <c r="K68" s="650"/>
      <c r="L68" s="650"/>
      <c r="M68" s="650"/>
      <c r="N68" s="650"/>
      <c r="O68" s="650"/>
      <c r="P68" s="650"/>
      <c r="Q68" s="650"/>
      <c r="R68" s="650"/>
      <c r="S68" s="650"/>
      <c r="T68" s="650"/>
      <c r="U68" s="650"/>
      <c r="V68" s="650"/>
      <c r="W68" s="650"/>
      <c r="X68" s="650"/>
      <c r="Y68" s="650"/>
      <c r="Z68" s="650"/>
    </row>
    <row r="69" ht="15.75" customHeight="1">
      <c r="A69" s="54"/>
      <c r="B69" s="618"/>
      <c r="C69" s="618"/>
      <c r="D69" s="619"/>
      <c r="E69" s="619">
        <f>SUM(E9:E68)</f>
        <v>1100</v>
      </c>
    </row>
    <row r="70" ht="15.75" customHeight="1">
      <c r="A70" s="40"/>
      <c r="B70" s="40"/>
      <c r="C70" s="41"/>
      <c r="D70" s="41"/>
      <c r="E70" s="41"/>
      <c r="F70" s="1"/>
      <c r="G70" s="1"/>
      <c r="H70" s="1"/>
    </row>
    <row r="71" ht="15.75" customHeight="1">
      <c r="A71" s="172" t="s">
        <v>819</v>
      </c>
      <c r="B71" s="173"/>
      <c r="C71" s="173"/>
      <c r="D71" s="173"/>
      <c r="E71" s="173"/>
      <c r="F71" s="173"/>
      <c r="G71" s="173"/>
      <c r="H71" s="173"/>
      <c r="I71" s="40"/>
      <c r="J71" s="40"/>
      <c r="K71" s="40"/>
      <c r="L71" s="40"/>
      <c r="M71" s="40"/>
      <c r="N71" s="40"/>
      <c r="O71" s="40"/>
      <c r="P71" s="40"/>
      <c r="Q71" s="40"/>
      <c r="R71" s="40"/>
      <c r="S71" s="40"/>
      <c r="T71" s="40"/>
      <c r="U71" s="40"/>
      <c r="V71" s="40"/>
      <c r="W71" s="40"/>
      <c r="X71" s="40"/>
      <c r="Y71" s="40"/>
    </row>
    <row r="72" ht="15.75" customHeight="1">
      <c r="A72" s="40"/>
      <c r="B72" s="40"/>
      <c r="C72" s="41"/>
      <c r="D72" s="41"/>
      <c r="E72" s="1"/>
      <c r="F72" s="1"/>
      <c r="G72" s="1"/>
      <c r="H72" s="1"/>
    </row>
    <row r="73" ht="15.75" customHeight="1">
      <c r="A73" s="40"/>
      <c r="B73" s="40"/>
      <c r="C73" s="41"/>
      <c r="D73" s="41"/>
      <c r="E73" s="41"/>
      <c r="F73" s="1"/>
      <c r="G73" s="1"/>
      <c r="H73" s="1"/>
    </row>
    <row r="74" ht="15.75" customHeight="1">
      <c r="A74" s="40"/>
      <c r="B74" s="40"/>
      <c r="C74" s="41"/>
      <c r="D74" s="41"/>
      <c r="E74" s="1"/>
      <c r="F74" s="1"/>
      <c r="G74" s="1"/>
      <c r="H74" s="1"/>
    </row>
    <row r="75" ht="15.75" customHeight="1">
      <c r="A75" s="40"/>
      <c r="B75" s="40"/>
      <c r="C75" s="41"/>
      <c r="D75" s="41"/>
      <c r="E75" s="41"/>
      <c r="F75" s="1"/>
      <c r="G75" s="1"/>
      <c r="H75" s="1"/>
    </row>
    <row r="76" ht="15.75" customHeight="1">
      <c r="A76" s="40"/>
      <c r="B76" s="40"/>
      <c r="C76" s="41"/>
      <c r="D76" s="41"/>
      <c r="E76" s="41"/>
      <c r="F76" s="1"/>
      <c r="G76" s="1"/>
      <c r="H76" s="1"/>
    </row>
    <row r="77" ht="15.75" customHeight="1">
      <c r="A77" s="40"/>
      <c r="B77" s="40"/>
      <c r="C77" s="41"/>
      <c r="D77" s="41"/>
      <c r="E77" s="41"/>
      <c r="F77" s="1"/>
      <c r="G77" s="1"/>
      <c r="H77" s="1"/>
    </row>
    <row r="78" ht="15.75" customHeight="1">
      <c r="A78" s="40"/>
      <c r="B78" s="40"/>
      <c r="C78" s="41"/>
      <c r="D78" s="41"/>
      <c r="E78" s="41"/>
      <c r="F78" s="1"/>
      <c r="G78" s="1"/>
      <c r="H78" s="1"/>
    </row>
    <row r="79" ht="15.75" customHeight="1">
      <c r="A79" s="40"/>
      <c r="B79" s="40"/>
      <c r="C79" s="41"/>
      <c r="D79" s="41"/>
      <c r="E79" s="41"/>
      <c r="F79" s="1"/>
      <c r="G79" s="1"/>
      <c r="H79" s="1"/>
    </row>
    <row r="80" ht="15.75" customHeight="1">
      <c r="A80" s="40"/>
      <c r="B80" s="40"/>
      <c r="C80" s="41"/>
      <c r="D80" s="41"/>
      <c r="E80" s="41"/>
      <c r="F80" s="1"/>
      <c r="G80" s="1"/>
      <c r="H80" s="1"/>
    </row>
    <row r="81" ht="15.75" customHeight="1">
      <c r="A81" s="40"/>
      <c r="B81" s="40"/>
      <c r="C81" s="41"/>
      <c r="D81" s="41"/>
      <c r="E81" s="41"/>
      <c r="F81" s="1"/>
      <c r="G81" s="1"/>
      <c r="H81" s="1"/>
    </row>
    <row r="82" ht="15.75" customHeight="1">
      <c r="A82" s="40"/>
      <c r="B82" s="40"/>
      <c r="C82" s="41"/>
      <c r="D82" s="41"/>
      <c r="E82" s="41"/>
      <c r="F82" s="1"/>
      <c r="G82" s="1"/>
      <c r="H82" s="1"/>
    </row>
    <row r="83" ht="15.75" customHeight="1">
      <c r="A83" s="40"/>
      <c r="B83" s="40"/>
      <c r="C83" s="41"/>
      <c r="D83" s="41"/>
      <c r="E83" s="41"/>
      <c r="F83" s="1"/>
      <c r="G83" s="1"/>
      <c r="H83" s="1"/>
    </row>
    <row r="84" ht="15.75" customHeight="1">
      <c r="A84" s="40"/>
      <c r="B84" s="40"/>
      <c r="C84" s="41"/>
      <c r="D84" s="41"/>
      <c r="E84" s="41"/>
      <c r="F84" s="1"/>
      <c r="G84" s="1"/>
      <c r="H84" s="1"/>
    </row>
    <row r="85" ht="15.75" customHeight="1">
      <c r="A85" s="40"/>
      <c r="B85" s="40"/>
      <c r="C85" s="41"/>
      <c r="D85" s="41"/>
      <c r="E85" s="41"/>
      <c r="F85" s="1"/>
      <c r="G85" s="1"/>
      <c r="H85" s="1"/>
    </row>
    <row r="86" ht="15.75" customHeight="1">
      <c r="A86" s="40"/>
      <c r="B86" s="40"/>
      <c r="C86" s="41"/>
      <c r="D86" s="41"/>
      <c r="E86" s="41"/>
      <c r="F86" s="1"/>
      <c r="G86" s="1"/>
      <c r="H86" s="1"/>
    </row>
    <row r="87" ht="15.75" customHeight="1">
      <c r="A87" s="40"/>
      <c r="B87" s="40"/>
      <c r="C87" s="41"/>
      <c r="D87" s="41"/>
      <c r="E87" s="41"/>
      <c r="F87" s="1"/>
      <c r="G87" s="1"/>
      <c r="H87" s="1"/>
    </row>
    <row r="88" ht="15.75" customHeight="1">
      <c r="A88" s="40"/>
      <c r="B88" s="40"/>
      <c r="C88" s="41"/>
      <c r="D88" s="41"/>
      <c r="E88" s="41"/>
      <c r="F88" s="1"/>
      <c r="G88" s="1"/>
      <c r="H88" s="1"/>
    </row>
    <row r="89" ht="15.75" customHeight="1">
      <c r="A89" s="40"/>
      <c r="B89" s="40"/>
      <c r="C89" s="41"/>
      <c r="D89" s="41"/>
      <c r="E89" s="41"/>
      <c r="F89" s="1"/>
      <c r="G89" s="1"/>
      <c r="H89" s="1"/>
    </row>
    <row r="90" ht="15.75" customHeight="1">
      <c r="A90" s="40"/>
      <c r="B90" s="40"/>
      <c r="C90" s="41"/>
      <c r="D90" s="41"/>
      <c r="E90" s="41"/>
      <c r="F90" s="1"/>
      <c r="G90" s="1"/>
      <c r="H90" s="1"/>
    </row>
    <row r="91" ht="15.75" customHeight="1">
      <c r="A91" s="40"/>
      <c r="B91" s="40"/>
      <c r="C91" s="41"/>
      <c r="D91" s="41"/>
      <c r="E91" s="41"/>
      <c r="F91" s="1"/>
      <c r="G91" s="1"/>
      <c r="H91" s="1"/>
    </row>
    <row r="92" ht="15.75" customHeight="1">
      <c r="A92" s="40"/>
      <c r="B92" s="40"/>
      <c r="C92" s="41"/>
      <c r="D92" s="41"/>
      <c r="E92" s="41"/>
      <c r="F92" s="1"/>
      <c r="G92" s="1"/>
      <c r="H92" s="1"/>
    </row>
    <row r="93" ht="15.75" customHeight="1">
      <c r="A93" s="40"/>
      <c r="B93" s="40"/>
      <c r="C93" s="41"/>
      <c r="D93" s="41"/>
      <c r="E93" s="41"/>
      <c r="F93" s="1"/>
      <c r="G93" s="1"/>
      <c r="H93" s="1"/>
    </row>
    <row r="94" ht="15.75" customHeight="1">
      <c r="A94" s="40"/>
      <c r="B94" s="40"/>
      <c r="C94" s="41"/>
      <c r="D94" s="41"/>
      <c r="E94" s="41"/>
      <c r="F94" s="1"/>
      <c r="G94" s="1"/>
      <c r="H94" s="1"/>
    </row>
    <row r="95" ht="15.75" customHeight="1">
      <c r="A95" s="40"/>
      <c r="B95" s="40"/>
      <c r="C95" s="41"/>
      <c r="D95" s="41"/>
      <c r="E95" s="41"/>
      <c r="F95" s="1"/>
      <c r="G95" s="1"/>
      <c r="H95" s="1"/>
    </row>
    <row r="96" ht="15.75" customHeight="1">
      <c r="A96" s="40"/>
      <c r="B96" s="40"/>
      <c r="C96" s="41"/>
      <c r="D96" s="41"/>
      <c r="E96" s="41"/>
      <c r="F96" s="1"/>
      <c r="G96" s="1"/>
      <c r="H96" s="1"/>
    </row>
    <row r="97" ht="15.75" customHeight="1">
      <c r="A97" s="40"/>
      <c r="B97" s="40"/>
      <c r="C97" s="41"/>
      <c r="D97" s="41"/>
      <c r="E97" s="41"/>
      <c r="F97" s="1"/>
      <c r="G97" s="1"/>
      <c r="H97" s="1"/>
    </row>
    <row r="98" ht="15.75" customHeight="1">
      <c r="A98" s="40"/>
      <c r="B98" s="40"/>
      <c r="C98" s="41"/>
      <c r="D98" s="41"/>
      <c r="E98" s="41"/>
      <c r="F98" s="1"/>
      <c r="G98" s="1"/>
      <c r="H98" s="1"/>
    </row>
    <row r="99" ht="15.75" customHeight="1">
      <c r="A99" s="40"/>
      <c r="B99" s="40"/>
      <c r="C99" s="41"/>
      <c r="D99" s="41"/>
      <c r="E99" s="41"/>
      <c r="F99" s="1"/>
      <c r="G99" s="1"/>
      <c r="H99" s="1"/>
    </row>
    <row r="100" ht="15.75" customHeight="1">
      <c r="A100" s="40"/>
      <c r="B100" s="40"/>
      <c r="C100" s="41"/>
      <c r="D100" s="41"/>
      <c r="E100" s="41"/>
      <c r="F100" s="1"/>
      <c r="G100" s="1"/>
      <c r="H100" s="1"/>
    </row>
    <row r="101" ht="15.75" customHeight="1">
      <c r="A101" s="40"/>
      <c r="B101" s="40"/>
      <c r="C101" s="41"/>
      <c r="D101" s="41"/>
      <c r="E101" s="41"/>
      <c r="F101" s="1"/>
      <c r="G101" s="1"/>
      <c r="H101" s="1"/>
    </row>
    <row r="102" ht="15.75" customHeight="1">
      <c r="A102" s="40"/>
      <c r="B102" s="40"/>
      <c r="C102" s="41"/>
      <c r="D102" s="41"/>
      <c r="E102" s="41"/>
      <c r="F102" s="1"/>
      <c r="G102" s="1"/>
      <c r="H102" s="1"/>
    </row>
    <row r="103" ht="15.75" customHeight="1">
      <c r="A103" s="40"/>
      <c r="B103" s="40"/>
      <c r="C103" s="41"/>
      <c r="D103" s="41"/>
      <c r="E103" s="41"/>
      <c r="F103" s="1"/>
      <c r="G103" s="1"/>
      <c r="H103" s="1"/>
    </row>
    <row r="104" ht="15.75" customHeight="1">
      <c r="A104" s="40"/>
      <c r="B104" s="40"/>
      <c r="C104" s="41"/>
      <c r="D104" s="41"/>
      <c r="E104" s="41"/>
      <c r="F104" s="1"/>
      <c r="G104" s="1"/>
      <c r="H104" s="1"/>
    </row>
    <row r="105" ht="15.75" customHeight="1">
      <c r="A105" s="40"/>
      <c r="B105" s="40"/>
      <c r="C105" s="41"/>
      <c r="D105" s="41"/>
      <c r="E105" s="41"/>
      <c r="F105" s="1"/>
      <c r="G105" s="1"/>
      <c r="H105" s="1"/>
    </row>
    <row r="106" ht="15.75" customHeight="1">
      <c r="A106" s="40"/>
      <c r="B106" s="40"/>
      <c r="C106" s="41"/>
      <c r="D106" s="41"/>
      <c r="E106" s="41"/>
      <c r="F106" s="1"/>
      <c r="G106" s="1"/>
      <c r="H106" s="1"/>
    </row>
    <row r="107" ht="15.75" customHeight="1">
      <c r="A107" s="40"/>
      <c r="B107" s="40"/>
      <c r="C107" s="41"/>
      <c r="D107" s="41"/>
      <c r="E107" s="41"/>
      <c r="F107" s="1"/>
      <c r="G107" s="1"/>
      <c r="H107" s="1"/>
    </row>
    <row r="108" ht="15.75" customHeight="1">
      <c r="A108" s="40"/>
      <c r="B108" s="40"/>
      <c r="C108" s="41"/>
      <c r="D108" s="41"/>
      <c r="E108" s="41"/>
      <c r="F108" s="1"/>
      <c r="G108" s="1"/>
      <c r="H108" s="1"/>
    </row>
    <row r="109" ht="15.75" customHeight="1">
      <c r="A109" s="40"/>
      <c r="B109" s="40"/>
      <c r="C109" s="41"/>
      <c r="D109" s="41"/>
      <c r="E109" s="41"/>
      <c r="F109" s="1"/>
      <c r="G109" s="1"/>
      <c r="H109" s="1"/>
    </row>
    <row r="110" ht="15.75" customHeight="1">
      <c r="A110" s="40"/>
      <c r="B110" s="40"/>
      <c r="C110" s="41"/>
      <c r="D110" s="41"/>
      <c r="E110" s="41"/>
      <c r="F110" s="1"/>
      <c r="G110" s="1"/>
      <c r="H110" s="1"/>
    </row>
    <row r="111" ht="15.75" customHeight="1">
      <c r="A111" s="40"/>
      <c r="B111" s="40"/>
      <c r="C111" s="41"/>
      <c r="D111" s="41"/>
      <c r="E111" s="41"/>
      <c r="F111" s="1"/>
      <c r="G111" s="1"/>
      <c r="H111" s="1"/>
    </row>
    <row r="112" ht="15.75" customHeight="1">
      <c r="A112" s="40"/>
      <c r="B112" s="40"/>
      <c r="C112" s="41"/>
      <c r="D112" s="41"/>
      <c r="E112" s="41"/>
      <c r="F112" s="1"/>
      <c r="G112" s="1"/>
      <c r="H112" s="1"/>
    </row>
    <row r="113" ht="15.75" customHeight="1">
      <c r="A113" s="40"/>
      <c r="B113" s="40"/>
      <c r="C113" s="41"/>
      <c r="D113" s="41"/>
      <c r="E113" s="41"/>
      <c r="F113" s="1"/>
      <c r="G113" s="1"/>
      <c r="H113" s="1"/>
    </row>
    <row r="114" ht="15.75" customHeight="1">
      <c r="A114" s="40"/>
      <c r="B114" s="40"/>
      <c r="C114" s="41"/>
      <c r="D114" s="41"/>
      <c r="E114" s="41"/>
      <c r="F114" s="1"/>
      <c r="G114" s="1"/>
      <c r="H114" s="1"/>
    </row>
    <row r="115" ht="15.75" customHeight="1">
      <c r="A115" s="40"/>
      <c r="B115" s="40"/>
      <c r="C115" s="41"/>
      <c r="D115" s="41"/>
      <c r="E115" s="41"/>
      <c r="F115" s="1"/>
      <c r="G115" s="1"/>
      <c r="H115" s="1"/>
    </row>
    <row r="116" ht="15.75" customHeight="1">
      <c r="A116" s="40"/>
      <c r="B116" s="40"/>
      <c r="C116" s="41"/>
      <c r="D116" s="41"/>
      <c r="E116" s="41"/>
      <c r="F116" s="1"/>
      <c r="G116" s="1"/>
      <c r="H116" s="1"/>
    </row>
    <row r="117" ht="15.75" customHeight="1">
      <c r="A117" s="40"/>
      <c r="B117" s="40"/>
      <c r="C117" s="41"/>
      <c r="D117" s="41"/>
      <c r="E117" s="41"/>
      <c r="F117" s="1"/>
      <c r="G117" s="1"/>
      <c r="H117" s="1"/>
    </row>
    <row r="118" ht="15.75" customHeight="1">
      <c r="A118" s="40"/>
      <c r="B118" s="40"/>
      <c r="C118" s="41"/>
      <c r="D118" s="41"/>
      <c r="E118" s="41"/>
      <c r="F118" s="1"/>
      <c r="G118" s="1"/>
      <c r="H118" s="1"/>
    </row>
    <row r="119" ht="15.75" customHeight="1">
      <c r="A119" s="40"/>
      <c r="B119" s="40"/>
      <c r="C119" s="41"/>
      <c r="D119" s="41"/>
      <c r="E119" s="41"/>
      <c r="F119" s="1"/>
      <c r="G119" s="1"/>
      <c r="H119" s="1"/>
    </row>
    <row r="120" ht="15.75" customHeight="1">
      <c r="A120" s="40"/>
      <c r="B120" s="40"/>
      <c r="C120" s="41"/>
      <c r="D120" s="41"/>
      <c r="E120" s="41"/>
      <c r="F120" s="1"/>
      <c r="G120" s="1"/>
      <c r="H120" s="1"/>
    </row>
    <row r="121" ht="15.75" customHeight="1">
      <c r="A121" s="40"/>
      <c r="B121" s="40"/>
      <c r="C121" s="41"/>
      <c r="D121" s="41"/>
      <c r="E121" s="41"/>
      <c r="F121" s="1"/>
      <c r="G121" s="1"/>
      <c r="H121" s="1"/>
    </row>
    <row r="122" ht="15.75" customHeight="1">
      <c r="A122" s="40"/>
      <c r="B122" s="40"/>
      <c r="C122" s="41"/>
      <c r="D122" s="41"/>
      <c r="E122" s="41"/>
      <c r="F122" s="1"/>
      <c r="G122" s="1"/>
      <c r="H122" s="1"/>
    </row>
    <row r="123" ht="15.75" customHeight="1">
      <c r="A123" s="40"/>
      <c r="B123" s="40"/>
      <c r="C123" s="41"/>
      <c r="D123" s="41"/>
      <c r="E123" s="41"/>
      <c r="F123" s="1"/>
      <c r="G123" s="1"/>
      <c r="H123" s="1"/>
    </row>
    <row r="124" ht="15.75" customHeight="1">
      <c r="A124" s="40"/>
      <c r="B124" s="40"/>
      <c r="C124" s="41"/>
      <c r="D124" s="41"/>
      <c r="E124" s="41"/>
      <c r="F124" s="1"/>
      <c r="G124" s="1"/>
      <c r="H124" s="1"/>
    </row>
    <row r="125" ht="15.75" customHeight="1">
      <c r="A125" s="40"/>
      <c r="B125" s="40"/>
      <c r="C125" s="41"/>
      <c r="D125" s="41"/>
      <c r="E125" s="41"/>
      <c r="F125" s="1"/>
      <c r="G125" s="1"/>
      <c r="H125" s="1"/>
    </row>
    <row r="126" ht="15.75" customHeight="1">
      <c r="A126" s="40"/>
      <c r="B126" s="40"/>
      <c r="C126" s="41"/>
      <c r="D126" s="41"/>
      <c r="E126" s="41"/>
      <c r="F126" s="1"/>
      <c r="G126" s="1"/>
      <c r="H126" s="1"/>
    </row>
    <row r="127" ht="15.75" customHeight="1">
      <c r="A127" s="40"/>
      <c r="B127" s="40"/>
      <c r="C127" s="41"/>
      <c r="D127" s="41"/>
      <c r="E127" s="41"/>
      <c r="F127" s="1"/>
      <c r="G127" s="1"/>
      <c r="H127" s="1"/>
    </row>
    <row r="128" ht="15.75" customHeight="1">
      <c r="A128" s="40"/>
      <c r="B128" s="40"/>
      <c r="C128" s="41"/>
      <c r="D128" s="41"/>
      <c r="E128" s="41"/>
      <c r="F128" s="1"/>
      <c r="G128" s="1"/>
      <c r="H128" s="1"/>
    </row>
    <row r="129" ht="15.75" customHeight="1">
      <c r="A129" s="40"/>
      <c r="B129" s="40"/>
      <c r="C129" s="41"/>
      <c r="D129" s="41"/>
      <c r="E129" s="41"/>
      <c r="F129" s="1"/>
      <c r="G129" s="1"/>
      <c r="H129" s="1"/>
    </row>
    <row r="130" ht="15.75" customHeight="1">
      <c r="A130" s="40"/>
      <c r="B130" s="40"/>
      <c r="C130" s="41"/>
      <c r="D130" s="41"/>
      <c r="E130" s="41"/>
      <c r="F130" s="1"/>
      <c r="G130" s="1"/>
      <c r="H130" s="1"/>
    </row>
    <row r="131" ht="15.75" customHeight="1">
      <c r="A131" s="40"/>
      <c r="B131" s="40"/>
      <c r="C131" s="41"/>
      <c r="D131" s="41"/>
      <c r="E131" s="41"/>
      <c r="F131" s="1"/>
      <c r="G131" s="1"/>
      <c r="H131" s="1"/>
    </row>
    <row r="132" ht="15.75" customHeight="1">
      <c r="A132" s="40"/>
      <c r="B132" s="40"/>
      <c r="C132" s="41"/>
      <c r="D132" s="41"/>
      <c r="E132" s="41"/>
      <c r="F132" s="1"/>
      <c r="G132" s="1"/>
      <c r="H132" s="1"/>
    </row>
    <row r="133" ht="15.75" customHeight="1">
      <c r="A133" s="40"/>
      <c r="B133" s="40"/>
      <c r="C133" s="41"/>
      <c r="D133" s="41"/>
      <c r="E133" s="41"/>
      <c r="F133" s="1"/>
      <c r="G133" s="1"/>
      <c r="H133" s="1"/>
    </row>
    <row r="134" ht="15.75" customHeight="1">
      <c r="A134" s="40"/>
      <c r="B134" s="40"/>
      <c r="C134" s="41"/>
      <c r="D134" s="41"/>
      <c r="E134" s="41"/>
      <c r="F134" s="1"/>
      <c r="G134" s="1"/>
      <c r="H134" s="1"/>
    </row>
    <row r="135" ht="15.75" customHeight="1">
      <c r="A135" s="40"/>
      <c r="B135" s="40"/>
      <c r="C135" s="41"/>
      <c r="D135" s="41"/>
      <c r="E135" s="41"/>
      <c r="F135" s="1"/>
      <c r="G135" s="1"/>
      <c r="H135" s="1"/>
    </row>
    <row r="136" ht="15.75" customHeight="1">
      <c r="A136" s="40"/>
      <c r="B136" s="40"/>
      <c r="C136" s="41"/>
      <c r="D136" s="41"/>
      <c r="E136" s="41"/>
      <c r="F136" s="1"/>
      <c r="G136" s="1"/>
      <c r="H136" s="1"/>
    </row>
    <row r="137" ht="15.75" customHeight="1">
      <c r="A137" s="40"/>
      <c r="B137" s="40"/>
      <c r="C137" s="41"/>
      <c r="D137" s="41"/>
      <c r="E137" s="41"/>
      <c r="F137" s="1"/>
      <c r="G137" s="1"/>
      <c r="H137" s="1"/>
    </row>
    <row r="138" ht="15.75" customHeight="1">
      <c r="A138" s="40"/>
      <c r="B138" s="40"/>
      <c r="C138" s="41"/>
      <c r="D138" s="41"/>
      <c r="E138" s="41"/>
      <c r="F138" s="1"/>
      <c r="G138" s="1"/>
      <c r="H138" s="1"/>
    </row>
    <row r="139" ht="15.75" customHeight="1">
      <c r="A139" s="40"/>
      <c r="B139" s="40"/>
      <c r="C139" s="41"/>
      <c r="D139" s="41"/>
      <c r="E139" s="41"/>
      <c r="F139" s="1"/>
      <c r="G139" s="1"/>
      <c r="H139" s="1"/>
    </row>
    <row r="140" ht="15.75" customHeight="1">
      <c r="A140" s="40"/>
      <c r="B140" s="40"/>
      <c r="C140" s="41"/>
      <c r="D140" s="41"/>
      <c r="E140" s="41"/>
      <c r="F140" s="1"/>
      <c r="G140" s="1"/>
      <c r="H140" s="1"/>
    </row>
    <row r="141" ht="15.75" customHeight="1">
      <c r="A141" s="40"/>
      <c r="B141" s="40"/>
      <c r="C141" s="41"/>
      <c r="D141" s="41"/>
      <c r="E141" s="41"/>
      <c r="F141" s="1"/>
      <c r="G141" s="1"/>
      <c r="H141" s="1"/>
    </row>
    <row r="142" ht="15.75" customHeight="1">
      <c r="A142" s="40"/>
      <c r="B142" s="40"/>
      <c r="C142" s="41"/>
      <c r="D142" s="41"/>
      <c r="E142" s="41"/>
      <c r="F142" s="1"/>
      <c r="G142" s="1"/>
      <c r="H142" s="1"/>
    </row>
    <row r="143" ht="15.75" customHeight="1">
      <c r="A143" s="40"/>
      <c r="B143" s="40"/>
      <c r="C143" s="41"/>
      <c r="D143" s="41"/>
      <c r="E143" s="41"/>
      <c r="F143" s="1"/>
      <c r="G143" s="1"/>
      <c r="H143" s="1"/>
    </row>
    <row r="144" ht="15.75" customHeight="1">
      <c r="A144" s="40"/>
      <c r="B144" s="40"/>
      <c r="C144" s="41"/>
      <c r="D144" s="41"/>
      <c r="E144" s="41"/>
      <c r="F144" s="1"/>
      <c r="G144" s="1"/>
      <c r="H144" s="1"/>
    </row>
    <row r="145" ht="15.75" customHeight="1">
      <c r="A145" s="40"/>
      <c r="B145" s="40"/>
      <c r="C145" s="41"/>
      <c r="D145" s="41"/>
      <c r="E145" s="41"/>
      <c r="F145" s="1"/>
      <c r="G145" s="1"/>
      <c r="H145" s="1"/>
    </row>
    <row r="146" ht="15.75" customHeight="1">
      <c r="A146" s="40"/>
      <c r="B146" s="40"/>
      <c r="C146" s="41"/>
      <c r="D146" s="41"/>
      <c r="E146" s="41"/>
      <c r="F146" s="1"/>
      <c r="G146" s="1"/>
      <c r="H146" s="1"/>
    </row>
    <row r="147" ht="15.75" customHeight="1">
      <c r="A147" s="40"/>
      <c r="B147" s="40"/>
      <c r="C147" s="41"/>
      <c r="D147" s="41"/>
      <c r="E147" s="41"/>
      <c r="F147" s="1"/>
      <c r="G147" s="1"/>
      <c r="H147" s="1"/>
    </row>
    <row r="148" ht="15.75" customHeight="1">
      <c r="A148" s="40"/>
      <c r="B148" s="40"/>
      <c r="C148" s="41"/>
      <c r="D148" s="41"/>
      <c r="E148" s="41"/>
      <c r="F148" s="1"/>
      <c r="G148" s="1"/>
      <c r="H148" s="1"/>
    </row>
    <row r="149" ht="15.75" customHeight="1">
      <c r="A149" s="40"/>
      <c r="B149" s="40"/>
      <c r="C149" s="41"/>
      <c r="D149" s="41"/>
      <c r="E149" s="41"/>
      <c r="F149" s="1"/>
      <c r="G149" s="1"/>
      <c r="H149" s="1"/>
    </row>
    <row r="150" ht="15.75" customHeight="1">
      <c r="A150" s="40"/>
      <c r="B150" s="40"/>
      <c r="C150" s="41"/>
      <c r="D150" s="41"/>
      <c r="E150" s="41"/>
      <c r="F150" s="1"/>
      <c r="G150" s="1"/>
      <c r="H150" s="1"/>
    </row>
    <row r="151" ht="15.75" customHeight="1">
      <c r="A151" s="40"/>
      <c r="B151" s="40"/>
      <c r="C151" s="41"/>
      <c r="D151" s="41"/>
      <c r="E151" s="41"/>
      <c r="F151" s="1"/>
      <c r="G151" s="1"/>
      <c r="H151" s="1"/>
    </row>
    <row r="152" ht="15.75" customHeight="1">
      <c r="A152" s="40"/>
      <c r="B152" s="40"/>
      <c r="C152" s="41"/>
      <c r="D152" s="41"/>
      <c r="E152" s="41"/>
      <c r="F152" s="1"/>
      <c r="G152" s="1"/>
      <c r="H152" s="1"/>
    </row>
    <row r="153" ht="15.75" customHeight="1">
      <c r="A153" s="40"/>
      <c r="B153" s="40"/>
      <c r="C153" s="41"/>
      <c r="D153" s="41"/>
      <c r="E153" s="41"/>
      <c r="F153" s="1"/>
      <c r="G153" s="1"/>
      <c r="H153" s="1"/>
    </row>
    <row r="154" ht="15.75" customHeight="1">
      <c r="A154" s="40"/>
      <c r="B154" s="40"/>
      <c r="C154" s="41"/>
      <c r="D154" s="41"/>
      <c r="E154" s="41"/>
      <c r="F154" s="1"/>
      <c r="G154" s="1"/>
      <c r="H154" s="1"/>
    </row>
    <row r="155" ht="15.75" customHeight="1">
      <c r="A155" s="40"/>
      <c r="B155" s="40"/>
      <c r="C155" s="41"/>
      <c r="D155" s="41"/>
      <c r="E155" s="41"/>
      <c r="F155" s="1"/>
      <c r="G155" s="1"/>
      <c r="H155" s="1"/>
    </row>
    <row r="156" ht="15.75" customHeight="1">
      <c r="A156" s="40"/>
      <c r="B156" s="40"/>
      <c r="C156" s="41"/>
      <c r="D156" s="41"/>
      <c r="E156" s="41"/>
      <c r="F156" s="1"/>
      <c r="G156" s="1"/>
      <c r="H156" s="1"/>
    </row>
    <row r="157" ht="15.75" customHeight="1">
      <c r="A157" s="40"/>
      <c r="B157" s="40"/>
      <c r="C157" s="41"/>
      <c r="D157" s="41"/>
      <c r="E157" s="41"/>
      <c r="F157" s="1"/>
      <c r="G157" s="1"/>
      <c r="H157" s="1"/>
    </row>
    <row r="158" ht="15.75" customHeight="1">
      <c r="A158" s="40"/>
      <c r="B158" s="40"/>
      <c r="C158" s="41"/>
      <c r="D158" s="41"/>
      <c r="E158" s="41"/>
      <c r="F158" s="1"/>
      <c r="G158" s="1"/>
      <c r="H158" s="1"/>
    </row>
    <row r="159" ht="15.75" customHeight="1">
      <c r="A159" s="40"/>
      <c r="B159" s="40"/>
      <c r="C159" s="41"/>
      <c r="D159" s="41"/>
      <c r="E159" s="41"/>
      <c r="F159" s="1"/>
      <c r="G159" s="1"/>
      <c r="H159" s="1"/>
    </row>
    <row r="160" ht="15.75" customHeight="1">
      <c r="A160" s="40"/>
      <c r="B160" s="40"/>
      <c r="C160" s="41"/>
      <c r="D160" s="41"/>
      <c r="E160" s="41"/>
      <c r="F160" s="1"/>
      <c r="G160" s="1"/>
      <c r="H160" s="1"/>
    </row>
    <row r="161" ht="15.75" customHeight="1">
      <c r="A161" s="40"/>
      <c r="B161" s="40"/>
      <c r="C161" s="41"/>
      <c r="D161" s="41"/>
      <c r="E161" s="41"/>
      <c r="F161" s="1"/>
      <c r="G161" s="1"/>
      <c r="H161" s="1"/>
    </row>
    <row r="162" ht="15.75" customHeight="1">
      <c r="A162" s="40"/>
      <c r="B162" s="40"/>
      <c r="C162" s="41"/>
      <c r="D162" s="41"/>
      <c r="E162" s="41"/>
      <c r="F162" s="1"/>
      <c r="G162" s="1"/>
      <c r="H162" s="1"/>
    </row>
    <row r="163" ht="15.75" customHeight="1">
      <c r="A163" s="40"/>
      <c r="B163" s="40"/>
      <c r="C163" s="41"/>
      <c r="D163" s="41"/>
      <c r="E163" s="41"/>
      <c r="F163" s="1"/>
      <c r="G163" s="1"/>
      <c r="H163" s="1"/>
    </row>
    <row r="164" ht="15.75" customHeight="1">
      <c r="A164" s="40"/>
      <c r="B164" s="40"/>
      <c r="C164" s="41"/>
      <c r="D164" s="41"/>
      <c r="E164" s="41"/>
      <c r="F164" s="1"/>
      <c r="G164" s="1"/>
      <c r="H164" s="1"/>
    </row>
    <row r="165" ht="15.75" customHeight="1">
      <c r="A165" s="40"/>
      <c r="B165" s="40"/>
      <c r="C165" s="41"/>
      <c r="D165" s="41"/>
      <c r="E165" s="41"/>
      <c r="F165" s="1"/>
      <c r="G165" s="1"/>
      <c r="H165" s="1"/>
    </row>
    <row r="166" ht="15.75" customHeight="1">
      <c r="A166" s="40"/>
      <c r="B166" s="40"/>
      <c r="C166" s="41"/>
      <c r="D166" s="41"/>
      <c r="E166" s="41"/>
      <c r="F166" s="1"/>
      <c r="G166" s="1"/>
      <c r="H166" s="1"/>
    </row>
    <row r="167" ht="15.75" customHeight="1">
      <c r="A167" s="40"/>
      <c r="B167" s="40"/>
      <c r="C167" s="41"/>
      <c r="D167" s="41"/>
      <c r="E167" s="41"/>
      <c r="F167" s="1"/>
      <c r="G167" s="1"/>
      <c r="H167" s="1"/>
    </row>
    <row r="168" ht="15.75" customHeight="1">
      <c r="A168" s="40"/>
      <c r="B168" s="40"/>
      <c r="C168" s="41"/>
      <c r="D168" s="41"/>
      <c r="E168" s="41"/>
      <c r="F168" s="1"/>
      <c r="G168" s="1"/>
      <c r="H168" s="1"/>
    </row>
    <row r="169" ht="15.75" customHeight="1">
      <c r="A169" s="40"/>
      <c r="B169" s="40"/>
      <c r="C169" s="41"/>
      <c r="D169" s="41"/>
      <c r="E169" s="41"/>
      <c r="F169" s="1"/>
      <c r="G169" s="1"/>
      <c r="H169" s="1"/>
    </row>
    <row r="170" ht="15.75" customHeight="1">
      <c r="A170" s="40"/>
      <c r="B170" s="40"/>
      <c r="C170" s="41"/>
      <c r="D170" s="41"/>
      <c r="E170" s="41"/>
      <c r="F170" s="1"/>
      <c r="G170" s="1"/>
      <c r="H170" s="1"/>
    </row>
    <row r="171" ht="15.75" customHeight="1">
      <c r="A171" s="40"/>
      <c r="B171" s="40"/>
      <c r="C171" s="41"/>
      <c r="D171" s="41"/>
      <c r="E171" s="41"/>
      <c r="F171" s="1"/>
      <c r="G171" s="1"/>
      <c r="H171" s="1"/>
    </row>
    <row r="172" ht="15.75" customHeight="1">
      <c r="A172" s="40"/>
      <c r="B172" s="40"/>
      <c r="C172" s="41"/>
      <c r="D172" s="41"/>
      <c r="E172" s="41"/>
      <c r="F172" s="1"/>
      <c r="G172" s="1"/>
      <c r="H172" s="1"/>
    </row>
    <row r="173" ht="15.75" customHeight="1">
      <c r="A173" s="40"/>
      <c r="B173" s="40"/>
      <c r="C173" s="41"/>
      <c r="D173" s="41"/>
      <c r="E173" s="41"/>
      <c r="F173" s="1"/>
      <c r="G173" s="1"/>
      <c r="H173" s="1"/>
    </row>
    <row r="174" ht="15.75" customHeight="1">
      <c r="A174" s="40"/>
      <c r="B174" s="40"/>
      <c r="C174" s="41"/>
      <c r="D174" s="41"/>
      <c r="E174" s="41"/>
      <c r="F174" s="1"/>
      <c r="G174" s="1"/>
      <c r="H174" s="1"/>
    </row>
    <row r="175" ht="15.75" customHeight="1">
      <c r="A175" s="40"/>
      <c r="B175" s="40"/>
      <c r="C175" s="41"/>
      <c r="D175" s="41"/>
      <c r="E175" s="41"/>
      <c r="F175" s="1"/>
      <c r="G175" s="1"/>
      <c r="H175" s="1"/>
    </row>
    <row r="176" ht="15.75" customHeight="1">
      <c r="A176" s="40"/>
      <c r="B176" s="40"/>
      <c r="C176" s="41"/>
      <c r="D176" s="41"/>
      <c r="E176" s="41"/>
      <c r="F176" s="1"/>
      <c r="G176" s="1"/>
      <c r="H176" s="1"/>
    </row>
    <row r="177" ht="15.75" customHeight="1">
      <c r="A177" s="40"/>
      <c r="B177" s="40"/>
      <c r="C177" s="41"/>
      <c r="D177" s="41"/>
      <c r="E177" s="41"/>
      <c r="F177" s="1"/>
      <c r="G177" s="1"/>
      <c r="H177" s="1"/>
    </row>
    <row r="178" ht="15.75" customHeight="1">
      <c r="A178" s="40"/>
      <c r="B178" s="40"/>
      <c r="C178" s="41"/>
      <c r="D178" s="41"/>
      <c r="E178" s="41"/>
      <c r="F178" s="1"/>
      <c r="G178" s="1"/>
      <c r="H178" s="1"/>
    </row>
    <row r="179" ht="15.75" customHeight="1">
      <c r="A179" s="40"/>
      <c r="B179" s="40"/>
      <c r="C179" s="41"/>
      <c r="D179" s="41"/>
      <c r="E179" s="41"/>
      <c r="F179" s="1"/>
      <c r="G179" s="1"/>
      <c r="H179" s="1"/>
    </row>
    <row r="180" ht="15.75" customHeight="1">
      <c r="A180" s="40"/>
      <c r="B180" s="40"/>
      <c r="C180" s="41"/>
      <c r="D180" s="41"/>
      <c r="E180" s="41"/>
      <c r="F180" s="1"/>
      <c r="G180" s="1"/>
      <c r="H180" s="1"/>
    </row>
    <row r="181" ht="15.75" customHeight="1">
      <c r="A181" s="40"/>
      <c r="B181" s="40"/>
      <c r="C181" s="41"/>
      <c r="D181" s="41"/>
      <c r="E181" s="41"/>
      <c r="F181" s="1"/>
      <c r="G181" s="1"/>
      <c r="H181" s="1"/>
    </row>
    <row r="182" ht="15.75" customHeight="1">
      <c r="A182" s="40"/>
      <c r="B182" s="40"/>
      <c r="C182" s="41"/>
      <c r="D182" s="41"/>
      <c r="E182" s="41"/>
      <c r="F182" s="1"/>
      <c r="G182" s="1"/>
      <c r="H182" s="1"/>
    </row>
    <row r="183" ht="15.75" customHeight="1">
      <c r="A183" s="40"/>
      <c r="B183" s="40"/>
      <c r="C183" s="41"/>
      <c r="D183" s="41"/>
      <c r="E183" s="41"/>
      <c r="F183" s="1"/>
      <c r="G183" s="1"/>
      <c r="H183" s="1"/>
    </row>
    <row r="184" ht="15.75" customHeight="1">
      <c r="A184" s="40"/>
      <c r="B184" s="40"/>
      <c r="C184" s="41"/>
      <c r="D184" s="41"/>
      <c r="E184" s="41"/>
      <c r="F184" s="1"/>
      <c r="G184" s="1"/>
      <c r="H184" s="1"/>
    </row>
    <row r="185" ht="15.75" customHeight="1">
      <c r="A185" s="40"/>
      <c r="B185" s="40"/>
      <c r="C185" s="41"/>
      <c r="D185" s="41"/>
      <c r="E185" s="41"/>
      <c r="F185" s="1"/>
      <c r="G185" s="1"/>
      <c r="H185" s="1"/>
    </row>
    <row r="186" ht="15.75" customHeight="1">
      <c r="A186" s="40"/>
      <c r="B186" s="40"/>
      <c r="C186" s="41"/>
      <c r="D186" s="41"/>
      <c r="E186" s="41"/>
      <c r="F186" s="1"/>
      <c r="G186" s="1"/>
      <c r="H186" s="1"/>
    </row>
    <row r="187" ht="15.75" customHeight="1">
      <c r="A187" s="40"/>
      <c r="B187" s="40"/>
      <c r="C187" s="41"/>
      <c r="D187" s="41"/>
      <c r="E187" s="41"/>
      <c r="F187" s="1"/>
      <c r="G187" s="1"/>
      <c r="H187" s="1"/>
    </row>
    <row r="188" ht="15.75" customHeight="1">
      <c r="A188" s="40"/>
      <c r="B188" s="40"/>
      <c r="C188" s="41"/>
      <c r="D188" s="41"/>
      <c r="E188" s="41"/>
      <c r="F188" s="1"/>
      <c r="G188" s="1"/>
      <c r="H188" s="1"/>
    </row>
    <row r="189" ht="15.75" customHeight="1">
      <c r="A189" s="40"/>
      <c r="B189" s="40"/>
      <c r="C189" s="41"/>
      <c r="D189" s="41"/>
      <c r="E189" s="41"/>
      <c r="F189" s="1"/>
      <c r="G189" s="1"/>
      <c r="H189" s="1"/>
    </row>
    <row r="190" ht="15.75" customHeight="1">
      <c r="A190" s="40"/>
      <c r="B190" s="40"/>
      <c r="C190" s="41"/>
      <c r="D190" s="41"/>
      <c r="E190" s="41"/>
      <c r="F190" s="1"/>
      <c r="G190" s="1"/>
      <c r="H190" s="1"/>
    </row>
    <row r="191" ht="15.75" customHeight="1">
      <c r="A191" s="40"/>
      <c r="B191" s="40"/>
      <c r="C191" s="41"/>
      <c r="D191" s="41"/>
      <c r="E191" s="41"/>
      <c r="F191" s="1"/>
      <c r="G191" s="1"/>
      <c r="H191" s="1"/>
    </row>
    <row r="192" ht="15.75" customHeight="1">
      <c r="A192" s="40"/>
      <c r="B192" s="40"/>
      <c r="C192" s="41"/>
      <c r="D192" s="41"/>
      <c r="E192" s="41"/>
      <c r="F192" s="1"/>
      <c r="G192" s="1"/>
      <c r="H192" s="1"/>
    </row>
    <row r="193" ht="15.75" customHeight="1">
      <c r="A193" s="40"/>
      <c r="B193" s="40"/>
      <c r="C193" s="41"/>
      <c r="D193" s="41"/>
      <c r="E193" s="41"/>
      <c r="F193" s="1"/>
      <c r="G193" s="1"/>
      <c r="H193" s="1"/>
    </row>
    <row r="194" ht="15.75" customHeight="1">
      <c r="A194" s="40"/>
      <c r="B194" s="40"/>
      <c r="C194" s="41"/>
      <c r="D194" s="41"/>
      <c r="E194" s="41"/>
      <c r="F194" s="1"/>
      <c r="G194" s="1"/>
      <c r="H194" s="1"/>
    </row>
    <row r="195" ht="15.75" customHeight="1">
      <c r="A195" s="40"/>
      <c r="B195" s="40"/>
      <c r="C195" s="41"/>
      <c r="D195" s="41"/>
      <c r="E195" s="41"/>
      <c r="F195" s="1"/>
      <c r="G195" s="1"/>
      <c r="H195" s="1"/>
    </row>
    <row r="196" ht="15.75" customHeight="1">
      <c r="A196" s="40"/>
      <c r="B196" s="40"/>
      <c r="C196" s="41"/>
      <c r="D196" s="41"/>
      <c r="E196" s="41"/>
      <c r="F196" s="1"/>
      <c r="G196" s="1"/>
      <c r="H196" s="1"/>
    </row>
    <row r="197" ht="15.75" customHeight="1">
      <c r="A197" s="40"/>
      <c r="B197" s="40"/>
      <c r="C197" s="41"/>
      <c r="D197" s="41"/>
      <c r="E197" s="41"/>
      <c r="F197" s="1"/>
      <c r="G197" s="1"/>
      <c r="H197" s="1"/>
    </row>
    <row r="198" ht="15.75" customHeight="1">
      <c r="A198" s="40"/>
      <c r="B198" s="40"/>
      <c r="C198" s="41"/>
      <c r="D198" s="41"/>
      <c r="E198" s="41"/>
      <c r="F198" s="1"/>
      <c r="G198" s="1"/>
      <c r="H198" s="1"/>
    </row>
    <row r="199" ht="15.75" customHeight="1">
      <c r="A199" s="40"/>
      <c r="B199" s="40"/>
      <c r="C199" s="41"/>
      <c r="D199" s="41"/>
      <c r="E199" s="41"/>
      <c r="F199" s="1"/>
      <c r="G199" s="1"/>
      <c r="H199" s="1"/>
    </row>
    <row r="200" ht="15.75" customHeight="1">
      <c r="A200" s="40"/>
      <c r="B200" s="40"/>
      <c r="C200" s="41"/>
      <c r="D200" s="41"/>
      <c r="E200" s="41"/>
      <c r="F200" s="1"/>
      <c r="G200" s="1"/>
      <c r="H200" s="1"/>
    </row>
    <row r="201" ht="15.75" customHeight="1">
      <c r="A201" s="40"/>
      <c r="B201" s="40"/>
      <c r="C201" s="41"/>
      <c r="D201" s="41"/>
      <c r="E201" s="41"/>
      <c r="F201" s="1"/>
      <c r="G201" s="1"/>
      <c r="H201" s="1"/>
    </row>
    <row r="202" ht="15.75" customHeight="1">
      <c r="A202" s="40"/>
      <c r="B202" s="40"/>
      <c r="C202" s="41"/>
      <c r="D202" s="41"/>
      <c r="E202" s="41"/>
      <c r="F202" s="1"/>
      <c r="G202" s="1"/>
      <c r="H202" s="1"/>
    </row>
    <row r="203" ht="15.75" customHeight="1">
      <c r="A203" s="40"/>
      <c r="B203" s="40"/>
      <c r="C203" s="41"/>
      <c r="D203" s="41"/>
      <c r="E203" s="41"/>
      <c r="F203" s="1"/>
      <c r="G203" s="1"/>
      <c r="H203" s="1"/>
    </row>
    <row r="204" ht="15.75" customHeight="1">
      <c r="A204" s="40"/>
      <c r="B204" s="40"/>
      <c r="C204" s="41"/>
      <c r="D204" s="41"/>
      <c r="E204" s="41"/>
      <c r="F204" s="1"/>
      <c r="G204" s="1"/>
      <c r="H204" s="1"/>
    </row>
    <row r="205" ht="15.75" customHeight="1">
      <c r="A205" s="40"/>
      <c r="B205" s="40"/>
      <c r="C205" s="41"/>
      <c r="D205" s="41"/>
      <c r="E205" s="41"/>
      <c r="F205" s="1"/>
      <c r="G205" s="1"/>
      <c r="H205" s="1"/>
    </row>
    <row r="206" ht="15.75" customHeight="1">
      <c r="A206" s="40"/>
      <c r="B206" s="40"/>
      <c r="C206" s="41"/>
      <c r="D206" s="41"/>
      <c r="E206" s="41"/>
      <c r="F206" s="1"/>
      <c r="G206" s="1"/>
      <c r="H206" s="1"/>
    </row>
    <row r="207" ht="15.75" customHeight="1">
      <c r="A207" s="40"/>
      <c r="B207" s="40"/>
      <c r="C207" s="41"/>
      <c r="D207" s="41"/>
      <c r="E207" s="41"/>
      <c r="F207" s="1"/>
      <c r="G207" s="1"/>
      <c r="H207" s="1"/>
    </row>
    <row r="208" ht="15.75" customHeight="1">
      <c r="A208" s="40"/>
      <c r="B208" s="40"/>
      <c r="C208" s="41"/>
      <c r="D208" s="41"/>
      <c r="E208" s="41"/>
      <c r="F208" s="1"/>
      <c r="G208" s="1"/>
      <c r="H208" s="1"/>
    </row>
    <row r="209" ht="15.75" customHeight="1">
      <c r="A209" s="40"/>
      <c r="B209" s="40"/>
      <c r="C209" s="41"/>
      <c r="D209" s="41"/>
      <c r="E209" s="41"/>
      <c r="F209" s="1"/>
      <c r="G209" s="1"/>
      <c r="H209" s="1"/>
    </row>
    <row r="210" ht="15.75" customHeight="1">
      <c r="A210" s="40"/>
      <c r="B210" s="40"/>
      <c r="C210" s="41"/>
      <c r="D210" s="41"/>
      <c r="E210" s="41"/>
      <c r="F210" s="1"/>
      <c r="G210" s="1"/>
      <c r="H210" s="1"/>
    </row>
    <row r="211" ht="15.75" customHeight="1">
      <c r="A211" s="40"/>
      <c r="B211" s="40"/>
      <c r="C211" s="41"/>
      <c r="D211" s="41"/>
      <c r="E211" s="41"/>
      <c r="F211" s="1"/>
      <c r="G211" s="1"/>
      <c r="H211" s="1"/>
    </row>
    <row r="212" ht="15.75" customHeight="1">
      <c r="A212" s="40"/>
      <c r="B212" s="40"/>
      <c r="C212" s="41"/>
      <c r="D212" s="41"/>
      <c r="E212" s="41"/>
      <c r="F212" s="1"/>
      <c r="G212" s="1"/>
      <c r="H212" s="1"/>
    </row>
    <row r="213" ht="15.75" customHeight="1">
      <c r="A213" s="40"/>
      <c r="B213" s="40"/>
      <c r="C213" s="41"/>
      <c r="D213" s="41"/>
      <c r="E213" s="41"/>
      <c r="F213" s="1"/>
      <c r="G213" s="1"/>
      <c r="H213" s="1"/>
    </row>
    <row r="214" ht="15.75" customHeight="1">
      <c r="A214" s="40"/>
      <c r="B214" s="40"/>
      <c r="C214" s="41"/>
      <c r="D214" s="41"/>
      <c r="E214" s="41"/>
      <c r="F214" s="1"/>
      <c r="G214" s="1"/>
      <c r="H214" s="1"/>
    </row>
    <row r="215" ht="15.75" customHeight="1">
      <c r="A215" s="40"/>
      <c r="B215" s="40"/>
      <c r="C215" s="41"/>
      <c r="D215" s="41"/>
      <c r="E215" s="41"/>
      <c r="F215" s="1"/>
      <c r="G215" s="1"/>
      <c r="H215" s="1"/>
    </row>
    <row r="216" ht="15.75" customHeight="1">
      <c r="A216" s="40"/>
      <c r="B216" s="40"/>
      <c r="C216" s="41"/>
      <c r="D216" s="41"/>
      <c r="E216" s="41"/>
      <c r="F216" s="1"/>
      <c r="G216" s="1"/>
      <c r="H216" s="1"/>
    </row>
    <row r="217" ht="15.75" customHeight="1">
      <c r="A217" s="40"/>
      <c r="B217" s="40"/>
      <c r="C217" s="41"/>
      <c r="D217" s="41"/>
      <c r="E217" s="41"/>
      <c r="F217" s="1"/>
      <c r="G217" s="1"/>
      <c r="H217" s="1"/>
    </row>
    <row r="218" ht="15.75" customHeight="1">
      <c r="A218" s="40"/>
      <c r="B218" s="40"/>
      <c r="C218" s="41"/>
      <c r="D218" s="41"/>
      <c r="E218" s="41"/>
      <c r="F218" s="1"/>
      <c r="G218" s="1"/>
      <c r="H218" s="1"/>
    </row>
    <row r="219" ht="15.75" customHeight="1">
      <c r="A219" s="40"/>
      <c r="B219" s="40"/>
      <c r="C219" s="41"/>
      <c r="D219" s="41"/>
      <c r="E219" s="41"/>
      <c r="F219" s="1"/>
      <c r="G219" s="1"/>
      <c r="H219" s="1"/>
    </row>
    <row r="220" ht="15.75" customHeight="1">
      <c r="A220" s="40"/>
      <c r="B220" s="40"/>
      <c r="C220" s="41"/>
      <c r="D220" s="41"/>
      <c r="E220" s="41"/>
      <c r="F220" s="1"/>
      <c r="G220" s="1"/>
      <c r="H220" s="1"/>
    </row>
    <row r="221" ht="15.75" customHeight="1">
      <c r="A221" s="40"/>
      <c r="B221" s="40"/>
      <c r="C221" s="41"/>
      <c r="D221" s="41"/>
      <c r="E221" s="41"/>
      <c r="F221" s="1"/>
      <c r="G221" s="1"/>
      <c r="H221" s="1"/>
    </row>
    <row r="222" ht="15.75" customHeight="1">
      <c r="A222" s="40"/>
      <c r="B222" s="40"/>
      <c r="C222" s="41"/>
      <c r="D222" s="41"/>
      <c r="E222" s="41"/>
      <c r="F222" s="1"/>
      <c r="G222" s="1"/>
      <c r="H222" s="1"/>
    </row>
    <row r="223" ht="15.75" customHeight="1">
      <c r="A223" s="40"/>
      <c r="B223" s="40"/>
      <c r="C223" s="41"/>
      <c r="D223" s="41"/>
      <c r="E223" s="41"/>
      <c r="F223" s="1"/>
      <c r="G223" s="1"/>
      <c r="H223" s="1"/>
    </row>
    <row r="224" ht="15.75" customHeight="1">
      <c r="A224" s="40"/>
      <c r="B224" s="40"/>
      <c r="C224" s="41"/>
      <c r="D224" s="41"/>
      <c r="E224" s="41"/>
      <c r="F224" s="1"/>
      <c r="G224" s="1"/>
      <c r="H224" s="1"/>
    </row>
    <row r="225" ht="15.75" customHeight="1">
      <c r="A225" s="40"/>
      <c r="B225" s="40"/>
      <c r="C225" s="41"/>
      <c r="D225" s="41"/>
      <c r="E225" s="41"/>
      <c r="F225" s="1"/>
      <c r="G225" s="1"/>
      <c r="H225" s="1"/>
    </row>
    <row r="226" ht="15.75" customHeight="1">
      <c r="A226" s="40"/>
      <c r="B226" s="40"/>
      <c r="C226" s="41"/>
      <c r="D226" s="41"/>
      <c r="E226" s="41"/>
      <c r="F226" s="1"/>
      <c r="G226" s="1"/>
      <c r="H226" s="1"/>
    </row>
    <row r="227" ht="15.75" customHeight="1">
      <c r="A227" s="40"/>
      <c r="B227" s="40"/>
      <c r="C227" s="41"/>
      <c r="D227" s="41"/>
      <c r="E227" s="41"/>
      <c r="F227" s="1"/>
      <c r="G227" s="1"/>
      <c r="H227" s="1"/>
    </row>
    <row r="228" ht="15.75" customHeight="1">
      <c r="A228" s="40"/>
      <c r="B228" s="40"/>
      <c r="C228" s="41"/>
      <c r="D228" s="41"/>
      <c r="E228" s="41"/>
      <c r="F228" s="1"/>
      <c r="G228" s="1"/>
      <c r="H228" s="1"/>
    </row>
    <row r="229" ht="15.75" customHeight="1">
      <c r="A229" s="40"/>
      <c r="B229" s="40"/>
      <c r="C229" s="41"/>
      <c r="D229" s="41"/>
      <c r="E229" s="41"/>
      <c r="F229" s="1"/>
      <c r="G229" s="1"/>
      <c r="H229" s="1"/>
    </row>
    <row r="230" ht="15.75" customHeight="1">
      <c r="A230" s="40"/>
      <c r="B230" s="40"/>
      <c r="C230" s="41"/>
      <c r="D230" s="41"/>
      <c r="E230" s="41"/>
      <c r="F230" s="1"/>
      <c r="G230" s="1"/>
      <c r="H230" s="1"/>
    </row>
    <row r="231" ht="15.75" customHeight="1">
      <c r="A231" s="40"/>
      <c r="B231" s="40"/>
      <c r="C231" s="41"/>
      <c r="D231" s="41"/>
      <c r="E231" s="41"/>
      <c r="F231" s="1"/>
      <c r="G231" s="1"/>
      <c r="H231" s="1"/>
    </row>
    <row r="232" ht="15.75" customHeight="1">
      <c r="A232" s="40"/>
      <c r="B232" s="40"/>
      <c r="C232" s="41"/>
      <c r="D232" s="41"/>
      <c r="E232" s="41"/>
      <c r="F232" s="1"/>
      <c r="G232" s="1"/>
      <c r="H232" s="1"/>
    </row>
    <row r="233" ht="15.75" customHeight="1">
      <c r="A233" s="40"/>
      <c r="B233" s="40"/>
      <c r="C233" s="41"/>
      <c r="D233" s="41"/>
      <c r="E233" s="41"/>
      <c r="F233" s="1"/>
      <c r="G233" s="1"/>
      <c r="H233" s="1"/>
    </row>
    <row r="234" ht="15.75" customHeight="1">
      <c r="A234" s="40"/>
      <c r="B234" s="40"/>
      <c r="C234" s="41"/>
      <c r="D234" s="41"/>
      <c r="E234" s="41"/>
      <c r="F234" s="1"/>
      <c r="G234" s="1"/>
      <c r="H234" s="1"/>
    </row>
    <row r="235" ht="15.75" customHeight="1">
      <c r="A235" s="40"/>
      <c r="B235" s="40"/>
      <c r="C235" s="41"/>
      <c r="D235" s="41"/>
      <c r="E235" s="41"/>
      <c r="F235" s="1"/>
      <c r="G235" s="1"/>
      <c r="H235" s="1"/>
    </row>
    <row r="236" ht="15.75" customHeight="1">
      <c r="A236" s="40"/>
      <c r="B236" s="40"/>
      <c r="C236" s="41"/>
      <c r="D236" s="41"/>
      <c r="E236" s="41"/>
      <c r="F236" s="1"/>
      <c r="G236" s="1"/>
      <c r="H236" s="1"/>
    </row>
    <row r="237" ht="15.75" customHeight="1">
      <c r="A237" s="40"/>
      <c r="B237" s="40"/>
      <c r="C237" s="41"/>
      <c r="D237" s="41"/>
      <c r="E237" s="41"/>
      <c r="F237" s="1"/>
      <c r="G237" s="1"/>
      <c r="H237" s="1"/>
    </row>
    <row r="238" ht="15.75" customHeight="1">
      <c r="A238" s="40"/>
      <c r="B238" s="40"/>
      <c r="C238" s="41"/>
      <c r="D238" s="41"/>
      <c r="E238" s="41"/>
      <c r="F238" s="1"/>
      <c r="G238" s="1"/>
      <c r="H238" s="1"/>
    </row>
    <row r="239" ht="15.75" customHeight="1">
      <c r="A239" s="40"/>
      <c r="B239" s="40"/>
      <c r="C239" s="41"/>
      <c r="D239" s="41"/>
      <c r="E239" s="41"/>
      <c r="F239" s="1"/>
      <c r="G239" s="1"/>
      <c r="H239" s="1"/>
    </row>
    <row r="240" ht="15.75" customHeight="1">
      <c r="A240" s="40"/>
      <c r="B240" s="40"/>
      <c r="C240" s="41"/>
      <c r="D240" s="41"/>
      <c r="E240" s="41"/>
      <c r="F240" s="1"/>
      <c r="G240" s="1"/>
      <c r="H240" s="1"/>
    </row>
    <row r="241" ht="15.75" customHeight="1">
      <c r="A241" s="40"/>
      <c r="B241" s="40"/>
      <c r="C241" s="41"/>
      <c r="D241" s="41"/>
      <c r="E241" s="41"/>
      <c r="F241" s="1"/>
      <c r="G241" s="1"/>
      <c r="H241" s="1"/>
    </row>
    <row r="242" ht="15.75" customHeight="1">
      <c r="A242" s="40"/>
      <c r="B242" s="40"/>
      <c r="C242" s="41"/>
      <c r="D242" s="41"/>
      <c r="E242" s="41"/>
      <c r="F242" s="1"/>
      <c r="G242" s="1"/>
      <c r="H242" s="1"/>
    </row>
    <row r="243" ht="15.75" customHeight="1">
      <c r="A243" s="40"/>
      <c r="B243" s="40"/>
      <c r="C243" s="41"/>
      <c r="D243" s="41"/>
      <c r="E243" s="41"/>
      <c r="F243" s="1"/>
      <c r="G243" s="1"/>
      <c r="H243" s="1"/>
    </row>
    <row r="244" ht="15.75" customHeight="1">
      <c r="A244" s="40"/>
      <c r="B244" s="40"/>
      <c r="C244" s="41"/>
      <c r="D244" s="41"/>
      <c r="E244" s="41"/>
      <c r="F244" s="1"/>
      <c r="G244" s="1"/>
      <c r="H244" s="1"/>
    </row>
    <row r="245" ht="15.75" customHeight="1">
      <c r="A245" s="40"/>
      <c r="B245" s="40"/>
      <c r="C245" s="41"/>
      <c r="D245" s="41"/>
      <c r="E245" s="41"/>
      <c r="F245" s="1"/>
      <c r="G245" s="1"/>
      <c r="H245" s="1"/>
    </row>
    <row r="246" ht="15.75" customHeight="1">
      <c r="A246" s="40"/>
      <c r="B246" s="40"/>
      <c r="C246" s="41"/>
      <c r="D246" s="41"/>
      <c r="E246" s="41"/>
      <c r="F246" s="1"/>
      <c r="G246" s="1"/>
      <c r="H246" s="1"/>
    </row>
    <row r="247" ht="15.75" customHeight="1">
      <c r="A247" s="40"/>
      <c r="B247" s="40"/>
      <c r="C247" s="41"/>
      <c r="D247" s="41"/>
      <c r="E247" s="41"/>
      <c r="F247" s="1"/>
      <c r="G247" s="1"/>
      <c r="H247" s="1"/>
    </row>
    <row r="248" ht="15.75" customHeight="1">
      <c r="A248" s="40"/>
      <c r="B248" s="40"/>
      <c r="C248" s="41"/>
      <c r="D248" s="41"/>
      <c r="E248" s="41"/>
      <c r="F248" s="1"/>
      <c r="G248" s="1"/>
      <c r="H248" s="1"/>
    </row>
    <row r="249" ht="15.75" customHeight="1">
      <c r="A249" s="40"/>
      <c r="B249" s="40"/>
      <c r="C249" s="41"/>
      <c r="D249" s="41"/>
      <c r="E249" s="41"/>
      <c r="F249" s="1"/>
      <c r="G249" s="1"/>
      <c r="H249" s="1"/>
    </row>
    <row r="250" ht="15.75" customHeight="1">
      <c r="A250" s="40"/>
      <c r="B250" s="40"/>
      <c r="C250" s="41"/>
      <c r="D250" s="41"/>
      <c r="E250" s="41"/>
      <c r="F250" s="1"/>
      <c r="G250" s="1"/>
      <c r="H250" s="1"/>
    </row>
    <row r="251" ht="15.75" customHeight="1">
      <c r="A251" s="40"/>
      <c r="B251" s="40"/>
      <c r="C251" s="41"/>
      <c r="D251" s="41"/>
      <c r="E251" s="41"/>
      <c r="F251" s="1"/>
      <c r="G251" s="1"/>
      <c r="H251" s="1"/>
    </row>
    <row r="252" ht="15.75" customHeight="1">
      <c r="A252" s="40"/>
      <c r="B252" s="40"/>
      <c r="C252" s="41"/>
      <c r="D252" s="41"/>
      <c r="E252" s="41"/>
      <c r="F252" s="1"/>
      <c r="G252" s="1"/>
      <c r="H252" s="1"/>
    </row>
    <row r="253" ht="15.75" customHeight="1">
      <c r="A253" s="40"/>
      <c r="B253" s="40"/>
      <c r="C253" s="41"/>
      <c r="D253" s="41"/>
      <c r="E253" s="41"/>
      <c r="F253" s="1"/>
      <c r="G253" s="1"/>
      <c r="H253" s="1"/>
    </row>
    <row r="254" ht="15.75" customHeight="1">
      <c r="A254" s="40"/>
      <c r="B254" s="40"/>
      <c r="C254" s="41"/>
      <c r="D254" s="41"/>
      <c r="E254" s="41"/>
      <c r="F254" s="1"/>
      <c r="G254" s="1"/>
      <c r="H254" s="1"/>
    </row>
    <row r="255" ht="15.75" customHeight="1">
      <c r="A255" s="40"/>
      <c r="B255" s="40"/>
      <c r="C255" s="41"/>
      <c r="D255" s="41"/>
      <c r="E255" s="41"/>
      <c r="F255" s="1"/>
      <c r="G255" s="1"/>
      <c r="H255" s="1"/>
    </row>
    <row r="256" ht="15.75" customHeight="1">
      <c r="A256" s="40"/>
      <c r="B256" s="40"/>
      <c r="C256" s="41"/>
      <c r="D256" s="41"/>
      <c r="E256" s="41"/>
      <c r="F256" s="1"/>
      <c r="G256" s="1"/>
      <c r="H256" s="1"/>
    </row>
    <row r="257" ht="15.75" customHeight="1">
      <c r="A257" s="40"/>
      <c r="B257" s="40"/>
      <c r="C257" s="41"/>
      <c r="D257" s="41"/>
      <c r="E257" s="41"/>
      <c r="F257" s="1"/>
      <c r="G257" s="1"/>
      <c r="H257" s="1"/>
    </row>
    <row r="258" ht="15.75" customHeight="1">
      <c r="A258" s="40"/>
      <c r="B258" s="40"/>
      <c r="C258" s="41"/>
      <c r="D258" s="41"/>
      <c r="E258" s="41"/>
      <c r="F258" s="1"/>
      <c r="G258" s="1"/>
      <c r="H258" s="1"/>
    </row>
    <row r="259" ht="15.75" customHeight="1">
      <c r="A259" s="40"/>
      <c r="B259" s="40"/>
      <c r="C259" s="41"/>
      <c r="D259" s="41"/>
      <c r="E259" s="41"/>
      <c r="F259" s="1"/>
      <c r="G259" s="1"/>
      <c r="H259" s="1"/>
    </row>
    <row r="260" ht="15.75" customHeight="1">
      <c r="A260" s="40"/>
      <c r="B260" s="40"/>
      <c r="C260" s="41"/>
      <c r="D260" s="41"/>
      <c r="E260" s="41"/>
      <c r="F260" s="1"/>
      <c r="G260" s="1"/>
      <c r="H260" s="1"/>
    </row>
    <row r="261" ht="15.75" customHeight="1">
      <c r="A261" s="40"/>
      <c r="B261" s="40"/>
      <c r="C261" s="41"/>
      <c r="D261" s="41"/>
      <c r="E261" s="41"/>
      <c r="F261" s="1"/>
      <c r="G261" s="1"/>
      <c r="H261" s="1"/>
    </row>
    <row r="262" ht="15.75" customHeight="1">
      <c r="A262" s="40"/>
      <c r="B262" s="40"/>
      <c r="C262" s="41"/>
      <c r="D262" s="41"/>
      <c r="E262" s="41"/>
      <c r="F262" s="1"/>
      <c r="G262" s="1"/>
      <c r="H262" s="1"/>
    </row>
    <row r="263" ht="15.75" customHeight="1">
      <c r="A263" s="40"/>
      <c r="B263" s="40"/>
      <c r="C263" s="41"/>
      <c r="D263" s="41"/>
      <c r="E263" s="41"/>
      <c r="F263" s="1"/>
      <c r="G263" s="1"/>
      <c r="H263" s="1"/>
    </row>
    <row r="264" ht="15.75" customHeight="1">
      <c r="A264" s="40"/>
      <c r="B264" s="40"/>
      <c r="C264" s="41"/>
      <c r="D264" s="41"/>
      <c r="E264" s="41"/>
      <c r="F264" s="1"/>
      <c r="G264" s="1"/>
      <c r="H264" s="1"/>
    </row>
    <row r="265" ht="15.75" customHeight="1">
      <c r="A265" s="40"/>
      <c r="B265" s="40"/>
      <c r="C265" s="41"/>
      <c r="D265" s="41"/>
      <c r="E265" s="41"/>
      <c r="F265" s="1"/>
      <c r="G265" s="1"/>
      <c r="H265" s="1"/>
    </row>
    <row r="266" ht="15.75" customHeight="1">
      <c r="A266" s="40"/>
      <c r="B266" s="40"/>
      <c r="C266" s="41"/>
      <c r="D266" s="41"/>
      <c r="E266" s="41"/>
      <c r="F266" s="1"/>
      <c r="G266" s="1"/>
      <c r="H266" s="1"/>
    </row>
    <row r="267" ht="15.75" customHeight="1">
      <c r="A267" s="40"/>
      <c r="B267" s="40"/>
      <c r="C267" s="41"/>
      <c r="D267" s="41"/>
      <c r="E267" s="41"/>
      <c r="F267" s="1"/>
      <c r="G267" s="1"/>
      <c r="H267" s="1"/>
    </row>
    <row r="268" ht="15.75" customHeight="1">
      <c r="A268" s="40"/>
      <c r="B268" s="40"/>
      <c r="C268" s="41"/>
      <c r="D268" s="41"/>
      <c r="E268" s="41"/>
      <c r="F268" s="1"/>
      <c r="G268" s="1"/>
      <c r="H268" s="1"/>
    </row>
    <row r="269" ht="15.75" customHeight="1">
      <c r="A269" s="40"/>
      <c r="B269" s="40"/>
      <c r="C269" s="41"/>
      <c r="D269" s="41"/>
      <c r="E269" s="41"/>
      <c r="F269" s="1"/>
      <c r="G269" s="1"/>
      <c r="H269" s="1"/>
    </row>
    <row r="270" ht="15.75" customHeight="1">
      <c r="A270" s="40"/>
      <c r="B270" s="40"/>
      <c r="C270" s="41"/>
      <c r="D270" s="41"/>
      <c r="E270" s="41"/>
      <c r="F270" s="1"/>
      <c r="G270" s="1"/>
      <c r="H270" s="1"/>
    </row>
    <row r="271" ht="15.75" customHeight="1">
      <c r="A271" s="40"/>
      <c r="B271" s="40"/>
      <c r="C271" s="41"/>
      <c r="D271" s="41"/>
      <c r="E271" s="41"/>
      <c r="F271" s="1"/>
      <c r="G271" s="1"/>
      <c r="H271" s="1"/>
    </row>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71:H71"/>
  </mergeCells>
  <printOptions/>
  <pageMargins bottom="0.75" footer="0.0" header="0.0" left="0.7" right="0.7" top="0.75"/>
  <pageSetup orientation="landscape"/>
  <drawing r:id="rId1"/>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8" width="13.71"/>
    <col customWidth="1" min="9" max="13" width="8.0"/>
    <col customWidth="1" min="14" max="14" width="11.29"/>
    <col customWidth="1" min="15" max="25" width="8.0"/>
  </cols>
  <sheetData>
    <row r="1">
      <c r="A1" s="40"/>
      <c r="B1" s="40"/>
      <c r="C1" s="41"/>
      <c r="D1" s="41"/>
      <c r="E1" s="41"/>
      <c r="F1" s="1"/>
      <c r="G1" s="1"/>
      <c r="H1" s="1"/>
    </row>
    <row r="2" ht="15.75" customHeight="1">
      <c r="A2" s="695" t="s">
        <v>6383</v>
      </c>
      <c r="B2" s="173"/>
      <c r="C2" s="173"/>
      <c r="D2" s="173"/>
      <c r="E2" s="173"/>
      <c r="F2" s="173"/>
      <c r="G2" s="173"/>
      <c r="H2" s="173"/>
      <c r="I2" s="173"/>
      <c r="J2" s="173"/>
      <c r="K2" s="173"/>
      <c r="L2" s="173"/>
      <c r="M2" s="173"/>
      <c r="N2" s="177"/>
      <c r="O2" s="177"/>
      <c r="P2" s="177"/>
      <c r="Q2" s="177"/>
      <c r="R2" s="177"/>
      <c r="S2" s="177"/>
      <c r="T2" s="177"/>
      <c r="U2" s="177"/>
      <c r="V2" s="177"/>
      <c r="W2" s="177"/>
      <c r="X2" s="177"/>
      <c r="Y2" s="177"/>
    </row>
    <row r="3" ht="15.75" customHeight="1">
      <c r="A3" s="220"/>
      <c r="B3" s="220"/>
      <c r="C3" s="220"/>
      <c r="D3" s="220"/>
      <c r="E3" s="649"/>
      <c r="F3" s="648"/>
      <c r="G3" s="648"/>
      <c r="H3" s="648"/>
      <c r="I3" s="177"/>
      <c r="J3" s="177"/>
      <c r="K3" s="177"/>
      <c r="L3" s="177"/>
      <c r="M3" s="177"/>
      <c r="N3" s="177"/>
      <c r="O3" s="177"/>
      <c r="P3" s="177"/>
      <c r="Q3" s="177"/>
      <c r="R3" s="177"/>
      <c r="S3" s="177"/>
      <c r="T3" s="177"/>
      <c r="U3" s="177"/>
      <c r="V3" s="177"/>
      <c r="W3" s="177"/>
      <c r="X3" s="177"/>
      <c r="Y3" s="177"/>
    </row>
    <row r="4" ht="21.0" customHeight="1">
      <c r="A4" s="194" t="s">
        <v>6384</v>
      </c>
      <c r="B4" s="44"/>
      <c r="C4" s="44"/>
      <c r="D4" s="44"/>
      <c r="E4" s="44"/>
      <c r="F4" s="44"/>
      <c r="G4" s="44"/>
      <c r="H4" s="44"/>
      <c r="I4" s="44"/>
      <c r="J4" s="44"/>
      <c r="K4" s="44"/>
      <c r="L4" s="44"/>
      <c r="M4" s="45"/>
      <c r="N4" s="177"/>
      <c r="O4" s="177"/>
      <c r="P4" s="177"/>
      <c r="Q4" s="177"/>
      <c r="R4" s="177"/>
      <c r="S4" s="177"/>
      <c r="T4" s="177"/>
      <c r="U4" s="177"/>
      <c r="V4" s="177"/>
      <c r="W4" s="177"/>
      <c r="X4" s="177"/>
      <c r="Y4" s="177"/>
    </row>
    <row r="5" ht="27.0" customHeight="1">
      <c r="A5" s="358" t="s">
        <v>3461</v>
      </c>
      <c r="B5" s="44"/>
      <c r="C5" s="44"/>
      <c r="D5" s="44"/>
      <c r="E5" s="44"/>
      <c r="F5" s="44"/>
      <c r="G5" s="44"/>
      <c r="H5" s="44"/>
      <c r="I5" s="44"/>
      <c r="J5" s="44"/>
      <c r="K5" s="44"/>
      <c r="L5" s="44"/>
      <c r="M5" s="45"/>
      <c r="N5" s="177"/>
      <c r="O5" s="177"/>
      <c r="P5" s="177"/>
      <c r="Q5" s="177"/>
      <c r="R5" s="177"/>
      <c r="S5" s="177"/>
      <c r="T5" s="177"/>
      <c r="U5" s="177"/>
      <c r="V5" s="177"/>
      <c r="W5" s="177"/>
      <c r="X5" s="177"/>
      <c r="Y5" s="177"/>
    </row>
    <row r="6" ht="30.0" customHeight="1">
      <c r="A6" s="358" t="s">
        <v>6385</v>
      </c>
      <c r="B6" s="44"/>
      <c r="C6" s="44"/>
      <c r="D6" s="44"/>
      <c r="E6" s="44"/>
      <c r="F6" s="44"/>
      <c r="G6" s="44"/>
      <c r="H6" s="44"/>
      <c r="I6" s="44"/>
      <c r="J6" s="44"/>
      <c r="K6" s="44"/>
      <c r="L6" s="44"/>
      <c r="M6" s="45"/>
      <c r="N6" s="177"/>
      <c r="O6" s="177"/>
      <c r="P6" s="177"/>
      <c r="Q6" s="177"/>
      <c r="R6" s="177"/>
      <c r="S6" s="177"/>
      <c r="T6" s="177"/>
      <c r="U6" s="177"/>
      <c r="V6" s="177"/>
      <c r="W6" s="177"/>
      <c r="X6" s="177"/>
      <c r="Y6" s="177"/>
    </row>
    <row r="7" ht="29.25" customHeight="1">
      <c r="A7" s="358" t="s">
        <v>6386</v>
      </c>
      <c r="B7" s="44"/>
      <c r="C7" s="44"/>
      <c r="D7" s="44"/>
      <c r="E7" s="44"/>
      <c r="F7" s="44"/>
      <c r="G7" s="44"/>
      <c r="H7" s="44"/>
      <c r="I7" s="44"/>
      <c r="J7" s="44"/>
      <c r="K7" s="44"/>
      <c r="L7" s="44"/>
      <c r="M7" s="45"/>
      <c r="N7" s="177"/>
      <c r="O7" s="177"/>
      <c r="P7" s="177"/>
      <c r="Q7" s="177"/>
      <c r="R7" s="177"/>
      <c r="S7" s="177"/>
      <c r="T7" s="177"/>
      <c r="U7" s="177"/>
      <c r="V7" s="177"/>
      <c r="W7" s="177"/>
      <c r="X7" s="177"/>
      <c r="Y7" s="177"/>
    </row>
    <row r="8" ht="18.75" customHeight="1">
      <c r="A8" s="358" t="s">
        <v>3464</v>
      </c>
      <c r="B8" s="44"/>
      <c r="C8" s="44"/>
      <c r="D8" s="44"/>
      <c r="E8" s="44"/>
      <c r="F8" s="44"/>
      <c r="G8" s="44"/>
      <c r="H8" s="44"/>
      <c r="I8" s="44"/>
      <c r="J8" s="44"/>
      <c r="K8" s="44"/>
      <c r="L8" s="44"/>
      <c r="M8" s="45"/>
      <c r="N8" s="177"/>
      <c r="O8" s="177"/>
      <c r="P8" s="177"/>
      <c r="Q8" s="177"/>
      <c r="R8" s="177"/>
      <c r="S8" s="177"/>
      <c r="T8" s="177"/>
      <c r="U8" s="177"/>
      <c r="V8" s="177"/>
      <c r="W8" s="177"/>
      <c r="X8" s="177"/>
      <c r="Y8" s="177"/>
    </row>
    <row r="9" ht="44.25" customHeight="1">
      <c r="A9" s="358" t="s">
        <v>6387</v>
      </c>
      <c r="B9" s="44"/>
      <c r="C9" s="44"/>
      <c r="D9" s="44"/>
      <c r="E9" s="44"/>
      <c r="F9" s="44"/>
      <c r="G9" s="44"/>
      <c r="H9" s="44"/>
      <c r="I9" s="44"/>
      <c r="J9" s="44"/>
      <c r="K9" s="44"/>
      <c r="L9" s="44"/>
      <c r="M9" s="45"/>
      <c r="N9" s="177"/>
      <c r="O9" s="177"/>
      <c r="P9" s="177"/>
      <c r="Q9" s="177"/>
      <c r="R9" s="177"/>
      <c r="S9" s="177"/>
      <c r="T9" s="177"/>
      <c r="U9" s="177"/>
      <c r="V9" s="177"/>
      <c r="W9" s="177"/>
      <c r="X9" s="177"/>
      <c r="Y9" s="177"/>
    </row>
    <row r="10" ht="26.25" customHeight="1">
      <c r="A10" s="358" t="s">
        <v>6388</v>
      </c>
      <c r="B10" s="44"/>
      <c r="C10" s="44"/>
      <c r="D10" s="44"/>
      <c r="E10" s="44"/>
      <c r="F10" s="44"/>
      <c r="G10" s="44"/>
      <c r="H10" s="44"/>
      <c r="I10" s="44"/>
      <c r="J10" s="44"/>
      <c r="K10" s="44"/>
      <c r="L10" s="44"/>
      <c r="M10" s="45"/>
      <c r="N10" s="177"/>
      <c r="O10" s="177"/>
      <c r="P10" s="177"/>
      <c r="Q10" s="177"/>
      <c r="R10" s="177"/>
      <c r="S10" s="177"/>
      <c r="T10" s="177"/>
      <c r="U10" s="177"/>
      <c r="V10" s="177"/>
      <c r="W10" s="177"/>
      <c r="X10" s="177"/>
      <c r="Y10" s="177"/>
    </row>
    <row r="11" ht="72.0" customHeight="1">
      <c r="A11" s="653" t="s">
        <v>6389</v>
      </c>
      <c r="B11" s="44"/>
      <c r="C11" s="44"/>
      <c r="D11" s="44"/>
      <c r="E11" s="44"/>
      <c r="F11" s="44"/>
      <c r="G11" s="44"/>
      <c r="H11" s="44"/>
      <c r="I11" s="44"/>
      <c r="J11" s="44"/>
      <c r="K11" s="44"/>
      <c r="L11" s="44"/>
      <c r="M11" s="45"/>
      <c r="N11" s="177"/>
      <c r="O11" s="177"/>
      <c r="P11" s="177"/>
      <c r="Q11" s="177"/>
      <c r="R11" s="177"/>
      <c r="S11" s="177"/>
      <c r="T11" s="177"/>
      <c r="U11" s="177"/>
      <c r="V11" s="177"/>
      <c r="W11" s="177"/>
      <c r="X11" s="177"/>
      <c r="Y11" s="177"/>
    </row>
    <row r="12">
      <c r="A12" s="53"/>
      <c r="B12" s="53"/>
      <c r="C12" s="54"/>
      <c r="D12" s="54"/>
      <c r="E12" s="54"/>
      <c r="F12" s="53"/>
      <c r="G12" s="53"/>
      <c r="H12" s="53"/>
      <c r="I12" s="177"/>
      <c r="J12" s="177"/>
      <c r="K12" s="177"/>
      <c r="L12" s="177"/>
      <c r="M12" s="177"/>
      <c r="N12" s="177"/>
      <c r="O12" s="177"/>
      <c r="P12" s="177"/>
      <c r="Q12" s="177"/>
      <c r="R12" s="177"/>
      <c r="S12" s="177"/>
      <c r="T12" s="177"/>
      <c r="U12" s="177"/>
      <c r="V12" s="177"/>
      <c r="W12" s="177"/>
      <c r="X12" s="177"/>
      <c r="Y12" s="177"/>
    </row>
    <row r="13" ht="61.5" customHeight="1">
      <c r="A13" s="197" t="s">
        <v>5024</v>
      </c>
      <c r="B13" s="224" t="s">
        <v>3469</v>
      </c>
      <c r="C13" s="198" t="s">
        <v>7</v>
      </c>
      <c r="D13" s="223" t="s">
        <v>3470</v>
      </c>
      <c r="E13" s="224" t="s">
        <v>3471</v>
      </c>
      <c r="F13" s="224" t="s">
        <v>130</v>
      </c>
      <c r="G13" s="224" t="s">
        <v>3472</v>
      </c>
      <c r="H13" s="224" t="s">
        <v>3473</v>
      </c>
      <c r="I13" s="179" t="s">
        <v>132</v>
      </c>
      <c r="J13" s="179" t="s">
        <v>133</v>
      </c>
      <c r="K13" s="179" t="s">
        <v>134</v>
      </c>
      <c r="L13" s="197" t="s">
        <v>135</v>
      </c>
      <c r="M13" s="197" t="s">
        <v>139</v>
      </c>
      <c r="N13" s="180" t="s">
        <v>140</v>
      </c>
      <c r="O13" s="177"/>
      <c r="P13" s="177"/>
      <c r="Q13" s="177"/>
      <c r="R13" s="177"/>
      <c r="S13" s="177"/>
      <c r="T13" s="177"/>
      <c r="U13" s="177"/>
      <c r="V13" s="177"/>
      <c r="W13" s="177"/>
      <c r="X13" s="177"/>
      <c r="Y13" s="177"/>
    </row>
    <row r="14">
      <c r="A14" s="67"/>
      <c r="B14" s="113"/>
      <c r="C14" s="110"/>
      <c r="D14" s="139"/>
      <c r="E14" s="311"/>
      <c r="F14" s="115"/>
      <c r="G14" s="115"/>
      <c r="H14" s="696"/>
      <c r="I14" s="279"/>
      <c r="J14" s="279"/>
      <c r="K14" s="279"/>
      <c r="L14" s="697"/>
      <c r="M14" s="697"/>
    </row>
    <row r="15">
      <c r="A15" s="67"/>
      <c r="B15" s="67"/>
      <c r="C15" s="65"/>
      <c r="D15" s="68"/>
      <c r="E15" s="376"/>
      <c r="F15" s="183"/>
      <c r="G15" s="183"/>
      <c r="H15" s="184"/>
      <c r="I15" s="185"/>
      <c r="J15" s="185"/>
      <c r="K15" s="185"/>
      <c r="L15" s="425"/>
      <c r="M15" s="425"/>
    </row>
    <row r="16">
      <c r="A16" s="67"/>
      <c r="B16" s="67"/>
      <c r="C16" s="65"/>
      <c r="D16" s="68"/>
      <c r="E16" s="377"/>
      <c r="F16" s="183"/>
      <c r="G16" s="183"/>
      <c r="H16" s="184"/>
      <c r="I16" s="185"/>
      <c r="J16" s="185"/>
      <c r="K16" s="185"/>
      <c r="L16" s="186"/>
      <c r="M16" s="186"/>
    </row>
    <row r="17">
      <c r="A17" s="67"/>
      <c r="B17" s="67"/>
      <c r="C17" s="65"/>
      <c r="D17" s="68"/>
      <c r="E17" s="377"/>
      <c r="F17" s="69"/>
      <c r="G17" s="69"/>
      <c r="H17" s="184"/>
      <c r="I17" s="185"/>
      <c r="J17" s="185"/>
      <c r="K17" s="185"/>
      <c r="L17" s="186"/>
      <c r="M17" s="186"/>
    </row>
    <row r="18">
      <c r="A18" s="67"/>
      <c r="B18" s="67"/>
      <c r="C18" s="65"/>
      <c r="D18" s="68"/>
      <c r="E18" s="377"/>
      <c r="F18" s="69"/>
      <c r="G18" s="69"/>
      <c r="H18" s="184"/>
      <c r="I18" s="185"/>
      <c r="J18" s="185"/>
      <c r="K18" s="185"/>
      <c r="L18" s="186"/>
      <c r="M18" s="186"/>
    </row>
    <row r="19">
      <c r="A19" s="67"/>
      <c r="B19" s="67"/>
      <c r="C19" s="65"/>
      <c r="D19" s="68"/>
      <c r="E19" s="377"/>
      <c r="F19" s="69"/>
      <c r="G19" s="69"/>
      <c r="H19" s="184"/>
      <c r="I19" s="185"/>
      <c r="J19" s="185"/>
      <c r="K19" s="185"/>
      <c r="L19" s="186"/>
      <c r="M19" s="186"/>
    </row>
    <row r="20">
      <c r="A20" s="46" t="s">
        <v>98</v>
      </c>
      <c r="B20" s="41"/>
      <c r="C20" s="41"/>
      <c r="D20" s="41"/>
      <c r="E20" s="176"/>
      <c r="F20" s="427"/>
      <c r="G20" s="427"/>
      <c r="M20" s="427">
        <f>SUM(M14:M19)</f>
        <v>0</v>
      </c>
    </row>
    <row r="21" ht="15.75" customHeight="1">
      <c r="A21" s="40"/>
      <c r="B21" s="40"/>
      <c r="C21" s="41"/>
      <c r="D21" s="41"/>
      <c r="E21" s="41"/>
      <c r="F21" s="1"/>
      <c r="G21" s="1"/>
      <c r="H21" s="1"/>
    </row>
    <row r="22" ht="15.75" customHeight="1">
      <c r="A22" s="172" t="s">
        <v>819</v>
      </c>
      <c r="B22" s="173"/>
      <c r="C22" s="173"/>
      <c r="D22" s="173"/>
      <c r="E22" s="173"/>
      <c r="F22" s="173"/>
      <c r="G22" s="173"/>
      <c r="H22" s="173"/>
      <c r="I22" s="40"/>
      <c r="J22" s="40"/>
      <c r="K22" s="40"/>
      <c r="L22" s="40"/>
      <c r="M22" s="40"/>
      <c r="N22" s="40"/>
      <c r="O22" s="40"/>
      <c r="P22" s="40"/>
      <c r="Q22" s="40"/>
      <c r="R22" s="40"/>
      <c r="S22" s="40"/>
      <c r="T22" s="40"/>
      <c r="U22" s="40"/>
      <c r="V22" s="40"/>
      <c r="W22" s="40"/>
      <c r="X22" s="40"/>
      <c r="Y22" s="40"/>
    </row>
    <row r="23" ht="15.75" customHeight="1">
      <c r="A23" s="40"/>
      <c r="B23" s="40"/>
      <c r="C23" s="41"/>
      <c r="D23" s="41"/>
      <c r="E23" s="1"/>
      <c r="F23" s="1"/>
      <c r="G23" s="1"/>
      <c r="H23" s="1"/>
    </row>
    <row r="24" ht="15.75" customHeight="1">
      <c r="A24" s="40"/>
      <c r="B24" s="40"/>
      <c r="C24" s="41"/>
      <c r="D24" s="41"/>
      <c r="E24" s="41"/>
      <c r="F24" s="1"/>
      <c r="G24" s="1"/>
      <c r="H24" s="1"/>
    </row>
    <row r="25" ht="15.75" customHeight="1">
      <c r="A25" s="40"/>
      <c r="B25" s="40"/>
      <c r="C25" s="41"/>
      <c r="D25" s="41"/>
      <c r="E25" s="1"/>
      <c r="F25" s="1"/>
      <c r="G25" s="1"/>
      <c r="H25" s="1"/>
    </row>
    <row r="26" ht="15.75" customHeight="1">
      <c r="A26" s="40"/>
      <c r="B26" s="40"/>
      <c r="C26" s="41"/>
      <c r="D26" s="41"/>
      <c r="E26" s="41"/>
      <c r="F26" s="1"/>
      <c r="G26" s="1"/>
      <c r="H26" s="1"/>
    </row>
    <row r="27" ht="15.75" customHeight="1">
      <c r="A27" s="40"/>
      <c r="B27" s="40"/>
      <c r="C27" s="41"/>
      <c r="D27" s="41"/>
      <c r="E27" s="41"/>
      <c r="F27" s="1"/>
      <c r="G27" s="1"/>
      <c r="H27" s="1"/>
    </row>
    <row r="28" ht="15.75" customHeight="1">
      <c r="A28" s="40"/>
      <c r="B28" s="40"/>
      <c r="C28" s="41"/>
      <c r="D28" s="41"/>
      <c r="E28" s="41"/>
      <c r="F28" s="1"/>
      <c r="G28" s="1"/>
      <c r="H28" s="1"/>
    </row>
    <row r="29" ht="15.75" customHeight="1">
      <c r="A29" s="40"/>
      <c r="B29" s="40"/>
      <c r="C29" s="41"/>
      <c r="D29" s="41"/>
      <c r="E29" s="41"/>
      <c r="F29" s="1"/>
      <c r="G29" s="1"/>
      <c r="H29" s="1"/>
    </row>
    <row r="30" ht="15.75" customHeight="1">
      <c r="A30" s="40"/>
      <c r="B30" s="40"/>
      <c r="C30" s="41"/>
      <c r="D30" s="41"/>
      <c r="E30" s="41"/>
      <c r="F30" s="1"/>
      <c r="G30" s="1"/>
      <c r="H30" s="1"/>
    </row>
    <row r="31" ht="15.75" customHeight="1">
      <c r="A31" s="40"/>
      <c r="B31" s="40"/>
      <c r="C31" s="41"/>
      <c r="D31" s="41"/>
      <c r="E31" s="41"/>
      <c r="F31" s="1"/>
      <c r="G31" s="1"/>
      <c r="H31" s="1"/>
    </row>
    <row r="32" ht="15.75" customHeight="1">
      <c r="A32" s="40"/>
      <c r="B32" s="40"/>
      <c r="C32" s="41"/>
      <c r="D32" s="41"/>
      <c r="E32" s="41"/>
      <c r="F32" s="1"/>
      <c r="G32" s="1"/>
      <c r="H32" s="1"/>
    </row>
    <row r="33" ht="15.75" customHeight="1">
      <c r="A33" s="40"/>
      <c r="B33" s="40"/>
      <c r="C33" s="41"/>
      <c r="D33" s="41"/>
      <c r="E33" s="41"/>
      <c r="F33" s="1"/>
      <c r="G33" s="1"/>
      <c r="H33" s="1"/>
    </row>
    <row r="34" ht="15.75" customHeight="1">
      <c r="A34" s="40"/>
      <c r="B34" s="40"/>
      <c r="C34" s="41"/>
      <c r="D34" s="41"/>
      <c r="E34" s="41"/>
      <c r="F34" s="1"/>
      <c r="G34" s="1"/>
      <c r="H34" s="1"/>
    </row>
    <row r="35" ht="15.75" customHeight="1">
      <c r="A35" s="40"/>
      <c r="B35" s="40"/>
      <c r="C35" s="41"/>
      <c r="D35" s="41"/>
      <c r="E35" s="41"/>
      <c r="F35" s="1"/>
      <c r="G35" s="1"/>
      <c r="H35" s="1"/>
    </row>
    <row r="36" ht="15.75" customHeight="1">
      <c r="A36" s="40"/>
      <c r="B36" s="40"/>
      <c r="C36" s="41"/>
      <c r="D36" s="41"/>
      <c r="E36" s="41"/>
      <c r="F36" s="1"/>
      <c r="G36" s="1"/>
      <c r="H36" s="1"/>
    </row>
    <row r="37" ht="15.75" customHeight="1">
      <c r="A37" s="40"/>
      <c r="B37" s="40"/>
      <c r="C37" s="41"/>
      <c r="D37" s="41"/>
      <c r="E37" s="41"/>
      <c r="F37" s="1"/>
      <c r="G37" s="1"/>
      <c r="H37" s="1"/>
    </row>
    <row r="38" ht="15.75" customHeight="1">
      <c r="A38" s="40"/>
      <c r="B38" s="40"/>
      <c r="C38" s="41"/>
      <c r="D38" s="41"/>
      <c r="E38" s="41"/>
      <c r="F38" s="1"/>
      <c r="G38" s="1"/>
      <c r="H38" s="1"/>
    </row>
    <row r="39" ht="15.75" customHeight="1">
      <c r="A39" s="40"/>
      <c r="B39" s="40"/>
      <c r="C39" s="41"/>
      <c r="D39" s="41"/>
      <c r="E39" s="41"/>
      <c r="F39" s="1"/>
      <c r="G39" s="1"/>
      <c r="H39" s="1"/>
    </row>
    <row r="40" ht="15.75" customHeight="1">
      <c r="A40" s="40"/>
      <c r="B40" s="40"/>
      <c r="C40" s="41"/>
      <c r="D40" s="41"/>
      <c r="E40" s="41"/>
      <c r="F40" s="1"/>
      <c r="G40" s="1"/>
      <c r="H40" s="1"/>
    </row>
    <row r="41" ht="15.75" customHeight="1">
      <c r="A41" s="40"/>
      <c r="B41" s="40"/>
      <c r="C41" s="41"/>
      <c r="D41" s="41"/>
      <c r="E41" s="41"/>
      <c r="F41" s="1"/>
      <c r="G41" s="1"/>
      <c r="H41" s="1"/>
    </row>
    <row r="42" ht="15.75" customHeight="1">
      <c r="A42" s="40"/>
      <c r="B42" s="40"/>
      <c r="C42" s="41"/>
      <c r="D42" s="41"/>
      <c r="E42" s="41"/>
      <c r="F42" s="1"/>
      <c r="G42" s="1"/>
      <c r="H42" s="1"/>
    </row>
    <row r="43" ht="15.75" customHeight="1">
      <c r="A43" s="40"/>
      <c r="B43" s="40"/>
      <c r="C43" s="41"/>
      <c r="D43" s="41"/>
      <c r="E43" s="41"/>
      <c r="F43" s="1"/>
      <c r="G43" s="1"/>
      <c r="H43" s="1"/>
    </row>
    <row r="44" ht="15.75" customHeight="1">
      <c r="A44" s="40"/>
      <c r="B44" s="40"/>
      <c r="C44" s="41"/>
      <c r="D44" s="41"/>
      <c r="E44" s="41"/>
      <c r="F44" s="1"/>
      <c r="G44" s="1"/>
      <c r="H44" s="1"/>
    </row>
    <row r="45" ht="15.75" customHeight="1">
      <c r="A45" s="40"/>
      <c r="B45" s="40"/>
      <c r="C45" s="41"/>
      <c r="D45" s="41"/>
      <c r="E45" s="41"/>
      <c r="F45" s="1"/>
      <c r="G45" s="1"/>
      <c r="H45" s="1"/>
    </row>
    <row r="46" ht="15.75" customHeight="1">
      <c r="A46" s="40"/>
      <c r="B46" s="40"/>
      <c r="C46" s="41"/>
      <c r="D46" s="41"/>
      <c r="E46" s="41"/>
      <c r="F46" s="1"/>
      <c r="G46" s="1"/>
      <c r="H46" s="1"/>
    </row>
    <row r="47" ht="15.75" customHeight="1">
      <c r="A47" s="40"/>
      <c r="B47" s="40"/>
      <c r="C47" s="41"/>
      <c r="D47" s="41"/>
      <c r="E47" s="41"/>
      <c r="F47" s="1"/>
      <c r="G47" s="1"/>
      <c r="H47" s="1"/>
    </row>
    <row r="48" ht="15.75" customHeight="1">
      <c r="A48" s="40"/>
      <c r="B48" s="40"/>
      <c r="C48" s="41"/>
      <c r="D48" s="41"/>
      <c r="E48" s="41"/>
      <c r="F48" s="1"/>
      <c r="G48" s="1"/>
      <c r="H48" s="1"/>
    </row>
    <row r="49" ht="15.75" customHeight="1">
      <c r="A49" s="40"/>
      <c r="B49" s="40"/>
      <c r="C49" s="41"/>
      <c r="D49" s="41"/>
      <c r="E49" s="41"/>
      <c r="F49" s="1"/>
      <c r="G49" s="1"/>
      <c r="H49" s="1"/>
    </row>
    <row r="50" ht="15.75" customHeight="1">
      <c r="A50" s="40"/>
      <c r="B50" s="40"/>
      <c r="C50" s="41"/>
      <c r="D50" s="41"/>
      <c r="E50" s="41"/>
      <c r="F50" s="1"/>
      <c r="G50" s="1"/>
      <c r="H50" s="1"/>
    </row>
    <row r="51" ht="15.75" customHeight="1">
      <c r="A51" s="40"/>
      <c r="B51" s="40"/>
      <c r="C51" s="41"/>
      <c r="D51" s="41"/>
      <c r="E51" s="41"/>
      <c r="F51" s="1"/>
      <c r="G51" s="1"/>
      <c r="H51" s="1"/>
    </row>
    <row r="52" ht="15.75" customHeight="1">
      <c r="A52" s="40"/>
      <c r="B52" s="40"/>
      <c r="C52" s="41"/>
      <c r="D52" s="41"/>
      <c r="E52" s="41"/>
      <c r="F52" s="1"/>
      <c r="G52" s="1"/>
      <c r="H52" s="1"/>
    </row>
    <row r="53" ht="15.75" customHeight="1">
      <c r="A53" s="40"/>
      <c r="B53" s="40"/>
      <c r="C53" s="41"/>
      <c r="D53" s="41"/>
      <c r="E53" s="41"/>
      <c r="F53" s="1"/>
      <c r="G53" s="1"/>
      <c r="H53" s="1"/>
    </row>
    <row r="54" ht="15.75" customHeight="1">
      <c r="A54" s="40"/>
      <c r="B54" s="40"/>
      <c r="C54" s="41"/>
      <c r="D54" s="41"/>
      <c r="E54" s="41"/>
      <c r="F54" s="1"/>
      <c r="G54" s="1"/>
      <c r="H54" s="1"/>
    </row>
    <row r="55" ht="15.75" customHeight="1">
      <c r="A55" s="40"/>
      <c r="B55" s="40"/>
      <c r="C55" s="41"/>
      <c r="D55" s="41"/>
      <c r="E55" s="41"/>
      <c r="F55" s="1"/>
      <c r="G55" s="1"/>
      <c r="H55" s="1"/>
    </row>
    <row r="56" ht="15.75" customHeight="1">
      <c r="A56" s="40"/>
      <c r="B56" s="40"/>
      <c r="C56" s="41"/>
      <c r="D56" s="41"/>
      <c r="E56" s="41"/>
      <c r="F56" s="1"/>
      <c r="G56" s="1"/>
      <c r="H56" s="1"/>
    </row>
    <row r="57" ht="15.75" customHeight="1">
      <c r="A57" s="40"/>
      <c r="B57" s="40"/>
      <c r="C57" s="41"/>
      <c r="D57" s="41"/>
      <c r="E57" s="41"/>
      <c r="F57" s="1"/>
      <c r="G57" s="1"/>
      <c r="H57" s="1"/>
    </row>
    <row r="58" ht="15.75" customHeight="1">
      <c r="A58" s="40"/>
      <c r="B58" s="40"/>
      <c r="C58" s="41"/>
      <c r="D58" s="41"/>
      <c r="E58" s="41"/>
      <c r="F58" s="1"/>
      <c r="G58" s="1"/>
      <c r="H58" s="1"/>
    </row>
    <row r="59" ht="15.75" customHeight="1">
      <c r="A59" s="40"/>
      <c r="B59" s="40"/>
      <c r="C59" s="41"/>
      <c r="D59" s="41"/>
      <c r="E59" s="41"/>
      <c r="F59" s="1"/>
      <c r="G59" s="1"/>
      <c r="H59" s="1"/>
    </row>
    <row r="60" ht="15.75" customHeight="1">
      <c r="A60" s="40"/>
      <c r="B60" s="40"/>
      <c r="C60" s="41"/>
      <c r="D60" s="41"/>
      <c r="E60" s="41"/>
      <c r="F60" s="1"/>
      <c r="G60" s="1"/>
      <c r="H60" s="1"/>
    </row>
    <row r="61" ht="15.75" customHeight="1">
      <c r="A61" s="40"/>
      <c r="B61" s="40"/>
      <c r="C61" s="41"/>
      <c r="D61" s="41"/>
      <c r="E61" s="41"/>
      <c r="F61" s="1"/>
      <c r="G61" s="1"/>
      <c r="H61" s="1"/>
    </row>
    <row r="62" ht="15.75" customHeight="1">
      <c r="A62" s="40"/>
      <c r="B62" s="40"/>
      <c r="C62" s="41"/>
      <c r="D62" s="41"/>
      <c r="E62" s="41"/>
      <c r="F62" s="1"/>
      <c r="G62" s="1"/>
      <c r="H62" s="1"/>
    </row>
    <row r="63" ht="15.75" customHeight="1">
      <c r="A63" s="40"/>
      <c r="B63" s="40"/>
      <c r="C63" s="41"/>
      <c r="D63" s="41"/>
      <c r="E63" s="41"/>
      <c r="F63" s="1"/>
      <c r="G63" s="1"/>
      <c r="H63" s="1"/>
    </row>
    <row r="64" ht="15.75" customHeight="1">
      <c r="A64" s="40"/>
      <c r="B64" s="40"/>
      <c r="C64" s="41"/>
      <c r="D64" s="41"/>
      <c r="E64" s="41"/>
      <c r="F64" s="1"/>
      <c r="G64" s="1"/>
      <c r="H64" s="1"/>
    </row>
    <row r="65" ht="15.75" customHeight="1">
      <c r="A65" s="40"/>
      <c r="B65" s="40"/>
      <c r="C65" s="41"/>
      <c r="D65" s="41"/>
      <c r="E65" s="41"/>
      <c r="F65" s="1"/>
      <c r="G65" s="1"/>
      <c r="H65" s="1"/>
    </row>
    <row r="66" ht="15.75" customHeight="1">
      <c r="A66" s="40"/>
      <c r="B66" s="40"/>
      <c r="C66" s="41"/>
      <c r="D66" s="41"/>
      <c r="E66" s="41"/>
      <c r="F66" s="1"/>
      <c r="G66" s="1"/>
      <c r="H66" s="1"/>
    </row>
    <row r="67" ht="15.75" customHeight="1">
      <c r="A67" s="40"/>
      <c r="B67" s="40"/>
      <c r="C67" s="41"/>
      <c r="D67" s="41"/>
      <c r="E67" s="41"/>
      <c r="F67" s="1"/>
      <c r="G67" s="1"/>
      <c r="H67" s="1"/>
    </row>
    <row r="68" ht="15.75" customHeight="1">
      <c r="A68" s="40"/>
      <c r="B68" s="40"/>
      <c r="C68" s="41"/>
      <c r="D68" s="41"/>
      <c r="E68" s="41"/>
      <c r="F68" s="1"/>
      <c r="G68" s="1"/>
      <c r="H68" s="1"/>
    </row>
    <row r="69" ht="15.75" customHeight="1">
      <c r="A69" s="40"/>
      <c r="B69" s="40"/>
      <c r="C69" s="41"/>
      <c r="D69" s="41"/>
      <c r="E69" s="41"/>
      <c r="F69" s="1"/>
      <c r="G69" s="1"/>
      <c r="H69" s="1"/>
    </row>
    <row r="70" ht="15.75" customHeight="1">
      <c r="A70" s="40"/>
      <c r="B70" s="40"/>
      <c r="C70" s="41"/>
      <c r="D70" s="41"/>
      <c r="E70" s="41"/>
      <c r="F70" s="1"/>
      <c r="G70" s="1"/>
      <c r="H70" s="1"/>
    </row>
    <row r="71" ht="15.75" customHeight="1">
      <c r="A71" s="40"/>
      <c r="B71" s="40"/>
      <c r="C71" s="41"/>
      <c r="D71" s="41"/>
      <c r="E71" s="41"/>
      <c r="F71" s="1"/>
      <c r="G71" s="1"/>
      <c r="H71" s="1"/>
    </row>
    <row r="72" ht="15.75" customHeight="1">
      <c r="A72" s="40"/>
      <c r="B72" s="40"/>
      <c r="C72" s="41"/>
      <c r="D72" s="41"/>
      <c r="E72" s="41"/>
      <c r="F72" s="1"/>
      <c r="G72" s="1"/>
      <c r="H72" s="1"/>
    </row>
    <row r="73" ht="15.75" customHeight="1">
      <c r="A73" s="40"/>
      <c r="B73" s="40"/>
      <c r="C73" s="41"/>
      <c r="D73" s="41"/>
      <c r="E73" s="41"/>
      <c r="F73" s="1"/>
      <c r="G73" s="1"/>
      <c r="H73" s="1"/>
    </row>
    <row r="74" ht="15.75" customHeight="1">
      <c r="A74" s="40"/>
      <c r="B74" s="40"/>
      <c r="C74" s="41"/>
      <c r="D74" s="41"/>
      <c r="E74" s="41"/>
      <c r="F74" s="1"/>
      <c r="G74" s="1"/>
      <c r="H74" s="1"/>
    </row>
    <row r="75" ht="15.75" customHeight="1">
      <c r="A75" s="40"/>
      <c r="B75" s="40"/>
      <c r="C75" s="41"/>
      <c r="D75" s="41"/>
      <c r="E75" s="41"/>
      <c r="F75" s="1"/>
      <c r="G75" s="1"/>
      <c r="H75" s="1"/>
    </row>
    <row r="76" ht="15.75" customHeight="1">
      <c r="A76" s="40"/>
      <c r="B76" s="40"/>
      <c r="C76" s="41"/>
      <c r="D76" s="41"/>
      <c r="E76" s="41"/>
      <c r="F76" s="1"/>
      <c r="G76" s="1"/>
      <c r="H76" s="1"/>
    </row>
    <row r="77" ht="15.75" customHeight="1">
      <c r="A77" s="40"/>
      <c r="B77" s="40"/>
      <c r="C77" s="41"/>
      <c r="D77" s="41"/>
      <c r="E77" s="41"/>
      <c r="F77" s="1"/>
      <c r="G77" s="1"/>
      <c r="H77" s="1"/>
    </row>
    <row r="78" ht="15.75" customHeight="1">
      <c r="A78" s="40"/>
      <c r="B78" s="40"/>
      <c r="C78" s="41"/>
      <c r="D78" s="41"/>
      <c r="E78" s="41"/>
      <c r="F78" s="1"/>
      <c r="G78" s="1"/>
      <c r="H78" s="1"/>
    </row>
    <row r="79" ht="15.75" customHeight="1">
      <c r="A79" s="40"/>
      <c r="B79" s="40"/>
      <c r="C79" s="41"/>
      <c r="D79" s="41"/>
      <c r="E79" s="41"/>
      <c r="F79" s="1"/>
      <c r="G79" s="1"/>
      <c r="H79" s="1"/>
    </row>
    <row r="80" ht="15.75" customHeight="1">
      <c r="A80" s="40"/>
      <c r="B80" s="40"/>
      <c r="C80" s="41"/>
      <c r="D80" s="41"/>
      <c r="E80" s="41"/>
      <c r="F80" s="1"/>
      <c r="G80" s="1"/>
      <c r="H80" s="1"/>
    </row>
    <row r="81" ht="15.75" customHeight="1">
      <c r="A81" s="40"/>
      <c r="B81" s="40"/>
      <c r="C81" s="41"/>
      <c r="D81" s="41"/>
      <c r="E81" s="41"/>
      <c r="F81" s="1"/>
      <c r="G81" s="1"/>
      <c r="H81" s="1"/>
    </row>
    <row r="82" ht="15.75" customHeight="1">
      <c r="A82" s="40"/>
      <c r="B82" s="40"/>
      <c r="C82" s="41"/>
      <c r="D82" s="41"/>
      <c r="E82" s="41"/>
      <c r="F82" s="1"/>
      <c r="G82" s="1"/>
      <c r="H82" s="1"/>
    </row>
    <row r="83" ht="15.75" customHeight="1">
      <c r="A83" s="40"/>
      <c r="B83" s="40"/>
      <c r="C83" s="41"/>
      <c r="D83" s="41"/>
      <c r="E83" s="41"/>
      <c r="F83" s="1"/>
      <c r="G83" s="1"/>
      <c r="H83" s="1"/>
    </row>
    <row r="84" ht="15.75" customHeight="1">
      <c r="A84" s="40"/>
      <c r="B84" s="40"/>
      <c r="C84" s="41"/>
      <c r="D84" s="41"/>
      <c r="E84" s="41"/>
      <c r="F84" s="1"/>
      <c r="G84" s="1"/>
      <c r="H84" s="1"/>
    </row>
    <row r="85" ht="15.75" customHeight="1">
      <c r="A85" s="40"/>
      <c r="B85" s="40"/>
      <c r="C85" s="41"/>
      <c r="D85" s="41"/>
      <c r="E85" s="41"/>
      <c r="F85" s="1"/>
      <c r="G85" s="1"/>
      <c r="H85" s="1"/>
    </row>
    <row r="86" ht="15.75" customHeight="1">
      <c r="A86" s="40"/>
      <c r="B86" s="40"/>
      <c r="C86" s="41"/>
      <c r="D86" s="41"/>
      <c r="E86" s="41"/>
      <c r="F86" s="1"/>
      <c r="G86" s="1"/>
      <c r="H86" s="1"/>
    </row>
    <row r="87" ht="15.75" customHeight="1">
      <c r="A87" s="40"/>
      <c r="B87" s="40"/>
      <c r="C87" s="41"/>
      <c r="D87" s="41"/>
      <c r="E87" s="41"/>
      <c r="F87" s="1"/>
      <c r="G87" s="1"/>
      <c r="H87" s="1"/>
    </row>
    <row r="88" ht="15.75" customHeight="1">
      <c r="A88" s="40"/>
      <c r="B88" s="40"/>
      <c r="C88" s="41"/>
      <c r="D88" s="41"/>
      <c r="E88" s="41"/>
      <c r="F88" s="1"/>
      <c r="G88" s="1"/>
      <c r="H88" s="1"/>
    </row>
    <row r="89" ht="15.75" customHeight="1">
      <c r="A89" s="40"/>
      <c r="B89" s="40"/>
      <c r="C89" s="41"/>
      <c r="D89" s="41"/>
      <c r="E89" s="41"/>
      <c r="F89" s="1"/>
      <c r="G89" s="1"/>
      <c r="H89" s="1"/>
    </row>
    <row r="90" ht="15.75" customHeight="1">
      <c r="A90" s="40"/>
      <c r="B90" s="40"/>
      <c r="C90" s="41"/>
      <c r="D90" s="41"/>
      <c r="E90" s="41"/>
      <c r="F90" s="1"/>
      <c r="G90" s="1"/>
      <c r="H90" s="1"/>
    </row>
    <row r="91" ht="15.75" customHeight="1">
      <c r="A91" s="40"/>
      <c r="B91" s="40"/>
      <c r="C91" s="41"/>
      <c r="D91" s="41"/>
      <c r="E91" s="41"/>
      <c r="F91" s="1"/>
      <c r="G91" s="1"/>
      <c r="H91" s="1"/>
    </row>
    <row r="92" ht="15.75" customHeight="1">
      <c r="A92" s="40"/>
      <c r="B92" s="40"/>
      <c r="C92" s="41"/>
      <c r="D92" s="41"/>
      <c r="E92" s="41"/>
      <c r="F92" s="1"/>
      <c r="G92" s="1"/>
      <c r="H92" s="1"/>
    </row>
    <row r="93" ht="15.75" customHeight="1">
      <c r="A93" s="40"/>
      <c r="B93" s="40"/>
      <c r="C93" s="41"/>
      <c r="D93" s="41"/>
      <c r="E93" s="41"/>
      <c r="F93" s="1"/>
      <c r="G93" s="1"/>
      <c r="H93" s="1"/>
    </row>
    <row r="94" ht="15.75" customHeight="1">
      <c r="A94" s="40"/>
      <c r="B94" s="40"/>
      <c r="C94" s="41"/>
      <c r="D94" s="41"/>
      <c r="E94" s="41"/>
      <c r="F94" s="1"/>
      <c r="G94" s="1"/>
      <c r="H94" s="1"/>
    </row>
    <row r="95" ht="15.75" customHeight="1">
      <c r="A95" s="40"/>
      <c r="B95" s="40"/>
      <c r="C95" s="41"/>
      <c r="D95" s="41"/>
      <c r="E95" s="41"/>
      <c r="F95" s="1"/>
      <c r="G95" s="1"/>
      <c r="H95" s="1"/>
    </row>
    <row r="96" ht="15.75" customHeight="1">
      <c r="A96" s="40"/>
      <c r="B96" s="40"/>
      <c r="C96" s="41"/>
      <c r="D96" s="41"/>
      <c r="E96" s="41"/>
      <c r="F96" s="1"/>
      <c r="G96" s="1"/>
      <c r="H96" s="1"/>
    </row>
    <row r="97" ht="15.75" customHeight="1">
      <c r="A97" s="40"/>
      <c r="B97" s="40"/>
      <c r="C97" s="41"/>
      <c r="D97" s="41"/>
      <c r="E97" s="41"/>
      <c r="F97" s="1"/>
      <c r="G97" s="1"/>
      <c r="H97" s="1"/>
    </row>
    <row r="98" ht="15.75" customHeight="1">
      <c r="A98" s="40"/>
      <c r="B98" s="40"/>
      <c r="C98" s="41"/>
      <c r="D98" s="41"/>
      <c r="E98" s="41"/>
      <c r="F98" s="1"/>
      <c r="G98" s="1"/>
      <c r="H98" s="1"/>
    </row>
    <row r="99" ht="15.75" customHeight="1">
      <c r="A99" s="40"/>
      <c r="B99" s="40"/>
      <c r="C99" s="41"/>
      <c r="D99" s="41"/>
      <c r="E99" s="41"/>
      <c r="F99" s="1"/>
      <c r="G99" s="1"/>
      <c r="H99" s="1"/>
    </row>
    <row r="100" ht="15.75" customHeight="1">
      <c r="A100" s="40"/>
      <c r="B100" s="40"/>
      <c r="C100" s="41"/>
      <c r="D100" s="41"/>
      <c r="E100" s="41"/>
      <c r="F100" s="1"/>
      <c r="G100" s="1"/>
      <c r="H100" s="1"/>
    </row>
    <row r="101" ht="15.75" customHeight="1">
      <c r="A101" s="40"/>
      <c r="B101" s="40"/>
      <c r="C101" s="41"/>
      <c r="D101" s="41"/>
      <c r="E101" s="41"/>
      <c r="F101" s="1"/>
      <c r="G101" s="1"/>
      <c r="H101" s="1"/>
    </row>
    <row r="102" ht="15.75" customHeight="1">
      <c r="A102" s="40"/>
      <c r="B102" s="40"/>
      <c r="C102" s="41"/>
      <c r="D102" s="41"/>
      <c r="E102" s="41"/>
      <c r="F102" s="1"/>
      <c r="G102" s="1"/>
      <c r="H102" s="1"/>
    </row>
    <row r="103" ht="15.75" customHeight="1">
      <c r="A103" s="40"/>
      <c r="B103" s="40"/>
      <c r="C103" s="41"/>
      <c r="D103" s="41"/>
      <c r="E103" s="41"/>
      <c r="F103" s="1"/>
      <c r="G103" s="1"/>
      <c r="H103" s="1"/>
    </row>
    <row r="104" ht="15.75" customHeight="1">
      <c r="A104" s="40"/>
      <c r="B104" s="40"/>
      <c r="C104" s="41"/>
      <c r="D104" s="41"/>
      <c r="E104" s="41"/>
      <c r="F104" s="1"/>
      <c r="G104" s="1"/>
      <c r="H104" s="1"/>
    </row>
    <row r="105" ht="15.75" customHeight="1">
      <c r="A105" s="40"/>
      <c r="B105" s="40"/>
      <c r="C105" s="41"/>
      <c r="D105" s="41"/>
      <c r="E105" s="41"/>
      <c r="F105" s="1"/>
      <c r="G105" s="1"/>
      <c r="H105" s="1"/>
    </row>
    <row r="106" ht="15.75" customHeight="1">
      <c r="A106" s="40"/>
      <c r="B106" s="40"/>
      <c r="C106" s="41"/>
      <c r="D106" s="41"/>
      <c r="E106" s="41"/>
      <c r="F106" s="1"/>
      <c r="G106" s="1"/>
      <c r="H106" s="1"/>
    </row>
    <row r="107" ht="15.75" customHeight="1">
      <c r="A107" s="40"/>
      <c r="B107" s="40"/>
      <c r="C107" s="41"/>
      <c r="D107" s="41"/>
      <c r="E107" s="41"/>
      <c r="F107" s="1"/>
      <c r="G107" s="1"/>
      <c r="H107" s="1"/>
    </row>
    <row r="108" ht="15.75" customHeight="1">
      <c r="A108" s="40"/>
      <c r="B108" s="40"/>
      <c r="C108" s="41"/>
      <c r="D108" s="41"/>
      <c r="E108" s="41"/>
      <c r="F108" s="1"/>
      <c r="G108" s="1"/>
      <c r="H108" s="1"/>
    </row>
    <row r="109" ht="15.75" customHeight="1">
      <c r="A109" s="40"/>
      <c r="B109" s="40"/>
      <c r="C109" s="41"/>
      <c r="D109" s="41"/>
      <c r="E109" s="41"/>
      <c r="F109" s="1"/>
      <c r="G109" s="1"/>
      <c r="H109" s="1"/>
    </row>
    <row r="110" ht="15.75" customHeight="1">
      <c r="A110" s="40"/>
      <c r="B110" s="40"/>
      <c r="C110" s="41"/>
      <c r="D110" s="41"/>
      <c r="E110" s="41"/>
      <c r="F110" s="1"/>
      <c r="G110" s="1"/>
      <c r="H110" s="1"/>
    </row>
    <row r="111" ht="15.75" customHeight="1">
      <c r="A111" s="40"/>
      <c r="B111" s="40"/>
      <c r="C111" s="41"/>
      <c r="D111" s="41"/>
      <c r="E111" s="41"/>
      <c r="F111" s="1"/>
      <c r="G111" s="1"/>
      <c r="H111" s="1"/>
    </row>
    <row r="112" ht="15.75" customHeight="1">
      <c r="A112" s="40"/>
      <c r="B112" s="40"/>
      <c r="C112" s="41"/>
      <c r="D112" s="41"/>
      <c r="E112" s="41"/>
      <c r="F112" s="1"/>
      <c r="G112" s="1"/>
      <c r="H112" s="1"/>
    </row>
    <row r="113" ht="15.75" customHeight="1">
      <c r="A113" s="40"/>
      <c r="B113" s="40"/>
      <c r="C113" s="41"/>
      <c r="D113" s="41"/>
      <c r="E113" s="41"/>
      <c r="F113" s="1"/>
      <c r="G113" s="1"/>
      <c r="H113" s="1"/>
    </row>
    <row r="114" ht="15.75" customHeight="1">
      <c r="A114" s="40"/>
      <c r="B114" s="40"/>
      <c r="C114" s="41"/>
      <c r="D114" s="41"/>
      <c r="E114" s="41"/>
      <c r="F114" s="1"/>
      <c r="G114" s="1"/>
      <c r="H114" s="1"/>
    </row>
    <row r="115" ht="15.75" customHeight="1">
      <c r="A115" s="40"/>
      <c r="B115" s="40"/>
      <c r="C115" s="41"/>
      <c r="D115" s="41"/>
      <c r="E115" s="41"/>
      <c r="F115" s="1"/>
      <c r="G115" s="1"/>
      <c r="H115" s="1"/>
    </row>
    <row r="116" ht="15.75" customHeight="1">
      <c r="A116" s="40"/>
      <c r="B116" s="40"/>
      <c r="C116" s="41"/>
      <c r="D116" s="41"/>
      <c r="E116" s="41"/>
      <c r="F116" s="1"/>
      <c r="G116" s="1"/>
      <c r="H116" s="1"/>
    </row>
    <row r="117" ht="15.75" customHeight="1">
      <c r="A117" s="40"/>
      <c r="B117" s="40"/>
      <c r="C117" s="41"/>
      <c r="D117" s="41"/>
      <c r="E117" s="41"/>
      <c r="F117" s="1"/>
      <c r="G117" s="1"/>
      <c r="H117" s="1"/>
    </row>
    <row r="118" ht="15.75" customHeight="1">
      <c r="A118" s="40"/>
      <c r="B118" s="40"/>
      <c r="C118" s="41"/>
      <c r="D118" s="41"/>
      <c r="E118" s="41"/>
      <c r="F118" s="1"/>
      <c r="G118" s="1"/>
      <c r="H118" s="1"/>
    </row>
    <row r="119" ht="15.75" customHeight="1">
      <c r="A119" s="40"/>
      <c r="B119" s="40"/>
      <c r="C119" s="41"/>
      <c r="D119" s="41"/>
      <c r="E119" s="41"/>
      <c r="F119" s="1"/>
      <c r="G119" s="1"/>
      <c r="H119" s="1"/>
    </row>
    <row r="120" ht="15.75" customHeight="1">
      <c r="A120" s="40"/>
      <c r="B120" s="40"/>
      <c r="C120" s="41"/>
      <c r="D120" s="41"/>
      <c r="E120" s="41"/>
      <c r="F120" s="1"/>
      <c r="G120" s="1"/>
      <c r="H120" s="1"/>
    </row>
    <row r="121" ht="15.75" customHeight="1">
      <c r="A121" s="40"/>
      <c r="B121" s="40"/>
      <c r="C121" s="41"/>
      <c r="D121" s="41"/>
      <c r="E121" s="41"/>
      <c r="F121" s="1"/>
      <c r="G121" s="1"/>
      <c r="H121" s="1"/>
    </row>
    <row r="122" ht="15.75" customHeight="1">
      <c r="A122" s="40"/>
      <c r="B122" s="40"/>
      <c r="C122" s="41"/>
      <c r="D122" s="41"/>
      <c r="E122" s="41"/>
      <c r="F122" s="1"/>
      <c r="G122" s="1"/>
      <c r="H122" s="1"/>
    </row>
    <row r="123" ht="15.75" customHeight="1">
      <c r="A123" s="40"/>
      <c r="B123" s="40"/>
      <c r="C123" s="41"/>
      <c r="D123" s="41"/>
      <c r="E123" s="41"/>
      <c r="F123" s="1"/>
      <c r="G123" s="1"/>
      <c r="H123" s="1"/>
    </row>
    <row r="124" ht="15.75" customHeight="1">
      <c r="A124" s="40"/>
      <c r="B124" s="40"/>
      <c r="C124" s="41"/>
      <c r="D124" s="41"/>
      <c r="E124" s="41"/>
      <c r="F124" s="1"/>
      <c r="G124" s="1"/>
      <c r="H124" s="1"/>
    </row>
    <row r="125" ht="15.75" customHeight="1">
      <c r="A125" s="40"/>
      <c r="B125" s="40"/>
      <c r="C125" s="41"/>
      <c r="D125" s="41"/>
      <c r="E125" s="41"/>
      <c r="F125" s="1"/>
      <c r="G125" s="1"/>
      <c r="H125" s="1"/>
    </row>
    <row r="126" ht="15.75" customHeight="1">
      <c r="A126" s="40"/>
      <c r="B126" s="40"/>
      <c r="C126" s="41"/>
      <c r="D126" s="41"/>
      <c r="E126" s="41"/>
      <c r="F126" s="1"/>
      <c r="G126" s="1"/>
      <c r="H126" s="1"/>
    </row>
    <row r="127" ht="15.75" customHeight="1">
      <c r="A127" s="40"/>
      <c r="B127" s="40"/>
      <c r="C127" s="41"/>
      <c r="D127" s="41"/>
      <c r="E127" s="41"/>
      <c r="F127" s="1"/>
      <c r="G127" s="1"/>
      <c r="H127" s="1"/>
    </row>
    <row r="128" ht="15.75" customHeight="1">
      <c r="A128" s="40"/>
      <c r="B128" s="40"/>
      <c r="C128" s="41"/>
      <c r="D128" s="41"/>
      <c r="E128" s="41"/>
      <c r="F128" s="1"/>
      <c r="G128" s="1"/>
      <c r="H128" s="1"/>
    </row>
    <row r="129" ht="15.75" customHeight="1">
      <c r="A129" s="40"/>
      <c r="B129" s="40"/>
      <c r="C129" s="41"/>
      <c r="D129" s="41"/>
      <c r="E129" s="41"/>
      <c r="F129" s="1"/>
      <c r="G129" s="1"/>
      <c r="H129" s="1"/>
    </row>
    <row r="130" ht="15.75" customHeight="1">
      <c r="A130" s="40"/>
      <c r="B130" s="40"/>
      <c r="C130" s="41"/>
      <c r="D130" s="41"/>
      <c r="E130" s="41"/>
      <c r="F130" s="1"/>
      <c r="G130" s="1"/>
      <c r="H130" s="1"/>
    </row>
    <row r="131" ht="15.75" customHeight="1">
      <c r="A131" s="40"/>
      <c r="B131" s="40"/>
      <c r="C131" s="41"/>
      <c r="D131" s="41"/>
      <c r="E131" s="41"/>
      <c r="F131" s="1"/>
      <c r="G131" s="1"/>
      <c r="H131" s="1"/>
    </row>
    <row r="132" ht="15.75" customHeight="1">
      <c r="A132" s="40"/>
      <c r="B132" s="40"/>
      <c r="C132" s="41"/>
      <c r="D132" s="41"/>
      <c r="E132" s="41"/>
      <c r="F132" s="1"/>
      <c r="G132" s="1"/>
      <c r="H132" s="1"/>
    </row>
    <row r="133" ht="15.75" customHeight="1">
      <c r="A133" s="40"/>
      <c r="B133" s="40"/>
      <c r="C133" s="41"/>
      <c r="D133" s="41"/>
      <c r="E133" s="41"/>
      <c r="F133" s="1"/>
      <c r="G133" s="1"/>
      <c r="H133" s="1"/>
    </row>
    <row r="134" ht="15.75" customHeight="1">
      <c r="A134" s="40"/>
      <c r="B134" s="40"/>
      <c r="C134" s="41"/>
      <c r="D134" s="41"/>
      <c r="E134" s="41"/>
      <c r="F134" s="1"/>
      <c r="G134" s="1"/>
      <c r="H134" s="1"/>
    </row>
    <row r="135" ht="15.75" customHeight="1">
      <c r="A135" s="40"/>
      <c r="B135" s="40"/>
      <c r="C135" s="41"/>
      <c r="D135" s="41"/>
      <c r="E135" s="41"/>
      <c r="F135" s="1"/>
      <c r="G135" s="1"/>
      <c r="H135" s="1"/>
    </row>
    <row r="136" ht="15.75" customHeight="1">
      <c r="A136" s="40"/>
      <c r="B136" s="40"/>
      <c r="C136" s="41"/>
      <c r="D136" s="41"/>
      <c r="E136" s="41"/>
      <c r="F136" s="1"/>
      <c r="G136" s="1"/>
      <c r="H136" s="1"/>
    </row>
    <row r="137" ht="15.75" customHeight="1">
      <c r="A137" s="40"/>
      <c r="B137" s="40"/>
      <c r="C137" s="41"/>
      <c r="D137" s="41"/>
      <c r="E137" s="41"/>
      <c r="F137" s="1"/>
      <c r="G137" s="1"/>
      <c r="H137" s="1"/>
    </row>
    <row r="138" ht="15.75" customHeight="1">
      <c r="A138" s="40"/>
      <c r="B138" s="40"/>
      <c r="C138" s="41"/>
      <c r="D138" s="41"/>
      <c r="E138" s="41"/>
      <c r="F138" s="1"/>
      <c r="G138" s="1"/>
      <c r="H138" s="1"/>
    </row>
    <row r="139" ht="15.75" customHeight="1">
      <c r="A139" s="40"/>
      <c r="B139" s="40"/>
      <c r="C139" s="41"/>
      <c r="D139" s="41"/>
      <c r="E139" s="41"/>
      <c r="F139" s="1"/>
      <c r="G139" s="1"/>
      <c r="H139" s="1"/>
    </row>
    <row r="140" ht="15.75" customHeight="1">
      <c r="A140" s="40"/>
      <c r="B140" s="40"/>
      <c r="C140" s="41"/>
      <c r="D140" s="41"/>
      <c r="E140" s="41"/>
      <c r="F140" s="1"/>
      <c r="G140" s="1"/>
      <c r="H140" s="1"/>
    </row>
    <row r="141" ht="15.75" customHeight="1">
      <c r="A141" s="40"/>
      <c r="B141" s="40"/>
      <c r="C141" s="41"/>
      <c r="D141" s="41"/>
      <c r="E141" s="41"/>
      <c r="F141" s="1"/>
      <c r="G141" s="1"/>
      <c r="H141" s="1"/>
    </row>
    <row r="142" ht="15.75" customHeight="1">
      <c r="A142" s="40"/>
      <c r="B142" s="40"/>
      <c r="C142" s="41"/>
      <c r="D142" s="41"/>
      <c r="E142" s="41"/>
      <c r="F142" s="1"/>
      <c r="G142" s="1"/>
      <c r="H142" s="1"/>
    </row>
    <row r="143" ht="15.75" customHeight="1">
      <c r="A143" s="40"/>
      <c r="B143" s="40"/>
      <c r="C143" s="41"/>
      <c r="D143" s="41"/>
      <c r="E143" s="41"/>
      <c r="F143" s="1"/>
      <c r="G143" s="1"/>
      <c r="H143" s="1"/>
    </row>
    <row r="144" ht="15.75" customHeight="1">
      <c r="A144" s="40"/>
      <c r="B144" s="40"/>
      <c r="C144" s="41"/>
      <c r="D144" s="41"/>
      <c r="E144" s="41"/>
      <c r="F144" s="1"/>
      <c r="G144" s="1"/>
      <c r="H144" s="1"/>
    </row>
    <row r="145" ht="15.75" customHeight="1">
      <c r="A145" s="40"/>
      <c r="B145" s="40"/>
      <c r="C145" s="41"/>
      <c r="D145" s="41"/>
      <c r="E145" s="41"/>
      <c r="F145" s="1"/>
      <c r="G145" s="1"/>
      <c r="H145" s="1"/>
    </row>
    <row r="146" ht="15.75" customHeight="1">
      <c r="A146" s="40"/>
      <c r="B146" s="40"/>
      <c r="C146" s="41"/>
      <c r="D146" s="41"/>
      <c r="E146" s="41"/>
      <c r="F146" s="1"/>
      <c r="G146" s="1"/>
      <c r="H146" s="1"/>
    </row>
    <row r="147" ht="15.75" customHeight="1">
      <c r="A147" s="40"/>
      <c r="B147" s="40"/>
      <c r="C147" s="41"/>
      <c r="D147" s="41"/>
      <c r="E147" s="41"/>
      <c r="F147" s="1"/>
      <c r="G147" s="1"/>
      <c r="H147" s="1"/>
    </row>
    <row r="148" ht="15.75" customHeight="1">
      <c r="A148" s="40"/>
      <c r="B148" s="40"/>
      <c r="C148" s="41"/>
      <c r="D148" s="41"/>
      <c r="E148" s="41"/>
      <c r="F148" s="1"/>
      <c r="G148" s="1"/>
      <c r="H148" s="1"/>
    </row>
    <row r="149" ht="15.75" customHeight="1">
      <c r="A149" s="40"/>
      <c r="B149" s="40"/>
      <c r="C149" s="41"/>
      <c r="D149" s="41"/>
      <c r="E149" s="41"/>
      <c r="F149" s="1"/>
      <c r="G149" s="1"/>
      <c r="H149" s="1"/>
    </row>
    <row r="150" ht="15.75" customHeight="1">
      <c r="A150" s="40"/>
      <c r="B150" s="40"/>
      <c r="C150" s="41"/>
      <c r="D150" s="41"/>
      <c r="E150" s="41"/>
      <c r="F150" s="1"/>
      <c r="G150" s="1"/>
      <c r="H150" s="1"/>
    </row>
    <row r="151" ht="15.75" customHeight="1">
      <c r="A151" s="40"/>
      <c r="B151" s="40"/>
      <c r="C151" s="41"/>
      <c r="D151" s="41"/>
      <c r="E151" s="41"/>
      <c r="F151" s="1"/>
      <c r="G151" s="1"/>
      <c r="H151" s="1"/>
    </row>
    <row r="152" ht="15.75" customHeight="1">
      <c r="A152" s="40"/>
      <c r="B152" s="40"/>
      <c r="C152" s="41"/>
      <c r="D152" s="41"/>
      <c r="E152" s="41"/>
      <c r="F152" s="1"/>
      <c r="G152" s="1"/>
      <c r="H152" s="1"/>
    </row>
    <row r="153" ht="15.75" customHeight="1">
      <c r="A153" s="40"/>
      <c r="B153" s="40"/>
      <c r="C153" s="41"/>
      <c r="D153" s="41"/>
      <c r="E153" s="41"/>
      <c r="F153" s="1"/>
      <c r="G153" s="1"/>
      <c r="H153" s="1"/>
    </row>
    <row r="154" ht="15.75" customHeight="1">
      <c r="A154" s="40"/>
      <c r="B154" s="40"/>
      <c r="C154" s="41"/>
      <c r="D154" s="41"/>
      <c r="E154" s="41"/>
      <c r="F154" s="1"/>
      <c r="G154" s="1"/>
      <c r="H154" s="1"/>
    </row>
    <row r="155" ht="15.75" customHeight="1">
      <c r="A155" s="40"/>
      <c r="B155" s="40"/>
      <c r="C155" s="41"/>
      <c r="D155" s="41"/>
      <c r="E155" s="41"/>
      <c r="F155" s="1"/>
      <c r="G155" s="1"/>
      <c r="H155" s="1"/>
    </row>
    <row r="156" ht="15.75" customHeight="1">
      <c r="A156" s="40"/>
      <c r="B156" s="40"/>
      <c r="C156" s="41"/>
      <c r="D156" s="41"/>
      <c r="E156" s="41"/>
      <c r="F156" s="1"/>
      <c r="G156" s="1"/>
      <c r="H156" s="1"/>
    </row>
    <row r="157" ht="15.75" customHeight="1">
      <c r="A157" s="40"/>
      <c r="B157" s="40"/>
      <c r="C157" s="41"/>
      <c r="D157" s="41"/>
      <c r="E157" s="41"/>
      <c r="F157" s="1"/>
      <c r="G157" s="1"/>
      <c r="H157" s="1"/>
    </row>
    <row r="158" ht="15.75" customHeight="1">
      <c r="A158" s="40"/>
      <c r="B158" s="40"/>
      <c r="C158" s="41"/>
      <c r="D158" s="41"/>
      <c r="E158" s="41"/>
      <c r="F158" s="1"/>
      <c r="G158" s="1"/>
      <c r="H158" s="1"/>
    </row>
    <row r="159" ht="15.75" customHeight="1">
      <c r="A159" s="40"/>
      <c r="B159" s="40"/>
      <c r="C159" s="41"/>
      <c r="D159" s="41"/>
      <c r="E159" s="41"/>
      <c r="F159" s="1"/>
      <c r="G159" s="1"/>
      <c r="H159" s="1"/>
    </row>
    <row r="160" ht="15.75" customHeight="1">
      <c r="A160" s="40"/>
      <c r="B160" s="40"/>
      <c r="C160" s="41"/>
      <c r="D160" s="41"/>
      <c r="E160" s="41"/>
      <c r="F160" s="1"/>
      <c r="G160" s="1"/>
      <c r="H160" s="1"/>
    </row>
    <row r="161" ht="15.75" customHeight="1">
      <c r="A161" s="40"/>
      <c r="B161" s="40"/>
      <c r="C161" s="41"/>
      <c r="D161" s="41"/>
      <c r="E161" s="41"/>
      <c r="F161" s="1"/>
      <c r="G161" s="1"/>
      <c r="H161" s="1"/>
    </row>
    <row r="162" ht="15.75" customHeight="1">
      <c r="A162" s="40"/>
      <c r="B162" s="40"/>
      <c r="C162" s="41"/>
      <c r="D162" s="41"/>
      <c r="E162" s="41"/>
      <c r="F162" s="1"/>
      <c r="G162" s="1"/>
      <c r="H162" s="1"/>
    </row>
    <row r="163" ht="15.75" customHeight="1">
      <c r="A163" s="40"/>
      <c r="B163" s="40"/>
      <c r="C163" s="41"/>
      <c r="D163" s="41"/>
      <c r="E163" s="41"/>
      <c r="F163" s="1"/>
      <c r="G163" s="1"/>
      <c r="H163" s="1"/>
    </row>
    <row r="164" ht="15.75" customHeight="1">
      <c r="A164" s="40"/>
      <c r="B164" s="40"/>
      <c r="C164" s="41"/>
      <c r="D164" s="41"/>
      <c r="E164" s="41"/>
      <c r="F164" s="1"/>
      <c r="G164" s="1"/>
      <c r="H164" s="1"/>
    </row>
    <row r="165" ht="15.75" customHeight="1">
      <c r="A165" s="40"/>
      <c r="B165" s="40"/>
      <c r="C165" s="41"/>
      <c r="D165" s="41"/>
      <c r="E165" s="41"/>
      <c r="F165" s="1"/>
      <c r="G165" s="1"/>
      <c r="H165" s="1"/>
    </row>
    <row r="166" ht="15.75" customHeight="1">
      <c r="A166" s="40"/>
      <c r="B166" s="40"/>
      <c r="C166" s="41"/>
      <c r="D166" s="41"/>
      <c r="E166" s="41"/>
      <c r="F166" s="1"/>
      <c r="G166" s="1"/>
      <c r="H166" s="1"/>
    </row>
    <row r="167" ht="15.75" customHeight="1">
      <c r="A167" s="40"/>
      <c r="B167" s="40"/>
      <c r="C167" s="41"/>
      <c r="D167" s="41"/>
      <c r="E167" s="41"/>
      <c r="F167" s="1"/>
      <c r="G167" s="1"/>
      <c r="H167" s="1"/>
    </row>
    <row r="168" ht="15.75" customHeight="1">
      <c r="A168" s="40"/>
      <c r="B168" s="40"/>
      <c r="C168" s="41"/>
      <c r="D168" s="41"/>
      <c r="E168" s="41"/>
      <c r="F168" s="1"/>
      <c r="G168" s="1"/>
      <c r="H168" s="1"/>
    </row>
    <row r="169" ht="15.75" customHeight="1">
      <c r="A169" s="40"/>
      <c r="B169" s="40"/>
      <c r="C169" s="41"/>
      <c r="D169" s="41"/>
      <c r="E169" s="41"/>
      <c r="F169" s="1"/>
      <c r="G169" s="1"/>
      <c r="H169" s="1"/>
    </row>
    <row r="170" ht="15.75" customHeight="1">
      <c r="A170" s="40"/>
      <c r="B170" s="40"/>
      <c r="C170" s="41"/>
      <c r="D170" s="41"/>
      <c r="E170" s="41"/>
      <c r="F170" s="1"/>
      <c r="G170" s="1"/>
      <c r="H170" s="1"/>
    </row>
    <row r="171" ht="15.75" customHeight="1">
      <c r="A171" s="40"/>
      <c r="B171" s="40"/>
      <c r="C171" s="41"/>
      <c r="D171" s="41"/>
      <c r="E171" s="41"/>
      <c r="F171" s="1"/>
      <c r="G171" s="1"/>
      <c r="H171" s="1"/>
    </row>
    <row r="172" ht="15.75" customHeight="1">
      <c r="A172" s="40"/>
      <c r="B172" s="40"/>
      <c r="C172" s="41"/>
      <c r="D172" s="41"/>
      <c r="E172" s="41"/>
      <c r="F172" s="1"/>
      <c r="G172" s="1"/>
      <c r="H172" s="1"/>
    </row>
    <row r="173" ht="15.75" customHeight="1">
      <c r="A173" s="40"/>
      <c r="B173" s="40"/>
      <c r="C173" s="41"/>
      <c r="D173" s="41"/>
      <c r="E173" s="41"/>
      <c r="F173" s="1"/>
      <c r="G173" s="1"/>
      <c r="H173" s="1"/>
    </row>
    <row r="174" ht="15.75" customHeight="1">
      <c r="A174" s="40"/>
      <c r="B174" s="40"/>
      <c r="C174" s="41"/>
      <c r="D174" s="41"/>
      <c r="E174" s="41"/>
      <c r="F174" s="1"/>
      <c r="G174" s="1"/>
      <c r="H174" s="1"/>
    </row>
    <row r="175" ht="15.75" customHeight="1">
      <c r="A175" s="40"/>
      <c r="B175" s="40"/>
      <c r="C175" s="41"/>
      <c r="D175" s="41"/>
      <c r="E175" s="41"/>
      <c r="F175" s="1"/>
      <c r="G175" s="1"/>
      <c r="H175" s="1"/>
    </row>
    <row r="176" ht="15.75" customHeight="1">
      <c r="A176" s="40"/>
      <c r="B176" s="40"/>
      <c r="C176" s="41"/>
      <c r="D176" s="41"/>
      <c r="E176" s="41"/>
      <c r="F176" s="1"/>
      <c r="G176" s="1"/>
      <c r="H176" s="1"/>
    </row>
    <row r="177" ht="15.75" customHeight="1">
      <c r="A177" s="40"/>
      <c r="B177" s="40"/>
      <c r="C177" s="41"/>
      <c r="D177" s="41"/>
      <c r="E177" s="41"/>
      <c r="F177" s="1"/>
      <c r="G177" s="1"/>
      <c r="H177" s="1"/>
    </row>
    <row r="178" ht="15.75" customHeight="1">
      <c r="A178" s="40"/>
      <c r="B178" s="40"/>
      <c r="C178" s="41"/>
      <c r="D178" s="41"/>
      <c r="E178" s="41"/>
      <c r="F178" s="1"/>
      <c r="G178" s="1"/>
      <c r="H178" s="1"/>
    </row>
    <row r="179" ht="15.75" customHeight="1">
      <c r="A179" s="40"/>
      <c r="B179" s="40"/>
      <c r="C179" s="41"/>
      <c r="D179" s="41"/>
      <c r="E179" s="41"/>
      <c r="F179" s="1"/>
      <c r="G179" s="1"/>
      <c r="H179" s="1"/>
    </row>
    <row r="180" ht="15.75" customHeight="1">
      <c r="A180" s="40"/>
      <c r="B180" s="40"/>
      <c r="C180" s="41"/>
      <c r="D180" s="41"/>
      <c r="E180" s="41"/>
      <c r="F180" s="1"/>
      <c r="G180" s="1"/>
      <c r="H180" s="1"/>
    </row>
    <row r="181" ht="15.75" customHeight="1">
      <c r="A181" s="40"/>
      <c r="B181" s="40"/>
      <c r="C181" s="41"/>
      <c r="D181" s="41"/>
      <c r="E181" s="41"/>
      <c r="F181" s="1"/>
      <c r="G181" s="1"/>
      <c r="H181" s="1"/>
    </row>
    <row r="182" ht="15.75" customHeight="1">
      <c r="A182" s="40"/>
      <c r="B182" s="40"/>
      <c r="C182" s="41"/>
      <c r="D182" s="41"/>
      <c r="E182" s="41"/>
      <c r="F182" s="1"/>
      <c r="G182" s="1"/>
      <c r="H182" s="1"/>
    </row>
    <row r="183" ht="15.75" customHeight="1">
      <c r="A183" s="40"/>
      <c r="B183" s="40"/>
      <c r="C183" s="41"/>
      <c r="D183" s="41"/>
      <c r="E183" s="41"/>
      <c r="F183" s="1"/>
      <c r="G183" s="1"/>
      <c r="H183" s="1"/>
    </row>
    <row r="184" ht="15.75" customHeight="1">
      <c r="A184" s="40"/>
      <c r="B184" s="40"/>
      <c r="C184" s="41"/>
      <c r="D184" s="41"/>
      <c r="E184" s="41"/>
      <c r="F184" s="1"/>
      <c r="G184" s="1"/>
      <c r="H184" s="1"/>
    </row>
    <row r="185" ht="15.75" customHeight="1">
      <c r="A185" s="40"/>
      <c r="B185" s="40"/>
      <c r="C185" s="41"/>
      <c r="D185" s="41"/>
      <c r="E185" s="41"/>
      <c r="F185" s="1"/>
      <c r="G185" s="1"/>
      <c r="H185" s="1"/>
    </row>
    <row r="186" ht="15.75" customHeight="1">
      <c r="A186" s="40"/>
      <c r="B186" s="40"/>
      <c r="C186" s="41"/>
      <c r="D186" s="41"/>
      <c r="E186" s="41"/>
      <c r="F186" s="1"/>
      <c r="G186" s="1"/>
      <c r="H186" s="1"/>
    </row>
    <row r="187" ht="15.75" customHeight="1">
      <c r="A187" s="40"/>
      <c r="B187" s="40"/>
      <c r="C187" s="41"/>
      <c r="D187" s="41"/>
      <c r="E187" s="41"/>
      <c r="F187" s="1"/>
      <c r="G187" s="1"/>
      <c r="H187" s="1"/>
    </row>
    <row r="188" ht="15.75" customHeight="1">
      <c r="A188" s="40"/>
      <c r="B188" s="40"/>
      <c r="C188" s="41"/>
      <c r="D188" s="41"/>
      <c r="E188" s="41"/>
      <c r="F188" s="1"/>
      <c r="G188" s="1"/>
      <c r="H188" s="1"/>
    </row>
    <row r="189" ht="15.75" customHeight="1">
      <c r="A189" s="40"/>
      <c r="B189" s="40"/>
      <c r="C189" s="41"/>
      <c r="D189" s="41"/>
      <c r="E189" s="41"/>
      <c r="F189" s="1"/>
      <c r="G189" s="1"/>
      <c r="H189" s="1"/>
    </row>
    <row r="190" ht="15.75" customHeight="1">
      <c r="A190" s="40"/>
      <c r="B190" s="40"/>
      <c r="C190" s="41"/>
      <c r="D190" s="41"/>
      <c r="E190" s="41"/>
      <c r="F190" s="1"/>
      <c r="G190" s="1"/>
      <c r="H190" s="1"/>
    </row>
    <row r="191" ht="15.75" customHeight="1">
      <c r="A191" s="40"/>
      <c r="B191" s="40"/>
      <c r="C191" s="41"/>
      <c r="D191" s="41"/>
      <c r="E191" s="41"/>
      <c r="F191" s="1"/>
      <c r="G191" s="1"/>
      <c r="H191" s="1"/>
    </row>
    <row r="192" ht="15.75" customHeight="1">
      <c r="A192" s="40"/>
      <c r="B192" s="40"/>
      <c r="C192" s="41"/>
      <c r="D192" s="41"/>
      <c r="E192" s="41"/>
      <c r="F192" s="1"/>
      <c r="G192" s="1"/>
      <c r="H192" s="1"/>
    </row>
    <row r="193" ht="15.75" customHeight="1">
      <c r="A193" s="40"/>
      <c r="B193" s="40"/>
      <c r="C193" s="41"/>
      <c r="D193" s="41"/>
      <c r="E193" s="41"/>
      <c r="F193" s="1"/>
      <c r="G193" s="1"/>
      <c r="H193" s="1"/>
    </row>
    <row r="194" ht="15.75" customHeight="1">
      <c r="A194" s="40"/>
      <c r="B194" s="40"/>
      <c r="C194" s="41"/>
      <c r="D194" s="41"/>
      <c r="E194" s="41"/>
      <c r="F194" s="1"/>
      <c r="G194" s="1"/>
      <c r="H194" s="1"/>
    </row>
    <row r="195" ht="15.75" customHeight="1">
      <c r="A195" s="40"/>
      <c r="B195" s="40"/>
      <c r="C195" s="41"/>
      <c r="D195" s="41"/>
      <c r="E195" s="41"/>
      <c r="F195" s="1"/>
      <c r="G195" s="1"/>
      <c r="H195" s="1"/>
    </row>
    <row r="196" ht="15.75" customHeight="1">
      <c r="A196" s="40"/>
      <c r="B196" s="40"/>
      <c r="C196" s="41"/>
      <c r="D196" s="41"/>
      <c r="E196" s="41"/>
      <c r="F196" s="1"/>
      <c r="G196" s="1"/>
      <c r="H196" s="1"/>
    </row>
    <row r="197" ht="15.75" customHeight="1">
      <c r="A197" s="40"/>
      <c r="B197" s="40"/>
      <c r="C197" s="41"/>
      <c r="D197" s="41"/>
      <c r="E197" s="41"/>
      <c r="F197" s="1"/>
      <c r="G197" s="1"/>
      <c r="H197" s="1"/>
    </row>
    <row r="198" ht="15.75" customHeight="1">
      <c r="A198" s="40"/>
      <c r="B198" s="40"/>
      <c r="C198" s="41"/>
      <c r="D198" s="41"/>
      <c r="E198" s="41"/>
      <c r="F198" s="1"/>
      <c r="G198" s="1"/>
      <c r="H198" s="1"/>
    </row>
    <row r="199" ht="15.75" customHeight="1">
      <c r="A199" s="40"/>
      <c r="B199" s="40"/>
      <c r="C199" s="41"/>
      <c r="D199" s="41"/>
      <c r="E199" s="41"/>
      <c r="F199" s="1"/>
      <c r="G199" s="1"/>
      <c r="H199" s="1"/>
    </row>
    <row r="200" ht="15.75" customHeight="1">
      <c r="A200" s="40"/>
      <c r="B200" s="40"/>
      <c r="C200" s="41"/>
      <c r="D200" s="41"/>
      <c r="E200" s="41"/>
      <c r="F200" s="1"/>
      <c r="G200" s="1"/>
      <c r="H200" s="1"/>
    </row>
    <row r="201" ht="15.75" customHeight="1">
      <c r="A201" s="40"/>
      <c r="B201" s="40"/>
      <c r="C201" s="41"/>
      <c r="D201" s="41"/>
      <c r="E201" s="41"/>
      <c r="F201" s="1"/>
      <c r="G201" s="1"/>
      <c r="H201" s="1"/>
    </row>
    <row r="202" ht="15.75" customHeight="1">
      <c r="A202" s="40"/>
      <c r="B202" s="40"/>
      <c r="C202" s="41"/>
      <c r="D202" s="41"/>
      <c r="E202" s="41"/>
      <c r="F202" s="1"/>
      <c r="G202" s="1"/>
      <c r="H202" s="1"/>
    </row>
    <row r="203" ht="15.75" customHeight="1">
      <c r="A203" s="40"/>
      <c r="B203" s="40"/>
      <c r="C203" s="41"/>
      <c r="D203" s="41"/>
      <c r="E203" s="41"/>
      <c r="F203" s="1"/>
      <c r="G203" s="1"/>
      <c r="H203" s="1"/>
    </row>
    <row r="204" ht="15.75" customHeight="1">
      <c r="A204" s="40"/>
      <c r="B204" s="40"/>
      <c r="C204" s="41"/>
      <c r="D204" s="41"/>
      <c r="E204" s="41"/>
      <c r="F204" s="1"/>
      <c r="G204" s="1"/>
      <c r="H204" s="1"/>
    </row>
    <row r="205" ht="15.75" customHeight="1">
      <c r="A205" s="40"/>
      <c r="B205" s="40"/>
      <c r="C205" s="41"/>
      <c r="D205" s="41"/>
      <c r="E205" s="41"/>
      <c r="F205" s="1"/>
      <c r="G205" s="1"/>
      <c r="H205" s="1"/>
    </row>
    <row r="206" ht="15.75" customHeight="1">
      <c r="A206" s="40"/>
      <c r="B206" s="40"/>
      <c r="C206" s="41"/>
      <c r="D206" s="41"/>
      <c r="E206" s="41"/>
      <c r="F206" s="1"/>
      <c r="G206" s="1"/>
      <c r="H206" s="1"/>
    </row>
    <row r="207" ht="15.75" customHeight="1">
      <c r="A207" s="40"/>
      <c r="B207" s="40"/>
      <c r="C207" s="41"/>
      <c r="D207" s="41"/>
      <c r="E207" s="41"/>
      <c r="F207" s="1"/>
      <c r="G207" s="1"/>
      <c r="H207" s="1"/>
    </row>
    <row r="208" ht="15.75" customHeight="1">
      <c r="A208" s="40"/>
      <c r="B208" s="40"/>
      <c r="C208" s="41"/>
      <c r="D208" s="41"/>
      <c r="E208" s="41"/>
      <c r="F208" s="1"/>
      <c r="G208" s="1"/>
      <c r="H208" s="1"/>
    </row>
    <row r="209" ht="15.75" customHeight="1">
      <c r="A209" s="40"/>
      <c r="B209" s="40"/>
      <c r="C209" s="41"/>
      <c r="D209" s="41"/>
      <c r="E209" s="41"/>
      <c r="F209" s="1"/>
      <c r="G209" s="1"/>
      <c r="H209" s="1"/>
    </row>
    <row r="210" ht="15.75" customHeight="1">
      <c r="A210" s="40"/>
      <c r="B210" s="40"/>
      <c r="C210" s="41"/>
      <c r="D210" s="41"/>
      <c r="E210" s="41"/>
      <c r="F210" s="1"/>
      <c r="G210" s="1"/>
      <c r="H210" s="1"/>
    </row>
    <row r="211" ht="15.75" customHeight="1">
      <c r="A211" s="40"/>
      <c r="B211" s="40"/>
      <c r="C211" s="41"/>
      <c r="D211" s="41"/>
      <c r="E211" s="41"/>
      <c r="F211" s="1"/>
      <c r="G211" s="1"/>
      <c r="H211" s="1"/>
    </row>
    <row r="212" ht="15.75" customHeight="1">
      <c r="A212" s="40"/>
      <c r="B212" s="40"/>
      <c r="C212" s="41"/>
      <c r="D212" s="41"/>
      <c r="E212" s="41"/>
      <c r="F212" s="1"/>
      <c r="G212" s="1"/>
      <c r="H212" s="1"/>
    </row>
    <row r="213" ht="15.75" customHeight="1">
      <c r="A213" s="40"/>
      <c r="B213" s="40"/>
      <c r="C213" s="41"/>
      <c r="D213" s="41"/>
      <c r="E213" s="41"/>
      <c r="F213" s="1"/>
      <c r="G213" s="1"/>
      <c r="H213" s="1"/>
    </row>
    <row r="214" ht="15.75" customHeight="1">
      <c r="A214" s="40"/>
      <c r="B214" s="40"/>
      <c r="C214" s="41"/>
      <c r="D214" s="41"/>
      <c r="E214" s="41"/>
      <c r="F214" s="1"/>
      <c r="G214" s="1"/>
      <c r="H214" s="1"/>
    </row>
    <row r="215" ht="15.75" customHeight="1">
      <c r="A215" s="40"/>
      <c r="B215" s="40"/>
      <c r="C215" s="41"/>
      <c r="D215" s="41"/>
      <c r="E215" s="41"/>
      <c r="F215" s="1"/>
      <c r="G215" s="1"/>
      <c r="H215" s="1"/>
    </row>
    <row r="216" ht="15.75" customHeight="1">
      <c r="A216" s="40"/>
      <c r="B216" s="40"/>
      <c r="C216" s="41"/>
      <c r="D216" s="41"/>
      <c r="E216" s="41"/>
      <c r="F216" s="1"/>
      <c r="G216" s="1"/>
      <c r="H216" s="1"/>
    </row>
    <row r="217" ht="15.75" customHeight="1">
      <c r="A217" s="40"/>
      <c r="B217" s="40"/>
      <c r="C217" s="41"/>
      <c r="D217" s="41"/>
      <c r="E217" s="41"/>
      <c r="F217" s="1"/>
      <c r="G217" s="1"/>
      <c r="H217" s="1"/>
    </row>
    <row r="218" ht="15.75" customHeight="1">
      <c r="A218" s="40"/>
      <c r="B218" s="40"/>
      <c r="C218" s="41"/>
      <c r="D218" s="41"/>
      <c r="E218" s="41"/>
      <c r="F218" s="1"/>
      <c r="G218" s="1"/>
      <c r="H218" s="1"/>
    </row>
    <row r="219" ht="15.75" customHeight="1">
      <c r="A219" s="40"/>
      <c r="B219" s="40"/>
      <c r="C219" s="41"/>
      <c r="D219" s="41"/>
      <c r="E219" s="41"/>
      <c r="F219" s="1"/>
      <c r="G219" s="1"/>
      <c r="H219" s="1"/>
    </row>
    <row r="220" ht="15.75" customHeight="1">
      <c r="A220" s="40"/>
      <c r="B220" s="40"/>
      <c r="C220" s="41"/>
      <c r="D220" s="41"/>
      <c r="E220" s="41"/>
      <c r="F220" s="1"/>
      <c r="G220" s="1"/>
      <c r="H220" s="1"/>
    </row>
    <row r="221" ht="15.75" customHeight="1">
      <c r="A221" s="40"/>
      <c r="B221" s="40"/>
      <c r="C221" s="41"/>
      <c r="D221" s="41"/>
      <c r="E221" s="41"/>
      <c r="F221" s="1"/>
      <c r="G221" s="1"/>
      <c r="H221" s="1"/>
    </row>
    <row r="222" ht="15.75" customHeight="1">
      <c r="A222" s="40"/>
      <c r="B222" s="40"/>
      <c r="C222" s="41"/>
      <c r="D222" s="41"/>
      <c r="E222" s="41"/>
      <c r="F222" s="1"/>
      <c r="G222" s="1"/>
      <c r="H222" s="1"/>
    </row>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M10"/>
    <mergeCell ref="A11:M11"/>
    <mergeCell ref="A22:H22"/>
    <mergeCell ref="A2:M2"/>
    <mergeCell ref="A4:M4"/>
    <mergeCell ref="A5:M5"/>
    <mergeCell ref="A6:M6"/>
    <mergeCell ref="A7:M7"/>
    <mergeCell ref="A8:M8"/>
    <mergeCell ref="A9:M9"/>
  </mergeCells>
  <printOptions/>
  <pageMargins bottom="0.75" footer="0.0" header="0.0" left="0.7" right="0.7" top="0.75"/>
  <pageSetup orientation="landscape"/>
  <drawing r:id="rId1"/>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5.29"/>
    <col customWidth="1" min="7" max="8" width="13.71"/>
    <col customWidth="1" min="9" max="25" width="8.0"/>
  </cols>
  <sheetData>
    <row r="1">
      <c r="A1" s="40"/>
      <c r="B1" s="40"/>
      <c r="C1" s="41"/>
      <c r="D1" s="41"/>
      <c r="E1" s="41"/>
      <c r="F1" s="1"/>
      <c r="G1" s="1"/>
      <c r="H1" s="1"/>
    </row>
    <row r="2" ht="15.75" customHeight="1">
      <c r="A2" s="698" t="s">
        <v>6390</v>
      </c>
      <c r="B2" s="44"/>
      <c r="C2" s="44"/>
      <c r="D2" s="44"/>
      <c r="E2" s="45"/>
      <c r="F2" s="648"/>
      <c r="G2" s="648"/>
      <c r="H2" s="648"/>
      <c r="I2" s="177"/>
      <c r="J2" s="177"/>
      <c r="K2" s="177"/>
      <c r="L2" s="177"/>
      <c r="M2" s="177"/>
      <c r="N2" s="177"/>
      <c r="O2" s="177"/>
      <c r="P2" s="177"/>
      <c r="Q2" s="177"/>
      <c r="R2" s="177"/>
      <c r="S2" s="177"/>
      <c r="T2" s="177"/>
      <c r="U2" s="177"/>
      <c r="V2" s="177"/>
      <c r="W2" s="177"/>
      <c r="X2" s="177"/>
      <c r="Y2" s="177"/>
    </row>
    <row r="3" ht="15.75" customHeight="1">
      <c r="A3" s="220"/>
      <c r="B3" s="220"/>
      <c r="C3" s="220"/>
      <c r="D3" s="220"/>
      <c r="E3" s="649"/>
      <c r="F3" s="648"/>
      <c r="G3" s="648"/>
      <c r="H3" s="648"/>
      <c r="I3" s="177"/>
      <c r="J3" s="177"/>
      <c r="K3" s="177"/>
      <c r="L3" s="177"/>
      <c r="M3" s="177"/>
      <c r="N3" s="177"/>
      <c r="O3" s="177"/>
      <c r="P3" s="177"/>
      <c r="Q3" s="177"/>
      <c r="R3" s="177"/>
      <c r="S3" s="177"/>
      <c r="T3" s="177"/>
      <c r="U3" s="177"/>
      <c r="V3" s="177"/>
      <c r="W3" s="177"/>
      <c r="X3" s="177"/>
      <c r="Y3" s="177"/>
    </row>
    <row r="4" ht="18.0" customHeight="1">
      <c r="A4" s="194" t="s">
        <v>6391</v>
      </c>
      <c r="B4" s="44"/>
      <c r="C4" s="44"/>
      <c r="D4" s="44"/>
      <c r="E4" s="45"/>
      <c r="F4" s="648"/>
      <c r="G4" s="648"/>
      <c r="H4" s="648"/>
      <c r="I4" s="177"/>
      <c r="J4" s="177"/>
      <c r="K4" s="177"/>
      <c r="L4" s="177"/>
      <c r="M4" s="177"/>
      <c r="N4" s="177"/>
      <c r="O4" s="177"/>
      <c r="P4" s="177"/>
      <c r="Q4" s="177"/>
      <c r="R4" s="177"/>
      <c r="S4" s="177"/>
      <c r="T4" s="177"/>
      <c r="U4" s="177"/>
      <c r="V4" s="177"/>
      <c r="W4" s="177"/>
      <c r="X4" s="177"/>
      <c r="Y4" s="177"/>
    </row>
    <row r="5" ht="15.0" customHeight="1">
      <c r="A5" s="358" t="s">
        <v>6392</v>
      </c>
      <c r="B5" s="44"/>
      <c r="C5" s="44"/>
      <c r="D5" s="44"/>
      <c r="E5" s="45"/>
      <c r="F5" s="648"/>
      <c r="G5" s="648"/>
      <c r="H5" s="648"/>
      <c r="I5" s="177"/>
      <c r="J5" s="177"/>
      <c r="K5" s="177"/>
      <c r="L5" s="177"/>
      <c r="M5" s="177"/>
      <c r="N5" s="177"/>
      <c r="O5" s="177"/>
      <c r="P5" s="177"/>
      <c r="Q5" s="177"/>
      <c r="R5" s="177"/>
      <c r="S5" s="177"/>
      <c r="T5" s="177"/>
      <c r="U5" s="177"/>
      <c r="V5" s="177"/>
      <c r="W5" s="177"/>
      <c r="X5" s="177"/>
      <c r="Y5" s="177"/>
    </row>
    <row r="6" ht="104.25" customHeight="1">
      <c r="A6" s="358" t="s">
        <v>6393</v>
      </c>
      <c r="B6" s="44"/>
      <c r="C6" s="44"/>
      <c r="D6" s="44"/>
      <c r="E6" s="45"/>
      <c r="F6" s="648"/>
      <c r="G6" s="648"/>
      <c r="H6" s="648"/>
      <c r="I6" s="177"/>
      <c r="J6" s="177"/>
      <c r="K6" s="177"/>
      <c r="L6" s="177"/>
      <c r="M6" s="177"/>
      <c r="N6" s="177"/>
      <c r="O6" s="177"/>
      <c r="P6" s="177"/>
      <c r="Q6" s="177"/>
      <c r="R6" s="177"/>
      <c r="S6" s="177"/>
      <c r="T6" s="177"/>
      <c r="U6" s="177"/>
      <c r="V6" s="177"/>
      <c r="W6" s="177"/>
      <c r="X6" s="177"/>
      <c r="Y6" s="177"/>
    </row>
    <row r="7" ht="56.25" customHeight="1">
      <c r="A7" s="358" t="s">
        <v>6394</v>
      </c>
      <c r="B7" s="44"/>
      <c r="C7" s="44"/>
      <c r="D7" s="44"/>
      <c r="E7" s="45"/>
      <c r="F7" s="648"/>
      <c r="G7" s="648"/>
      <c r="H7" s="648"/>
      <c r="I7" s="177"/>
      <c r="J7" s="177"/>
      <c r="K7" s="177"/>
      <c r="L7" s="177"/>
      <c r="M7" s="177"/>
      <c r="N7" s="177"/>
      <c r="O7" s="177"/>
      <c r="P7" s="177"/>
      <c r="Q7" s="177"/>
      <c r="R7" s="177"/>
      <c r="S7" s="177"/>
      <c r="T7" s="177"/>
      <c r="U7" s="177"/>
      <c r="V7" s="177"/>
      <c r="W7" s="177"/>
      <c r="X7" s="177"/>
      <c r="Y7" s="177"/>
    </row>
    <row r="8" ht="17.25" customHeight="1">
      <c r="A8" s="358" t="s">
        <v>6395</v>
      </c>
      <c r="B8" s="44"/>
      <c r="C8" s="44"/>
      <c r="D8" s="44"/>
      <c r="E8" s="45"/>
      <c r="F8" s="648"/>
      <c r="G8" s="648"/>
      <c r="H8" s="648"/>
      <c r="I8" s="177"/>
      <c r="J8" s="177"/>
      <c r="K8" s="177"/>
      <c r="L8" s="177"/>
      <c r="M8" s="177"/>
      <c r="N8" s="177"/>
      <c r="O8" s="177"/>
      <c r="P8" s="177"/>
      <c r="Q8" s="177"/>
      <c r="R8" s="177"/>
      <c r="S8" s="177"/>
      <c r="T8" s="177"/>
      <c r="U8" s="177"/>
      <c r="V8" s="177"/>
      <c r="W8" s="177"/>
      <c r="X8" s="177"/>
      <c r="Y8" s="177"/>
    </row>
    <row r="9" ht="210.0" customHeight="1">
      <c r="A9" s="653" t="s">
        <v>6396</v>
      </c>
      <c r="B9" s="44"/>
      <c r="C9" s="44"/>
      <c r="D9" s="44"/>
      <c r="E9" s="45"/>
      <c r="F9" s="648"/>
      <c r="G9" s="648"/>
      <c r="H9" s="648"/>
      <c r="I9" s="177"/>
      <c r="J9" s="177"/>
      <c r="K9" s="177"/>
      <c r="L9" s="177"/>
      <c r="M9" s="177"/>
      <c r="N9" s="177"/>
      <c r="O9" s="177"/>
      <c r="P9" s="177"/>
      <c r="Q9" s="177"/>
      <c r="R9" s="177"/>
      <c r="S9" s="177"/>
      <c r="T9" s="177"/>
      <c r="U9" s="177"/>
      <c r="V9" s="177"/>
      <c r="W9" s="177"/>
      <c r="X9" s="177"/>
      <c r="Y9" s="177"/>
    </row>
    <row r="10">
      <c r="A10" s="53"/>
      <c r="B10" s="53"/>
      <c r="C10" s="54"/>
      <c r="D10" s="54"/>
      <c r="E10" s="54"/>
      <c r="F10" s="53"/>
      <c r="G10" s="53"/>
      <c r="H10" s="53"/>
      <c r="I10" s="177"/>
      <c r="J10" s="177"/>
      <c r="K10" s="177"/>
      <c r="L10" s="177"/>
      <c r="M10" s="177"/>
      <c r="N10" s="177"/>
      <c r="O10" s="177"/>
      <c r="P10" s="177"/>
      <c r="Q10" s="177"/>
      <c r="R10" s="177"/>
      <c r="S10" s="177"/>
      <c r="T10" s="177"/>
      <c r="U10" s="177"/>
      <c r="V10" s="177"/>
      <c r="W10" s="177"/>
      <c r="X10" s="177"/>
      <c r="Y10" s="177"/>
    </row>
    <row r="11" ht="61.5" customHeight="1">
      <c r="A11" s="224" t="s">
        <v>3326</v>
      </c>
      <c r="B11" s="57" t="s">
        <v>7</v>
      </c>
      <c r="C11" s="57" t="s">
        <v>6397</v>
      </c>
      <c r="D11" s="222" t="s">
        <v>135</v>
      </c>
      <c r="E11" s="222" t="s">
        <v>139</v>
      </c>
      <c r="F11" s="60" t="s">
        <v>140</v>
      </c>
      <c r="I11" s="177"/>
      <c r="J11" s="177"/>
      <c r="K11" s="177"/>
      <c r="L11" s="177"/>
      <c r="M11" s="177"/>
      <c r="N11" s="177"/>
      <c r="O11" s="177"/>
      <c r="P11" s="177"/>
      <c r="Q11" s="177"/>
      <c r="R11" s="177"/>
      <c r="S11" s="177"/>
      <c r="T11" s="177"/>
      <c r="U11" s="177"/>
      <c r="V11" s="177"/>
      <c r="W11" s="177"/>
      <c r="X11" s="177"/>
      <c r="Y11" s="177"/>
    </row>
    <row r="12" ht="11.25" customHeight="1">
      <c r="A12" s="87" t="s">
        <v>4206</v>
      </c>
      <c r="B12" s="65" t="s">
        <v>51</v>
      </c>
      <c r="C12" s="87" t="s">
        <v>6398</v>
      </c>
      <c r="D12" s="183">
        <v>30.0</v>
      </c>
      <c r="E12" s="185">
        <v>30.0</v>
      </c>
      <c r="F12" s="417" t="s">
        <v>150</v>
      </c>
    </row>
    <row r="13" ht="11.25" customHeight="1">
      <c r="A13" s="87" t="s">
        <v>4206</v>
      </c>
      <c r="B13" s="65" t="s">
        <v>51</v>
      </c>
      <c r="C13" s="87" t="s">
        <v>6399</v>
      </c>
      <c r="D13" s="183">
        <v>50.0</v>
      </c>
      <c r="E13" s="185">
        <v>50.0</v>
      </c>
      <c r="F13" s="417" t="s">
        <v>150</v>
      </c>
    </row>
    <row r="14" ht="11.25" customHeight="1">
      <c r="A14" s="87" t="s">
        <v>4206</v>
      </c>
      <c r="B14" s="65" t="s">
        <v>51</v>
      </c>
      <c r="C14" s="87" t="s">
        <v>6400</v>
      </c>
      <c r="D14" s="183">
        <v>8.0</v>
      </c>
      <c r="E14" s="185">
        <v>8.0</v>
      </c>
      <c r="F14" s="417" t="s">
        <v>150</v>
      </c>
    </row>
    <row r="15" ht="11.25" customHeight="1">
      <c r="A15" s="87" t="s">
        <v>4206</v>
      </c>
      <c r="B15" s="65" t="s">
        <v>51</v>
      </c>
      <c r="C15" s="87" t="s">
        <v>6401</v>
      </c>
      <c r="D15" s="183">
        <v>4.0</v>
      </c>
      <c r="E15" s="185">
        <v>4.0</v>
      </c>
      <c r="F15" s="417" t="s">
        <v>150</v>
      </c>
    </row>
    <row r="16" ht="11.25" customHeight="1">
      <c r="A16" s="87" t="s">
        <v>4206</v>
      </c>
      <c r="B16" s="65" t="s">
        <v>51</v>
      </c>
      <c r="C16" s="87" t="s">
        <v>6402</v>
      </c>
      <c r="D16" s="183">
        <v>4.0</v>
      </c>
      <c r="E16" s="185">
        <v>4.0</v>
      </c>
      <c r="F16" s="417" t="s">
        <v>150</v>
      </c>
    </row>
    <row r="17" ht="11.25" customHeight="1">
      <c r="A17" s="87" t="s">
        <v>4206</v>
      </c>
      <c r="B17" s="65" t="s">
        <v>51</v>
      </c>
      <c r="C17" s="87" t="s">
        <v>6403</v>
      </c>
      <c r="D17" s="183">
        <v>4.0</v>
      </c>
      <c r="E17" s="185">
        <v>4.0</v>
      </c>
      <c r="F17" s="417" t="s">
        <v>150</v>
      </c>
    </row>
    <row r="18" ht="11.25" customHeight="1">
      <c r="A18" s="87" t="s">
        <v>4206</v>
      </c>
      <c r="B18" s="65" t="s">
        <v>51</v>
      </c>
      <c r="C18" s="87" t="s">
        <v>6404</v>
      </c>
      <c r="D18" s="183">
        <v>4.0</v>
      </c>
      <c r="E18" s="185">
        <v>4.0</v>
      </c>
      <c r="F18" s="417" t="s">
        <v>150</v>
      </c>
    </row>
    <row r="19" ht="11.25" customHeight="1">
      <c r="A19" s="87" t="s">
        <v>4206</v>
      </c>
      <c r="B19" s="65" t="s">
        <v>51</v>
      </c>
      <c r="C19" s="87" t="s">
        <v>6405</v>
      </c>
      <c r="D19" s="183">
        <v>4.0</v>
      </c>
      <c r="E19" s="185">
        <v>4.0</v>
      </c>
      <c r="F19" s="417" t="s">
        <v>150</v>
      </c>
    </row>
    <row r="20" ht="11.25" customHeight="1">
      <c r="A20" s="87" t="s">
        <v>4206</v>
      </c>
      <c r="B20" s="65" t="s">
        <v>51</v>
      </c>
      <c r="C20" s="87" t="s">
        <v>6406</v>
      </c>
      <c r="D20" s="183">
        <v>4.0</v>
      </c>
      <c r="E20" s="185">
        <v>4.0</v>
      </c>
      <c r="F20" s="417" t="s">
        <v>150</v>
      </c>
    </row>
    <row r="21" ht="11.25" customHeight="1">
      <c r="A21" s="87" t="s">
        <v>4206</v>
      </c>
      <c r="B21" s="65" t="s">
        <v>51</v>
      </c>
      <c r="C21" s="87" t="s">
        <v>6407</v>
      </c>
      <c r="D21" s="183">
        <v>4.0</v>
      </c>
      <c r="E21" s="185">
        <v>4.0</v>
      </c>
      <c r="F21" s="417" t="s">
        <v>150</v>
      </c>
    </row>
    <row r="22" ht="11.25" customHeight="1">
      <c r="A22" s="87" t="s">
        <v>4206</v>
      </c>
      <c r="B22" s="65" t="s">
        <v>51</v>
      </c>
      <c r="C22" s="87" t="s">
        <v>6408</v>
      </c>
      <c r="D22" s="183">
        <v>4.0</v>
      </c>
      <c r="E22" s="185">
        <v>4.0</v>
      </c>
      <c r="F22" s="417" t="s">
        <v>150</v>
      </c>
    </row>
    <row r="23" ht="11.25" customHeight="1">
      <c r="A23" s="87" t="s">
        <v>4206</v>
      </c>
      <c r="B23" s="65" t="s">
        <v>51</v>
      </c>
      <c r="C23" s="87" t="s">
        <v>6409</v>
      </c>
      <c r="D23" s="183">
        <v>4.0</v>
      </c>
      <c r="E23" s="185">
        <v>4.0</v>
      </c>
      <c r="F23" s="417" t="s">
        <v>150</v>
      </c>
    </row>
    <row r="24" ht="11.25" customHeight="1">
      <c r="A24" s="87" t="s">
        <v>4206</v>
      </c>
      <c r="B24" s="65" t="s">
        <v>51</v>
      </c>
      <c r="C24" s="87" t="s">
        <v>6410</v>
      </c>
      <c r="D24" s="183">
        <v>4.0</v>
      </c>
      <c r="E24" s="185">
        <v>4.0</v>
      </c>
      <c r="F24" s="417" t="s">
        <v>150</v>
      </c>
    </row>
    <row r="25" ht="11.25" customHeight="1">
      <c r="A25" s="87" t="s">
        <v>4206</v>
      </c>
      <c r="B25" s="65" t="s">
        <v>51</v>
      </c>
      <c r="C25" s="87" t="s">
        <v>6411</v>
      </c>
      <c r="D25" s="183">
        <v>4.0</v>
      </c>
      <c r="E25" s="185">
        <v>4.0</v>
      </c>
      <c r="F25" s="417" t="s">
        <v>150</v>
      </c>
    </row>
    <row r="26" ht="11.25" customHeight="1">
      <c r="A26" s="87" t="s">
        <v>4206</v>
      </c>
      <c r="B26" s="65" t="s">
        <v>51</v>
      </c>
      <c r="C26" s="87" t="s">
        <v>6412</v>
      </c>
      <c r="D26" s="183">
        <v>4.0</v>
      </c>
      <c r="E26" s="185">
        <v>4.0</v>
      </c>
      <c r="F26" s="417" t="s">
        <v>150</v>
      </c>
    </row>
    <row r="27" ht="11.25" customHeight="1">
      <c r="A27" s="87" t="s">
        <v>4206</v>
      </c>
      <c r="B27" s="65" t="s">
        <v>51</v>
      </c>
      <c r="C27" s="87" t="s">
        <v>6413</v>
      </c>
      <c r="D27" s="183">
        <v>4.0</v>
      </c>
      <c r="E27" s="185">
        <v>4.0</v>
      </c>
      <c r="F27" s="417" t="s">
        <v>150</v>
      </c>
    </row>
    <row r="28" ht="11.25" customHeight="1">
      <c r="A28" s="87" t="s">
        <v>4206</v>
      </c>
      <c r="B28" s="65" t="s">
        <v>51</v>
      </c>
      <c r="C28" s="87" t="s">
        <v>6414</v>
      </c>
      <c r="D28" s="183">
        <v>4.0</v>
      </c>
      <c r="E28" s="185">
        <v>4.0</v>
      </c>
      <c r="F28" s="417" t="s">
        <v>150</v>
      </c>
    </row>
    <row r="29" ht="11.25" customHeight="1">
      <c r="A29" s="87" t="s">
        <v>173</v>
      </c>
      <c r="B29" s="65" t="s">
        <v>51</v>
      </c>
      <c r="C29" s="87" t="s">
        <v>6415</v>
      </c>
      <c r="D29" s="183" t="s">
        <v>6416</v>
      </c>
      <c r="E29" s="185">
        <v>40.0</v>
      </c>
      <c r="F29" s="417" t="s">
        <v>173</v>
      </c>
    </row>
    <row r="30" ht="11.25" customHeight="1">
      <c r="A30" s="87" t="s">
        <v>173</v>
      </c>
      <c r="B30" s="65" t="s">
        <v>51</v>
      </c>
      <c r="C30" s="87" t="s">
        <v>6417</v>
      </c>
      <c r="D30" s="183" t="s">
        <v>6416</v>
      </c>
      <c r="E30" s="185">
        <v>8.0</v>
      </c>
      <c r="F30" s="417" t="s">
        <v>173</v>
      </c>
    </row>
    <row r="31" ht="11.25" customHeight="1">
      <c r="A31" s="87" t="s">
        <v>173</v>
      </c>
      <c r="B31" s="65" t="s">
        <v>51</v>
      </c>
      <c r="C31" s="87" t="s">
        <v>6418</v>
      </c>
      <c r="D31" s="183" t="s">
        <v>6416</v>
      </c>
      <c r="E31" s="185">
        <v>8.0</v>
      </c>
      <c r="F31" s="417" t="s">
        <v>173</v>
      </c>
    </row>
    <row r="32" ht="11.25" customHeight="1">
      <c r="A32" s="87" t="s">
        <v>4828</v>
      </c>
      <c r="B32" s="65" t="s">
        <v>51</v>
      </c>
      <c r="C32" s="87" t="s">
        <v>6419</v>
      </c>
      <c r="D32" s="183" t="s">
        <v>6420</v>
      </c>
      <c r="E32" s="185">
        <v>24.0</v>
      </c>
      <c r="F32" s="417" t="s">
        <v>4828</v>
      </c>
    </row>
    <row r="33" ht="11.25" customHeight="1">
      <c r="A33" s="87" t="s">
        <v>4828</v>
      </c>
      <c r="B33" s="65" t="s">
        <v>51</v>
      </c>
      <c r="C33" s="87" t="s">
        <v>6421</v>
      </c>
      <c r="D33" s="183" t="s">
        <v>6420</v>
      </c>
      <c r="E33" s="185">
        <v>32.0</v>
      </c>
      <c r="F33" s="417" t="s">
        <v>4828</v>
      </c>
    </row>
    <row r="34" ht="11.25" customHeight="1">
      <c r="A34" s="87" t="s">
        <v>4828</v>
      </c>
      <c r="B34" s="65" t="s">
        <v>51</v>
      </c>
      <c r="C34" s="87" t="s">
        <v>6422</v>
      </c>
      <c r="D34" s="183" t="s">
        <v>6420</v>
      </c>
      <c r="E34" s="185">
        <v>16.0</v>
      </c>
      <c r="F34" s="417" t="s">
        <v>4828</v>
      </c>
    </row>
    <row r="35" ht="11.25" customHeight="1">
      <c r="A35" s="87" t="s">
        <v>4828</v>
      </c>
      <c r="B35" s="65" t="s">
        <v>51</v>
      </c>
      <c r="C35" s="87" t="s">
        <v>6423</v>
      </c>
      <c r="D35" s="183" t="s">
        <v>6420</v>
      </c>
      <c r="E35" s="185">
        <v>8.0</v>
      </c>
      <c r="F35" s="417" t="s">
        <v>4828</v>
      </c>
    </row>
    <row r="36" ht="11.25" customHeight="1">
      <c r="A36" s="87" t="s">
        <v>4828</v>
      </c>
      <c r="B36" s="65" t="s">
        <v>51</v>
      </c>
      <c r="C36" s="87" t="s">
        <v>6424</v>
      </c>
      <c r="D36" s="183" t="s">
        <v>6341</v>
      </c>
      <c r="E36" s="185">
        <v>50.0</v>
      </c>
      <c r="F36" s="417" t="s">
        <v>4828</v>
      </c>
    </row>
    <row r="37" ht="11.25" customHeight="1">
      <c r="A37" s="87" t="s">
        <v>4233</v>
      </c>
      <c r="B37" s="65" t="s">
        <v>51</v>
      </c>
      <c r="C37" s="87" t="s">
        <v>6425</v>
      </c>
      <c r="D37" s="183">
        <f>5*8</f>
        <v>40</v>
      </c>
      <c r="E37" s="185">
        <f t="shared" ref="E37:E39" si="1">D37</f>
        <v>40</v>
      </c>
      <c r="F37" s="417" t="s">
        <v>206</v>
      </c>
    </row>
    <row r="38" ht="11.25" customHeight="1">
      <c r="A38" s="87" t="s">
        <v>4233</v>
      </c>
      <c r="B38" s="65" t="s">
        <v>51</v>
      </c>
      <c r="C38" s="87" t="s">
        <v>6426</v>
      </c>
      <c r="D38" s="183">
        <v>8.0</v>
      </c>
      <c r="E38" s="185">
        <f t="shared" si="1"/>
        <v>8</v>
      </c>
      <c r="F38" s="417" t="s">
        <v>206</v>
      </c>
    </row>
    <row r="39" ht="11.25" customHeight="1">
      <c r="A39" s="87" t="s">
        <v>4233</v>
      </c>
      <c r="B39" s="65" t="s">
        <v>51</v>
      </c>
      <c r="C39" s="87" t="s">
        <v>4810</v>
      </c>
      <c r="D39" s="183">
        <v>8.0</v>
      </c>
      <c r="E39" s="185">
        <f t="shared" si="1"/>
        <v>8</v>
      </c>
      <c r="F39" s="417" t="s">
        <v>206</v>
      </c>
    </row>
    <row r="40" ht="11.25" customHeight="1">
      <c r="A40" s="87" t="s">
        <v>213</v>
      </c>
      <c r="B40" s="65" t="s">
        <v>51</v>
      </c>
      <c r="C40" s="87" t="s">
        <v>6427</v>
      </c>
      <c r="D40" s="183">
        <v>80.0</v>
      </c>
      <c r="E40" s="185">
        <v>80.0</v>
      </c>
      <c r="F40" s="417" t="s">
        <v>213</v>
      </c>
    </row>
    <row r="41" ht="11.25" customHeight="1">
      <c r="A41" s="87" t="s">
        <v>213</v>
      </c>
      <c r="B41" s="65" t="s">
        <v>51</v>
      </c>
      <c r="C41" s="87" t="s">
        <v>6428</v>
      </c>
      <c r="D41" s="183">
        <v>20.0</v>
      </c>
      <c r="E41" s="185">
        <v>20.0</v>
      </c>
      <c r="F41" s="417" t="s">
        <v>213</v>
      </c>
    </row>
    <row r="42" ht="11.25" customHeight="1">
      <c r="A42" s="87" t="s">
        <v>213</v>
      </c>
      <c r="B42" s="65" t="s">
        <v>51</v>
      </c>
      <c r="C42" s="87" t="s">
        <v>6429</v>
      </c>
      <c r="D42" s="183">
        <v>40.0</v>
      </c>
      <c r="E42" s="185">
        <v>40.0</v>
      </c>
      <c r="F42" s="417" t="s">
        <v>213</v>
      </c>
    </row>
    <row r="43" ht="11.25" customHeight="1">
      <c r="A43" s="87" t="s">
        <v>213</v>
      </c>
      <c r="B43" s="65" t="s">
        <v>51</v>
      </c>
      <c r="C43" s="87" t="s">
        <v>6430</v>
      </c>
      <c r="D43" s="183">
        <v>100.0</v>
      </c>
      <c r="E43" s="185">
        <v>200.0</v>
      </c>
      <c r="F43" s="417" t="s">
        <v>213</v>
      </c>
    </row>
    <row r="44" ht="11.25" customHeight="1">
      <c r="A44" s="87" t="s">
        <v>213</v>
      </c>
      <c r="B44" s="65" t="s">
        <v>51</v>
      </c>
      <c r="C44" s="87" t="s">
        <v>6431</v>
      </c>
      <c r="D44" s="183">
        <v>30.0</v>
      </c>
      <c r="E44" s="185">
        <v>30.0</v>
      </c>
      <c r="F44" s="417" t="s">
        <v>213</v>
      </c>
    </row>
    <row r="45" ht="11.25" customHeight="1">
      <c r="A45" s="87" t="s">
        <v>213</v>
      </c>
      <c r="B45" s="65" t="s">
        <v>51</v>
      </c>
      <c r="C45" s="87" t="s">
        <v>6432</v>
      </c>
      <c r="D45" s="183">
        <v>30.0</v>
      </c>
      <c r="E45" s="185">
        <v>30.0</v>
      </c>
      <c r="F45" s="417" t="s">
        <v>213</v>
      </c>
    </row>
    <row r="46" ht="11.25" customHeight="1">
      <c r="A46" s="87" t="s">
        <v>4235</v>
      </c>
      <c r="B46" s="65" t="s">
        <v>51</v>
      </c>
      <c r="C46" s="87" t="s">
        <v>6433</v>
      </c>
      <c r="D46" s="183" t="s">
        <v>6420</v>
      </c>
      <c r="E46" s="185">
        <v>16.0</v>
      </c>
      <c r="F46" s="417" t="s">
        <v>232</v>
      </c>
    </row>
    <row r="47" ht="11.25" customHeight="1">
      <c r="A47" s="87" t="s">
        <v>4235</v>
      </c>
      <c r="B47" s="65" t="s">
        <v>51</v>
      </c>
      <c r="C47" s="87" t="s">
        <v>6434</v>
      </c>
      <c r="D47" s="183">
        <v>30.0</v>
      </c>
      <c r="E47" s="185">
        <v>30.0</v>
      </c>
      <c r="F47" s="417" t="s">
        <v>232</v>
      </c>
    </row>
    <row r="48" ht="11.25" customHeight="1">
      <c r="A48" s="87" t="s">
        <v>4235</v>
      </c>
      <c r="B48" s="65" t="s">
        <v>51</v>
      </c>
      <c r="C48" s="87" t="s">
        <v>6435</v>
      </c>
      <c r="D48" s="183" t="s">
        <v>6341</v>
      </c>
      <c r="E48" s="185">
        <v>56.0</v>
      </c>
      <c r="F48" s="417" t="s">
        <v>232</v>
      </c>
    </row>
    <row r="49" ht="11.25" customHeight="1">
      <c r="A49" s="87" t="s">
        <v>4235</v>
      </c>
      <c r="B49" s="65" t="s">
        <v>51</v>
      </c>
      <c r="C49" s="87" t="s">
        <v>6436</v>
      </c>
      <c r="D49" s="183" t="s">
        <v>6437</v>
      </c>
      <c r="E49" s="185">
        <v>120.0</v>
      </c>
      <c r="F49" s="417" t="s">
        <v>232</v>
      </c>
    </row>
    <row r="50" ht="11.25" customHeight="1">
      <c r="A50" s="87" t="s">
        <v>4235</v>
      </c>
      <c r="B50" s="65" t="s">
        <v>51</v>
      </c>
      <c r="C50" s="87" t="s">
        <v>6438</v>
      </c>
      <c r="D50" s="183">
        <v>8.0</v>
      </c>
      <c r="E50" s="185">
        <v>8.0</v>
      </c>
      <c r="F50" s="417" t="s">
        <v>232</v>
      </c>
    </row>
    <row r="51" ht="11.25" customHeight="1">
      <c r="A51" s="87" t="s">
        <v>4246</v>
      </c>
      <c r="B51" s="65" t="s">
        <v>51</v>
      </c>
      <c r="C51" s="87" t="s">
        <v>6439</v>
      </c>
      <c r="D51" s="183"/>
      <c r="E51" s="185">
        <v>8.0</v>
      </c>
      <c r="F51" s="417" t="s">
        <v>1180</v>
      </c>
    </row>
    <row r="52" ht="11.25" customHeight="1">
      <c r="A52" s="87" t="s">
        <v>4246</v>
      </c>
      <c r="B52" s="65" t="s">
        <v>51</v>
      </c>
      <c r="C52" s="87" t="s">
        <v>6439</v>
      </c>
      <c r="D52" s="183"/>
      <c r="E52" s="185">
        <v>8.0</v>
      </c>
      <c r="F52" s="417" t="s">
        <v>1180</v>
      </c>
    </row>
    <row r="53" ht="11.25" customHeight="1">
      <c r="A53" s="87" t="s">
        <v>4246</v>
      </c>
      <c r="B53" s="65" t="s">
        <v>51</v>
      </c>
      <c r="C53" s="87" t="s">
        <v>6439</v>
      </c>
      <c r="D53" s="183"/>
      <c r="E53" s="185">
        <v>8.0</v>
      </c>
      <c r="F53" s="417" t="s">
        <v>1180</v>
      </c>
    </row>
    <row r="54" ht="11.25" customHeight="1">
      <c r="A54" s="87" t="s">
        <v>4246</v>
      </c>
      <c r="B54" s="65" t="s">
        <v>51</v>
      </c>
      <c r="C54" s="87" t="s">
        <v>6439</v>
      </c>
      <c r="D54" s="183"/>
      <c r="E54" s="185">
        <v>8.0</v>
      </c>
      <c r="F54" s="417" t="s">
        <v>1180</v>
      </c>
    </row>
    <row r="55" ht="11.25" customHeight="1">
      <c r="A55" s="87" t="s">
        <v>4246</v>
      </c>
      <c r="B55" s="65" t="s">
        <v>51</v>
      </c>
      <c r="C55" s="87" t="s">
        <v>6440</v>
      </c>
      <c r="D55" s="183"/>
      <c r="E55" s="185">
        <v>24.0</v>
      </c>
      <c r="F55" s="417" t="s">
        <v>1180</v>
      </c>
    </row>
    <row r="56" ht="11.25" customHeight="1">
      <c r="A56" s="87" t="s">
        <v>4246</v>
      </c>
      <c r="B56" s="65" t="s">
        <v>51</v>
      </c>
      <c r="C56" s="87" t="s">
        <v>6439</v>
      </c>
      <c r="D56" s="183"/>
      <c r="E56" s="185">
        <v>24.0</v>
      </c>
      <c r="F56" s="417" t="s">
        <v>1180</v>
      </c>
    </row>
    <row r="57" ht="11.25" customHeight="1">
      <c r="A57" s="87" t="s">
        <v>4246</v>
      </c>
      <c r="B57" s="65" t="s">
        <v>51</v>
      </c>
      <c r="C57" s="87" t="s">
        <v>6441</v>
      </c>
      <c r="D57" s="183"/>
      <c r="E57" s="185">
        <v>8.0</v>
      </c>
      <c r="F57" s="417" t="s">
        <v>1180</v>
      </c>
    </row>
    <row r="58" ht="11.25" customHeight="1">
      <c r="A58" s="87" t="s">
        <v>4246</v>
      </c>
      <c r="B58" s="65" t="s">
        <v>51</v>
      </c>
      <c r="C58" s="87" t="s">
        <v>6442</v>
      </c>
      <c r="D58" s="183"/>
      <c r="E58" s="185">
        <v>8.0</v>
      </c>
      <c r="F58" s="417" t="s">
        <v>1180</v>
      </c>
    </row>
    <row r="59" ht="11.25" customHeight="1">
      <c r="A59" s="87" t="s">
        <v>3475</v>
      </c>
      <c r="B59" s="65" t="s">
        <v>51</v>
      </c>
      <c r="C59" s="87" t="s">
        <v>6443</v>
      </c>
      <c r="D59" s="183">
        <v>16.0</v>
      </c>
      <c r="E59" s="185">
        <v>16.0</v>
      </c>
      <c r="F59" s="417" t="s">
        <v>321</v>
      </c>
    </row>
    <row r="60" ht="11.25" customHeight="1">
      <c r="A60" s="87" t="s">
        <v>3475</v>
      </c>
      <c r="B60" s="65" t="s">
        <v>51</v>
      </c>
      <c r="C60" s="87" t="s">
        <v>6444</v>
      </c>
      <c r="D60" s="183">
        <v>50.0</v>
      </c>
      <c r="E60" s="185">
        <v>50.0</v>
      </c>
      <c r="F60" s="417" t="s">
        <v>321</v>
      </c>
    </row>
    <row r="61" ht="11.25" customHeight="1">
      <c r="A61" s="87" t="s">
        <v>332</v>
      </c>
      <c r="B61" s="65" t="s">
        <v>51</v>
      </c>
      <c r="C61" s="87" t="s">
        <v>6445</v>
      </c>
      <c r="D61" s="183">
        <v>30.0</v>
      </c>
      <c r="E61" s="185">
        <v>30.0</v>
      </c>
      <c r="F61" s="417" t="s">
        <v>332</v>
      </c>
    </row>
    <row r="62" ht="11.25" customHeight="1">
      <c r="A62" s="87" t="s">
        <v>332</v>
      </c>
      <c r="B62" s="65" t="s">
        <v>51</v>
      </c>
      <c r="C62" s="87" t="s">
        <v>6446</v>
      </c>
      <c r="D62" s="183">
        <v>30.0</v>
      </c>
      <c r="E62" s="185">
        <v>30.0</v>
      </c>
      <c r="F62" s="417" t="s">
        <v>332</v>
      </c>
    </row>
    <row r="63" ht="11.25" customHeight="1">
      <c r="A63" s="87" t="s">
        <v>332</v>
      </c>
      <c r="B63" s="65" t="s">
        <v>51</v>
      </c>
      <c r="C63" s="87" t="s">
        <v>6447</v>
      </c>
      <c r="D63" s="183">
        <v>8.0</v>
      </c>
      <c r="E63" s="185">
        <v>16.0</v>
      </c>
      <c r="F63" s="417" t="s">
        <v>332</v>
      </c>
    </row>
    <row r="64" ht="11.25" customHeight="1">
      <c r="A64" s="87" t="s">
        <v>332</v>
      </c>
      <c r="B64" s="65" t="s">
        <v>51</v>
      </c>
      <c r="C64" s="87" t="s">
        <v>6448</v>
      </c>
      <c r="D64" s="183">
        <v>8.0</v>
      </c>
      <c r="E64" s="185">
        <v>24.0</v>
      </c>
      <c r="F64" s="417" t="s">
        <v>332</v>
      </c>
    </row>
    <row r="65" ht="11.25" customHeight="1">
      <c r="A65" s="87" t="s">
        <v>5132</v>
      </c>
      <c r="B65" s="65" t="s">
        <v>51</v>
      </c>
      <c r="C65" s="87" t="s">
        <v>6449</v>
      </c>
      <c r="D65" s="183">
        <v>8.0</v>
      </c>
      <c r="E65" s="183">
        <v>8.0</v>
      </c>
      <c r="F65" s="417" t="s">
        <v>1333</v>
      </c>
    </row>
    <row r="66" ht="11.25" customHeight="1">
      <c r="A66" s="87" t="s">
        <v>5132</v>
      </c>
      <c r="B66" s="65" t="s">
        <v>51</v>
      </c>
      <c r="C66" s="87" t="s">
        <v>6450</v>
      </c>
      <c r="D66" s="183">
        <v>8.0</v>
      </c>
      <c r="E66" s="183">
        <v>8.0</v>
      </c>
      <c r="F66" s="417" t="s">
        <v>1333</v>
      </c>
    </row>
    <row r="67" ht="11.25" customHeight="1">
      <c r="A67" s="87" t="s">
        <v>5132</v>
      </c>
      <c r="B67" s="65" t="s">
        <v>51</v>
      </c>
      <c r="C67" s="87" t="s">
        <v>6451</v>
      </c>
      <c r="D67" s="183">
        <v>8.0</v>
      </c>
      <c r="E67" s="183">
        <v>8.0</v>
      </c>
      <c r="F67" s="417" t="s">
        <v>1333</v>
      </c>
    </row>
    <row r="68" ht="11.25" customHeight="1">
      <c r="A68" s="87" t="s">
        <v>5132</v>
      </c>
      <c r="B68" s="65" t="s">
        <v>51</v>
      </c>
      <c r="C68" s="87" t="s">
        <v>6452</v>
      </c>
      <c r="D68" s="183">
        <v>8.0</v>
      </c>
      <c r="E68" s="183">
        <v>8.0</v>
      </c>
      <c r="F68" s="417" t="s">
        <v>1333</v>
      </c>
    </row>
    <row r="69" ht="11.25" customHeight="1">
      <c r="A69" s="87" t="s">
        <v>5132</v>
      </c>
      <c r="B69" s="65" t="s">
        <v>51</v>
      </c>
      <c r="C69" s="87" t="s">
        <v>6453</v>
      </c>
      <c r="D69" s="183">
        <v>8.0</v>
      </c>
      <c r="E69" s="183">
        <v>4.0</v>
      </c>
      <c r="F69" s="417" t="s">
        <v>1333</v>
      </c>
    </row>
    <row r="70" ht="11.25" customHeight="1">
      <c r="A70" s="87" t="s">
        <v>5132</v>
      </c>
      <c r="B70" s="65" t="s">
        <v>51</v>
      </c>
      <c r="C70" s="87" t="s">
        <v>6454</v>
      </c>
      <c r="D70" s="183">
        <v>8.0</v>
      </c>
      <c r="E70" s="183">
        <v>4.0</v>
      </c>
      <c r="F70" s="417" t="s">
        <v>1333</v>
      </c>
    </row>
    <row r="71" ht="11.25" customHeight="1">
      <c r="A71" s="87" t="s">
        <v>5132</v>
      </c>
      <c r="B71" s="65" t="s">
        <v>51</v>
      </c>
      <c r="C71" s="87" t="s">
        <v>6455</v>
      </c>
      <c r="D71" s="183">
        <v>8.0</v>
      </c>
      <c r="E71" s="183">
        <v>8.0</v>
      </c>
      <c r="F71" s="417" t="s">
        <v>1333</v>
      </c>
    </row>
    <row r="72" ht="11.25" customHeight="1">
      <c r="A72" s="87" t="s">
        <v>5132</v>
      </c>
      <c r="B72" s="65" t="s">
        <v>51</v>
      </c>
      <c r="C72" s="87" t="s">
        <v>6456</v>
      </c>
      <c r="D72" s="183">
        <v>8.0</v>
      </c>
      <c r="E72" s="183">
        <v>24.0</v>
      </c>
      <c r="F72" s="417" t="s">
        <v>1333</v>
      </c>
    </row>
    <row r="73" ht="11.25" customHeight="1">
      <c r="A73" s="87" t="s">
        <v>5132</v>
      </c>
      <c r="B73" s="65" t="s">
        <v>51</v>
      </c>
      <c r="C73" s="87" t="s">
        <v>6457</v>
      </c>
      <c r="D73" s="183">
        <v>8.0</v>
      </c>
      <c r="E73" s="183">
        <v>8.0</v>
      </c>
      <c r="F73" s="417" t="s">
        <v>1333</v>
      </c>
    </row>
    <row r="74" ht="11.25" customHeight="1">
      <c r="A74" s="87" t="s">
        <v>6458</v>
      </c>
      <c r="B74" s="65" t="s">
        <v>51</v>
      </c>
      <c r="C74" s="87" t="s">
        <v>6459</v>
      </c>
      <c r="D74" s="183" t="s">
        <v>6460</v>
      </c>
      <c r="E74" s="185">
        <v>24.0</v>
      </c>
      <c r="F74" s="417" t="s">
        <v>340</v>
      </c>
    </row>
    <row r="75" ht="11.25" customHeight="1">
      <c r="A75" s="87" t="s">
        <v>6458</v>
      </c>
      <c r="B75" s="65" t="s">
        <v>51</v>
      </c>
      <c r="C75" s="87" t="s">
        <v>6461</v>
      </c>
      <c r="D75" s="183"/>
      <c r="E75" s="185">
        <v>20.0</v>
      </c>
      <c r="F75" s="417" t="s">
        <v>340</v>
      </c>
    </row>
    <row r="76" ht="11.25" customHeight="1">
      <c r="A76" s="87" t="s">
        <v>5134</v>
      </c>
      <c r="B76" s="65" t="s">
        <v>51</v>
      </c>
      <c r="C76" s="87" t="s">
        <v>6462</v>
      </c>
      <c r="D76" s="183">
        <v>50.0</v>
      </c>
      <c r="E76" s="185">
        <v>50.0</v>
      </c>
      <c r="F76" s="417" t="s">
        <v>5134</v>
      </c>
    </row>
    <row r="77" ht="11.25" customHeight="1">
      <c r="A77" s="605" t="s">
        <v>352</v>
      </c>
      <c r="B77" s="65" t="s">
        <v>51</v>
      </c>
      <c r="C77" s="87" t="s">
        <v>6463</v>
      </c>
      <c r="D77" s="183" t="s">
        <v>6464</v>
      </c>
      <c r="E77" s="185">
        <v>16.0</v>
      </c>
      <c r="F77" s="417" t="s">
        <v>352</v>
      </c>
    </row>
    <row r="78" ht="11.25" customHeight="1">
      <c r="A78" s="87" t="s">
        <v>352</v>
      </c>
      <c r="B78" s="65" t="s">
        <v>51</v>
      </c>
      <c r="C78" s="87" t="s">
        <v>6465</v>
      </c>
      <c r="D78" s="183" t="s">
        <v>6466</v>
      </c>
      <c r="E78" s="185">
        <v>32.0</v>
      </c>
      <c r="F78" s="417" t="s">
        <v>352</v>
      </c>
    </row>
    <row r="79" ht="11.25" customHeight="1">
      <c r="A79" s="605" t="s">
        <v>352</v>
      </c>
      <c r="B79" s="65" t="s">
        <v>51</v>
      </c>
      <c r="C79" s="87" t="s">
        <v>6467</v>
      </c>
      <c r="D79" s="183" t="s">
        <v>6468</v>
      </c>
      <c r="E79" s="185">
        <v>16.0</v>
      </c>
      <c r="F79" s="417" t="s">
        <v>352</v>
      </c>
    </row>
    <row r="80" ht="11.25" customHeight="1">
      <c r="A80" s="87" t="s">
        <v>352</v>
      </c>
      <c r="B80" s="65" t="s">
        <v>51</v>
      </c>
      <c r="C80" s="87" t="s">
        <v>6469</v>
      </c>
      <c r="D80" s="183">
        <v>20.0</v>
      </c>
      <c r="E80" s="185">
        <v>20.0</v>
      </c>
      <c r="F80" s="417" t="s">
        <v>352</v>
      </c>
    </row>
    <row r="81" ht="11.25" customHeight="1">
      <c r="A81" s="605" t="s">
        <v>352</v>
      </c>
      <c r="B81" s="65" t="s">
        <v>51</v>
      </c>
      <c r="C81" s="87" t="s">
        <v>6470</v>
      </c>
      <c r="D81" s="183">
        <v>30.0</v>
      </c>
      <c r="E81" s="185">
        <v>30.0</v>
      </c>
      <c r="F81" s="417" t="s">
        <v>352</v>
      </c>
    </row>
    <row r="82" ht="11.25" customHeight="1">
      <c r="A82" s="87" t="s">
        <v>352</v>
      </c>
      <c r="B82" s="65" t="s">
        <v>51</v>
      </c>
      <c r="C82" s="87" t="s">
        <v>6471</v>
      </c>
      <c r="D82" s="183">
        <v>30.0</v>
      </c>
      <c r="E82" s="185">
        <v>30.0</v>
      </c>
      <c r="F82" s="417" t="s">
        <v>352</v>
      </c>
    </row>
    <row r="83" ht="11.25" customHeight="1">
      <c r="A83" s="605" t="s">
        <v>352</v>
      </c>
      <c r="B83" s="65" t="s">
        <v>51</v>
      </c>
      <c r="C83" s="454" t="s">
        <v>6472</v>
      </c>
      <c r="D83" s="517">
        <v>8.0</v>
      </c>
      <c r="E83" s="517">
        <v>8.0</v>
      </c>
      <c r="F83" s="417" t="s">
        <v>352</v>
      </c>
    </row>
    <row r="84" ht="11.25" customHeight="1">
      <c r="A84" s="87" t="s">
        <v>352</v>
      </c>
      <c r="B84" s="65" t="s">
        <v>51</v>
      </c>
      <c r="C84" s="405" t="s">
        <v>6473</v>
      </c>
      <c r="D84" s="514">
        <v>8.0</v>
      </c>
      <c r="E84" s="514">
        <v>8.0</v>
      </c>
      <c r="F84" s="417" t="s">
        <v>352</v>
      </c>
    </row>
    <row r="85" ht="11.25" customHeight="1">
      <c r="A85" s="605" t="s">
        <v>352</v>
      </c>
      <c r="B85" s="65" t="s">
        <v>51</v>
      </c>
      <c r="C85" s="405" t="s">
        <v>6474</v>
      </c>
      <c r="D85" s="514">
        <v>8.0</v>
      </c>
      <c r="E85" s="514">
        <v>8.0</v>
      </c>
      <c r="F85" s="417" t="s">
        <v>352</v>
      </c>
    </row>
    <row r="86" ht="11.25" customHeight="1">
      <c r="A86" s="455" t="s">
        <v>352</v>
      </c>
      <c r="B86" s="65" t="s">
        <v>559</v>
      </c>
      <c r="C86" s="87" t="s">
        <v>6475</v>
      </c>
      <c r="D86" s="361">
        <v>20.0</v>
      </c>
      <c r="E86" s="361">
        <v>20.0</v>
      </c>
      <c r="F86" s="417" t="s">
        <v>352</v>
      </c>
    </row>
    <row r="87" ht="11.25" customHeight="1">
      <c r="A87" s="87" t="s">
        <v>352</v>
      </c>
      <c r="B87" s="65" t="s">
        <v>51</v>
      </c>
      <c r="C87" s="405" t="s">
        <v>6476</v>
      </c>
      <c r="D87" s="514">
        <v>8.0</v>
      </c>
      <c r="E87" s="514">
        <v>8.0</v>
      </c>
      <c r="F87" s="417" t="s">
        <v>352</v>
      </c>
    </row>
    <row r="88" ht="11.25" customHeight="1">
      <c r="A88" s="87" t="s">
        <v>1365</v>
      </c>
      <c r="B88" s="65" t="s">
        <v>51</v>
      </c>
      <c r="C88" s="87" t="s">
        <v>6449</v>
      </c>
      <c r="D88" s="183">
        <v>8.0</v>
      </c>
      <c r="E88" s="183">
        <v>8.0</v>
      </c>
      <c r="F88" s="417" t="s">
        <v>1365</v>
      </c>
    </row>
    <row r="89" ht="11.25" customHeight="1">
      <c r="A89" s="87" t="s">
        <v>1365</v>
      </c>
      <c r="B89" s="65" t="s">
        <v>51</v>
      </c>
      <c r="C89" s="87" t="s">
        <v>6450</v>
      </c>
      <c r="D89" s="183">
        <v>8.0</v>
      </c>
      <c r="E89" s="183">
        <v>8.0</v>
      </c>
      <c r="F89" s="417" t="s">
        <v>1365</v>
      </c>
    </row>
    <row r="90" ht="11.25" customHeight="1">
      <c r="A90" s="87" t="s">
        <v>1365</v>
      </c>
      <c r="B90" s="65" t="s">
        <v>51</v>
      </c>
      <c r="C90" s="87" t="s">
        <v>6451</v>
      </c>
      <c r="D90" s="183">
        <v>8.0</v>
      </c>
      <c r="E90" s="183">
        <v>8.0</v>
      </c>
      <c r="F90" s="417" t="s">
        <v>1365</v>
      </c>
    </row>
    <row r="91" ht="11.25" customHeight="1">
      <c r="A91" s="87" t="s">
        <v>1365</v>
      </c>
      <c r="B91" s="65" t="s">
        <v>51</v>
      </c>
      <c r="C91" s="87" t="s">
        <v>6452</v>
      </c>
      <c r="D91" s="183">
        <v>8.0</v>
      </c>
      <c r="E91" s="183">
        <v>8.0</v>
      </c>
      <c r="F91" s="417" t="s">
        <v>1365</v>
      </c>
    </row>
    <row r="92" ht="11.25" customHeight="1">
      <c r="A92" s="87" t="s">
        <v>1365</v>
      </c>
      <c r="B92" s="65" t="s">
        <v>51</v>
      </c>
      <c r="C92" s="87" t="s">
        <v>6453</v>
      </c>
      <c r="D92" s="183">
        <v>8.0</v>
      </c>
      <c r="E92" s="183">
        <v>4.0</v>
      </c>
      <c r="F92" s="417" t="s">
        <v>1365</v>
      </c>
    </row>
    <row r="93" ht="11.25" customHeight="1">
      <c r="A93" s="87" t="s">
        <v>1365</v>
      </c>
      <c r="B93" s="65" t="s">
        <v>51</v>
      </c>
      <c r="C93" s="87" t="s">
        <v>6454</v>
      </c>
      <c r="D93" s="183">
        <v>8.0</v>
      </c>
      <c r="E93" s="183">
        <v>4.0</v>
      </c>
      <c r="F93" s="417" t="s">
        <v>1365</v>
      </c>
    </row>
    <row r="94" ht="11.25" customHeight="1">
      <c r="A94" s="87" t="s">
        <v>1365</v>
      </c>
      <c r="B94" s="65" t="s">
        <v>51</v>
      </c>
      <c r="C94" s="87" t="s">
        <v>6455</v>
      </c>
      <c r="D94" s="183">
        <v>8.0</v>
      </c>
      <c r="E94" s="183">
        <v>8.0</v>
      </c>
      <c r="F94" s="417" t="s">
        <v>1365</v>
      </c>
    </row>
    <row r="95" ht="11.25" customHeight="1">
      <c r="A95" s="87" t="s">
        <v>1365</v>
      </c>
      <c r="B95" s="65" t="s">
        <v>51</v>
      </c>
      <c r="C95" s="87" t="s">
        <v>6477</v>
      </c>
      <c r="D95" s="183">
        <v>50.0</v>
      </c>
      <c r="E95" s="183">
        <v>50.0</v>
      </c>
      <c r="F95" s="417" t="s">
        <v>1365</v>
      </c>
    </row>
    <row r="96" ht="11.25" customHeight="1">
      <c r="A96" s="87" t="s">
        <v>1365</v>
      </c>
      <c r="B96" s="65" t="s">
        <v>51</v>
      </c>
      <c r="C96" s="87" t="s">
        <v>6457</v>
      </c>
      <c r="D96" s="183">
        <v>8.0</v>
      </c>
      <c r="E96" s="183">
        <v>8.0</v>
      </c>
      <c r="F96" s="417" t="s">
        <v>1365</v>
      </c>
    </row>
    <row r="97" ht="11.25" customHeight="1">
      <c r="A97" s="87" t="s">
        <v>1365</v>
      </c>
      <c r="B97" s="65" t="s">
        <v>6478</v>
      </c>
      <c r="C97" s="87" t="s">
        <v>6479</v>
      </c>
      <c r="D97" s="183">
        <v>8.0</v>
      </c>
      <c r="E97" s="183">
        <v>200.0</v>
      </c>
      <c r="F97" s="417" t="s">
        <v>1365</v>
      </c>
    </row>
    <row r="98" ht="11.25" customHeight="1">
      <c r="A98" s="87" t="s">
        <v>83</v>
      </c>
      <c r="B98" s="65" t="s">
        <v>51</v>
      </c>
      <c r="C98" s="87" t="s">
        <v>6480</v>
      </c>
      <c r="D98" s="183">
        <v>20.0</v>
      </c>
      <c r="E98" s="185">
        <v>20.0</v>
      </c>
      <c r="F98" s="417" t="s">
        <v>397</v>
      </c>
    </row>
    <row r="99" ht="11.25" customHeight="1">
      <c r="A99" s="87" t="s">
        <v>83</v>
      </c>
      <c r="B99" s="65" t="s">
        <v>51</v>
      </c>
      <c r="C99" s="87" t="s">
        <v>6481</v>
      </c>
      <c r="D99" s="183">
        <v>8.0</v>
      </c>
      <c r="E99" s="185">
        <v>8.0</v>
      </c>
      <c r="F99" s="417" t="s">
        <v>397</v>
      </c>
    </row>
    <row r="100" ht="11.25" customHeight="1">
      <c r="A100" s="87" t="s">
        <v>83</v>
      </c>
      <c r="B100" s="65" t="s">
        <v>51</v>
      </c>
      <c r="C100" s="87" t="s">
        <v>6482</v>
      </c>
      <c r="D100" s="183">
        <v>8.0</v>
      </c>
      <c r="E100" s="185">
        <v>8.0</v>
      </c>
      <c r="F100" s="417" t="s">
        <v>397</v>
      </c>
    </row>
    <row r="101" ht="11.25" customHeight="1">
      <c r="A101" s="87" t="s">
        <v>83</v>
      </c>
      <c r="B101" s="65" t="s">
        <v>216</v>
      </c>
      <c r="C101" s="87" t="s">
        <v>6483</v>
      </c>
      <c r="D101" s="183">
        <v>8.0</v>
      </c>
      <c r="E101" s="185">
        <v>8.0</v>
      </c>
      <c r="F101" s="417" t="s">
        <v>397</v>
      </c>
    </row>
    <row r="102" ht="11.25" customHeight="1">
      <c r="A102" s="87" t="s">
        <v>3480</v>
      </c>
      <c r="B102" s="65" t="s">
        <v>51</v>
      </c>
      <c r="C102" s="87" t="s">
        <v>6484</v>
      </c>
      <c r="D102" s="183">
        <v>10.0</v>
      </c>
      <c r="E102" s="185">
        <v>10.0</v>
      </c>
      <c r="F102" s="417" t="s">
        <v>1419</v>
      </c>
    </row>
    <row r="103" ht="11.25" customHeight="1">
      <c r="A103" s="87" t="s">
        <v>3480</v>
      </c>
      <c r="B103" s="65" t="s">
        <v>51</v>
      </c>
      <c r="C103" s="454" t="s">
        <v>6485</v>
      </c>
      <c r="D103" s="183">
        <v>10.0</v>
      </c>
      <c r="E103" s="185">
        <v>10.0</v>
      </c>
      <c r="F103" s="417" t="s">
        <v>1419</v>
      </c>
    </row>
    <row r="104" ht="11.25" customHeight="1">
      <c r="A104" s="87" t="s">
        <v>3480</v>
      </c>
      <c r="B104" s="65" t="s">
        <v>51</v>
      </c>
      <c r="C104" s="454" t="s">
        <v>6486</v>
      </c>
      <c r="D104" s="183" t="s">
        <v>6487</v>
      </c>
      <c r="E104" s="185">
        <v>24.0</v>
      </c>
      <c r="F104" s="417" t="s">
        <v>1419</v>
      </c>
    </row>
    <row r="105" ht="11.25" customHeight="1">
      <c r="A105" s="87" t="s">
        <v>4303</v>
      </c>
      <c r="B105" s="65" t="s">
        <v>51</v>
      </c>
      <c r="C105" s="87" t="s">
        <v>6488</v>
      </c>
      <c r="D105" s="183" t="s">
        <v>6464</v>
      </c>
      <c r="E105" s="185">
        <v>16.0</v>
      </c>
      <c r="F105" s="417" t="s">
        <v>409</v>
      </c>
    </row>
    <row r="106" ht="11.25" customHeight="1">
      <c r="A106" s="87" t="s">
        <v>4303</v>
      </c>
      <c r="B106" s="65" t="s">
        <v>51</v>
      </c>
      <c r="C106" s="87" t="s">
        <v>6489</v>
      </c>
      <c r="D106" s="183">
        <v>8.0</v>
      </c>
      <c r="E106" s="185">
        <v>8.0</v>
      </c>
      <c r="F106" s="417" t="s">
        <v>409</v>
      </c>
    </row>
    <row r="107" ht="11.25" customHeight="1">
      <c r="A107" s="87" t="s">
        <v>4303</v>
      </c>
      <c r="B107" s="65" t="s">
        <v>51</v>
      </c>
      <c r="C107" s="87" t="s">
        <v>6490</v>
      </c>
      <c r="D107" s="183">
        <v>50.0</v>
      </c>
      <c r="E107" s="185">
        <v>50.0</v>
      </c>
      <c r="F107" s="417" t="s">
        <v>409</v>
      </c>
    </row>
    <row r="108" ht="11.25" customHeight="1">
      <c r="A108" s="87" t="s">
        <v>429</v>
      </c>
      <c r="B108" s="65" t="s">
        <v>1127</v>
      </c>
      <c r="C108" s="87" t="s">
        <v>6491</v>
      </c>
      <c r="D108" s="183">
        <v>8.0</v>
      </c>
      <c r="E108" s="185">
        <v>8.0</v>
      </c>
      <c r="F108" s="417" t="s">
        <v>429</v>
      </c>
    </row>
    <row r="109" ht="11.25" customHeight="1">
      <c r="A109" s="87" t="s">
        <v>429</v>
      </c>
      <c r="B109" s="65" t="s">
        <v>1127</v>
      </c>
      <c r="C109" s="87" t="s">
        <v>6492</v>
      </c>
      <c r="D109" s="183">
        <v>8.0</v>
      </c>
      <c r="E109" s="185">
        <v>8.0</v>
      </c>
      <c r="F109" s="417" t="s">
        <v>429</v>
      </c>
    </row>
    <row r="110" ht="11.25" customHeight="1">
      <c r="A110" s="87" t="s">
        <v>429</v>
      </c>
      <c r="B110" s="65" t="s">
        <v>1127</v>
      </c>
      <c r="C110" s="87" t="s">
        <v>6493</v>
      </c>
      <c r="D110" s="183">
        <v>8.0</v>
      </c>
      <c r="E110" s="185">
        <v>8.0</v>
      </c>
      <c r="F110" s="417" t="s">
        <v>429</v>
      </c>
    </row>
    <row r="111" ht="11.25" customHeight="1">
      <c r="A111" s="87" t="s">
        <v>1474</v>
      </c>
      <c r="B111" s="65" t="s">
        <v>51</v>
      </c>
      <c r="C111" s="87" t="s">
        <v>6494</v>
      </c>
      <c r="D111" s="183">
        <v>30.0</v>
      </c>
      <c r="E111" s="185">
        <v>30.0</v>
      </c>
      <c r="F111" s="417" t="s">
        <v>1474</v>
      </c>
    </row>
    <row r="112" ht="11.25" customHeight="1">
      <c r="A112" s="87" t="s">
        <v>1474</v>
      </c>
      <c r="B112" s="65" t="s">
        <v>51</v>
      </c>
      <c r="C112" s="87" t="s">
        <v>6495</v>
      </c>
      <c r="D112" s="183">
        <v>30.0</v>
      </c>
      <c r="E112" s="185">
        <v>30.0</v>
      </c>
      <c r="F112" s="417" t="s">
        <v>1474</v>
      </c>
    </row>
    <row r="113" ht="11.25" customHeight="1">
      <c r="A113" s="87" t="s">
        <v>1474</v>
      </c>
      <c r="B113" s="65" t="s">
        <v>51</v>
      </c>
      <c r="C113" s="87" t="s">
        <v>6496</v>
      </c>
      <c r="D113" s="183">
        <v>20.0</v>
      </c>
      <c r="E113" s="185">
        <v>20.0</v>
      </c>
      <c r="F113" s="417" t="s">
        <v>1474</v>
      </c>
    </row>
    <row r="114" ht="11.25" customHeight="1">
      <c r="A114" s="87" t="s">
        <v>448</v>
      </c>
      <c r="B114" s="65" t="s">
        <v>51</v>
      </c>
      <c r="C114" s="87" t="s">
        <v>6435</v>
      </c>
      <c r="D114" s="183">
        <v>40.0</v>
      </c>
      <c r="E114" s="185">
        <v>40.0</v>
      </c>
      <c r="F114" s="417" t="s">
        <v>448</v>
      </c>
    </row>
    <row r="115" ht="11.25" customHeight="1">
      <c r="A115" s="87" t="s">
        <v>448</v>
      </c>
      <c r="B115" s="65" t="s">
        <v>51</v>
      </c>
      <c r="C115" s="87" t="s">
        <v>6497</v>
      </c>
      <c r="D115" s="183">
        <v>50.0</v>
      </c>
      <c r="E115" s="185">
        <v>50.0</v>
      </c>
      <c r="F115" s="417" t="s">
        <v>448</v>
      </c>
    </row>
    <row r="116" ht="11.25" customHeight="1">
      <c r="A116" s="87" t="s">
        <v>448</v>
      </c>
      <c r="B116" s="65" t="s">
        <v>51</v>
      </c>
      <c r="C116" s="87" t="s">
        <v>6498</v>
      </c>
      <c r="D116" s="183"/>
      <c r="E116" s="185">
        <v>50.0</v>
      </c>
      <c r="F116" s="417" t="s">
        <v>448</v>
      </c>
    </row>
    <row r="117" ht="11.25" customHeight="1">
      <c r="A117" s="87" t="s">
        <v>448</v>
      </c>
      <c r="B117" s="65" t="s">
        <v>51</v>
      </c>
      <c r="C117" s="87" t="s">
        <v>6499</v>
      </c>
      <c r="D117" s="183">
        <v>8.0</v>
      </c>
      <c r="E117" s="185">
        <v>8.0</v>
      </c>
      <c r="F117" s="417" t="s">
        <v>448</v>
      </c>
    </row>
    <row r="118" ht="11.25" customHeight="1">
      <c r="A118" s="87" t="s">
        <v>448</v>
      </c>
      <c r="B118" s="65" t="s">
        <v>51</v>
      </c>
      <c r="C118" s="87" t="s">
        <v>6500</v>
      </c>
      <c r="D118" s="183">
        <v>30.0</v>
      </c>
      <c r="E118" s="185">
        <v>30.0</v>
      </c>
      <c r="F118" s="417" t="s">
        <v>448</v>
      </c>
    </row>
    <row r="119" ht="11.25" customHeight="1">
      <c r="A119" s="87" t="s">
        <v>4344</v>
      </c>
      <c r="B119" s="65" t="s">
        <v>51</v>
      </c>
      <c r="C119" s="87" t="s">
        <v>6501</v>
      </c>
      <c r="D119" s="183">
        <v>100.0</v>
      </c>
      <c r="E119" s="185">
        <f t="shared" ref="E119:E124" si="2">D119</f>
        <v>100</v>
      </c>
      <c r="F119" s="417" t="s">
        <v>464</v>
      </c>
    </row>
    <row r="120" ht="11.25" customHeight="1">
      <c r="A120" s="87" t="s">
        <v>474</v>
      </c>
      <c r="B120" s="65" t="s">
        <v>51</v>
      </c>
      <c r="C120" s="87" t="s">
        <v>6502</v>
      </c>
      <c r="D120" s="183">
        <v>8.0</v>
      </c>
      <c r="E120" s="185">
        <f t="shared" si="2"/>
        <v>8</v>
      </c>
      <c r="F120" s="417" t="s">
        <v>474</v>
      </c>
    </row>
    <row r="121" ht="11.25" customHeight="1">
      <c r="A121" s="87" t="s">
        <v>474</v>
      </c>
      <c r="B121" s="65" t="s">
        <v>51</v>
      </c>
      <c r="C121" s="87" t="s">
        <v>6503</v>
      </c>
      <c r="D121" s="183">
        <v>8.0</v>
      </c>
      <c r="E121" s="185">
        <f t="shared" si="2"/>
        <v>8</v>
      </c>
      <c r="F121" s="417" t="s">
        <v>474</v>
      </c>
    </row>
    <row r="122" ht="11.25" customHeight="1">
      <c r="A122" s="87" t="s">
        <v>474</v>
      </c>
      <c r="B122" s="65" t="s">
        <v>51</v>
      </c>
      <c r="C122" s="87" t="s">
        <v>6504</v>
      </c>
      <c r="D122" s="183">
        <v>8.0</v>
      </c>
      <c r="E122" s="185">
        <f t="shared" si="2"/>
        <v>8</v>
      </c>
      <c r="F122" s="417" t="s">
        <v>474</v>
      </c>
    </row>
    <row r="123" ht="11.25" customHeight="1">
      <c r="A123" s="87" t="s">
        <v>474</v>
      </c>
      <c r="B123" s="65" t="s">
        <v>51</v>
      </c>
      <c r="C123" s="87" t="s">
        <v>6505</v>
      </c>
      <c r="D123" s="183">
        <v>8.0</v>
      </c>
      <c r="E123" s="185">
        <f t="shared" si="2"/>
        <v>8</v>
      </c>
      <c r="F123" s="417" t="s">
        <v>474</v>
      </c>
    </row>
    <row r="124" ht="11.25" customHeight="1">
      <c r="A124" s="87" t="s">
        <v>474</v>
      </c>
      <c r="B124" s="65" t="s">
        <v>51</v>
      </c>
      <c r="C124" s="87" t="s">
        <v>6506</v>
      </c>
      <c r="D124" s="183">
        <v>100.0</v>
      </c>
      <c r="E124" s="185">
        <f t="shared" si="2"/>
        <v>100</v>
      </c>
      <c r="F124" s="417" t="s">
        <v>474</v>
      </c>
    </row>
    <row r="125" ht="11.25" customHeight="1">
      <c r="A125" s="87" t="s">
        <v>4942</v>
      </c>
      <c r="B125" s="65" t="s">
        <v>51</v>
      </c>
      <c r="C125" s="87" t="s">
        <v>6507</v>
      </c>
      <c r="D125" s="183">
        <v>8.0</v>
      </c>
      <c r="E125" s="183">
        <v>8.0</v>
      </c>
      <c r="F125" s="417" t="s">
        <v>526</v>
      </c>
    </row>
    <row r="126" ht="11.25" customHeight="1">
      <c r="A126" s="87" t="s">
        <v>4942</v>
      </c>
      <c r="B126" s="65" t="s">
        <v>216</v>
      </c>
      <c r="C126" s="87" t="s">
        <v>6508</v>
      </c>
      <c r="D126" s="183">
        <v>8.0</v>
      </c>
      <c r="E126" s="183">
        <v>8.0</v>
      </c>
      <c r="F126" s="417" t="s">
        <v>526</v>
      </c>
    </row>
    <row r="127" ht="11.25" customHeight="1">
      <c r="A127" s="87" t="s">
        <v>4942</v>
      </c>
      <c r="B127" s="65" t="s">
        <v>5201</v>
      </c>
      <c r="C127" s="87" t="s">
        <v>6509</v>
      </c>
      <c r="D127" s="183">
        <v>8.0</v>
      </c>
      <c r="E127" s="183">
        <v>8.0</v>
      </c>
      <c r="F127" s="417" t="s">
        <v>526</v>
      </c>
    </row>
    <row r="128" ht="11.25" customHeight="1">
      <c r="A128" s="87" t="s">
        <v>4942</v>
      </c>
      <c r="B128" s="65" t="s">
        <v>5203</v>
      </c>
      <c r="C128" s="87" t="s">
        <v>6510</v>
      </c>
      <c r="D128" s="183">
        <v>80.0</v>
      </c>
      <c r="E128" s="183">
        <v>80.0</v>
      </c>
      <c r="F128" s="417" t="s">
        <v>526</v>
      </c>
    </row>
    <row r="129" ht="11.25" customHeight="1">
      <c r="A129" s="87" t="s">
        <v>4942</v>
      </c>
      <c r="B129" s="65" t="s">
        <v>5207</v>
      </c>
      <c r="C129" s="87" t="s">
        <v>6511</v>
      </c>
      <c r="D129" s="183">
        <v>30.0</v>
      </c>
      <c r="E129" s="183">
        <v>30.0</v>
      </c>
      <c r="F129" s="417" t="s">
        <v>526</v>
      </c>
    </row>
    <row r="130" ht="11.25" customHeight="1">
      <c r="A130" s="87" t="s">
        <v>4942</v>
      </c>
      <c r="B130" s="65" t="s">
        <v>5210</v>
      </c>
      <c r="C130" s="87" t="s">
        <v>6512</v>
      </c>
      <c r="D130" s="183">
        <v>30.0</v>
      </c>
      <c r="E130" s="183">
        <v>30.0</v>
      </c>
      <c r="F130" s="417" t="s">
        <v>526</v>
      </c>
    </row>
    <row r="131" ht="11.25" customHeight="1">
      <c r="A131" s="87" t="s">
        <v>4942</v>
      </c>
      <c r="B131" s="65" t="s">
        <v>5212</v>
      </c>
      <c r="C131" s="87" t="s">
        <v>6513</v>
      </c>
      <c r="D131" s="183">
        <v>50.0</v>
      </c>
      <c r="E131" s="183">
        <v>50.0</v>
      </c>
      <c r="F131" s="417" t="s">
        <v>526</v>
      </c>
    </row>
    <row r="132" ht="11.25" customHeight="1">
      <c r="A132" s="87" t="s">
        <v>4942</v>
      </c>
      <c r="B132" s="65" t="s">
        <v>5215</v>
      </c>
      <c r="C132" s="87" t="s">
        <v>6514</v>
      </c>
      <c r="D132" s="183">
        <v>8.0</v>
      </c>
      <c r="E132" s="183">
        <v>8.0</v>
      </c>
      <c r="F132" s="417" t="s">
        <v>526</v>
      </c>
    </row>
    <row r="133" ht="11.25" customHeight="1">
      <c r="A133" s="87" t="s">
        <v>4942</v>
      </c>
      <c r="B133" s="65" t="s">
        <v>6515</v>
      </c>
      <c r="C133" s="87" t="s">
        <v>6516</v>
      </c>
      <c r="D133" s="183">
        <v>8.0</v>
      </c>
      <c r="E133" s="183">
        <v>8.0</v>
      </c>
      <c r="F133" s="417" t="s">
        <v>526</v>
      </c>
    </row>
    <row r="134" ht="11.25" customHeight="1">
      <c r="A134" s="87" t="s">
        <v>4942</v>
      </c>
      <c r="B134" s="65" t="s">
        <v>6517</v>
      </c>
      <c r="C134" s="87" t="s">
        <v>6518</v>
      </c>
      <c r="D134" s="183">
        <v>8.0</v>
      </c>
      <c r="E134" s="183">
        <v>8.0</v>
      </c>
      <c r="F134" s="417" t="s">
        <v>526</v>
      </c>
    </row>
    <row r="135" ht="11.25" customHeight="1">
      <c r="A135" s="87" t="s">
        <v>4942</v>
      </c>
      <c r="B135" s="65" t="s">
        <v>6519</v>
      </c>
      <c r="C135" s="87" t="s">
        <v>6520</v>
      </c>
      <c r="D135" s="183">
        <v>8.0</v>
      </c>
      <c r="E135" s="183">
        <v>8.0</v>
      </c>
      <c r="F135" s="417" t="s">
        <v>526</v>
      </c>
    </row>
    <row r="136" ht="11.25" customHeight="1">
      <c r="A136" s="87" t="s">
        <v>4942</v>
      </c>
      <c r="B136" s="65" t="s">
        <v>6521</v>
      </c>
      <c r="C136" s="87" t="s">
        <v>6522</v>
      </c>
      <c r="D136" s="183">
        <v>8.0</v>
      </c>
      <c r="E136" s="183">
        <v>8.0</v>
      </c>
      <c r="F136" s="417" t="s">
        <v>526</v>
      </c>
    </row>
    <row r="137" ht="11.25" customHeight="1">
      <c r="A137" s="87" t="s">
        <v>6523</v>
      </c>
      <c r="B137" s="65" t="s">
        <v>51</v>
      </c>
      <c r="C137" s="87" t="s">
        <v>6524</v>
      </c>
      <c r="D137" s="183" t="s">
        <v>6525</v>
      </c>
      <c r="E137" s="185">
        <v>24.0</v>
      </c>
      <c r="F137" s="417" t="s">
        <v>534</v>
      </c>
    </row>
    <row r="138" ht="11.25" customHeight="1">
      <c r="A138" s="87" t="s">
        <v>6523</v>
      </c>
      <c r="B138" s="65" t="s">
        <v>51</v>
      </c>
      <c r="C138" s="87" t="s">
        <v>6526</v>
      </c>
      <c r="D138" s="183" t="s">
        <v>6341</v>
      </c>
      <c r="E138" s="185">
        <v>16.0</v>
      </c>
      <c r="F138" s="417" t="s">
        <v>534</v>
      </c>
    </row>
    <row r="139" ht="11.25" customHeight="1">
      <c r="A139" s="87" t="s">
        <v>6523</v>
      </c>
      <c r="B139" s="65" t="s">
        <v>51</v>
      </c>
      <c r="C139" s="87" t="s">
        <v>6527</v>
      </c>
      <c r="D139" s="183" t="s">
        <v>6341</v>
      </c>
      <c r="E139" s="185">
        <v>8.0</v>
      </c>
      <c r="F139" s="417" t="s">
        <v>534</v>
      </c>
    </row>
    <row r="140" ht="11.25" customHeight="1">
      <c r="A140" s="87" t="s">
        <v>6523</v>
      </c>
      <c r="B140" s="65" t="s">
        <v>51</v>
      </c>
      <c r="C140" s="87" t="s">
        <v>6528</v>
      </c>
      <c r="D140" s="183" t="s">
        <v>6420</v>
      </c>
      <c r="E140" s="185">
        <v>16.0</v>
      </c>
      <c r="F140" s="417" t="s">
        <v>534</v>
      </c>
    </row>
    <row r="141" ht="11.25" customHeight="1">
      <c r="A141" s="87" t="s">
        <v>6523</v>
      </c>
      <c r="B141" s="65" t="s">
        <v>51</v>
      </c>
      <c r="C141" s="87" t="s">
        <v>6529</v>
      </c>
      <c r="D141" s="183" t="s">
        <v>6420</v>
      </c>
      <c r="E141" s="185">
        <v>8.0</v>
      </c>
      <c r="F141" s="417" t="s">
        <v>534</v>
      </c>
    </row>
    <row r="142" ht="11.25" customHeight="1">
      <c r="A142" s="87" t="s">
        <v>6523</v>
      </c>
      <c r="B142" s="65" t="s">
        <v>6530</v>
      </c>
      <c r="C142" s="87" t="s">
        <v>6531</v>
      </c>
      <c r="D142" s="183" t="s">
        <v>6532</v>
      </c>
      <c r="E142" s="185">
        <v>24.0</v>
      </c>
      <c r="F142" s="417" t="s">
        <v>534</v>
      </c>
    </row>
    <row r="143" ht="11.25" customHeight="1">
      <c r="A143" s="87" t="s">
        <v>6523</v>
      </c>
      <c r="B143" s="65" t="s">
        <v>51</v>
      </c>
      <c r="C143" s="87" t="s">
        <v>6533</v>
      </c>
      <c r="D143" s="183" t="s">
        <v>6341</v>
      </c>
      <c r="E143" s="185">
        <v>16.0</v>
      </c>
      <c r="F143" s="417" t="s">
        <v>534</v>
      </c>
    </row>
    <row r="144" ht="11.25" customHeight="1">
      <c r="A144" s="87" t="s">
        <v>5141</v>
      </c>
      <c r="B144" s="65" t="s">
        <v>51</v>
      </c>
      <c r="C144" s="87" t="s">
        <v>6534</v>
      </c>
      <c r="D144" s="183" t="s">
        <v>6341</v>
      </c>
      <c r="E144" s="185">
        <v>18.0</v>
      </c>
      <c r="F144" s="417" t="s">
        <v>5143</v>
      </c>
    </row>
    <row r="145" ht="11.25" customHeight="1">
      <c r="A145" s="87" t="s">
        <v>5141</v>
      </c>
      <c r="B145" s="65" t="s">
        <v>51</v>
      </c>
      <c r="C145" s="87" t="s">
        <v>6535</v>
      </c>
      <c r="D145" s="183" t="s">
        <v>6420</v>
      </c>
      <c r="E145" s="185">
        <v>230.0</v>
      </c>
      <c r="F145" s="417" t="s">
        <v>5143</v>
      </c>
    </row>
    <row r="146" ht="11.25" customHeight="1">
      <c r="A146" s="87" t="s">
        <v>5141</v>
      </c>
      <c r="B146" s="65" t="s">
        <v>51</v>
      </c>
      <c r="C146" s="87" t="s">
        <v>6536</v>
      </c>
      <c r="D146" s="183" t="s">
        <v>6420</v>
      </c>
      <c r="E146" s="185">
        <v>10.0</v>
      </c>
      <c r="F146" s="417" t="s">
        <v>5143</v>
      </c>
    </row>
    <row r="147" ht="11.25" customHeight="1">
      <c r="A147" s="87" t="s">
        <v>5141</v>
      </c>
      <c r="B147" s="65" t="s">
        <v>51</v>
      </c>
      <c r="C147" s="87" t="s">
        <v>6537</v>
      </c>
      <c r="D147" s="183" t="s">
        <v>6341</v>
      </c>
      <c r="E147" s="185">
        <v>8.0</v>
      </c>
      <c r="F147" s="417" t="s">
        <v>5143</v>
      </c>
    </row>
    <row r="148" ht="11.25" customHeight="1">
      <c r="A148" s="87" t="s">
        <v>5141</v>
      </c>
      <c r="B148" s="65" t="s">
        <v>51</v>
      </c>
      <c r="C148" s="87" t="s">
        <v>6538</v>
      </c>
      <c r="D148" s="183" t="s">
        <v>6341</v>
      </c>
      <c r="E148" s="185">
        <v>8.0</v>
      </c>
      <c r="F148" s="417" t="s">
        <v>5143</v>
      </c>
    </row>
    <row r="149" ht="11.25" customHeight="1">
      <c r="A149" s="87" t="s">
        <v>5141</v>
      </c>
      <c r="B149" s="65" t="s">
        <v>51</v>
      </c>
      <c r="C149" s="87" t="s">
        <v>6539</v>
      </c>
      <c r="D149" s="183" t="s">
        <v>6341</v>
      </c>
      <c r="E149" s="185">
        <v>4.0</v>
      </c>
      <c r="F149" s="417" t="s">
        <v>5143</v>
      </c>
    </row>
    <row r="150" ht="11.25" customHeight="1">
      <c r="A150" s="87" t="s">
        <v>5144</v>
      </c>
      <c r="B150" s="65" t="s">
        <v>51</v>
      </c>
      <c r="C150" s="87" t="s">
        <v>6426</v>
      </c>
      <c r="D150" s="183">
        <v>8.0</v>
      </c>
      <c r="E150" s="185">
        <f t="shared" ref="E150:E151" si="3">D150</f>
        <v>8</v>
      </c>
      <c r="F150" s="417" t="s">
        <v>2146</v>
      </c>
    </row>
    <row r="151" ht="11.25" customHeight="1">
      <c r="A151" s="87" t="s">
        <v>5144</v>
      </c>
      <c r="B151" s="65" t="s">
        <v>51</v>
      </c>
      <c r="C151" s="87" t="s">
        <v>4810</v>
      </c>
      <c r="D151" s="183">
        <v>8.0</v>
      </c>
      <c r="E151" s="185">
        <f t="shared" si="3"/>
        <v>8</v>
      </c>
      <c r="F151" s="417" t="s">
        <v>2146</v>
      </c>
    </row>
    <row r="152" ht="11.25" customHeight="1">
      <c r="A152" s="87" t="s">
        <v>538</v>
      </c>
      <c r="B152" s="65" t="s">
        <v>51</v>
      </c>
      <c r="C152" s="87" t="s">
        <v>6537</v>
      </c>
      <c r="D152" s="183" t="s">
        <v>6341</v>
      </c>
      <c r="E152" s="185">
        <v>8.0</v>
      </c>
      <c r="F152" s="417" t="s">
        <v>538</v>
      </c>
    </row>
    <row r="153" ht="11.25" customHeight="1">
      <c r="A153" s="87" t="s">
        <v>538</v>
      </c>
      <c r="B153" s="65" t="s">
        <v>51</v>
      </c>
      <c r="C153" s="87" t="s">
        <v>6540</v>
      </c>
      <c r="D153" s="183" t="s">
        <v>6341</v>
      </c>
      <c r="E153" s="185">
        <v>8.0</v>
      </c>
      <c r="F153" s="417" t="s">
        <v>538</v>
      </c>
    </row>
    <row r="154" ht="11.25" customHeight="1">
      <c r="A154" s="87" t="s">
        <v>538</v>
      </c>
      <c r="B154" s="65" t="s">
        <v>51</v>
      </c>
      <c r="C154" s="87" t="s">
        <v>6541</v>
      </c>
      <c r="D154" s="183" t="s">
        <v>6341</v>
      </c>
      <c r="E154" s="185">
        <v>120.0</v>
      </c>
      <c r="F154" s="417" t="s">
        <v>538</v>
      </c>
    </row>
    <row r="155" ht="11.25" customHeight="1">
      <c r="A155" s="87" t="s">
        <v>538</v>
      </c>
      <c r="B155" s="65" t="s">
        <v>51</v>
      </c>
      <c r="C155" s="87" t="s">
        <v>6542</v>
      </c>
      <c r="D155" s="183">
        <v>80.0</v>
      </c>
      <c r="E155" s="185">
        <v>80.0</v>
      </c>
      <c r="F155" s="417" t="s">
        <v>538</v>
      </c>
    </row>
    <row r="156" ht="11.25" customHeight="1">
      <c r="A156" s="87" t="s">
        <v>538</v>
      </c>
      <c r="B156" s="65" t="s">
        <v>51</v>
      </c>
      <c r="C156" s="87" t="s">
        <v>6543</v>
      </c>
      <c r="D156" s="183" t="s">
        <v>6341</v>
      </c>
      <c r="E156" s="185">
        <v>8.0</v>
      </c>
      <c r="F156" s="417" t="s">
        <v>538</v>
      </c>
    </row>
    <row r="157" ht="11.25" customHeight="1">
      <c r="A157" s="87" t="s">
        <v>565</v>
      </c>
      <c r="B157" s="65" t="s">
        <v>51</v>
      </c>
      <c r="C157" s="87" t="s">
        <v>6544</v>
      </c>
      <c r="D157" s="183">
        <v>8.0</v>
      </c>
      <c r="E157" s="185">
        <v>8.0</v>
      </c>
      <c r="F157" s="417" t="s">
        <v>565</v>
      </c>
    </row>
    <row r="158" ht="11.25" customHeight="1">
      <c r="A158" s="398" t="s">
        <v>6545</v>
      </c>
      <c r="B158" s="110" t="s">
        <v>51</v>
      </c>
      <c r="C158" s="87" t="s">
        <v>6546</v>
      </c>
      <c r="D158" s="183">
        <v>50.0</v>
      </c>
      <c r="E158" s="185">
        <v>50.0</v>
      </c>
      <c r="F158" s="417" t="s">
        <v>565</v>
      </c>
    </row>
    <row r="159" ht="11.25" customHeight="1">
      <c r="A159" s="87" t="s">
        <v>565</v>
      </c>
      <c r="B159" s="65" t="s">
        <v>51</v>
      </c>
      <c r="C159" s="87" t="s">
        <v>6547</v>
      </c>
      <c r="D159" s="183">
        <v>24.0</v>
      </c>
      <c r="E159" s="185">
        <v>24.0</v>
      </c>
      <c r="F159" s="417" t="s">
        <v>565</v>
      </c>
    </row>
    <row r="160" ht="11.25" customHeight="1">
      <c r="A160" s="87" t="s">
        <v>565</v>
      </c>
      <c r="B160" s="65" t="s">
        <v>51</v>
      </c>
      <c r="C160" s="87" t="s">
        <v>6548</v>
      </c>
      <c r="D160" s="183">
        <v>16.0</v>
      </c>
      <c r="E160" s="185">
        <v>16.0</v>
      </c>
      <c r="F160" s="417" t="s">
        <v>565</v>
      </c>
    </row>
    <row r="161" ht="11.25" customHeight="1">
      <c r="A161" s="87" t="s">
        <v>614</v>
      </c>
      <c r="B161" s="65" t="s">
        <v>51</v>
      </c>
      <c r="C161" s="521" t="s">
        <v>6549</v>
      </c>
      <c r="D161" s="216">
        <v>10.0</v>
      </c>
      <c r="E161" s="216">
        <v>10.0</v>
      </c>
      <c r="F161" s="417" t="s">
        <v>614</v>
      </c>
    </row>
    <row r="162" ht="11.25" customHeight="1">
      <c r="A162" s="87" t="s">
        <v>614</v>
      </c>
      <c r="B162" s="65" t="s">
        <v>51</v>
      </c>
      <c r="C162" s="87" t="s">
        <v>6550</v>
      </c>
      <c r="D162" s="400">
        <v>20.0</v>
      </c>
      <c r="E162" s="423">
        <v>20.0</v>
      </c>
      <c r="F162" s="417" t="s">
        <v>614</v>
      </c>
    </row>
    <row r="163" ht="11.25" customHeight="1">
      <c r="A163" s="87" t="s">
        <v>614</v>
      </c>
      <c r="B163" s="65" t="s">
        <v>51</v>
      </c>
      <c r="C163" s="87" t="s">
        <v>6551</v>
      </c>
      <c r="D163" s="400">
        <v>15.0</v>
      </c>
      <c r="E163" s="423">
        <v>15.0</v>
      </c>
      <c r="F163" s="417" t="s">
        <v>614</v>
      </c>
    </row>
    <row r="164" ht="11.25" customHeight="1">
      <c r="A164" s="87" t="s">
        <v>614</v>
      </c>
      <c r="B164" s="65" t="s">
        <v>51</v>
      </c>
      <c r="C164" s="87" t="s">
        <v>6552</v>
      </c>
      <c r="D164" s="400">
        <v>10.0</v>
      </c>
      <c r="E164" s="423">
        <v>10.0</v>
      </c>
      <c r="F164" s="417" t="s">
        <v>614</v>
      </c>
    </row>
    <row r="165" ht="11.25" customHeight="1">
      <c r="A165" s="87" t="s">
        <v>614</v>
      </c>
      <c r="B165" s="65" t="s">
        <v>51</v>
      </c>
      <c r="C165" s="87" t="s">
        <v>6553</v>
      </c>
      <c r="D165" s="400">
        <v>5.0</v>
      </c>
      <c r="E165" s="423">
        <v>5.0</v>
      </c>
      <c r="F165" s="417" t="s">
        <v>614</v>
      </c>
    </row>
    <row r="166" ht="11.25" customHeight="1">
      <c r="A166" s="87" t="s">
        <v>614</v>
      </c>
      <c r="B166" s="65" t="s">
        <v>51</v>
      </c>
      <c r="C166" s="87" t="s">
        <v>6554</v>
      </c>
      <c r="D166" s="183">
        <v>200.0</v>
      </c>
      <c r="E166" s="185">
        <v>100.0</v>
      </c>
      <c r="F166" s="417" t="s">
        <v>614</v>
      </c>
    </row>
    <row r="167" ht="11.25" customHeight="1">
      <c r="A167" s="398" t="s">
        <v>878</v>
      </c>
      <c r="B167" s="110" t="s">
        <v>51</v>
      </c>
      <c r="C167" s="87" t="s">
        <v>6555</v>
      </c>
      <c r="D167" s="183">
        <v>50.0</v>
      </c>
      <c r="E167" s="185">
        <v>50.0</v>
      </c>
      <c r="F167" s="417" t="s">
        <v>701</v>
      </c>
    </row>
    <row r="168" ht="11.25" customHeight="1">
      <c r="A168" s="398" t="s">
        <v>878</v>
      </c>
      <c r="B168" s="110" t="s">
        <v>51</v>
      </c>
      <c r="C168" s="87" t="s">
        <v>6556</v>
      </c>
      <c r="D168" s="183">
        <v>80.0</v>
      </c>
      <c r="E168" s="185">
        <v>80.0</v>
      </c>
      <c r="F168" s="417" t="s">
        <v>701</v>
      </c>
    </row>
    <row r="169" ht="11.25" customHeight="1">
      <c r="A169" s="398" t="s">
        <v>878</v>
      </c>
      <c r="B169" s="110" t="s">
        <v>51</v>
      </c>
      <c r="C169" s="87" t="s">
        <v>6557</v>
      </c>
      <c r="D169" s="183">
        <v>50.0</v>
      </c>
      <c r="E169" s="185">
        <v>50.0</v>
      </c>
      <c r="F169" s="417" t="s">
        <v>701</v>
      </c>
    </row>
    <row r="170" ht="11.25" customHeight="1">
      <c r="A170" s="87" t="s">
        <v>6558</v>
      </c>
      <c r="B170" s="302" t="s">
        <v>51</v>
      </c>
      <c r="C170" s="405" t="s">
        <v>6559</v>
      </c>
      <c r="D170" s="517">
        <f>11*2</f>
        <v>22</v>
      </c>
      <c r="E170" s="517">
        <f>D170</f>
        <v>22</v>
      </c>
      <c r="F170" s="417" t="s">
        <v>2927</v>
      </c>
    </row>
    <row r="171" ht="11.25" customHeight="1">
      <c r="A171" s="87" t="s">
        <v>6558</v>
      </c>
      <c r="B171" s="302" t="s">
        <v>51</v>
      </c>
      <c r="C171" s="405" t="s">
        <v>6560</v>
      </c>
      <c r="D171" s="517">
        <v>8.0</v>
      </c>
      <c r="E171" s="517">
        <v>8.0</v>
      </c>
      <c r="F171" s="417" t="s">
        <v>2927</v>
      </c>
    </row>
    <row r="172" ht="11.25" customHeight="1">
      <c r="A172" s="87" t="s">
        <v>6558</v>
      </c>
      <c r="B172" s="302" t="s">
        <v>51</v>
      </c>
      <c r="C172" s="405" t="s">
        <v>6561</v>
      </c>
      <c r="D172" s="517">
        <v>8.0</v>
      </c>
      <c r="E172" s="517">
        <v>8.0</v>
      </c>
      <c r="F172" s="417" t="s">
        <v>2927</v>
      </c>
    </row>
    <row r="173" ht="11.25" customHeight="1">
      <c r="A173" s="87" t="s">
        <v>6558</v>
      </c>
      <c r="B173" s="302" t="s">
        <v>51</v>
      </c>
      <c r="C173" s="405" t="s">
        <v>6562</v>
      </c>
      <c r="D173" s="517">
        <v>8.0</v>
      </c>
      <c r="E173" s="517">
        <v>8.0</v>
      </c>
      <c r="F173" s="417" t="s">
        <v>2927</v>
      </c>
    </row>
    <row r="174" ht="11.25" customHeight="1">
      <c r="A174" s="87" t="s">
        <v>6558</v>
      </c>
      <c r="B174" s="302" t="s">
        <v>51</v>
      </c>
      <c r="C174" s="405" t="s">
        <v>6563</v>
      </c>
      <c r="D174" s="517">
        <v>8.0</v>
      </c>
      <c r="E174" s="517">
        <v>8.0</v>
      </c>
      <c r="F174" s="417" t="s">
        <v>2927</v>
      </c>
    </row>
    <row r="175" ht="11.25" customHeight="1">
      <c r="A175" s="87" t="s">
        <v>6558</v>
      </c>
      <c r="B175" s="302" t="s">
        <v>51</v>
      </c>
      <c r="C175" s="405" t="s">
        <v>6564</v>
      </c>
      <c r="D175" s="517">
        <v>8.0</v>
      </c>
      <c r="E175" s="517">
        <v>8.0</v>
      </c>
      <c r="F175" s="417" t="s">
        <v>2927</v>
      </c>
    </row>
    <row r="176" ht="11.25" customHeight="1">
      <c r="A176" s="87" t="s">
        <v>6558</v>
      </c>
      <c r="B176" s="302" t="s">
        <v>51</v>
      </c>
      <c r="C176" s="405" t="s">
        <v>6565</v>
      </c>
      <c r="D176" s="517">
        <v>8.0</v>
      </c>
      <c r="E176" s="517">
        <v>8.0</v>
      </c>
      <c r="F176" s="417" t="s">
        <v>2927</v>
      </c>
    </row>
    <row r="177" ht="11.25" customHeight="1">
      <c r="A177" s="87" t="s">
        <v>6558</v>
      </c>
      <c r="B177" s="302" t="s">
        <v>51</v>
      </c>
      <c r="C177" s="405" t="s">
        <v>6566</v>
      </c>
      <c r="D177" s="517">
        <v>8.0</v>
      </c>
      <c r="E177" s="517">
        <v>8.0</v>
      </c>
      <c r="F177" s="417" t="s">
        <v>2927</v>
      </c>
    </row>
    <row r="178" ht="11.25" customHeight="1">
      <c r="A178" s="87" t="s">
        <v>6558</v>
      </c>
      <c r="B178" s="302" t="s">
        <v>51</v>
      </c>
      <c r="C178" s="405" t="s">
        <v>6567</v>
      </c>
      <c r="D178" s="517">
        <v>8.0</v>
      </c>
      <c r="E178" s="517">
        <v>8.0</v>
      </c>
      <c r="F178" s="417" t="s">
        <v>2927</v>
      </c>
    </row>
    <row r="179" ht="11.25" customHeight="1">
      <c r="A179" s="87" t="s">
        <v>6558</v>
      </c>
      <c r="B179" s="302" t="s">
        <v>51</v>
      </c>
      <c r="C179" s="405" t="s">
        <v>6568</v>
      </c>
      <c r="D179" s="517">
        <v>8.0</v>
      </c>
      <c r="E179" s="517">
        <v>8.0</v>
      </c>
      <c r="F179" s="417" t="s">
        <v>2927</v>
      </c>
    </row>
    <row r="180" ht="11.25" customHeight="1">
      <c r="A180" s="87" t="s">
        <v>6558</v>
      </c>
      <c r="B180" s="302" t="s">
        <v>51</v>
      </c>
      <c r="C180" s="405" t="s">
        <v>6569</v>
      </c>
      <c r="D180" s="517">
        <v>8.0</v>
      </c>
      <c r="E180" s="517">
        <v>8.0</v>
      </c>
      <c r="F180" s="417" t="s">
        <v>2927</v>
      </c>
    </row>
    <row r="181" ht="11.25" customHeight="1">
      <c r="A181" s="87" t="s">
        <v>6558</v>
      </c>
      <c r="B181" s="302" t="s">
        <v>51</v>
      </c>
      <c r="C181" s="405" t="s">
        <v>6570</v>
      </c>
      <c r="D181" s="517">
        <v>8.0</v>
      </c>
      <c r="E181" s="517">
        <f t="shared" ref="E181:E190" si="4">D181</f>
        <v>8</v>
      </c>
      <c r="F181" s="417" t="s">
        <v>2927</v>
      </c>
    </row>
    <row r="182" ht="11.25" customHeight="1">
      <c r="A182" s="87" t="s">
        <v>6558</v>
      </c>
      <c r="B182" s="302" t="s">
        <v>51</v>
      </c>
      <c r="C182" s="405" t="s">
        <v>6571</v>
      </c>
      <c r="D182" s="517">
        <v>8.0</v>
      </c>
      <c r="E182" s="517">
        <f t="shared" si="4"/>
        <v>8</v>
      </c>
      <c r="F182" s="417" t="s">
        <v>2927</v>
      </c>
    </row>
    <row r="183" ht="11.25" customHeight="1">
      <c r="A183" s="87" t="s">
        <v>6558</v>
      </c>
      <c r="B183" s="302" t="s">
        <v>51</v>
      </c>
      <c r="C183" s="405" t="s">
        <v>6572</v>
      </c>
      <c r="D183" s="517">
        <v>8.0</v>
      </c>
      <c r="E183" s="517">
        <f t="shared" si="4"/>
        <v>8</v>
      </c>
      <c r="F183" s="417" t="s">
        <v>2927</v>
      </c>
    </row>
    <row r="184" ht="11.25" customHeight="1">
      <c r="A184" s="87" t="s">
        <v>6558</v>
      </c>
      <c r="B184" s="302" t="s">
        <v>51</v>
      </c>
      <c r="C184" s="405" t="s">
        <v>6573</v>
      </c>
      <c r="D184" s="517">
        <v>8.0</v>
      </c>
      <c r="E184" s="517">
        <f t="shared" si="4"/>
        <v>8</v>
      </c>
      <c r="F184" s="417" t="s">
        <v>2927</v>
      </c>
    </row>
    <row r="185" ht="11.25" customHeight="1">
      <c r="A185" s="87" t="s">
        <v>6558</v>
      </c>
      <c r="B185" s="302" t="s">
        <v>51</v>
      </c>
      <c r="C185" s="405" t="s">
        <v>6574</v>
      </c>
      <c r="D185" s="517">
        <v>8.0</v>
      </c>
      <c r="E185" s="517">
        <f t="shared" si="4"/>
        <v>8</v>
      </c>
      <c r="F185" s="417" t="s">
        <v>2927</v>
      </c>
    </row>
    <row r="186" ht="11.25" customHeight="1">
      <c r="A186" s="87" t="s">
        <v>6558</v>
      </c>
      <c r="B186" s="302" t="s">
        <v>51</v>
      </c>
      <c r="C186" s="405" t="s">
        <v>6575</v>
      </c>
      <c r="D186" s="517">
        <v>8.0</v>
      </c>
      <c r="E186" s="517">
        <f t="shared" si="4"/>
        <v>8</v>
      </c>
      <c r="F186" s="417" t="s">
        <v>2927</v>
      </c>
    </row>
    <row r="187" ht="11.25" customHeight="1">
      <c r="A187" s="87" t="s">
        <v>6558</v>
      </c>
      <c r="B187" s="302" t="s">
        <v>51</v>
      </c>
      <c r="C187" s="405" t="s">
        <v>6576</v>
      </c>
      <c r="D187" s="517">
        <v>8.0</v>
      </c>
      <c r="E187" s="517">
        <f t="shared" si="4"/>
        <v>8</v>
      </c>
      <c r="F187" s="417" t="s">
        <v>2927</v>
      </c>
    </row>
    <row r="188" ht="11.25" customHeight="1">
      <c r="A188" s="87" t="s">
        <v>6558</v>
      </c>
      <c r="B188" s="302" t="s">
        <v>51</v>
      </c>
      <c r="C188" s="405" t="s">
        <v>6577</v>
      </c>
      <c r="D188" s="517">
        <v>8.0</v>
      </c>
      <c r="E188" s="517">
        <f t="shared" si="4"/>
        <v>8</v>
      </c>
      <c r="F188" s="417" t="s">
        <v>2927</v>
      </c>
    </row>
    <row r="189" ht="11.25" customHeight="1">
      <c r="A189" s="87" t="s">
        <v>6558</v>
      </c>
      <c r="B189" s="302" t="s">
        <v>51</v>
      </c>
      <c r="C189" s="405" t="s">
        <v>6578</v>
      </c>
      <c r="D189" s="517">
        <v>8.0</v>
      </c>
      <c r="E189" s="517">
        <f t="shared" si="4"/>
        <v>8</v>
      </c>
      <c r="F189" s="417" t="s">
        <v>2927</v>
      </c>
    </row>
    <row r="190" ht="11.25" customHeight="1">
      <c r="A190" s="87" t="s">
        <v>6558</v>
      </c>
      <c r="B190" s="302" t="s">
        <v>51</v>
      </c>
      <c r="C190" s="405" t="s">
        <v>6579</v>
      </c>
      <c r="D190" s="517">
        <v>8.0</v>
      </c>
      <c r="E190" s="517">
        <f t="shared" si="4"/>
        <v>8</v>
      </c>
      <c r="F190" s="417" t="s">
        <v>2927</v>
      </c>
    </row>
    <row r="191" ht="11.25" customHeight="1">
      <c r="A191" s="87" t="s">
        <v>6558</v>
      </c>
      <c r="B191" s="302" t="s">
        <v>51</v>
      </c>
      <c r="C191" s="405" t="s">
        <v>6580</v>
      </c>
      <c r="D191" s="517">
        <v>8.0</v>
      </c>
      <c r="E191" s="517">
        <f>D191*4</f>
        <v>32</v>
      </c>
      <c r="F191" s="417" t="s">
        <v>2927</v>
      </c>
    </row>
    <row r="192" ht="11.25" customHeight="1">
      <c r="A192" s="87" t="s">
        <v>747</v>
      </c>
      <c r="B192" s="65" t="s">
        <v>51</v>
      </c>
      <c r="C192" s="87" t="s">
        <v>6581</v>
      </c>
      <c r="D192" s="183" t="s">
        <v>6582</v>
      </c>
      <c r="E192" s="185">
        <v>56.0</v>
      </c>
      <c r="F192" s="417" t="s">
        <v>747</v>
      </c>
    </row>
    <row r="193" ht="11.25" customHeight="1">
      <c r="A193" s="87" t="s">
        <v>893</v>
      </c>
      <c r="B193" s="65" t="s">
        <v>51</v>
      </c>
      <c r="C193" s="87" t="s">
        <v>6583</v>
      </c>
      <c r="D193" s="183">
        <v>80.0</v>
      </c>
      <c r="E193" s="185">
        <v>80.0</v>
      </c>
      <c r="F193" s="417" t="s">
        <v>756</v>
      </c>
    </row>
    <row r="194" ht="11.25" customHeight="1">
      <c r="A194" s="87" t="s">
        <v>893</v>
      </c>
      <c r="B194" s="65" t="s">
        <v>51</v>
      </c>
      <c r="C194" s="87" t="s">
        <v>6581</v>
      </c>
      <c r="D194" s="183">
        <v>8.0</v>
      </c>
      <c r="E194" s="185">
        <v>8.0</v>
      </c>
      <c r="F194" s="417" t="s">
        <v>756</v>
      </c>
    </row>
    <row r="195" ht="11.25" customHeight="1">
      <c r="A195" s="87" t="s">
        <v>764</v>
      </c>
      <c r="B195" s="65" t="s">
        <v>51</v>
      </c>
      <c r="C195" s="87" t="s">
        <v>6534</v>
      </c>
      <c r="D195" s="183" t="s">
        <v>6341</v>
      </c>
      <c r="E195" s="185">
        <v>200.0</v>
      </c>
      <c r="F195" s="417" t="s">
        <v>764</v>
      </c>
    </row>
    <row r="196" ht="11.25" customHeight="1">
      <c r="A196" s="87" t="s">
        <v>764</v>
      </c>
      <c r="B196" s="65" t="s">
        <v>51</v>
      </c>
      <c r="C196" s="87" t="s">
        <v>6584</v>
      </c>
      <c r="D196" s="183" t="s">
        <v>6341</v>
      </c>
      <c r="E196" s="185">
        <v>8.0</v>
      </c>
      <c r="F196" s="417" t="s">
        <v>764</v>
      </c>
    </row>
    <row r="197" ht="11.25" customHeight="1">
      <c r="A197" s="87" t="s">
        <v>764</v>
      </c>
      <c r="B197" s="65" t="s">
        <v>51</v>
      </c>
      <c r="C197" s="87" t="s">
        <v>6585</v>
      </c>
      <c r="D197" s="183" t="s">
        <v>6341</v>
      </c>
      <c r="E197" s="185">
        <v>8.0</v>
      </c>
      <c r="F197" s="417" t="s">
        <v>764</v>
      </c>
    </row>
    <row r="198" ht="11.25" customHeight="1">
      <c r="A198" s="87" t="s">
        <v>764</v>
      </c>
      <c r="B198" s="65" t="s">
        <v>51</v>
      </c>
      <c r="C198" s="87" t="s">
        <v>6586</v>
      </c>
      <c r="D198" s="183" t="s">
        <v>6341</v>
      </c>
      <c r="E198" s="185">
        <v>4.0</v>
      </c>
      <c r="F198" s="417" t="s">
        <v>764</v>
      </c>
    </row>
    <row r="199" ht="11.25" customHeight="1">
      <c r="A199" s="87" t="s">
        <v>764</v>
      </c>
      <c r="B199" s="65" t="s">
        <v>51</v>
      </c>
      <c r="C199" s="87" t="s">
        <v>6587</v>
      </c>
      <c r="D199" s="183" t="s">
        <v>6341</v>
      </c>
      <c r="E199" s="185">
        <v>8.0</v>
      </c>
      <c r="F199" s="417" t="s">
        <v>764</v>
      </c>
    </row>
    <row r="200" ht="11.25" customHeight="1">
      <c r="A200" s="87" t="s">
        <v>764</v>
      </c>
      <c r="B200" s="65" t="s">
        <v>51</v>
      </c>
      <c r="C200" s="87" t="s">
        <v>6588</v>
      </c>
      <c r="D200" s="183" t="s">
        <v>6341</v>
      </c>
      <c r="E200" s="185">
        <v>8.0</v>
      </c>
      <c r="F200" s="417" t="s">
        <v>764</v>
      </c>
    </row>
    <row r="201" ht="11.25" customHeight="1">
      <c r="A201" s="87" t="s">
        <v>764</v>
      </c>
      <c r="B201" s="65"/>
      <c r="C201" s="87" t="s">
        <v>6589</v>
      </c>
      <c r="D201" s="183" t="s">
        <v>6341</v>
      </c>
      <c r="E201" s="185">
        <v>8.0</v>
      </c>
      <c r="F201" s="417" t="s">
        <v>764</v>
      </c>
    </row>
    <row r="202" ht="11.25" customHeight="1">
      <c r="A202" s="87" t="s">
        <v>764</v>
      </c>
      <c r="B202" s="65" t="s">
        <v>51</v>
      </c>
      <c r="C202" s="87" t="s">
        <v>6590</v>
      </c>
      <c r="D202" s="183" t="s">
        <v>6420</v>
      </c>
      <c r="E202" s="185">
        <v>4.0</v>
      </c>
      <c r="F202" s="417" t="s">
        <v>764</v>
      </c>
    </row>
    <row r="203" ht="11.25" customHeight="1">
      <c r="A203" s="87" t="s">
        <v>764</v>
      </c>
      <c r="B203" s="65" t="s">
        <v>51</v>
      </c>
      <c r="C203" s="87" t="s">
        <v>6421</v>
      </c>
      <c r="D203" s="183" t="s">
        <v>6420</v>
      </c>
      <c r="E203" s="185">
        <v>24.0</v>
      </c>
      <c r="F203" s="417" t="s">
        <v>764</v>
      </c>
    </row>
    <row r="204" ht="11.25" customHeight="1">
      <c r="A204" s="87" t="s">
        <v>764</v>
      </c>
      <c r="B204" s="65" t="s">
        <v>51</v>
      </c>
      <c r="C204" s="87" t="s">
        <v>6591</v>
      </c>
      <c r="D204" s="183" t="s">
        <v>6420</v>
      </c>
      <c r="E204" s="185">
        <v>12.0</v>
      </c>
      <c r="F204" s="417" t="s">
        <v>764</v>
      </c>
    </row>
    <row r="205" ht="11.25" customHeight="1">
      <c r="A205" s="405" t="s">
        <v>764</v>
      </c>
      <c r="B205" s="65" t="s">
        <v>51</v>
      </c>
      <c r="C205" s="87" t="s">
        <v>6592</v>
      </c>
      <c r="D205" s="183" t="s">
        <v>6341</v>
      </c>
      <c r="E205" s="185">
        <v>8.0</v>
      </c>
      <c r="F205" s="417" t="s">
        <v>764</v>
      </c>
    </row>
    <row r="206" ht="11.25" customHeight="1">
      <c r="A206" s="67"/>
      <c r="B206" s="65"/>
      <c r="C206" s="87"/>
      <c r="D206" s="183"/>
      <c r="E206" s="185"/>
      <c r="F206" s="417"/>
    </row>
    <row r="207" ht="11.25" customHeight="1">
      <c r="A207" s="67"/>
      <c r="B207" s="87"/>
      <c r="C207" s="87"/>
      <c r="D207" s="69"/>
      <c r="E207" s="254"/>
      <c r="F207" s="417"/>
    </row>
    <row r="208" ht="11.25" customHeight="1">
      <c r="A208" s="67"/>
      <c r="B208" s="247"/>
      <c r="C208" s="87"/>
      <c r="D208" s="183"/>
      <c r="E208" s="254"/>
      <c r="F208" s="417"/>
    </row>
    <row r="209" ht="11.25" customHeight="1">
      <c r="A209" s="67"/>
      <c r="B209" s="87"/>
      <c r="C209" s="87"/>
      <c r="D209" s="69"/>
      <c r="E209" s="254"/>
      <c r="F209" s="417"/>
    </row>
    <row r="210" ht="11.25" customHeight="1">
      <c r="A210" s="67"/>
      <c r="B210" s="87"/>
      <c r="C210" s="87"/>
      <c r="D210" s="69"/>
      <c r="E210" s="254"/>
      <c r="F210" s="417"/>
    </row>
    <row r="211" ht="11.25" customHeight="1">
      <c r="A211" s="67"/>
      <c r="B211" s="87"/>
      <c r="C211" s="87"/>
      <c r="D211" s="69"/>
      <c r="E211" s="254"/>
      <c r="F211" s="417"/>
    </row>
    <row r="212" ht="11.25" customHeight="1">
      <c r="A212" s="67"/>
      <c r="B212" s="87"/>
      <c r="C212" s="87"/>
      <c r="D212" s="69"/>
      <c r="E212" s="254"/>
      <c r="F212" s="417"/>
    </row>
    <row r="213" ht="11.25" customHeight="1">
      <c r="A213" s="67"/>
      <c r="B213" s="87"/>
      <c r="C213" s="87"/>
      <c r="D213" s="69"/>
      <c r="E213" s="254"/>
      <c r="F213" s="417"/>
    </row>
    <row r="214" ht="11.25" customHeight="1">
      <c r="A214" s="67"/>
      <c r="B214" s="87"/>
      <c r="C214" s="87"/>
      <c r="D214" s="183"/>
      <c r="E214" s="254"/>
      <c r="F214" s="417"/>
    </row>
    <row r="215" ht="11.25" customHeight="1">
      <c r="A215" s="67"/>
      <c r="B215" s="87"/>
      <c r="C215" s="87"/>
      <c r="D215" s="183"/>
      <c r="E215" s="254"/>
      <c r="F215" s="417"/>
    </row>
    <row r="216" ht="11.25" customHeight="1">
      <c r="A216" s="67"/>
      <c r="B216" s="87"/>
      <c r="C216" s="87"/>
      <c r="D216" s="183"/>
      <c r="E216" s="254"/>
      <c r="F216" s="417"/>
    </row>
    <row r="217" ht="11.25" customHeight="1">
      <c r="A217" s="67"/>
      <c r="B217" s="87"/>
      <c r="C217" s="87"/>
      <c r="D217" s="183"/>
      <c r="E217" s="254"/>
      <c r="F217" s="417"/>
    </row>
    <row r="218" ht="11.25" customHeight="1">
      <c r="A218" s="67"/>
      <c r="B218" s="87"/>
      <c r="C218" s="87"/>
      <c r="D218" s="69"/>
      <c r="E218" s="254"/>
      <c r="F218" s="417"/>
    </row>
    <row r="219" ht="11.25" customHeight="1">
      <c r="A219" s="67"/>
      <c r="B219" s="87"/>
      <c r="C219" s="87"/>
      <c r="D219" s="69"/>
      <c r="E219" s="254"/>
      <c r="F219" s="417"/>
    </row>
    <row r="220" ht="11.25" customHeight="1">
      <c r="A220" s="67"/>
      <c r="B220" s="87"/>
      <c r="C220" s="87"/>
      <c r="D220" s="69"/>
      <c r="E220" s="254"/>
      <c r="F220" s="417"/>
    </row>
    <row r="221" ht="11.25" customHeight="1">
      <c r="A221" s="67"/>
      <c r="B221" s="87"/>
      <c r="C221" s="87"/>
      <c r="D221" s="69"/>
      <c r="E221" s="254"/>
      <c r="F221" s="417"/>
    </row>
    <row r="222" ht="11.25" customHeight="1">
      <c r="A222" s="67"/>
      <c r="B222" s="87"/>
      <c r="C222" s="87"/>
      <c r="D222" s="69"/>
      <c r="E222" s="254"/>
      <c r="F222" s="417"/>
    </row>
    <row r="223" ht="11.25" customHeight="1">
      <c r="A223" s="67"/>
      <c r="B223" s="87"/>
      <c r="C223" s="87"/>
      <c r="D223" s="69"/>
      <c r="E223" s="254"/>
      <c r="F223" s="417"/>
    </row>
    <row r="224" ht="11.25" customHeight="1">
      <c r="A224" s="67"/>
      <c r="B224" s="87"/>
      <c r="C224" s="87"/>
      <c r="D224" s="69"/>
      <c r="E224" s="254"/>
      <c r="F224" s="417"/>
    </row>
    <row r="225" ht="11.25" customHeight="1">
      <c r="A225" s="67"/>
      <c r="B225" s="87"/>
      <c r="C225" s="87"/>
      <c r="D225" s="69"/>
      <c r="E225" s="254"/>
      <c r="F225" s="417"/>
    </row>
    <row r="226" ht="11.25" customHeight="1">
      <c r="A226" s="67"/>
      <c r="B226" s="87"/>
      <c r="C226" s="87"/>
      <c r="D226" s="69"/>
      <c r="E226" s="254"/>
      <c r="F226" s="417"/>
    </row>
    <row r="227" ht="11.25" customHeight="1">
      <c r="A227" s="67"/>
      <c r="B227" s="87"/>
      <c r="C227" s="87"/>
      <c r="D227" s="69"/>
      <c r="E227" s="254"/>
      <c r="F227" s="417"/>
    </row>
    <row r="228" ht="11.25" customHeight="1">
      <c r="A228" s="67"/>
      <c r="B228" s="87"/>
      <c r="C228" s="87"/>
      <c r="D228" s="69"/>
      <c r="E228" s="254"/>
      <c r="F228" s="417"/>
    </row>
    <row r="229" ht="11.25" customHeight="1">
      <c r="A229" s="110"/>
      <c r="B229" s="110"/>
      <c r="C229" s="87"/>
      <c r="D229" s="69"/>
      <c r="E229" s="699"/>
      <c r="F229" s="417"/>
    </row>
    <row r="230" ht="11.25" customHeight="1">
      <c r="A230" s="110"/>
      <c r="B230" s="110"/>
      <c r="C230" s="87"/>
      <c r="D230" s="183"/>
      <c r="E230" s="254"/>
      <c r="F230" s="417"/>
    </row>
    <row r="231" ht="11.25" customHeight="1">
      <c r="A231" s="110"/>
      <c r="B231" s="110"/>
      <c r="C231" s="87"/>
      <c r="D231" s="69"/>
      <c r="E231" s="254"/>
      <c r="F231" s="417"/>
    </row>
    <row r="232" ht="11.25" customHeight="1">
      <c r="A232" s="67"/>
      <c r="B232" s="110"/>
      <c r="C232" s="87"/>
      <c r="D232" s="115"/>
      <c r="E232" s="279"/>
      <c r="F232" s="417"/>
    </row>
    <row r="233" ht="11.25" customHeight="1">
      <c r="A233" s="67"/>
      <c r="B233" s="87"/>
      <c r="C233" s="87"/>
      <c r="D233" s="69"/>
      <c r="E233" s="254"/>
      <c r="F233" s="417"/>
    </row>
    <row r="234" ht="11.25" customHeight="1">
      <c r="A234" s="67"/>
      <c r="B234" s="87"/>
      <c r="C234" s="87"/>
      <c r="D234" s="69"/>
      <c r="E234" s="254"/>
      <c r="F234" s="417"/>
    </row>
    <row r="235" ht="11.25" customHeight="1">
      <c r="A235" s="67"/>
      <c r="B235" s="87"/>
      <c r="C235" s="87"/>
      <c r="D235" s="69"/>
      <c r="E235" s="254"/>
      <c r="F235" s="417"/>
    </row>
    <row r="236" ht="11.25" customHeight="1">
      <c r="A236" s="67"/>
      <c r="B236" s="87"/>
      <c r="C236" s="87"/>
      <c r="D236" s="69"/>
      <c r="E236" s="254"/>
      <c r="F236" s="417"/>
    </row>
    <row r="237" ht="11.25" customHeight="1">
      <c r="A237" s="67"/>
      <c r="B237" s="87"/>
      <c r="C237" s="87"/>
      <c r="D237" s="69"/>
      <c r="E237" s="254"/>
      <c r="F237" s="417"/>
    </row>
    <row r="238" ht="11.25" customHeight="1">
      <c r="A238" s="67"/>
      <c r="B238" s="87"/>
      <c r="C238" s="87"/>
      <c r="D238" s="69"/>
      <c r="E238" s="254"/>
      <c r="F238" s="417"/>
    </row>
    <row r="239" ht="11.25" customHeight="1">
      <c r="A239" s="67"/>
      <c r="B239" s="87"/>
      <c r="C239" s="87"/>
      <c r="D239" s="69"/>
      <c r="E239" s="254"/>
      <c r="F239" s="417"/>
    </row>
    <row r="240" ht="11.25" customHeight="1">
      <c r="A240" s="67"/>
      <c r="B240" s="87"/>
      <c r="C240" s="87"/>
      <c r="D240" s="69"/>
      <c r="E240" s="254"/>
      <c r="F240" s="417"/>
    </row>
    <row r="241" ht="11.25" customHeight="1">
      <c r="A241" s="67"/>
      <c r="B241" s="87"/>
      <c r="C241" s="87"/>
      <c r="D241" s="69"/>
      <c r="E241" s="254"/>
      <c r="F241" s="417"/>
    </row>
    <row r="242" ht="11.25" customHeight="1">
      <c r="A242" s="67"/>
      <c r="B242" s="87"/>
      <c r="C242" s="87"/>
      <c r="D242" s="69"/>
      <c r="E242" s="254"/>
      <c r="F242" s="417"/>
    </row>
    <row r="243" ht="11.25" customHeight="1">
      <c r="A243" s="67"/>
      <c r="B243" s="87"/>
      <c r="C243" s="87"/>
      <c r="D243" s="69"/>
      <c r="E243" s="254"/>
      <c r="F243" s="417"/>
    </row>
    <row r="244" ht="11.25" customHeight="1">
      <c r="A244" s="67"/>
      <c r="B244" s="87"/>
      <c r="C244" s="87"/>
      <c r="D244" s="69"/>
      <c r="E244" s="254"/>
      <c r="F244" s="417"/>
    </row>
    <row r="245" ht="11.25" customHeight="1">
      <c r="A245" s="67"/>
      <c r="B245" s="87"/>
      <c r="C245" s="87"/>
      <c r="D245" s="69"/>
      <c r="E245" s="254"/>
      <c r="F245" s="417"/>
    </row>
    <row r="246" ht="11.25" customHeight="1">
      <c r="A246" s="67"/>
      <c r="B246" s="87"/>
      <c r="C246" s="87"/>
      <c r="D246" s="69"/>
      <c r="E246" s="254"/>
      <c r="F246" s="417"/>
    </row>
    <row r="247" ht="11.25" customHeight="1">
      <c r="A247" s="67"/>
      <c r="B247" s="87"/>
      <c r="C247" s="87"/>
      <c r="D247" s="69"/>
      <c r="E247" s="254"/>
      <c r="F247" s="417"/>
    </row>
    <row r="248" ht="11.25" customHeight="1">
      <c r="A248" s="67"/>
      <c r="B248" s="87"/>
      <c r="C248" s="87"/>
      <c r="D248" s="69"/>
      <c r="E248" s="254"/>
      <c r="F248" s="417"/>
    </row>
    <row r="249" ht="11.25" customHeight="1">
      <c r="A249" s="67"/>
      <c r="B249" s="87"/>
      <c r="C249" s="87"/>
      <c r="D249" s="69"/>
      <c r="E249" s="254"/>
      <c r="F249" s="417"/>
    </row>
    <row r="250" ht="11.25" customHeight="1">
      <c r="A250" s="67"/>
      <c r="B250" s="87"/>
      <c r="C250" s="87"/>
      <c r="D250" s="69"/>
      <c r="E250" s="254"/>
      <c r="F250" s="417"/>
    </row>
    <row r="251" ht="11.25" customHeight="1">
      <c r="A251" s="67"/>
      <c r="B251" s="87"/>
      <c r="C251" s="87"/>
      <c r="D251" s="69"/>
      <c r="E251" s="254"/>
      <c r="F251" s="417"/>
    </row>
    <row r="252" ht="11.25" customHeight="1">
      <c r="A252" s="67"/>
      <c r="B252" s="87"/>
      <c r="C252" s="87"/>
      <c r="D252" s="69"/>
      <c r="E252" s="254"/>
      <c r="F252" s="417"/>
    </row>
    <row r="253" ht="11.25" customHeight="1">
      <c r="A253" s="67"/>
      <c r="B253" s="87"/>
      <c r="C253" s="87"/>
      <c r="D253" s="69"/>
      <c r="E253" s="254"/>
      <c r="F253" s="417"/>
    </row>
    <row r="254" ht="11.25" customHeight="1">
      <c r="A254" s="67"/>
      <c r="B254" s="87"/>
      <c r="C254" s="87"/>
      <c r="D254" s="69"/>
      <c r="E254" s="254"/>
      <c r="F254" s="417"/>
    </row>
    <row r="255" ht="11.25" customHeight="1">
      <c r="A255" s="67"/>
      <c r="B255" s="87"/>
      <c r="C255" s="87"/>
      <c r="D255" s="69"/>
      <c r="E255" s="254"/>
      <c r="F255" s="417"/>
    </row>
    <row r="256" ht="11.25" customHeight="1">
      <c r="A256" s="67"/>
      <c r="B256" s="87"/>
      <c r="C256" s="87"/>
      <c r="D256" s="69"/>
      <c r="E256" s="254"/>
      <c r="F256" s="417"/>
    </row>
    <row r="257" ht="11.25" customHeight="1">
      <c r="A257" s="67"/>
      <c r="B257" s="87"/>
      <c r="C257" s="87"/>
      <c r="D257" s="69"/>
      <c r="E257" s="254"/>
      <c r="F257" s="417"/>
    </row>
    <row r="258" ht="11.25" customHeight="1">
      <c r="A258" s="67"/>
      <c r="B258" s="87"/>
      <c r="C258" s="87"/>
      <c r="D258" s="69"/>
      <c r="E258" s="254"/>
      <c r="F258" s="417"/>
    </row>
    <row r="259" ht="11.25" customHeight="1">
      <c r="A259" s="67"/>
      <c r="B259" s="87"/>
      <c r="C259" s="87"/>
      <c r="D259" s="69"/>
      <c r="E259" s="254"/>
      <c r="F259" s="417"/>
    </row>
    <row r="260" ht="11.25" customHeight="1">
      <c r="A260" s="67"/>
      <c r="B260" s="87"/>
      <c r="C260" s="87"/>
      <c r="D260" s="69"/>
      <c r="E260" s="254"/>
      <c r="F260" s="417"/>
    </row>
    <row r="261" ht="11.25" customHeight="1">
      <c r="A261" s="67"/>
      <c r="B261" s="87"/>
      <c r="C261" s="87"/>
      <c r="D261" s="69"/>
      <c r="E261" s="254"/>
      <c r="F261" s="417"/>
    </row>
    <row r="262" ht="11.25" customHeight="1">
      <c r="A262" s="67"/>
      <c r="B262" s="87"/>
      <c r="C262" s="87"/>
      <c r="D262" s="69"/>
      <c r="E262" s="254"/>
      <c r="F262" s="417"/>
    </row>
    <row r="263" ht="11.25" customHeight="1">
      <c r="A263" s="67"/>
      <c r="B263" s="87"/>
      <c r="C263" s="87"/>
      <c r="D263" s="69"/>
      <c r="E263" s="254"/>
      <c r="F263" s="417"/>
    </row>
    <row r="264" ht="11.25" customHeight="1">
      <c r="A264" s="67"/>
      <c r="B264" s="87"/>
      <c r="C264" s="87"/>
      <c r="D264" s="69"/>
      <c r="E264" s="254"/>
      <c r="F264" s="417"/>
    </row>
    <row r="265" ht="11.25" customHeight="1">
      <c r="A265" s="67"/>
      <c r="B265" s="87"/>
      <c r="C265" s="87"/>
      <c r="D265" s="69"/>
      <c r="E265" s="254"/>
      <c r="F265" s="417"/>
    </row>
    <row r="266" ht="11.25" customHeight="1">
      <c r="A266" s="67"/>
      <c r="B266" s="87"/>
      <c r="C266" s="87"/>
      <c r="D266" s="69"/>
      <c r="E266" s="254"/>
      <c r="F266" s="417"/>
    </row>
    <row r="267" ht="11.25" customHeight="1">
      <c r="A267" s="67"/>
      <c r="B267" s="87"/>
      <c r="C267" s="87"/>
      <c r="D267" s="69"/>
      <c r="E267" s="254"/>
      <c r="F267" s="417"/>
    </row>
    <row r="268" ht="11.25" customHeight="1">
      <c r="A268" s="67"/>
      <c r="B268" s="87"/>
      <c r="C268" s="87"/>
      <c r="D268" s="69"/>
      <c r="E268" s="254"/>
      <c r="F268" s="417"/>
    </row>
    <row r="269" ht="11.25" customHeight="1">
      <c r="A269" s="67"/>
      <c r="B269" s="87"/>
      <c r="C269" s="87"/>
      <c r="D269" s="69"/>
      <c r="E269" s="254"/>
      <c r="F269" s="417"/>
    </row>
    <row r="270" ht="11.25" customHeight="1">
      <c r="A270" s="67"/>
      <c r="B270" s="87"/>
      <c r="C270" s="87"/>
      <c r="D270" s="69"/>
      <c r="E270" s="254"/>
      <c r="F270" s="417"/>
    </row>
    <row r="271" ht="11.25" customHeight="1">
      <c r="A271" s="67"/>
      <c r="B271" s="87"/>
      <c r="C271" s="87"/>
      <c r="D271" s="69"/>
      <c r="E271" s="254"/>
      <c r="F271" s="417"/>
    </row>
    <row r="272" ht="11.25" customHeight="1">
      <c r="A272" s="67"/>
      <c r="B272" s="87"/>
      <c r="C272" s="87"/>
      <c r="D272" s="69"/>
      <c r="E272" s="254"/>
      <c r="F272" s="417"/>
    </row>
    <row r="273" ht="11.25" customHeight="1">
      <c r="A273" s="67"/>
      <c r="B273" s="87"/>
      <c r="C273" s="87"/>
      <c r="D273" s="69"/>
      <c r="E273" s="254"/>
      <c r="F273" s="417"/>
    </row>
    <row r="274" ht="11.25" customHeight="1">
      <c r="A274" s="67"/>
      <c r="B274" s="87"/>
      <c r="C274" s="87"/>
      <c r="D274" s="69"/>
      <c r="E274" s="254"/>
      <c r="F274" s="417"/>
    </row>
    <row r="275" ht="11.25" customHeight="1">
      <c r="A275" s="67"/>
      <c r="B275" s="87"/>
      <c r="C275" s="87"/>
      <c r="D275" s="69"/>
      <c r="E275" s="254"/>
      <c r="F275" s="417"/>
    </row>
    <row r="276" ht="11.25" customHeight="1">
      <c r="A276" s="67"/>
      <c r="B276" s="87"/>
      <c r="C276" s="87"/>
      <c r="D276" s="69"/>
      <c r="E276" s="254"/>
      <c r="F276" s="417"/>
    </row>
    <row r="277" ht="11.25" customHeight="1">
      <c r="A277" s="67"/>
      <c r="B277" s="87"/>
      <c r="C277" s="87"/>
      <c r="D277" s="69"/>
      <c r="E277" s="254"/>
      <c r="F277" s="417"/>
    </row>
    <row r="278" ht="11.25" customHeight="1">
      <c r="A278" s="67"/>
      <c r="B278" s="87"/>
      <c r="C278" s="87"/>
      <c r="D278" s="69"/>
      <c r="E278" s="254"/>
      <c r="F278" s="417"/>
    </row>
    <row r="279" ht="11.25" customHeight="1">
      <c r="A279" s="67"/>
      <c r="B279" s="87"/>
      <c r="C279" s="87"/>
      <c r="D279" s="69"/>
      <c r="E279" s="254"/>
      <c r="F279" s="417"/>
    </row>
    <row r="280" ht="11.25" customHeight="1">
      <c r="A280" s="67"/>
      <c r="B280" s="87"/>
      <c r="C280" s="87"/>
      <c r="D280" s="69"/>
      <c r="E280" s="254"/>
      <c r="F280" s="417"/>
    </row>
    <row r="281" ht="11.25" customHeight="1">
      <c r="A281" s="67"/>
      <c r="B281" s="87"/>
      <c r="C281" s="87"/>
      <c r="D281" s="69"/>
      <c r="E281" s="254"/>
      <c r="F281" s="417"/>
    </row>
    <row r="282" ht="11.25" customHeight="1">
      <c r="A282" s="67"/>
      <c r="B282" s="87"/>
      <c r="C282" s="87"/>
      <c r="D282" s="69"/>
      <c r="E282" s="254"/>
      <c r="F282" s="417"/>
    </row>
    <row r="283" ht="11.25" customHeight="1">
      <c r="A283" s="67"/>
      <c r="B283" s="87"/>
      <c r="C283" s="87"/>
      <c r="D283" s="69"/>
      <c r="E283" s="254"/>
      <c r="F283" s="417"/>
    </row>
    <row r="284" ht="11.25" customHeight="1">
      <c r="A284" s="67"/>
      <c r="B284" s="87"/>
      <c r="C284" s="87"/>
      <c r="D284" s="69"/>
      <c r="E284" s="254"/>
      <c r="F284" s="417"/>
    </row>
    <row r="285" ht="11.25" customHeight="1">
      <c r="A285" s="67"/>
      <c r="B285" s="87"/>
      <c r="C285" s="87"/>
      <c r="D285" s="69"/>
      <c r="E285" s="254"/>
      <c r="F285" s="417"/>
    </row>
    <row r="286" ht="11.25" customHeight="1">
      <c r="A286" s="67"/>
      <c r="B286" s="87"/>
      <c r="C286" s="87"/>
      <c r="D286" s="69"/>
      <c r="E286" s="254"/>
      <c r="F286" s="417"/>
    </row>
    <row r="287" ht="11.25" customHeight="1">
      <c r="A287" s="67"/>
      <c r="B287" s="87"/>
      <c r="C287" s="87"/>
      <c r="D287" s="69"/>
      <c r="E287" s="254"/>
      <c r="F287" s="417"/>
    </row>
    <row r="288" ht="11.25" customHeight="1">
      <c r="A288" s="67"/>
      <c r="B288" s="87"/>
      <c r="C288" s="87"/>
      <c r="D288" s="69"/>
      <c r="E288" s="254"/>
      <c r="F288" s="417"/>
    </row>
    <row r="289" ht="11.25" customHeight="1">
      <c r="A289" s="67"/>
      <c r="B289" s="87"/>
      <c r="C289" s="87"/>
      <c r="D289" s="69"/>
      <c r="E289" s="254"/>
      <c r="F289" s="417"/>
    </row>
    <row r="290" ht="11.25" customHeight="1">
      <c r="A290" s="67"/>
      <c r="B290" s="87"/>
      <c r="C290" s="87"/>
      <c r="D290" s="69"/>
      <c r="E290" s="254"/>
      <c r="F290" s="417"/>
    </row>
    <row r="291" ht="11.25" customHeight="1">
      <c r="A291" s="67"/>
      <c r="B291" s="87"/>
      <c r="C291" s="87"/>
      <c r="D291" s="69"/>
      <c r="E291" s="254"/>
      <c r="F291" s="417"/>
    </row>
    <row r="292" ht="11.25" customHeight="1">
      <c r="A292" s="67"/>
      <c r="B292" s="87"/>
      <c r="C292" s="87"/>
      <c r="D292" s="69"/>
      <c r="E292" s="254"/>
      <c r="F292" s="417"/>
    </row>
    <row r="293" ht="11.25" customHeight="1">
      <c r="A293" s="67"/>
      <c r="B293" s="87"/>
      <c r="C293" s="87"/>
      <c r="D293" s="69"/>
      <c r="E293" s="254"/>
      <c r="F293" s="417"/>
    </row>
    <row r="294" ht="11.25" customHeight="1">
      <c r="A294" s="67"/>
      <c r="B294" s="87"/>
      <c r="C294" s="87"/>
      <c r="D294" s="69"/>
      <c r="E294" s="254"/>
      <c r="F294" s="417"/>
    </row>
    <row r="295" ht="11.25" customHeight="1">
      <c r="A295" s="67"/>
      <c r="B295" s="87"/>
      <c r="C295" s="87"/>
      <c r="D295" s="69"/>
      <c r="E295" s="254"/>
      <c r="F295" s="417"/>
    </row>
    <row r="296" ht="11.25" customHeight="1">
      <c r="A296" s="67"/>
      <c r="B296" s="87"/>
      <c r="C296" s="87"/>
      <c r="D296" s="69"/>
      <c r="E296" s="254"/>
      <c r="F296" s="417"/>
    </row>
    <row r="297" ht="11.25" customHeight="1">
      <c r="A297" s="67"/>
      <c r="B297" s="87"/>
      <c r="C297" s="87"/>
      <c r="D297" s="69"/>
      <c r="E297" s="254"/>
      <c r="F297" s="417"/>
    </row>
    <row r="298" ht="11.25" customHeight="1">
      <c r="A298" s="67"/>
      <c r="B298" s="87"/>
      <c r="C298" s="87"/>
      <c r="D298" s="69"/>
      <c r="E298" s="254"/>
      <c r="F298" s="417"/>
    </row>
    <row r="299" ht="11.25" customHeight="1">
      <c r="A299" s="67"/>
      <c r="B299" s="87"/>
      <c r="C299" s="87"/>
      <c r="D299" s="69"/>
      <c r="E299" s="254"/>
      <c r="F299" s="417"/>
    </row>
    <row r="300" ht="11.25" customHeight="1">
      <c r="A300" s="67"/>
      <c r="B300" s="87"/>
      <c r="C300" s="87"/>
      <c r="D300" s="69"/>
      <c r="E300" s="254"/>
      <c r="F300" s="417"/>
    </row>
    <row r="301" ht="11.25" customHeight="1">
      <c r="A301" s="67"/>
      <c r="B301" s="87"/>
      <c r="C301" s="87"/>
      <c r="D301" s="69"/>
      <c r="E301" s="254"/>
      <c r="F301" s="417"/>
    </row>
    <row r="302" ht="11.25" customHeight="1">
      <c r="A302" s="67"/>
      <c r="B302" s="87"/>
      <c r="C302" s="87"/>
      <c r="D302" s="69"/>
      <c r="E302" s="254"/>
      <c r="F302" s="417"/>
    </row>
    <row r="303" ht="11.25" customHeight="1">
      <c r="A303" s="67"/>
      <c r="B303" s="87"/>
      <c r="C303" s="87"/>
      <c r="D303" s="69"/>
      <c r="E303" s="254"/>
      <c r="F303" s="417"/>
    </row>
    <row r="304" ht="11.25" customHeight="1">
      <c r="A304" s="67"/>
      <c r="B304" s="87"/>
      <c r="C304" s="87"/>
      <c r="D304" s="69"/>
      <c r="E304" s="254"/>
      <c r="F304" s="417"/>
    </row>
    <row r="305" ht="11.25" customHeight="1">
      <c r="A305" s="67"/>
      <c r="B305" s="87"/>
      <c r="C305" s="87"/>
      <c r="D305" s="69"/>
      <c r="E305" s="254"/>
      <c r="F305" s="417"/>
    </row>
    <row r="306" ht="11.25" customHeight="1">
      <c r="A306" s="67"/>
      <c r="B306" s="87"/>
      <c r="C306" s="87"/>
      <c r="D306" s="69"/>
      <c r="E306" s="254"/>
      <c r="F306" s="417"/>
    </row>
    <row r="307" ht="11.25" customHeight="1">
      <c r="A307" s="67"/>
      <c r="B307" s="87"/>
      <c r="C307" s="87"/>
      <c r="D307" s="69"/>
      <c r="E307" s="254"/>
      <c r="F307" s="417"/>
    </row>
    <row r="308" ht="11.25" customHeight="1">
      <c r="A308" s="67"/>
      <c r="B308" s="87"/>
      <c r="C308" s="87"/>
      <c r="D308" s="69"/>
      <c r="E308" s="254"/>
      <c r="F308" s="417"/>
    </row>
    <row r="309" ht="11.25" customHeight="1">
      <c r="A309" s="67"/>
      <c r="B309" s="87"/>
      <c r="C309" s="87"/>
      <c r="D309" s="69"/>
      <c r="E309" s="254"/>
      <c r="F309" s="417"/>
    </row>
    <row r="310" ht="11.25" customHeight="1">
      <c r="A310" s="67"/>
      <c r="B310" s="87"/>
      <c r="C310" s="87"/>
      <c r="D310" s="69"/>
      <c r="E310" s="254"/>
      <c r="F310" s="417"/>
    </row>
    <row r="311" ht="11.25" customHeight="1">
      <c r="A311" s="67"/>
      <c r="B311" s="87"/>
      <c r="C311" s="87"/>
      <c r="D311" s="69"/>
      <c r="E311" s="254"/>
      <c r="F311" s="417"/>
    </row>
    <row r="312" ht="11.25" customHeight="1">
      <c r="A312" s="67"/>
      <c r="B312" s="87"/>
      <c r="C312" s="87"/>
      <c r="D312" s="69"/>
      <c r="E312" s="254"/>
      <c r="F312" s="417"/>
    </row>
    <row r="313" ht="11.25" customHeight="1">
      <c r="A313" s="67"/>
      <c r="B313" s="87"/>
      <c r="C313" s="87"/>
      <c r="D313" s="69"/>
      <c r="E313" s="254"/>
      <c r="F313" s="417"/>
    </row>
    <row r="314" ht="11.25" customHeight="1">
      <c r="A314" s="67"/>
      <c r="B314" s="87"/>
      <c r="C314" s="87"/>
      <c r="D314" s="69"/>
      <c r="E314" s="254"/>
      <c r="F314" s="417"/>
    </row>
    <row r="315" ht="11.25" customHeight="1">
      <c r="A315" s="67"/>
      <c r="B315" s="87"/>
      <c r="C315" s="87"/>
      <c r="D315" s="69"/>
      <c r="E315" s="254"/>
      <c r="F315" s="417"/>
    </row>
    <row r="316" ht="11.25" customHeight="1">
      <c r="A316" s="67"/>
      <c r="B316" s="87"/>
      <c r="C316" s="87"/>
      <c r="D316" s="69"/>
      <c r="E316" s="254"/>
      <c r="F316" s="417"/>
    </row>
    <row r="317" ht="11.25" customHeight="1">
      <c r="A317" s="67"/>
      <c r="B317" s="87"/>
      <c r="C317" s="87"/>
      <c r="D317" s="69"/>
      <c r="E317" s="254"/>
      <c r="F317" s="417"/>
    </row>
    <row r="318" ht="11.25" customHeight="1">
      <c r="A318" s="67"/>
      <c r="B318" s="87"/>
      <c r="C318" s="87"/>
      <c r="D318" s="69"/>
      <c r="E318" s="254"/>
      <c r="F318" s="417"/>
    </row>
    <row r="319" ht="11.25" customHeight="1">
      <c r="A319" s="67"/>
      <c r="B319" s="87"/>
      <c r="C319" s="87"/>
      <c r="D319" s="69"/>
      <c r="E319" s="254"/>
      <c r="F319" s="417"/>
    </row>
    <row r="320" ht="11.25" customHeight="1">
      <c r="A320" s="67"/>
      <c r="B320" s="87"/>
      <c r="C320" s="87"/>
      <c r="D320" s="69"/>
      <c r="E320" s="254"/>
      <c r="F320" s="417"/>
    </row>
    <row r="321" ht="11.25" customHeight="1">
      <c r="A321" s="67"/>
      <c r="B321" s="87"/>
      <c r="C321" s="87"/>
      <c r="D321" s="69"/>
      <c r="E321" s="254"/>
      <c r="F321" s="417"/>
    </row>
    <row r="322" ht="11.25" customHeight="1">
      <c r="A322" s="67"/>
      <c r="B322" s="87"/>
      <c r="C322" s="87"/>
      <c r="D322" s="69"/>
      <c r="E322" s="254"/>
      <c r="F322" s="417"/>
    </row>
    <row r="323" ht="11.25" customHeight="1">
      <c r="A323" s="67"/>
      <c r="B323" s="87"/>
      <c r="C323" s="87"/>
      <c r="D323" s="69"/>
      <c r="E323" s="254"/>
      <c r="F323" s="417"/>
    </row>
    <row r="324" ht="11.25" customHeight="1">
      <c r="A324" s="67"/>
      <c r="B324" s="87"/>
      <c r="C324" s="87"/>
      <c r="D324" s="69"/>
      <c r="E324" s="254"/>
      <c r="F324" s="417"/>
    </row>
    <row r="325" ht="11.25" customHeight="1">
      <c r="A325" s="67"/>
      <c r="B325" s="87"/>
      <c r="C325" s="87"/>
      <c r="D325" s="69"/>
      <c r="E325" s="254"/>
      <c r="F325" s="417"/>
    </row>
    <row r="326" ht="11.25" customHeight="1">
      <c r="A326" s="67"/>
      <c r="B326" s="87"/>
      <c r="C326" s="87"/>
      <c r="D326" s="69"/>
      <c r="E326" s="254"/>
      <c r="F326" s="417"/>
    </row>
    <row r="327" ht="11.25" customHeight="1">
      <c r="A327" s="67"/>
      <c r="B327" s="87"/>
      <c r="C327" s="82"/>
      <c r="D327" s="517"/>
      <c r="E327" s="517"/>
      <c r="F327" s="417"/>
    </row>
    <row r="328" ht="11.25" customHeight="1">
      <c r="A328" s="67"/>
      <c r="B328" s="87"/>
      <c r="C328" s="87"/>
      <c r="D328" s="69"/>
      <c r="E328" s="254"/>
      <c r="F328" s="652"/>
    </row>
    <row r="329" ht="11.25" customHeight="1">
      <c r="A329" s="54"/>
      <c r="B329" s="618"/>
      <c r="C329" s="618"/>
      <c r="D329" s="619"/>
      <c r="E329" s="619">
        <f>SUM(E12:E328)</f>
        <v>4602</v>
      </c>
    </row>
    <row r="330" ht="15.75" customHeight="1">
      <c r="A330" s="40"/>
      <c r="B330" s="40"/>
      <c r="C330" s="41"/>
      <c r="D330" s="41"/>
      <c r="E330" s="41"/>
      <c r="F330" s="1"/>
      <c r="G330" s="1"/>
      <c r="H330" s="1"/>
    </row>
    <row r="331" ht="15.75" customHeight="1">
      <c r="A331" s="172" t="s">
        <v>819</v>
      </c>
      <c r="B331" s="173"/>
      <c r="C331" s="173"/>
      <c r="D331" s="173"/>
      <c r="E331" s="173"/>
      <c r="F331" s="173"/>
      <c r="G331" s="173"/>
      <c r="H331" s="173"/>
      <c r="I331" s="40"/>
      <c r="J331" s="40"/>
      <c r="K331" s="40"/>
      <c r="L331" s="40"/>
      <c r="M331" s="40"/>
      <c r="N331" s="40"/>
      <c r="O331" s="40"/>
      <c r="P331" s="40"/>
      <c r="Q331" s="40"/>
      <c r="R331" s="40"/>
      <c r="S331" s="40"/>
      <c r="T331" s="40"/>
      <c r="U331" s="40"/>
      <c r="V331" s="40"/>
      <c r="W331" s="40"/>
      <c r="X331" s="40"/>
      <c r="Y331" s="40"/>
    </row>
    <row r="332" ht="15.75" customHeight="1">
      <c r="A332" s="40"/>
      <c r="B332" s="40"/>
      <c r="C332" s="41"/>
      <c r="D332" s="41"/>
      <c r="E332" s="1"/>
      <c r="F332" s="1"/>
      <c r="G332" s="1"/>
      <c r="H332" s="1"/>
    </row>
    <row r="333" ht="15.75" customHeight="1">
      <c r="A333" s="40"/>
      <c r="B333" s="40"/>
      <c r="C333" s="41"/>
      <c r="D333" s="41"/>
      <c r="E333" s="41"/>
      <c r="F333" s="1"/>
      <c r="G333" s="1"/>
      <c r="H333" s="1"/>
    </row>
    <row r="334" ht="15.75" customHeight="1">
      <c r="A334" s="40"/>
      <c r="B334" s="40"/>
      <c r="C334" s="41"/>
      <c r="D334" s="41"/>
      <c r="E334" s="1"/>
      <c r="F334" s="1"/>
      <c r="G334" s="1"/>
      <c r="H334" s="1"/>
    </row>
    <row r="335" ht="15.75" customHeight="1">
      <c r="A335" s="40"/>
      <c r="B335" s="40"/>
      <c r="C335" s="41"/>
      <c r="D335" s="41"/>
      <c r="E335" s="41"/>
      <c r="F335" s="1"/>
      <c r="G335" s="1"/>
      <c r="H335" s="1"/>
    </row>
    <row r="336" ht="15.75" customHeight="1">
      <c r="A336" s="40"/>
      <c r="B336" s="40"/>
      <c r="C336" s="41"/>
      <c r="D336" s="41"/>
      <c r="E336" s="41"/>
      <c r="F336" s="1"/>
      <c r="G336" s="1"/>
      <c r="H336" s="1"/>
    </row>
    <row r="337" ht="15.75" customHeight="1">
      <c r="A337" s="40"/>
      <c r="B337" s="40"/>
      <c r="C337" s="41"/>
      <c r="D337" s="41"/>
      <c r="E337" s="41"/>
      <c r="F337" s="1"/>
      <c r="G337" s="1"/>
      <c r="H337" s="1"/>
    </row>
    <row r="338" ht="15.75" customHeight="1">
      <c r="A338" s="40"/>
      <c r="B338" s="40"/>
      <c r="C338" s="41"/>
      <c r="D338" s="41"/>
      <c r="E338" s="41"/>
      <c r="F338" s="1"/>
      <c r="G338" s="1"/>
      <c r="H338" s="1"/>
    </row>
    <row r="339" ht="15.75" customHeight="1">
      <c r="A339" s="40"/>
      <c r="B339" s="40"/>
      <c r="C339" s="41"/>
      <c r="D339" s="41"/>
      <c r="E339" s="41"/>
      <c r="F339" s="1"/>
      <c r="G339" s="1"/>
      <c r="H339" s="1"/>
    </row>
    <row r="340" ht="15.75" customHeight="1">
      <c r="A340" s="40"/>
      <c r="B340" s="40"/>
      <c r="C340" s="41"/>
      <c r="D340" s="41"/>
      <c r="E340" s="41"/>
      <c r="F340" s="1"/>
      <c r="G340" s="1"/>
      <c r="H340" s="1"/>
    </row>
    <row r="341" ht="15.75" customHeight="1">
      <c r="A341" s="40"/>
      <c r="B341" s="40"/>
      <c r="C341" s="41"/>
      <c r="D341" s="41"/>
      <c r="E341" s="41"/>
      <c r="F341" s="1"/>
      <c r="G341" s="1"/>
      <c r="H341" s="1"/>
    </row>
    <row r="342" ht="15.75" customHeight="1">
      <c r="A342" s="40"/>
      <c r="B342" s="40"/>
      <c r="C342" s="41"/>
      <c r="D342" s="41"/>
      <c r="E342" s="41"/>
      <c r="F342" s="1"/>
      <c r="G342" s="1"/>
      <c r="H342" s="1"/>
    </row>
    <row r="343" ht="15.75" customHeight="1">
      <c r="A343" s="40"/>
      <c r="B343" s="40"/>
      <c r="C343" s="41"/>
      <c r="D343" s="41"/>
      <c r="E343" s="41"/>
      <c r="F343" s="1"/>
      <c r="G343" s="1"/>
      <c r="H343" s="1"/>
    </row>
    <row r="344" ht="15.75" customHeight="1">
      <c r="A344" s="40"/>
      <c r="B344" s="40"/>
      <c r="C344" s="41"/>
      <c r="D344" s="41"/>
      <c r="E344" s="41"/>
      <c r="F344" s="1"/>
      <c r="G344" s="1"/>
      <c r="H344" s="1"/>
    </row>
    <row r="345" ht="15.75" customHeight="1">
      <c r="A345" s="40"/>
      <c r="B345" s="40"/>
      <c r="C345" s="41"/>
      <c r="D345" s="41"/>
      <c r="E345" s="41"/>
      <c r="F345" s="1"/>
      <c r="G345" s="1"/>
      <c r="H345" s="1"/>
    </row>
    <row r="346" ht="15.75" customHeight="1">
      <c r="A346" s="40"/>
      <c r="B346" s="40"/>
      <c r="C346" s="41"/>
      <c r="D346" s="41"/>
      <c r="E346" s="41"/>
      <c r="F346" s="1"/>
      <c r="G346" s="1"/>
      <c r="H346" s="1"/>
    </row>
    <row r="347" ht="15.75" customHeight="1">
      <c r="A347" s="40"/>
      <c r="B347" s="40"/>
      <c r="C347" s="41"/>
      <c r="D347" s="41"/>
      <c r="E347" s="41"/>
      <c r="F347" s="1"/>
      <c r="G347" s="1"/>
      <c r="H347" s="1"/>
    </row>
    <row r="348" ht="15.75" customHeight="1">
      <c r="A348" s="40"/>
      <c r="B348" s="40"/>
      <c r="C348" s="41"/>
      <c r="D348" s="41"/>
      <c r="E348" s="41"/>
      <c r="F348" s="1"/>
      <c r="G348" s="1"/>
      <c r="H348" s="1"/>
    </row>
    <row r="349" ht="15.75" customHeight="1">
      <c r="A349" s="40"/>
      <c r="B349" s="40"/>
      <c r="C349" s="41"/>
      <c r="D349" s="41"/>
      <c r="E349" s="41"/>
      <c r="F349" s="1"/>
      <c r="G349" s="1"/>
      <c r="H349" s="1"/>
    </row>
    <row r="350" ht="15.75" customHeight="1">
      <c r="A350" s="40"/>
      <c r="B350" s="40"/>
      <c r="C350" s="41"/>
      <c r="D350" s="41"/>
      <c r="E350" s="41"/>
      <c r="F350" s="1"/>
      <c r="G350" s="1"/>
      <c r="H350" s="1"/>
    </row>
    <row r="351" ht="15.75" customHeight="1">
      <c r="A351" s="40"/>
      <c r="B351" s="40"/>
      <c r="C351" s="41"/>
      <c r="D351" s="41"/>
      <c r="E351" s="41"/>
      <c r="F351" s="1"/>
      <c r="G351" s="1"/>
      <c r="H351" s="1"/>
    </row>
    <row r="352" ht="15.75" customHeight="1">
      <c r="A352" s="40"/>
      <c r="B352" s="40"/>
      <c r="C352" s="41"/>
      <c r="D352" s="41"/>
      <c r="E352" s="41"/>
      <c r="F352" s="1"/>
      <c r="G352" s="1"/>
      <c r="H352" s="1"/>
    </row>
    <row r="353" ht="15.75" customHeight="1">
      <c r="A353" s="40"/>
      <c r="B353" s="40"/>
      <c r="C353" s="41"/>
      <c r="D353" s="41"/>
      <c r="E353" s="41"/>
      <c r="F353" s="1"/>
      <c r="G353" s="1"/>
      <c r="H353" s="1"/>
    </row>
    <row r="354" ht="15.75" customHeight="1">
      <c r="A354" s="40"/>
      <c r="B354" s="40"/>
      <c r="C354" s="41"/>
      <c r="D354" s="41"/>
      <c r="E354" s="41"/>
      <c r="F354" s="1"/>
      <c r="G354" s="1"/>
      <c r="H354" s="1"/>
    </row>
    <row r="355" ht="15.75" customHeight="1">
      <c r="A355" s="40"/>
      <c r="B355" s="40"/>
      <c r="C355" s="41"/>
      <c r="D355" s="41"/>
      <c r="E355" s="41"/>
      <c r="F355" s="1"/>
      <c r="G355" s="1"/>
      <c r="H355" s="1"/>
    </row>
    <row r="356" ht="15.75" customHeight="1">
      <c r="A356" s="40"/>
      <c r="B356" s="40"/>
      <c r="C356" s="41"/>
      <c r="D356" s="41"/>
      <c r="E356" s="41"/>
      <c r="F356" s="1"/>
      <c r="G356" s="1"/>
      <c r="H356" s="1"/>
    </row>
    <row r="357" ht="15.75" customHeight="1">
      <c r="A357" s="40"/>
      <c r="B357" s="40"/>
      <c r="C357" s="41"/>
      <c r="D357" s="41"/>
      <c r="E357" s="41"/>
      <c r="F357" s="1"/>
      <c r="G357" s="1"/>
      <c r="H357" s="1"/>
    </row>
    <row r="358" ht="15.75" customHeight="1">
      <c r="A358" s="40"/>
      <c r="B358" s="40"/>
      <c r="C358" s="41"/>
      <c r="D358" s="41"/>
      <c r="E358" s="41"/>
      <c r="F358" s="1"/>
      <c r="G358" s="1"/>
      <c r="H358" s="1"/>
    </row>
    <row r="359" ht="15.75" customHeight="1">
      <c r="A359" s="40"/>
      <c r="B359" s="40"/>
      <c r="C359" s="41"/>
      <c r="D359" s="41"/>
      <c r="E359" s="41"/>
      <c r="F359" s="1"/>
      <c r="G359" s="1"/>
      <c r="H359" s="1"/>
    </row>
    <row r="360" ht="15.75" customHeight="1">
      <c r="A360" s="40"/>
      <c r="B360" s="40"/>
      <c r="C360" s="41"/>
      <c r="D360" s="41"/>
      <c r="E360" s="41"/>
      <c r="F360" s="1"/>
      <c r="G360" s="1"/>
      <c r="H360" s="1"/>
    </row>
    <row r="361" ht="15.75" customHeight="1">
      <c r="A361" s="40"/>
      <c r="B361" s="40"/>
      <c r="C361" s="41"/>
      <c r="D361" s="41"/>
      <c r="E361" s="41"/>
      <c r="F361" s="1"/>
      <c r="G361" s="1"/>
      <c r="H361" s="1"/>
    </row>
    <row r="362" ht="15.75" customHeight="1">
      <c r="A362" s="40"/>
      <c r="B362" s="40"/>
      <c r="C362" s="41"/>
      <c r="D362" s="41"/>
      <c r="E362" s="41"/>
      <c r="F362" s="1"/>
      <c r="G362" s="1"/>
      <c r="H362" s="1"/>
    </row>
    <row r="363" ht="15.75" customHeight="1">
      <c r="A363" s="40"/>
      <c r="B363" s="40"/>
      <c r="C363" s="41"/>
      <c r="D363" s="41"/>
      <c r="E363" s="41"/>
      <c r="F363" s="1"/>
      <c r="G363" s="1"/>
      <c r="H363" s="1"/>
    </row>
    <row r="364" ht="15.75" customHeight="1">
      <c r="A364" s="40"/>
      <c r="B364" s="40"/>
      <c r="C364" s="41"/>
      <c r="D364" s="41"/>
      <c r="E364" s="41"/>
      <c r="F364" s="1"/>
      <c r="G364" s="1"/>
      <c r="H364" s="1"/>
    </row>
    <row r="365" ht="15.75" customHeight="1">
      <c r="A365" s="40"/>
      <c r="B365" s="40"/>
      <c r="C365" s="41"/>
      <c r="D365" s="41"/>
      <c r="E365" s="41"/>
      <c r="F365" s="1"/>
      <c r="G365" s="1"/>
      <c r="H365" s="1"/>
    </row>
    <row r="366" ht="15.75" customHeight="1">
      <c r="A366" s="40"/>
      <c r="B366" s="40"/>
      <c r="C366" s="41"/>
      <c r="D366" s="41"/>
      <c r="E366" s="41"/>
      <c r="F366" s="1"/>
      <c r="G366" s="1"/>
      <c r="H366" s="1"/>
    </row>
    <row r="367" ht="15.75" customHeight="1">
      <c r="A367" s="40"/>
      <c r="B367" s="40"/>
      <c r="C367" s="41"/>
      <c r="D367" s="41"/>
      <c r="E367" s="41"/>
      <c r="F367" s="1"/>
      <c r="G367" s="1"/>
      <c r="H367" s="1"/>
    </row>
    <row r="368" ht="15.75" customHeight="1">
      <c r="A368" s="40"/>
      <c r="B368" s="40"/>
      <c r="C368" s="41"/>
      <c r="D368" s="41"/>
      <c r="E368" s="41"/>
      <c r="F368" s="1"/>
      <c r="G368" s="1"/>
      <c r="H368" s="1"/>
    </row>
    <row r="369" ht="15.75" customHeight="1">
      <c r="A369" s="40"/>
      <c r="B369" s="40"/>
      <c r="C369" s="41"/>
      <c r="D369" s="41"/>
      <c r="E369" s="41"/>
      <c r="F369" s="1"/>
      <c r="G369" s="1"/>
      <c r="H369" s="1"/>
    </row>
    <row r="370" ht="15.75" customHeight="1">
      <c r="A370" s="40"/>
      <c r="B370" s="40"/>
      <c r="C370" s="41"/>
      <c r="D370" s="41"/>
      <c r="E370" s="41"/>
      <c r="F370" s="1"/>
      <c r="G370" s="1"/>
      <c r="H370" s="1"/>
    </row>
    <row r="371" ht="15.75" customHeight="1">
      <c r="A371" s="40"/>
      <c r="B371" s="40"/>
      <c r="C371" s="41"/>
      <c r="D371" s="41"/>
      <c r="E371" s="41"/>
      <c r="F371" s="1"/>
      <c r="G371" s="1"/>
      <c r="H371" s="1"/>
    </row>
    <row r="372" ht="15.75" customHeight="1">
      <c r="A372" s="40"/>
      <c r="B372" s="40"/>
      <c r="C372" s="41"/>
      <c r="D372" s="41"/>
      <c r="E372" s="41"/>
      <c r="F372" s="1"/>
      <c r="G372" s="1"/>
      <c r="H372" s="1"/>
    </row>
    <row r="373" ht="15.75" customHeight="1">
      <c r="A373" s="40"/>
      <c r="B373" s="40"/>
      <c r="C373" s="41"/>
      <c r="D373" s="41"/>
      <c r="E373" s="41"/>
      <c r="F373" s="1"/>
      <c r="G373" s="1"/>
      <c r="H373" s="1"/>
    </row>
    <row r="374" ht="15.75" customHeight="1">
      <c r="A374" s="40"/>
      <c r="B374" s="40"/>
      <c r="C374" s="41"/>
      <c r="D374" s="41"/>
      <c r="E374" s="41"/>
      <c r="F374" s="1"/>
      <c r="G374" s="1"/>
      <c r="H374" s="1"/>
    </row>
    <row r="375" ht="15.75" customHeight="1">
      <c r="A375" s="40"/>
      <c r="B375" s="40"/>
      <c r="C375" s="41"/>
      <c r="D375" s="41"/>
      <c r="E375" s="41"/>
      <c r="F375" s="1"/>
      <c r="G375" s="1"/>
      <c r="H375" s="1"/>
    </row>
    <row r="376" ht="15.75" customHeight="1">
      <c r="A376" s="40"/>
      <c r="B376" s="40"/>
      <c r="C376" s="41"/>
      <c r="D376" s="41"/>
      <c r="E376" s="41"/>
      <c r="F376" s="1"/>
      <c r="G376" s="1"/>
      <c r="H376" s="1"/>
    </row>
    <row r="377" ht="15.75" customHeight="1">
      <c r="A377" s="40"/>
      <c r="B377" s="40"/>
      <c r="C377" s="41"/>
      <c r="D377" s="41"/>
      <c r="E377" s="41"/>
      <c r="F377" s="1"/>
      <c r="G377" s="1"/>
      <c r="H377" s="1"/>
    </row>
    <row r="378" ht="15.75" customHeight="1">
      <c r="A378" s="40"/>
      <c r="B378" s="40"/>
      <c r="C378" s="41"/>
      <c r="D378" s="41"/>
      <c r="E378" s="41"/>
      <c r="F378" s="1"/>
      <c r="G378" s="1"/>
      <c r="H378" s="1"/>
    </row>
    <row r="379" ht="15.75" customHeight="1">
      <c r="A379" s="40"/>
      <c r="B379" s="40"/>
      <c r="C379" s="41"/>
      <c r="D379" s="41"/>
      <c r="E379" s="41"/>
      <c r="F379" s="1"/>
      <c r="G379" s="1"/>
      <c r="H379" s="1"/>
    </row>
    <row r="380" ht="15.75" customHeight="1">
      <c r="A380" s="40"/>
      <c r="B380" s="40"/>
      <c r="C380" s="41"/>
      <c r="D380" s="41"/>
      <c r="E380" s="41"/>
      <c r="F380" s="1"/>
      <c r="G380" s="1"/>
      <c r="H380" s="1"/>
    </row>
    <row r="381" ht="15.75" customHeight="1">
      <c r="A381" s="40"/>
      <c r="B381" s="40"/>
      <c r="C381" s="41"/>
      <c r="D381" s="41"/>
      <c r="E381" s="41"/>
      <c r="F381" s="1"/>
      <c r="G381" s="1"/>
      <c r="H381" s="1"/>
    </row>
    <row r="382" ht="15.75" customHeight="1">
      <c r="A382" s="40"/>
      <c r="B382" s="40"/>
      <c r="C382" s="41"/>
      <c r="D382" s="41"/>
      <c r="E382" s="41"/>
      <c r="F382" s="1"/>
      <c r="G382" s="1"/>
      <c r="H382" s="1"/>
    </row>
    <row r="383" ht="15.75" customHeight="1">
      <c r="A383" s="40"/>
      <c r="B383" s="40"/>
      <c r="C383" s="41"/>
      <c r="D383" s="41"/>
      <c r="E383" s="41"/>
      <c r="F383" s="1"/>
      <c r="G383" s="1"/>
      <c r="H383" s="1"/>
    </row>
    <row r="384" ht="15.75" customHeight="1">
      <c r="A384" s="40"/>
      <c r="B384" s="40"/>
      <c r="C384" s="41"/>
      <c r="D384" s="41"/>
      <c r="E384" s="41"/>
      <c r="F384" s="1"/>
      <c r="G384" s="1"/>
      <c r="H384" s="1"/>
    </row>
    <row r="385" ht="15.75" customHeight="1">
      <c r="A385" s="40"/>
      <c r="B385" s="40"/>
      <c r="C385" s="41"/>
      <c r="D385" s="41"/>
      <c r="E385" s="41"/>
      <c r="F385" s="1"/>
      <c r="G385" s="1"/>
      <c r="H385" s="1"/>
    </row>
    <row r="386" ht="15.75" customHeight="1">
      <c r="A386" s="40"/>
      <c r="B386" s="40"/>
      <c r="C386" s="41"/>
      <c r="D386" s="41"/>
      <c r="E386" s="41"/>
      <c r="F386" s="1"/>
      <c r="G386" s="1"/>
      <c r="H386" s="1"/>
    </row>
    <row r="387" ht="15.75" customHeight="1">
      <c r="A387" s="40"/>
      <c r="B387" s="40"/>
      <c r="C387" s="41"/>
      <c r="D387" s="41"/>
      <c r="E387" s="41"/>
      <c r="F387" s="1"/>
      <c r="G387" s="1"/>
      <c r="H387" s="1"/>
    </row>
    <row r="388" ht="15.75" customHeight="1">
      <c r="A388" s="40"/>
      <c r="B388" s="40"/>
      <c r="C388" s="41"/>
      <c r="D388" s="41"/>
      <c r="E388" s="41"/>
      <c r="F388" s="1"/>
      <c r="G388" s="1"/>
      <c r="H388" s="1"/>
    </row>
    <row r="389" ht="15.75" customHeight="1">
      <c r="A389" s="40"/>
      <c r="B389" s="40"/>
      <c r="C389" s="41"/>
      <c r="D389" s="41"/>
      <c r="E389" s="41"/>
      <c r="F389" s="1"/>
      <c r="G389" s="1"/>
      <c r="H389" s="1"/>
    </row>
    <row r="390" ht="15.75" customHeight="1">
      <c r="A390" s="40"/>
      <c r="B390" s="40"/>
      <c r="C390" s="41"/>
      <c r="D390" s="41"/>
      <c r="E390" s="41"/>
      <c r="F390" s="1"/>
      <c r="G390" s="1"/>
      <c r="H390" s="1"/>
    </row>
    <row r="391" ht="15.75" customHeight="1">
      <c r="A391" s="40"/>
      <c r="B391" s="40"/>
      <c r="C391" s="41"/>
      <c r="D391" s="41"/>
      <c r="E391" s="41"/>
      <c r="F391" s="1"/>
      <c r="G391" s="1"/>
      <c r="H391" s="1"/>
    </row>
    <row r="392" ht="15.75" customHeight="1">
      <c r="A392" s="40"/>
      <c r="B392" s="40"/>
      <c r="C392" s="41"/>
      <c r="D392" s="41"/>
      <c r="E392" s="41"/>
      <c r="F392" s="1"/>
      <c r="G392" s="1"/>
      <c r="H392" s="1"/>
    </row>
    <row r="393" ht="15.75" customHeight="1">
      <c r="A393" s="40"/>
      <c r="B393" s="40"/>
      <c r="C393" s="41"/>
      <c r="D393" s="41"/>
      <c r="E393" s="41"/>
      <c r="F393" s="1"/>
      <c r="G393" s="1"/>
      <c r="H393" s="1"/>
    </row>
    <row r="394" ht="15.75" customHeight="1">
      <c r="A394" s="40"/>
      <c r="B394" s="40"/>
      <c r="C394" s="41"/>
      <c r="D394" s="41"/>
      <c r="E394" s="41"/>
      <c r="F394" s="1"/>
      <c r="G394" s="1"/>
      <c r="H394" s="1"/>
    </row>
    <row r="395" ht="15.75" customHeight="1">
      <c r="A395" s="40"/>
      <c r="B395" s="40"/>
      <c r="C395" s="41"/>
      <c r="D395" s="41"/>
      <c r="E395" s="41"/>
      <c r="F395" s="1"/>
      <c r="G395" s="1"/>
      <c r="H395" s="1"/>
    </row>
    <row r="396" ht="15.75" customHeight="1">
      <c r="A396" s="40"/>
      <c r="B396" s="40"/>
      <c r="C396" s="41"/>
      <c r="D396" s="41"/>
      <c r="E396" s="41"/>
      <c r="F396" s="1"/>
      <c r="G396" s="1"/>
      <c r="H396" s="1"/>
    </row>
    <row r="397" ht="15.75" customHeight="1">
      <c r="A397" s="40"/>
      <c r="B397" s="40"/>
      <c r="C397" s="41"/>
      <c r="D397" s="41"/>
      <c r="E397" s="41"/>
      <c r="F397" s="1"/>
      <c r="G397" s="1"/>
      <c r="H397" s="1"/>
    </row>
    <row r="398" ht="15.75" customHeight="1">
      <c r="A398" s="40"/>
      <c r="B398" s="40"/>
      <c r="C398" s="41"/>
      <c r="D398" s="41"/>
      <c r="E398" s="41"/>
      <c r="F398" s="1"/>
      <c r="G398" s="1"/>
      <c r="H398" s="1"/>
    </row>
    <row r="399" ht="15.75" customHeight="1">
      <c r="A399" s="40"/>
      <c r="B399" s="40"/>
      <c r="C399" s="41"/>
      <c r="D399" s="41"/>
      <c r="E399" s="41"/>
      <c r="F399" s="1"/>
      <c r="G399" s="1"/>
      <c r="H399" s="1"/>
    </row>
    <row r="400" ht="15.75" customHeight="1">
      <c r="A400" s="40"/>
      <c r="B400" s="40"/>
      <c r="C400" s="41"/>
      <c r="D400" s="41"/>
      <c r="E400" s="41"/>
      <c r="F400" s="1"/>
      <c r="G400" s="1"/>
      <c r="H400" s="1"/>
    </row>
    <row r="401" ht="15.75" customHeight="1">
      <c r="A401" s="40"/>
      <c r="B401" s="40"/>
      <c r="C401" s="41"/>
      <c r="D401" s="41"/>
      <c r="E401" s="41"/>
      <c r="F401" s="1"/>
      <c r="G401" s="1"/>
      <c r="H401" s="1"/>
    </row>
    <row r="402" ht="15.75" customHeight="1">
      <c r="A402" s="40"/>
      <c r="B402" s="40"/>
      <c r="C402" s="41"/>
      <c r="D402" s="41"/>
      <c r="E402" s="41"/>
      <c r="F402" s="1"/>
      <c r="G402" s="1"/>
      <c r="H402" s="1"/>
    </row>
    <row r="403" ht="15.75" customHeight="1">
      <c r="A403" s="40"/>
      <c r="B403" s="40"/>
      <c r="C403" s="41"/>
      <c r="D403" s="41"/>
      <c r="E403" s="41"/>
      <c r="F403" s="1"/>
      <c r="G403" s="1"/>
      <c r="H403" s="1"/>
    </row>
    <row r="404" ht="15.75" customHeight="1">
      <c r="A404" s="40"/>
      <c r="B404" s="40"/>
      <c r="C404" s="41"/>
      <c r="D404" s="41"/>
      <c r="E404" s="41"/>
      <c r="F404" s="1"/>
      <c r="G404" s="1"/>
      <c r="H404" s="1"/>
    </row>
    <row r="405" ht="15.75" customHeight="1">
      <c r="A405" s="40"/>
      <c r="B405" s="40"/>
      <c r="C405" s="41"/>
      <c r="D405" s="41"/>
      <c r="E405" s="41"/>
      <c r="F405" s="1"/>
      <c r="G405" s="1"/>
      <c r="H405" s="1"/>
    </row>
    <row r="406" ht="15.75" customHeight="1">
      <c r="A406" s="40"/>
      <c r="B406" s="40"/>
      <c r="C406" s="41"/>
      <c r="D406" s="41"/>
      <c r="E406" s="41"/>
      <c r="F406" s="1"/>
      <c r="G406" s="1"/>
      <c r="H406" s="1"/>
    </row>
    <row r="407" ht="15.75" customHeight="1">
      <c r="A407" s="40"/>
      <c r="B407" s="40"/>
      <c r="C407" s="41"/>
      <c r="D407" s="41"/>
      <c r="E407" s="41"/>
      <c r="F407" s="1"/>
      <c r="G407" s="1"/>
      <c r="H407" s="1"/>
    </row>
    <row r="408" ht="15.75" customHeight="1">
      <c r="A408" s="40"/>
      <c r="B408" s="40"/>
      <c r="C408" s="41"/>
      <c r="D408" s="41"/>
      <c r="E408" s="41"/>
      <c r="F408" s="1"/>
      <c r="G408" s="1"/>
      <c r="H408" s="1"/>
    </row>
    <row r="409" ht="15.75" customHeight="1">
      <c r="A409" s="40"/>
      <c r="B409" s="40"/>
      <c r="C409" s="41"/>
      <c r="D409" s="41"/>
      <c r="E409" s="41"/>
      <c r="F409" s="1"/>
      <c r="G409" s="1"/>
      <c r="H409" s="1"/>
    </row>
    <row r="410" ht="15.75" customHeight="1">
      <c r="A410" s="40"/>
      <c r="B410" s="40"/>
      <c r="C410" s="41"/>
      <c r="D410" s="41"/>
      <c r="E410" s="41"/>
      <c r="F410" s="1"/>
      <c r="G410" s="1"/>
      <c r="H410" s="1"/>
    </row>
    <row r="411" ht="15.75" customHeight="1">
      <c r="A411" s="40"/>
      <c r="B411" s="40"/>
      <c r="C411" s="41"/>
      <c r="D411" s="41"/>
      <c r="E411" s="41"/>
      <c r="F411" s="1"/>
      <c r="G411" s="1"/>
      <c r="H411" s="1"/>
    </row>
    <row r="412" ht="15.75" customHeight="1">
      <c r="A412" s="40"/>
      <c r="B412" s="40"/>
      <c r="C412" s="41"/>
      <c r="D412" s="41"/>
      <c r="E412" s="41"/>
      <c r="F412" s="1"/>
      <c r="G412" s="1"/>
      <c r="H412" s="1"/>
    </row>
    <row r="413" ht="15.75" customHeight="1">
      <c r="A413" s="40"/>
      <c r="B413" s="40"/>
      <c r="C413" s="41"/>
      <c r="D413" s="41"/>
      <c r="E413" s="41"/>
      <c r="F413" s="1"/>
      <c r="G413" s="1"/>
      <c r="H413" s="1"/>
    </row>
    <row r="414" ht="15.75" customHeight="1">
      <c r="A414" s="40"/>
      <c r="B414" s="40"/>
      <c r="C414" s="41"/>
      <c r="D414" s="41"/>
      <c r="E414" s="41"/>
      <c r="F414" s="1"/>
      <c r="G414" s="1"/>
      <c r="H414" s="1"/>
    </row>
    <row r="415" ht="15.75" customHeight="1">
      <c r="A415" s="40"/>
      <c r="B415" s="40"/>
      <c r="C415" s="41"/>
      <c r="D415" s="41"/>
      <c r="E415" s="41"/>
      <c r="F415" s="1"/>
      <c r="G415" s="1"/>
      <c r="H415" s="1"/>
    </row>
    <row r="416" ht="15.75" customHeight="1">
      <c r="A416" s="40"/>
      <c r="B416" s="40"/>
      <c r="C416" s="41"/>
      <c r="D416" s="41"/>
      <c r="E416" s="41"/>
      <c r="F416" s="1"/>
      <c r="G416" s="1"/>
      <c r="H416" s="1"/>
    </row>
    <row r="417" ht="15.75" customHeight="1">
      <c r="A417" s="40"/>
      <c r="B417" s="40"/>
      <c r="C417" s="41"/>
      <c r="D417" s="41"/>
      <c r="E417" s="41"/>
      <c r="F417" s="1"/>
      <c r="G417" s="1"/>
      <c r="H417" s="1"/>
    </row>
    <row r="418" ht="15.75" customHeight="1">
      <c r="A418" s="40"/>
      <c r="B418" s="40"/>
      <c r="C418" s="41"/>
      <c r="D418" s="41"/>
      <c r="E418" s="41"/>
      <c r="F418" s="1"/>
      <c r="G418" s="1"/>
      <c r="H418" s="1"/>
    </row>
    <row r="419" ht="15.75" customHeight="1">
      <c r="A419" s="40"/>
      <c r="B419" s="40"/>
      <c r="C419" s="41"/>
      <c r="D419" s="41"/>
      <c r="E419" s="41"/>
      <c r="F419" s="1"/>
      <c r="G419" s="1"/>
      <c r="H419" s="1"/>
    </row>
    <row r="420" ht="15.75" customHeight="1">
      <c r="A420" s="40"/>
      <c r="B420" s="40"/>
      <c r="C420" s="41"/>
      <c r="D420" s="41"/>
      <c r="E420" s="41"/>
      <c r="F420" s="1"/>
      <c r="G420" s="1"/>
      <c r="H420" s="1"/>
    </row>
    <row r="421" ht="15.75" customHeight="1">
      <c r="A421" s="40"/>
      <c r="B421" s="40"/>
      <c r="C421" s="41"/>
      <c r="D421" s="41"/>
      <c r="E421" s="41"/>
      <c r="F421" s="1"/>
      <c r="G421" s="1"/>
      <c r="H421" s="1"/>
    </row>
    <row r="422" ht="15.75" customHeight="1">
      <c r="A422" s="40"/>
      <c r="B422" s="40"/>
      <c r="C422" s="41"/>
      <c r="D422" s="41"/>
      <c r="E422" s="41"/>
      <c r="F422" s="1"/>
      <c r="G422" s="1"/>
      <c r="H422" s="1"/>
    </row>
    <row r="423" ht="15.75" customHeight="1">
      <c r="A423" s="40"/>
      <c r="B423" s="40"/>
      <c r="C423" s="41"/>
      <c r="D423" s="41"/>
      <c r="E423" s="41"/>
      <c r="F423" s="1"/>
      <c r="G423" s="1"/>
      <c r="H423" s="1"/>
    </row>
    <row r="424" ht="15.75" customHeight="1">
      <c r="A424" s="40"/>
      <c r="B424" s="40"/>
      <c r="C424" s="41"/>
      <c r="D424" s="41"/>
      <c r="E424" s="41"/>
      <c r="F424" s="1"/>
      <c r="G424" s="1"/>
      <c r="H424" s="1"/>
    </row>
    <row r="425" ht="15.75" customHeight="1">
      <c r="A425" s="40"/>
      <c r="B425" s="40"/>
      <c r="C425" s="41"/>
      <c r="D425" s="41"/>
      <c r="E425" s="41"/>
      <c r="F425" s="1"/>
      <c r="G425" s="1"/>
      <c r="H425" s="1"/>
    </row>
    <row r="426" ht="15.75" customHeight="1">
      <c r="A426" s="40"/>
      <c r="B426" s="40"/>
      <c r="C426" s="41"/>
      <c r="D426" s="41"/>
      <c r="E426" s="41"/>
      <c r="F426" s="1"/>
      <c r="G426" s="1"/>
      <c r="H426" s="1"/>
    </row>
    <row r="427" ht="15.75" customHeight="1">
      <c r="A427" s="40"/>
      <c r="B427" s="40"/>
      <c r="C427" s="41"/>
      <c r="D427" s="41"/>
      <c r="E427" s="41"/>
      <c r="F427" s="1"/>
      <c r="G427" s="1"/>
      <c r="H427" s="1"/>
    </row>
    <row r="428" ht="15.75" customHeight="1">
      <c r="A428" s="40"/>
      <c r="B428" s="40"/>
      <c r="C428" s="41"/>
      <c r="D428" s="41"/>
      <c r="E428" s="41"/>
      <c r="F428" s="1"/>
      <c r="G428" s="1"/>
      <c r="H428" s="1"/>
    </row>
    <row r="429" ht="15.75" customHeight="1">
      <c r="A429" s="40"/>
      <c r="B429" s="40"/>
      <c r="C429" s="41"/>
      <c r="D429" s="41"/>
      <c r="E429" s="41"/>
      <c r="F429" s="1"/>
      <c r="G429" s="1"/>
      <c r="H429" s="1"/>
    </row>
    <row r="430" ht="15.75" customHeight="1">
      <c r="A430" s="40"/>
      <c r="B430" s="40"/>
      <c r="C430" s="41"/>
      <c r="D430" s="41"/>
      <c r="E430" s="41"/>
      <c r="F430" s="1"/>
      <c r="G430" s="1"/>
      <c r="H430" s="1"/>
    </row>
    <row r="431" ht="15.75" customHeight="1">
      <c r="A431" s="40"/>
      <c r="B431" s="40"/>
      <c r="C431" s="41"/>
      <c r="D431" s="41"/>
      <c r="E431" s="41"/>
      <c r="F431" s="1"/>
      <c r="G431" s="1"/>
      <c r="H431" s="1"/>
    </row>
    <row r="432" ht="15.75" customHeight="1">
      <c r="A432" s="40"/>
      <c r="B432" s="40"/>
      <c r="C432" s="41"/>
      <c r="D432" s="41"/>
      <c r="E432" s="41"/>
      <c r="F432" s="1"/>
      <c r="G432" s="1"/>
      <c r="H432" s="1"/>
    </row>
    <row r="433" ht="15.75" customHeight="1">
      <c r="A433" s="40"/>
      <c r="B433" s="40"/>
      <c r="C433" s="41"/>
      <c r="D433" s="41"/>
      <c r="E433" s="41"/>
      <c r="F433" s="1"/>
      <c r="G433" s="1"/>
      <c r="H433" s="1"/>
    </row>
    <row r="434" ht="15.75" customHeight="1">
      <c r="A434" s="40"/>
      <c r="B434" s="40"/>
      <c r="C434" s="41"/>
      <c r="D434" s="41"/>
      <c r="E434" s="41"/>
      <c r="F434" s="1"/>
      <c r="G434" s="1"/>
      <c r="H434" s="1"/>
    </row>
    <row r="435" ht="15.75" customHeight="1">
      <c r="A435" s="40"/>
      <c r="B435" s="40"/>
      <c r="C435" s="41"/>
      <c r="D435" s="41"/>
      <c r="E435" s="41"/>
      <c r="F435" s="1"/>
      <c r="G435" s="1"/>
      <c r="H435" s="1"/>
    </row>
    <row r="436" ht="15.75" customHeight="1">
      <c r="A436" s="40"/>
      <c r="B436" s="40"/>
      <c r="C436" s="41"/>
      <c r="D436" s="41"/>
      <c r="E436" s="41"/>
      <c r="F436" s="1"/>
      <c r="G436" s="1"/>
      <c r="H436" s="1"/>
    </row>
    <row r="437" ht="15.75" customHeight="1">
      <c r="A437" s="40"/>
      <c r="B437" s="40"/>
      <c r="C437" s="41"/>
      <c r="D437" s="41"/>
      <c r="E437" s="41"/>
      <c r="F437" s="1"/>
      <c r="G437" s="1"/>
      <c r="H437" s="1"/>
    </row>
    <row r="438" ht="15.75" customHeight="1">
      <c r="A438" s="40"/>
      <c r="B438" s="40"/>
      <c r="C438" s="41"/>
      <c r="D438" s="41"/>
      <c r="E438" s="41"/>
      <c r="F438" s="1"/>
      <c r="G438" s="1"/>
      <c r="H438" s="1"/>
    </row>
    <row r="439" ht="15.75" customHeight="1">
      <c r="A439" s="40"/>
      <c r="B439" s="40"/>
      <c r="C439" s="41"/>
      <c r="D439" s="41"/>
      <c r="E439" s="41"/>
      <c r="F439" s="1"/>
      <c r="G439" s="1"/>
      <c r="H439" s="1"/>
    </row>
    <row r="440" ht="15.75" customHeight="1">
      <c r="A440" s="40"/>
      <c r="B440" s="40"/>
      <c r="C440" s="41"/>
      <c r="D440" s="41"/>
      <c r="E440" s="41"/>
      <c r="F440" s="1"/>
      <c r="G440" s="1"/>
      <c r="H440" s="1"/>
    </row>
    <row r="441" ht="15.75" customHeight="1">
      <c r="A441" s="40"/>
      <c r="B441" s="40"/>
      <c r="C441" s="41"/>
      <c r="D441" s="41"/>
      <c r="E441" s="41"/>
      <c r="F441" s="1"/>
      <c r="G441" s="1"/>
      <c r="H441" s="1"/>
    </row>
    <row r="442" ht="15.75" customHeight="1">
      <c r="A442" s="40"/>
      <c r="B442" s="40"/>
      <c r="C442" s="41"/>
      <c r="D442" s="41"/>
      <c r="E442" s="41"/>
      <c r="F442" s="1"/>
      <c r="G442" s="1"/>
      <c r="H442" s="1"/>
    </row>
    <row r="443" ht="15.75" customHeight="1">
      <c r="A443" s="40"/>
      <c r="B443" s="40"/>
      <c r="C443" s="41"/>
      <c r="D443" s="41"/>
      <c r="E443" s="41"/>
      <c r="F443" s="1"/>
      <c r="G443" s="1"/>
      <c r="H443" s="1"/>
    </row>
    <row r="444" ht="15.75" customHeight="1">
      <c r="A444" s="40"/>
      <c r="B444" s="40"/>
      <c r="C444" s="41"/>
      <c r="D444" s="41"/>
      <c r="E444" s="41"/>
      <c r="F444" s="1"/>
      <c r="G444" s="1"/>
      <c r="H444" s="1"/>
    </row>
    <row r="445" ht="15.75" customHeight="1">
      <c r="A445" s="40"/>
      <c r="B445" s="40"/>
      <c r="C445" s="41"/>
      <c r="D445" s="41"/>
      <c r="E445" s="41"/>
      <c r="F445" s="1"/>
      <c r="G445" s="1"/>
      <c r="H445" s="1"/>
    </row>
    <row r="446" ht="15.75" customHeight="1">
      <c r="A446" s="40"/>
      <c r="B446" s="40"/>
      <c r="C446" s="41"/>
      <c r="D446" s="41"/>
      <c r="E446" s="41"/>
      <c r="F446" s="1"/>
      <c r="G446" s="1"/>
      <c r="H446" s="1"/>
    </row>
    <row r="447" ht="15.75" customHeight="1">
      <c r="A447" s="40"/>
      <c r="B447" s="40"/>
      <c r="C447" s="41"/>
      <c r="D447" s="41"/>
      <c r="E447" s="41"/>
      <c r="F447" s="1"/>
      <c r="G447" s="1"/>
      <c r="H447" s="1"/>
    </row>
    <row r="448" ht="15.75" customHeight="1">
      <c r="A448" s="40"/>
      <c r="B448" s="40"/>
      <c r="C448" s="41"/>
      <c r="D448" s="41"/>
      <c r="E448" s="41"/>
      <c r="F448" s="1"/>
      <c r="G448" s="1"/>
      <c r="H448" s="1"/>
    </row>
    <row r="449" ht="15.75" customHeight="1">
      <c r="A449" s="40"/>
      <c r="B449" s="40"/>
      <c r="C449" s="41"/>
      <c r="D449" s="41"/>
      <c r="E449" s="41"/>
      <c r="F449" s="1"/>
      <c r="G449" s="1"/>
      <c r="H449" s="1"/>
    </row>
    <row r="450" ht="15.75" customHeight="1">
      <c r="A450" s="40"/>
      <c r="B450" s="40"/>
      <c r="C450" s="41"/>
      <c r="D450" s="41"/>
      <c r="E450" s="41"/>
      <c r="F450" s="1"/>
      <c r="G450" s="1"/>
      <c r="H450" s="1"/>
    </row>
    <row r="451" ht="15.75" customHeight="1">
      <c r="A451" s="40"/>
      <c r="B451" s="40"/>
      <c r="C451" s="41"/>
      <c r="D451" s="41"/>
      <c r="E451" s="41"/>
      <c r="F451" s="1"/>
      <c r="G451" s="1"/>
      <c r="H451" s="1"/>
    </row>
    <row r="452" ht="15.75" customHeight="1">
      <c r="A452" s="40"/>
      <c r="B452" s="40"/>
      <c r="C452" s="41"/>
      <c r="D452" s="41"/>
      <c r="E452" s="41"/>
      <c r="F452" s="1"/>
      <c r="G452" s="1"/>
      <c r="H452" s="1"/>
    </row>
    <row r="453" ht="15.75" customHeight="1">
      <c r="A453" s="40"/>
      <c r="B453" s="40"/>
      <c r="C453" s="41"/>
      <c r="D453" s="41"/>
      <c r="E453" s="41"/>
      <c r="F453" s="1"/>
      <c r="G453" s="1"/>
      <c r="H453" s="1"/>
    </row>
    <row r="454" ht="15.75" customHeight="1">
      <c r="A454" s="40"/>
      <c r="B454" s="40"/>
      <c r="C454" s="41"/>
      <c r="D454" s="41"/>
      <c r="E454" s="41"/>
      <c r="F454" s="1"/>
      <c r="G454" s="1"/>
      <c r="H454" s="1"/>
    </row>
    <row r="455" ht="15.75" customHeight="1">
      <c r="A455" s="40"/>
      <c r="B455" s="40"/>
      <c r="C455" s="41"/>
      <c r="D455" s="41"/>
      <c r="E455" s="41"/>
      <c r="F455" s="1"/>
      <c r="G455" s="1"/>
      <c r="H455" s="1"/>
    </row>
    <row r="456" ht="15.75" customHeight="1">
      <c r="A456" s="40"/>
      <c r="B456" s="40"/>
      <c r="C456" s="41"/>
      <c r="D456" s="41"/>
      <c r="E456" s="41"/>
      <c r="F456" s="1"/>
      <c r="G456" s="1"/>
      <c r="H456" s="1"/>
    </row>
    <row r="457" ht="15.75" customHeight="1">
      <c r="A457" s="40"/>
      <c r="B457" s="40"/>
      <c r="C457" s="41"/>
      <c r="D457" s="41"/>
      <c r="E457" s="41"/>
      <c r="F457" s="1"/>
      <c r="G457" s="1"/>
      <c r="H457" s="1"/>
    </row>
    <row r="458" ht="15.75" customHeight="1">
      <c r="A458" s="40"/>
      <c r="B458" s="40"/>
      <c r="C458" s="41"/>
      <c r="D458" s="41"/>
      <c r="E458" s="41"/>
      <c r="F458" s="1"/>
      <c r="G458" s="1"/>
      <c r="H458" s="1"/>
    </row>
    <row r="459" ht="15.75" customHeight="1">
      <c r="A459" s="40"/>
      <c r="B459" s="40"/>
      <c r="C459" s="41"/>
      <c r="D459" s="41"/>
      <c r="E459" s="41"/>
      <c r="F459" s="1"/>
      <c r="G459" s="1"/>
      <c r="H459" s="1"/>
    </row>
    <row r="460" ht="15.75" customHeight="1">
      <c r="A460" s="40"/>
      <c r="B460" s="40"/>
      <c r="C460" s="41"/>
      <c r="D460" s="41"/>
      <c r="E460" s="41"/>
      <c r="F460" s="1"/>
      <c r="G460" s="1"/>
      <c r="H460" s="1"/>
    </row>
    <row r="461" ht="15.75" customHeight="1">
      <c r="A461" s="40"/>
      <c r="B461" s="40"/>
      <c r="C461" s="41"/>
      <c r="D461" s="41"/>
      <c r="E461" s="41"/>
      <c r="F461" s="1"/>
      <c r="G461" s="1"/>
      <c r="H461" s="1"/>
    </row>
    <row r="462" ht="15.75" customHeight="1">
      <c r="A462" s="40"/>
      <c r="B462" s="40"/>
      <c r="C462" s="41"/>
      <c r="D462" s="41"/>
      <c r="E462" s="41"/>
      <c r="F462" s="1"/>
      <c r="G462" s="1"/>
      <c r="H462" s="1"/>
    </row>
    <row r="463" ht="15.75" customHeight="1">
      <c r="A463" s="40"/>
      <c r="B463" s="40"/>
      <c r="C463" s="41"/>
      <c r="D463" s="41"/>
      <c r="E463" s="41"/>
      <c r="F463" s="1"/>
      <c r="G463" s="1"/>
      <c r="H463" s="1"/>
    </row>
    <row r="464" ht="15.75" customHeight="1">
      <c r="A464" s="40"/>
      <c r="B464" s="40"/>
      <c r="C464" s="41"/>
      <c r="D464" s="41"/>
      <c r="E464" s="41"/>
      <c r="F464" s="1"/>
      <c r="G464" s="1"/>
      <c r="H464" s="1"/>
    </row>
    <row r="465" ht="15.75" customHeight="1">
      <c r="A465" s="40"/>
      <c r="B465" s="40"/>
      <c r="C465" s="41"/>
      <c r="D465" s="41"/>
      <c r="E465" s="41"/>
      <c r="F465" s="1"/>
      <c r="G465" s="1"/>
      <c r="H465" s="1"/>
    </row>
    <row r="466" ht="15.75" customHeight="1">
      <c r="A466" s="40"/>
      <c r="B466" s="40"/>
      <c r="C466" s="41"/>
      <c r="D466" s="41"/>
      <c r="E466" s="41"/>
      <c r="F466" s="1"/>
      <c r="G466" s="1"/>
      <c r="H466" s="1"/>
    </row>
    <row r="467" ht="15.75" customHeight="1">
      <c r="A467" s="40"/>
      <c r="B467" s="40"/>
      <c r="C467" s="41"/>
      <c r="D467" s="41"/>
      <c r="E467" s="41"/>
      <c r="F467" s="1"/>
      <c r="G467" s="1"/>
      <c r="H467" s="1"/>
    </row>
    <row r="468" ht="15.75" customHeight="1">
      <c r="A468" s="40"/>
      <c r="B468" s="40"/>
      <c r="C468" s="41"/>
      <c r="D468" s="41"/>
      <c r="E468" s="41"/>
      <c r="F468" s="1"/>
      <c r="G468" s="1"/>
      <c r="H468" s="1"/>
    </row>
    <row r="469" ht="15.75" customHeight="1">
      <c r="A469" s="40"/>
      <c r="B469" s="40"/>
      <c r="C469" s="41"/>
      <c r="D469" s="41"/>
      <c r="E469" s="41"/>
      <c r="F469" s="1"/>
      <c r="G469" s="1"/>
      <c r="H469" s="1"/>
    </row>
    <row r="470" ht="15.75" customHeight="1">
      <c r="A470" s="40"/>
      <c r="B470" s="40"/>
      <c r="C470" s="41"/>
      <c r="D470" s="41"/>
      <c r="E470" s="41"/>
      <c r="F470" s="1"/>
      <c r="G470" s="1"/>
      <c r="H470" s="1"/>
    </row>
    <row r="471" ht="15.75" customHeight="1">
      <c r="A471" s="40"/>
      <c r="B471" s="40"/>
      <c r="C471" s="41"/>
      <c r="D471" s="41"/>
      <c r="E471" s="41"/>
      <c r="F471" s="1"/>
      <c r="G471" s="1"/>
      <c r="H471" s="1"/>
    </row>
    <row r="472" ht="15.75" customHeight="1">
      <c r="A472" s="40"/>
      <c r="B472" s="40"/>
      <c r="C472" s="41"/>
      <c r="D472" s="41"/>
      <c r="E472" s="41"/>
      <c r="F472" s="1"/>
      <c r="G472" s="1"/>
      <c r="H472" s="1"/>
    </row>
    <row r="473" ht="15.75" customHeight="1">
      <c r="A473" s="40"/>
      <c r="B473" s="40"/>
      <c r="C473" s="41"/>
      <c r="D473" s="41"/>
      <c r="E473" s="41"/>
      <c r="F473" s="1"/>
      <c r="G473" s="1"/>
      <c r="H473" s="1"/>
    </row>
    <row r="474" ht="15.75" customHeight="1">
      <c r="A474" s="40"/>
      <c r="B474" s="40"/>
      <c r="C474" s="41"/>
      <c r="D474" s="41"/>
      <c r="E474" s="41"/>
      <c r="F474" s="1"/>
      <c r="G474" s="1"/>
      <c r="H474" s="1"/>
    </row>
    <row r="475" ht="15.75" customHeight="1">
      <c r="A475" s="40"/>
      <c r="B475" s="40"/>
      <c r="C475" s="41"/>
      <c r="D475" s="41"/>
      <c r="E475" s="41"/>
      <c r="F475" s="1"/>
      <c r="G475" s="1"/>
      <c r="H475" s="1"/>
    </row>
    <row r="476" ht="15.75" customHeight="1">
      <c r="A476" s="40"/>
      <c r="B476" s="40"/>
      <c r="C476" s="41"/>
      <c r="D476" s="41"/>
      <c r="E476" s="41"/>
      <c r="F476" s="1"/>
      <c r="G476" s="1"/>
      <c r="H476" s="1"/>
    </row>
    <row r="477" ht="15.75" customHeight="1">
      <c r="A477" s="40"/>
      <c r="B477" s="40"/>
      <c r="C477" s="41"/>
      <c r="D477" s="41"/>
      <c r="E477" s="41"/>
      <c r="F477" s="1"/>
      <c r="G477" s="1"/>
      <c r="H477" s="1"/>
    </row>
    <row r="478" ht="15.75" customHeight="1">
      <c r="A478" s="40"/>
      <c r="B478" s="40"/>
      <c r="C478" s="41"/>
      <c r="D478" s="41"/>
      <c r="E478" s="41"/>
      <c r="F478" s="1"/>
      <c r="G478" s="1"/>
      <c r="H478" s="1"/>
    </row>
    <row r="479" ht="15.75" customHeight="1">
      <c r="A479" s="40"/>
      <c r="B479" s="40"/>
      <c r="C479" s="41"/>
      <c r="D479" s="41"/>
      <c r="E479" s="41"/>
      <c r="F479" s="1"/>
      <c r="G479" s="1"/>
      <c r="H479" s="1"/>
    </row>
    <row r="480" ht="15.75" customHeight="1">
      <c r="A480" s="40"/>
      <c r="B480" s="40"/>
      <c r="C480" s="41"/>
      <c r="D480" s="41"/>
      <c r="E480" s="41"/>
      <c r="F480" s="1"/>
      <c r="G480" s="1"/>
      <c r="H480" s="1"/>
    </row>
    <row r="481" ht="15.75" customHeight="1">
      <c r="A481" s="40"/>
      <c r="B481" s="40"/>
      <c r="C481" s="41"/>
      <c r="D481" s="41"/>
      <c r="E481" s="41"/>
      <c r="F481" s="1"/>
      <c r="G481" s="1"/>
      <c r="H481" s="1"/>
    </row>
    <row r="482" ht="15.75" customHeight="1">
      <c r="A482" s="40"/>
      <c r="B482" s="40"/>
      <c r="C482" s="41"/>
      <c r="D482" s="41"/>
      <c r="E482" s="41"/>
      <c r="F482" s="1"/>
      <c r="G482" s="1"/>
      <c r="H482" s="1"/>
    </row>
    <row r="483" ht="15.75" customHeight="1">
      <c r="A483" s="40"/>
      <c r="B483" s="40"/>
      <c r="C483" s="41"/>
      <c r="D483" s="41"/>
      <c r="E483" s="41"/>
      <c r="F483" s="1"/>
      <c r="G483" s="1"/>
      <c r="H483" s="1"/>
    </row>
    <row r="484" ht="15.75" customHeight="1">
      <c r="A484" s="40"/>
      <c r="B484" s="40"/>
      <c r="C484" s="41"/>
      <c r="D484" s="41"/>
      <c r="E484" s="41"/>
      <c r="F484" s="1"/>
      <c r="G484" s="1"/>
      <c r="H484" s="1"/>
    </row>
    <row r="485" ht="15.75" customHeight="1">
      <c r="A485" s="40"/>
      <c r="B485" s="40"/>
      <c r="C485" s="41"/>
      <c r="D485" s="41"/>
      <c r="E485" s="41"/>
      <c r="F485" s="1"/>
      <c r="G485" s="1"/>
      <c r="H485" s="1"/>
    </row>
    <row r="486" ht="15.75" customHeight="1">
      <c r="A486" s="40"/>
      <c r="B486" s="40"/>
      <c r="C486" s="41"/>
      <c r="D486" s="41"/>
      <c r="E486" s="41"/>
      <c r="F486" s="1"/>
      <c r="G486" s="1"/>
      <c r="H486" s="1"/>
    </row>
    <row r="487" ht="15.75" customHeight="1">
      <c r="A487" s="40"/>
      <c r="B487" s="40"/>
      <c r="C487" s="41"/>
      <c r="D487" s="41"/>
      <c r="E487" s="41"/>
      <c r="F487" s="1"/>
      <c r="G487" s="1"/>
      <c r="H487" s="1"/>
    </row>
    <row r="488" ht="15.75" customHeight="1">
      <c r="A488" s="40"/>
      <c r="B488" s="40"/>
      <c r="C488" s="41"/>
      <c r="D488" s="41"/>
      <c r="E488" s="41"/>
      <c r="F488" s="1"/>
      <c r="G488" s="1"/>
      <c r="H488" s="1"/>
    </row>
    <row r="489" ht="15.75" customHeight="1">
      <c r="A489" s="40"/>
      <c r="B489" s="40"/>
      <c r="C489" s="41"/>
      <c r="D489" s="41"/>
      <c r="E489" s="41"/>
      <c r="F489" s="1"/>
      <c r="G489" s="1"/>
      <c r="H489" s="1"/>
    </row>
    <row r="490" ht="15.75" customHeight="1">
      <c r="A490" s="40"/>
      <c r="B490" s="40"/>
      <c r="C490" s="41"/>
      <c r="D490" s="41"/>
      <c r="E490" s="41"/>
      <c r="F490" s="1"/>
      <c r="G490" s="1"/>
      <c r="H490" s="1"/>
    </row>
    <row r="491" ht="15.75" customHeight="1">
      <c r="A491" s="40"/>
      <c r="B491" s="40"/>
      <c r="C491" s="41"/>
      <c r="D491" s="41"/>
      <c r="E491" s="41"/>
      <c r="F491" s="1"/>
      <c r="G491" s="1"/>
      <c r="H491" s="1"/>
    </row>
    <row r="492" ht="15.75" customHeight="1">
      <c r="A492" s="40"/>
      <c r="B492" s="40"/>
      <c r="C492" s="41"/>
      <c r="D492" s="41"/>
      <c r="E492" s="41"/>
      <c r="F492" s="1"/>
      <c r="G492" s="1"/>
      <c r="H492" s="1"/>
    </row>
    <row r="493" ht="15.75" customHeight="1">
      <c r="A493" s="40"/>
      <c r="B493" s="40"/>
      <c r="C493" s="41"/>
      <c r="D493" s="41"/>
      <c r="E493" s="41"/>
      <c r="F493" s="1"/>
      <c r="G493" s="1"/>
      <c r="H493" s="1"/>
    </row>
    <row r="494" ht="15.75" customHeight="1">
      <c r="A494" s="40"/>
      <c r="B494" s="40"/>
      <c r="C494" s="41"/>
      <c r="D494" s="41"/>
      <c r="E494" s="41"/>
      <c r="F494" s="1"/>
      <c r="G494" s="1"/>
      <c r="H494" s="1"/>
    </row>
    <row r="495" ht="15.75" customHeight="1">
      <c r="A495" s="40"/>
      <c r="B495" s="40"/>
      <c r="C495" s="41"/>
      <c r="D495" s="41"/>
      <c r="E495" s="41"/>
      <c r="F495" s="1"/>
      <c r="G495" s="1"/>
      <c r="H495" s="1"/>
    </row>
    <row r="496" ht="15.75" customHeight="1">
      <c r="A496" s="40"/>
      <c r="B496" s="40"/>
      <c r="C496" s="41"/>
      <c r="D496" s="41"/>
      <c r="E496" s="41"/>
      <c r="F496" s="1"/>
      <c r="G496" s="1"/>
      <c r="H496" s="1"/>
    </row>
    <row r="497" ht="15.75" customHeight="1">
      <c r="A497" s="40"/>
      <c r="B497" s="40"/>
      <c r="C497" s="41"/>
      <c r="D497" s="41"/>
      <c r="E497" s="41"/>
      <c r="F497" s="1"/>
      <c r="G497" s="1"/>
      <c r="H497" s="1"/>
    </row>
    <row r="498" ht="15.75" customHeight="1">
      <c r="A498" s="40"/>
      <c r="B498" s="40"/>
      <c r="C498" s="41"/>
      <c r="D498" s="41"/>
      <c r="E498" s="41"/>
      <c r="F498" s="1"/>
      <c r="G498" s="1"/>
      <c r="H498" s="1"/>
    </row>
    <row r="499" ht="15.75" customHeight="1">
      <c r="A499" s="40"/>
      <c r="B499" s="40"/>
      <c r="C499" s="41"/>
      <c r="D499" s="41"/>
      <c r="E499" s="41"/>
      <c r="F499" s="1"/>
      <c r="G499" s="1"/>
      <c r="H499" s="1"/>
    </row>
    <row r="500" ht="15.75" customHeight="1">
      <c r="A500" s="40"/>
      <c r="B500" s="40"/>
      <c r="C500" s="41"/>
      <c r="D500" s="41"/>
      <c r="E500" s="41"/>
      <c r="F500" s="1"/>
      <c r="G500" s="1"/>
      <c r="H500" s="1"/>
    </row>
    <row r="501" ht="15.75" customHeight="1">
      <c r="A501" s="40"/>
      <c r="B501" s="40"/>
      <c r="C501" s="41"/>
      <c r="D501" s="41"/>
      <c r="E501" s="41"/>
      <c r="F501" s="1"/>
      <c r="G501" s="1"/>
      <c r="H501" s="1"/>
    </row>
    <row r="502" ht="15.75" customHeight="1">
      <c r="A502" s="40"/>
      <c r="B502" s="40"/>
      <c r="C502" s="41"/>
      <c r="D502" s="41"/>
      <c r="E502" s="41"/>
      <c r="F502" s="1"/>
      <c r="G502" s="1"/>
      <c r="H502" s="1"/>
    </row>
    <row r="503" ht="15.75" customHeight="1">
      <c r="A503" s="40"/>
      <c r="B503" s="40"/>
      <c r="C503" s="41"/>
      <c r="D503" s="41"/>
      <c r="E503" s="41"/>
      <c r="F503" s="1"/>
      <c r="G503" s="1"/>
      <c r="H503" s="1"/>
    </row>
    <row r="504" ht="15.75" customHeight="1">
      <c r="A504" s="40"/>
      <c r="B504" s="40"/>
      <c r="C504" s="41"/>
      <c r="D504" s="41"/>
      <c r="E504" s="41"/>
      <c r="F504" s="1"/>
      <c r="G504" s="1"/>
      <c r="H504" s="1"/>
    </row>
    <row r="505" ht="15.75" customHeight="1">
      <c r="A505" s="40"/>
      <c r="B505" s="40"/>
      <c r="C505" s="41"/>
      <c r="D505" s="41"/>
      <c r="E505" s="41"/>
      <c r="F505" s="1"/>
      <c r="G505" s="1"/>
      <c r="H505" s="1"/>
    </row>
    <row r="506" ht="15.75" customHeight="1">
      <c r="A506" s="40"/>
      <c r="B506" s="40"/>
      <c r="C506" s="41"/>
      <c r="D506" s="41"/>
      <c r="E506" s="41"/>
      <c r="F506" s="1"/>
      <c r="G506" s="1"/>
      <c r="H506" s="1"/>
    </row>
    <row r="507" ht="15.75" customHeight="1">
      <c r="A507" s="40"/>
      <c r="B507" s="40"/>
      <c r="C507" s="41"/>
      <c r="D507" s="41"/>
      <c r="E507" s="41"/>
      <c r="F507" s="1"/>
      <c r="G507" s="1"/>
      <c r="H507" s="1"/>
    </row>
    <row r="508" ht="15.75" customHeight="1">
      <c r="A508" s="40"/>
      <c r="B508" s="40"/>
      <c r="C508" s="41"/>
      <c r="D508" s="41"/>
      <c r="E508" s="41"/>
      <c r="F508" s="1"/>
      <c r="G508" s="1"/>
      <c r="H508" s="1"/>
    </row>
    <row r="509" ht="15.75" customHeight="1">
      <c r="A509" s="40"/>
      <c r="B509" s="40"/>
      <c r="C509" s="41"/>
      <c r="D509" s="41"/>
      <c r="E509" s="41"/>
      <c r="F509" s="1"/>
      <c r="G509" s="1"/>
      <c r="H509" s="1"/>
    </row>
    <row r="510" ht="15.75" customHeight="1">
      <c r="A510" s="40"/>
      <c r="B510" s="40"/>
      <c r="C510" s="41"/>
      <c r="D510" s="41"/>
      <c r="E510" s="41"/>
      <c r="F510" s="1"/>
      <c r="G510" s="1"/>
      <c r="H510" s="1"/>
    </row>
    <row r="511" ht="15.75" customHeight="1">
      <c r="A511" s="40"/>
      <c r="B511" s="40"/>
      <c r="C511" s="41"/>
      <c r="D511" s="41"/>
      <c r="E511" s="41"/>
      <c r="F511" s="1"/>
      <c r="G511" s="1"/>
      <c r="H511" s="1"/>
    </row>
    <row r="512" ht="15.75" customHeight="1">
      <c r="A512" s="40"/>
      <c r="B512" s="40"/>
      <c r="C512" s="41"/>
      <c r="D512" s="41"/>
      <c r="E512" s="41"/>
      <c r="F512" s="1"/>
      <c r="G512" s="1"/>
      <c r="H512" s="1"/>
    </row>
    <row r="513" ht="15.75" customHeight="1">
      <c r="A513" s="40"/>
      <c r="B513" s="40"/>
      <c r="C513" s="41"/>
      <c r="D513" s="41"/>
      <c r="E513" s="41"/>
      <c r="F513" s="1"/>
      <c r="G513" s="1"/>
      <c r="H513" s="1"/>
    </row>
    <row r="514" ht="15.75" customHeight="1">
      <c r="A514" s="40"/>
      <c r="B514" s="40"/>
      <c r="C514" s="41"/>
      <c r="D514" s="41"/>
      <c r="E514" s="41"/>
      <c r="F514" s="1"/>
      <c r="G514" s="1"/>
      <c r="H514" s="1"/>
    </row>
    <row r="515" ht="15.75" customHeight="1">
      <c r="A515" s="40"/>
      <c r="B515" s="40"/>
      <c r="C515" s="41"/>
      <c r="D515" s="41"/>
      <c r="E515" s="41"/>
      <c r="F515" s="1"/>
      <c r="G515" s="1"/>
      <c r="H515" s="1"/>
    </row>
    <row r="516" ht="15.75" customHeight="1">
      <c r="A516" s="40"/>
      <c r="B516" s="40"/>
      <c r="C516" s="41"/>
      <c r="D516" s="41"/>
      <c r="E516" s="41"/>
      <c r="F516" s="1"/>
      <c r="G516" s="1"/>
      <c r="H516" s="1"/>
    </row>
    <row r="517" ht="15.75" customHeight="1">
      <c r="A517" s="40"/>
      <c r="B517" s="40"/>
      <c r="C517" s="41"/>
      <c r="D517" s="41"/>
      <c r="E517" s="41"/>
      <c r="F517" s="1"/>
      <c r="G517" s="1"/>
      <c r="H517" s="1"/>
    </row>
    <row r="518" ht="15.75" customHeight="1">
      <c r="A518" s="40"/>
      <c r="B518" s="40"/>
      <c r="C518" s="41"/>
      <c r="D518" s="41"/>
      <c r="E518" s="41"/>
      <c r="F518" s="1"/>
      <c r="G518" s="1"/>
      <c r="H518" s="1"/>
    </row>
    <row r="519" ht="15.75" customHeight="1">
      <c r="A519" s="40"/>
      <c r="B519" s="40"/>
      <c r="C519" s="41"/>
      <c r="D519" s="41"/>
      <c r="E519" s="41"/>
      <c r="F519" s="1"/>
      <c r="G519" s="1"/>
      <c r="H519" s="1"/>
    </row>
    <row r="520" ht="15.75" customHeight="1">
      <c r="A520" s="40"/>
      <c r="B520" s="40"/>
      <c r="C520" s="41"/>
      <c r="D520" s="41"/>
      <c r="E520" s="41"/>
      <c r="F520" s="1"/>
      <c r="G520" s="1"/>
      <c r="H520" s="1"/>
    </row>
    <row r="521" ht="15.75" customHeight="1">
      <c r="A521" s="40"/>
      <c r="B521" s="40"/>
      <c r="C521" s="41"/>
      <c r="D521" s="41"/>
      <c r="E521" s="41"/>
      <c r="F521" s="1"/>
      <c r="G521" s="1"/>
      <c r="H521" s="1"/>
    </row>
    <row r="522" ht="15.75" customHeight="1">
      <c r="A522" s="40"/>
      <c r="B522" s="40"/>
      <c r="C522" s="41"/>
      <c r="D522" s="41"/>
      <c r="E522" s="41"/>
      <c r="F522" s="1"/>
      <c r="G522" s="1"/>
      <c r="H522" s="1"/>
    </row>
    <row r="523" ht="15.75" customHeight="1">
      <c r="A523" s="40"/>
      <c r="B523" s="40"/>
      <c r="C523" s="41"/>
      <c r="D523" s="41"/>
      <c r="E523" s="41"/>
      <c r="F523" s="1"/>
      <c r="G523" s="1"/>
      <c r="H523" s="1"/>
    </row>
    <row r="524" ht="15.75" customHeight="1">
      <c r="A524" s="40"/>
      <c r="B524" s="40"/>
      <c r="C524" s="41"/>
      <c r="D524" s="41"/>
      <c r="E524" s="41"/>
      <c r="F524" s="1"/>
      <c r="G524" s="1"/>
      <c r="H524" s="1"/>
    </row>
    <row r="525" ht="15.75" customHeight="1">
      <c r="A525" s="40"/>
      <c r="B525" s="40"/>
      <c r="C525" s="41"/>
      <c r="D525" s="41"/>
      <c r="E525" s="41"/>
      <c r="F525" s="1"/>
      <c r="G525" s="1"/>
      <c r="H525" s="1"/>
    </row>
    <row r="526" ht="15.75" customHeight="1">
      <c r="A526" s="40"/>
      <c r="B526" s="40"/>
      <c r="C526" s="41"/>
      <c r="D526" s="41"/>
      <c r="E526" s="41"/>
      <c r="F526" s="1"/>
      <c r="G526" s="1"/>
      <c r="H526" s="1"/>
    </row>
    <row r="527" ht="15.75" customHeight="1">
      <c r="A527" s="40"/>
      <c r="B527" s="40"/>
      <c r="C527" s="41"/>
      <c r="D527" s="41"/>
      <c r="E527" s="41"/>
      <c r="F527" s="1"/>
      <c r="G527" s="1"/>
      <c r="H527" s="1"/>
    </row>
    <row r="528" ht="15.75" customHeight="1">
      <c r="A528" s="40"/>
      <c r="B528" s="40"/>
      <c r="C528" s="41"/>
      <c r="D528" s="41"/>
      <c r="E528" s="41"/>
      <c r="F528" s="1"/>
      <c r="G528" s="1"/>
      <c r="H528" s="1"/>
    </row>
    <row r="529" ht="15.75" customHeight="1">
      <c r="A529" s="40"/>
      <c r="B529" s="40"/>
      <c r="C529" s="41"/>
      <c r="D529" s="41"/>
      <c r="E529" s="41"/>
      <c r="F529" s="1"/>
      <c r="G529" s="1"/>
      <c r="H529" s="1"/>
    </row>
    <row r="530" ht="15.75" customHeight="1">
      <c r="A530" s="40"/>
      <c r="B530" s="40"/>
      <c r="C530" s="41"/>
      <c r="D530" s="41"/>
      <c r="E530" s="41"/>
      <c r="F530" s="1"/>
      <c r="G530" s="1"/>
      <c r="H530" s="1"/>
    </row>
    <row r="531" ht="15.75" customHeight="1">
      <c r="A531" s="40"/>
      <c r="B531" s="40"/>
      <c r="C531" s="41"/>
      <c r="D531" s="41"/>
      <c r="E531" s="41"/>
      <c r="F531" s="1"/>
      <c r="G531" s="1"/>
      <c r="H531" s="1"/>
    </row>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E2"/>
    <mergeCell ref="A4:E4"/>
    <mergeCell ref="A5:E5"/>
    <mergeCell ref="A6:E6"/>
    <mergeCell ref="A7:E7"/>
    <mergeCell ref="A8:E8"/>
    <mergeCell ref="A9:E9"/>
    <mergeCell ref="A331:H331"/>
  </mergeCell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6.0"/>
    <col customWidth="1" min="3" max="3" width="15.0"/>
    <col customWidth="1" min="4" max="4" width="18.71"/>
    <col customWidth="1" min="5" max="5" width="9.0"/>
    <col customWidth="1" min="6" max="6" width="11.71"/>
    <col customWidth="1" min="7" max="7" width="18.29"/>
    <col customWidth="1" min="8" max="10" width="15.29"/>
    <col customWidth="1" min="11" max="12" width="9.14"/>
    <col customWidth="1" min="13" max="13" width="10.14"/>
    <col customWidth="1" min="14" max="14" width="8.14"/>
    <col customWidth="1" min="15" max="15" width="10.14"/>
    <col customWidth="1" min="16" max="20" width="8.86"/>
    <col customWidth="1" min="21" max="28" width="8.0"/>
  </cols>
  <sheetData>
    <row r="1">
      <c r="A1" s="40"/>
      <c r="B1" s="41"/>
      <c r="C1" s="1"/>
      <c r="D1" s="1"/>
      <c r="E1" s="1"/>
      <c r="F1" s="1"/>
      <c r="G1" s="1"/>
      <c r="H1" s="1"/>
      <c r="I1" s="1"/>
      <c r="J1" s="1"/>
      <c r="K1" s="1"/>
      <c r="L1" s="1"/>
      <c r="M1" s="1"/>
      <c r="N1" s="1"/>
    </row>
    <row r="2" ht="21.75" customHeight="1">
      <c r="A2" s="175" t="s">
        <v>837</v>
      </c>
      <c r="B2" s="44"/>
      <c r="C2" s="44"/>
      <c r="D2" s="44"/>
      <c r="E2" s="44"/>
      <c r="F2" s="44"/>
      <c r="G2" s="44"/>
      <c r="H2" s="44"/>
      <c r="I2" s="44"/>
      <c r="J2" s="44"/>
      <c r="K2" s="44"/>
      <c r="L2" s="44"/>
      <c r="M2" s="191"/>
      <c r="N2" s="191"/>
      <c r="O2" s="191"/>
      <c r="P2" s="192"/>
      <c r="Q2" s="193"/>
      <c r="R2" s="193"/>
      <c r="S2" s="193"/>
      <c r="T2" s="193"/>
      <c r="U2" s="193"/>
      <c r="V2" s="193"/>
      <c r="W2" s="193"/>
      <c r="X2" s="193"/>
      <c r="Y2" s="193"/>
      <c r="Z2" s="193"/>
      <c r="AA2" s="193"/>
      <c r="AB2" s="193"/>
    </row>
    <row r="3" ht="18.0" customHeight="1">
      <c r="A3" s="48"/>
      <c r="B3" s="48"/>
      <c r="C3" s="48"/>
      <c r="D3" s="48"/>
      <c r="E3" s="48"/>
      <c r="F3" s="48"/>
      <c r="G3" s="48"/>
      <c r="H3" s="176"/>
      <c r="I3" s="176"/>
      <c r="J3" s="176"/>
      <c r="K3" s="176"/>
      <c r="L3" s="176"/>
      <c r="M3" s="176"/>
      <c r="N3" s="176"/>
      <c r="O3" s="177"/>
      <c r="P3" s="177"/>
      <c r="Q3" s="177"/>
      <c r="R3" s="177"/>
      <c r="S3" s="177"/>
      <c r="T3" s="177"/>
      <c r="U3" s="177"/>
      <c r="V3" s="177"/>
      <c r="W3" s="177"/>
      <c r="X3" s="177"/>
      <c r="Y3" s="177"/>
      <c r="Z3" s="177"/>
      <c r="AA3" s="177"/>
      <c r="AB3" s="177"/>
    </row>
    <row r="4" ht="41.25" customHeight="1">
      <c r="A4" s="194" t="s">
        <v>838</v>
      </c>
      <c r="B4" s="44"/>
      <c r="C4" s="44"/>
      <c r="D4" s="44"/>
      <c r="E4" s="44"/>
      <c r="F4" s="44"/>
      <c r="G4" s="44"/>
      <c r="H4" s="44"/>
      <c r="I4" s="44"/>
      <c r="J4" s="44"/>
      <c r="K4" s="44"/>
      <c r="L4" s="44"/>
      <c r="M4" s="191"/>
      <c r="N4" s="191"/>
      <c r="O4" s="191"/>
      <c r="P4" s="192"/>
      <c r="Q4" s="177"/>
      <c r="R4" s="177"/>
      <c r="S4" s="177"/>
      <c r="T4" s="177"/>
      <c r="U4" s="177"/>
      <c r="V4" s="177"/>
      <c r="W4" s="177"/>
      <c r="X4" s="177"/>
      <c r="Y4" s="177"/>
      <c r="Z4" s="177"/>
      <c r="AA4" s="177"/>
      <c r="AB4" s="177"/>
    </row>
    <row r="5" ht="13.5" customHeight="1">
      <c r="A5" s="195" t="s">
        <v>839</v>
      </c>
      <c r="B5" s="44"/>
      <c r="C5" s="44"/>
      <c r="D5" s="44"/>
      <c r="E5" s="44"/>
      <c r="F5" s="44"/>
      <c r="G5" s="44"/>
      <c r="H5" s="44"/>
      <c r="I5" s="44"/>
      <c r="J5" s="44"/>
      <c r="K5" s="44"/>
      <c r="L5" s="44"/>
      <c r="M5" s="191"/>
      <c r="N5" s="191"/>
      <c r="O5" s="191"/>
      <c r="P5" s="192"/>
      <c r="Q5" s="177"/>
      <c r="R5" s="177"/>
      <c r="S5" s="177"/>
      <c r="T5" s="177"/>
      <c r="U5" s="177"/>
      <c r="V5" s="177"/>
      <c r="W5" s="177"/>
      <c r="X5" s="177"/>
      <c r="Y5" s="177"/>
      <c r="Z5" s="177"/>
      <c r="AA5" s="177"/>
      <c r="AB5" s="177"/>
    </row>
    <row r="6" ht="14.25" customHeight="1">
      <c r="A6" s="194" t="s">
        <v>840</v>
      </c>
      <c r="B6" s="44"/>
      <c r="C6" s="44"/>
      <c r="D6" s="44"/>
      <c r="E6" s="44"/>
      <c r="F6" s="44"/>
      <c r="G6" s="44"/>
      <c r="H6" s="44"/>
      <c r="I6" s="44"/>
      <c r="J6" s="44"/>
      <c r="K6" s="44"/>
      <c r="L6" s="44"/>
      <c r="M6" s="191"/>
      <c r="N6" s="191"/>
      <c r="O6" s="191"/>
      <c r="P6" s="192"/>
      <c r="Q6" s="177"/>
      <c r="R6" s="177"/>
      <c r="S6" s="177"/>
      <c r="T6" s="177"/>
      <c r="U6" s="177"/>
      <c r="V6" s="177"/>
      <c r="W6" s="177"/>
      <c r="X6" s="177"/>
      <c r="Y6" s="177"/>
      <c r="Z6" s="177"/>
      <c r="AA6" s="177"/>
      <c r="AB6" s="177"/>
    </row>
    <row r="7" ht="14.25" customHeight="1">
      <c r="A7" s="49" t="s">
        <v>841</v>
      </c>
      <c r="B7" s="44"/>
      <c r="C7" s="44"/>
      <c r="D7" s="44"/>
      <c r="E7" s="44"/>
      <c r="F7" s="44"/>
      <c r="G7" s="44"/>
      <c r="H7" s="44"/>
      <c r="I7" s="44"/>
      <c r="J7" s="44"/>
      <c r="K7" s="44"/>
      <c r="L7" s="44"/>
      <c r="M7" s="191"/>
      <c r="N7" s="191"/>
      <c r="O7" s="191"/>
      <c r="P7" s="192"/>
      <c r="Q7" s="176"/>
      <c r="R7" s="176"/>
      <c r="S7" s="176"/>
      <c r="T7" s="176"/>
      <c r="U7" s="177"/>
      <c r="V7" s="177"/>
      <c r="W7" s="177"/>
      <c r="X7" s="177"/>
      <c r="Y7" s="177"/>
      <c r="Z7" s="177"/>
      <c r="AA7" s="177"/>
      <c r="AB7" s="177"/>
    </row>
    <row r="8" ht="15.0" customHeight="1">
      <c r="A8" s="195" t="s">
        <v>842</v>
      </c>
      <c r="B8" s="44"/>
      <c r="C8" s="44"/>
      <c r="D8" s="44"/>
      <c r="E8" s="44"/>
      <c r="F8" s="44"/>
      <c r="G8" s="44"/>
      <c r="H8" s="44"/>
      <c r="I8" s="44"/>
      <c r="J8" s="44"/>
      <c r="K8" s="44"/>
      <c r="L8" s="44"/>
      <c r="M8" s="191"/>
      <c r="N8" s="191"/>
      <c r="O8" s="191"/>
      <c r="P8" s="192"/>
      <c r="Q8" s="176"/>
      <c r="R8" s="176"/>
      <c r="S8" s="176"/>
      <c r="T8" s="176"/>
      <c r="U8" s="177"/>
      <c r="V8" s="177"/>
      <c r="W8" s="177"/>
      <c r="X8" s="177"/>
      <c r="Y8" s="177"/>
      <c r="Z8" s="177"/>
      <c r="AA8" s="177"/>
      <c r="AB8" s="177"/>
    </row>
    <row r="9" ht="14.25" customHeight="1">
      <c r="A9" s="49" t="s">
        <v>843</v>
      </c>
      <c r="B9" s="44"/>
      <c r="C9" s="44"/>
      <c r="D9" s="44"/>
      <c r="E9" s="44"/>
      <c r="F9" s="44"/>
      <c r="G9" s="44"/>
      <c r="H9" s="44"/>
      <c r="I9" s="44"/>
      <c r="J9" s="44"/>
      <c r="K9" s="44"/>
      <c r="L9" s="44"/>
      <c r="M9" s="191"/>
      <c r="N9" s="191"/>
      <c r="O9" s="191"/>
      <c r="P9" s="192"/>
      <c r="Q9" s="176"/>
      <c r="R9" s="176"/>
      <c r="S9" s="176"/>
      <c r="T9" s="176"/>
      <c r="U9" s="177"/>
      <c r="V9" s="177"/>
      <c r="W9" s="177"/>
      <c r="X9" s="177"/>
      <c r="Y9" s="177"/>
      <c r="Z9" s="177"/>
      <c r="AA9" s="177"/>
      <c r="AB9" s="177"/>
    </row>
    <row r="10" ht="14.25" customHeight="1">
      <c r="A10" s="49" t="s">
        <v>844</v>
      </c>
      <c r="B10" s="44"/>
      <c r="C10" s="44"/>
      <c r="D10" s="44"/>
      <c r="E10" s="44"/>
      <c r="F10" s="44"/>
      <c r="G10" s="44"/>
      <c r="H10" s="44"/>
      <c r="I10" s="44"/>
      <c r="J10" s="44"/>
      <c r="K10" s="44"/>
      <c r="L10" s="44"/>
      <c r="M10" s="191"/>
      <c r="N10" s="191"/>
      <c r="O10" s="191"/>
      <c r="P10" s="192"/>
      <c r="Q10" s="176"/>
      <c r="R10" s="176"/>
      <c r="S10" s="176"/>
      <c r="T10" s="176"/>
      <c r="U10" s="177"/>
      <c r="V10" s="177"/>
      <c r="W10" s="177"/>
      <c r="X10" s="177"/>
      <c r="Y10" s="177"/>
      <c r="Z10" s="177"/>
      <c r="AA10" s="177"/>
      <c r="AB10" s="177"/>
    </row>
    <row r="11" ht="66.75" customHeight="1">
      <c r="A11" s="52" t="s">
        <v>845</v>
      </c>
      <c r="B11" s="44"/>
      <c r="C11" s="44"/>
      <c r="D11" s="44"/>
      <c r="E11" s="44"/>
      <c r="F11" s="44"/>
      <c r="G11" s="44"/>
      <c r="H11" s="44"/>
      <c r="I11" s="44"/>
      <c r="J11" s="44"/>
      <c r="K11" s="44"/>
      <c r="L11" s="44"/>
      <c r="M11" s="191"/>
      <c r="N11" s="191"/>
      <c r="O11" s="191"/>
      <c r="P11" s="192"/>
      <c r="Q11" s="177"/>
      <c r="R11" s="177"/>
      <c r="S11" s="177"/>
      <c r="T11" s="177"/>
      <c r="U11" s="177"/>
      <c r="V11" s="177"/>
      <c r="W11" s="177"/>
      <c r="X11" s="177"/>
      <c r="Y11" s="177"/>
      <c r="Z11" s="177"/>
      <c r="AA11" s="177"/>
      <c r="AB11" s="177"/>
    </row>
    <row r="12">
      <c r="A12" s="196"/>
      <c r="B12" s="196"/>
      <c r="C12" s="196"/>
      <c r="D12" s="196"/>
      <c r="E12" s="196"/>
      <c r="F12" s="196"/>
      <c r="G12" s="196"/>
      <c r="H12" s="196"/>
      <c r="I12" s="196"/>
      <c r="J12" s="196"/>
      <c r="K12" s="196"/>
      <c r="L12" s="196"/>
      <c r="M12" s="196"/>
      <c r="N12" s="196"/>
      <c r="O12" s="177"/>
      <c r="P12" s="177"/>
      <c r="Q12" s="177"/>
      <c r="R12" s="177"/>
      <c r="S12" s="177"/>
      <c r="T12" s="177"/>
      <c r="U12" s="177"/>
      <c r="V12" s="177"/>
      <c r="W12" s="177"/>
      <c r="X12" s="177"/>
      <c r="Y12" s="177"/>
      <c r="Z12" s="177"/>
      <c r="AA12" s="177"/>
      <c r="AB12" s="177"/>
    </row>
    <row r="13">
      <c r="A13" s="197" t="s">
        <v>6</v>
      </c>
      <c r="B13" s="197" t="s">
        <v>846</v>
      </c>
      <c r="C13" s="197" t="s">
        <v>847</v>
      </c>
      <c r="D13" s="197" t="s">
        <v>848</v>
      </c>
      <c r="E13" s="197" t="s">
        <v>849</v>
      </c>
      <c r="F13" s="198" t="s">
        <v>7</v>
      </c>
      <c r="G13" s="197" t="s">
        <v>850</v>
      </c>
      <c r="H13" s="197" t="s">
        <v>851</v>
      </c>
      <c r="I13" s="197" t="s">
        <v>852</v>
      </c>
      <c r="J13" s="197" t="s">
        <v>853</v>
      </c>
      <c r="K13" s="197" t="s">
        <v>854</v>
      </c>
      <c r="L13" s="199" t="s">
        <v>139</v>
      </c>
      <c r="M13" s="60" t="s">
        <v>140</v>
      </c>
      <c r="N13" s="196"/>
      <c r="O13" s="177"/>
      <c r="P13" s="177"/>
    </row>
    <row r="14" ht="11.25" customHeight="1">
      <c r="A14" s="200" t="s">
        <v>855</v>
      </c>
      <c r="B14" s="200" t="s">
        <v>856</v>
      </c>
      <c r="C14" s="200" t="s">
        <v>857</v>
      </c>
      <c r="D14" s="200" t="s">
        <v>858</v>
      </c>
      <c r="E14" s="200" t="s">
        <v>859</v>
      </c>
      <c r="F14" s="201" t="s">
        <v>51</v>
      </c>
      <c r="G14" s="202" t="s">
        <v>860</v>
      </c>
      <c r="H14" s="200">
        <v>2024.0</v>
      </c>
      <c r="I14" s="200" t="s">
        <v>390</v>
      </c>
      <c r="J14" s="200" t="s">
        <v>861</v>
      </c>
      <c r="K14" s="200">
        <v>200.0</v>
      </c>
      <c r="L14" s="203">
        <v>200.0</v>
      </c>
      <c r="M14" s="204" t="s">
        <v>380</v>
      </c>
      <c r="N14" s="196"/>
      <c r="O14" s="177"/>
      <c r="P14" s="177"/>
    </row>
    <row r="15" ht="11.25" customHeight="1">
      <c r="A15" s="200" t="s">
        <v>448</v>
      </c>
      <c r="B15" s="200" t="s">
        <v>862</v>
      </c>
      <c r="C15" s="200" t="s">
        <v>863</v>
      </c>
      <c r="D15" s="200" t="s">
        <v>864</v>
      </c>
      <c r="E15" s="200" t="s">
        <v>865</v>
      </c>
      <c r="F15" s="201" t="s">
        <v>51</v>
      </c>
      <c r="G15" s="200" t="s">
        <v>866</v>
      </c>
      <c r="H15" s="200">
        <v>2024.0</v>
      </c>
      <c r="I15" s="200"/>
      <c r="J15" s="200"/>
      <c r="K15" s="200">
        <v>400.0</v>
      </c>
      <c r="L15" s="203">
        <v>400.0</v>
      </c>
      <c r="M15" s="204" t="s">
        <v>448</v>
      </c>
      <c r="N15" s="196"/>
      <c r="O15" s="177"/>
      <c r="P15" s="177"/>
    </row>
    <row r="16" ht="11.25" customHeight="1">
      <c r="A16" s="200" t="s">
        <v>474</v>
      </c>
      <c r="B16" s="200" t="s">
        <v>867</v>
      </c>
      <c r="C16" s="200" t="s">
        <v>868</v>
      </c>
      <c r="D16" s="200" t="s">
        <v>864</v>
      </c>
      <c r="E16" s="200" t="s">
        <v>869</v>
      </c>
      <c r="F16" s="205" t="s">
        <v>51</v>
      </c>
      <c r="G16" s="206" t="s">
        <v>870</v>
      </c>
      <c r="H16" s="200">
        <v>2024.0</v>
      </c>
      <c r="I16" s="200"/>
      <c r="J16" s="200"/>
      <c r="K16" s="200">
        <v>400.0</v>
      </c>
      <c r="L16" s="203">
        <f>K16</f>
        <v>400</v>
      </c>
      <c r="M16" s="204" t="s">
        <v>474</v>
      </c>
      <c r="N16" s="196"/>
      <c r="O16" s="177"/>
      <c r="P16" s="177"/>
    </row>
    <row r="17" ht="11.25" customHeight="1">
      <c r="A17" s="200" t="s">
        <v>614</v>
      </c>
      <c r="B17" s="207" t="s">
        <v>871</v>
      </c>
      <c r="C17" s="200" t="s">
        <v>872</v>
      </c>
      <c r="D17" s="200" t="s">
        <v>873</v>
      </c>
      <c r="E17" s="200" t="s">
        <v>614</v>
      </c>
      <c r="F17" s="201" t="s">
        <v>51</v>
      </c>
      <c r="G17" s="208" t="s">
        <v>866</v>
      </c>
      <c r="H17" s="200">
        <v>2024.0</v>
      </c>
      <c r="I17" s="200"/>
      <c r="J17" s="209"/>
      <c r="K17" s="200">
        <v>400.0</v>
      </c>
      <c r="L17" s="203">
        <v>400.0</v>
      </c>
      <c r="M17" s="204" t="s">
        <v>614</v>
      </c>
      <c r="N17" s="196"/>
      <c r="O17" s="177"/>
      <c r="P17" s="177"/>
    </row>
    <row r="18" ht="11.25" customHeight="1">
      <c r="A18" s="200" t="s">
        <v>614</v>
      </c>
      <c r="B18" s="207" t="s">
        <v>874</v>
      </c>
      <c r="C18" s="200" t="s">
        <v>875</v>
      </c>
      <c r="D18" s="200" t="s">
        <v>876</v>
      </c>
      <c r="E18" s="200" t="s">
        <v>614</v>
      </c>
      <c r="F18" s="201" t="s">
        <v>51</v>
      </c>
      <c r="G18" s="202" t="s">
        <v>877</v>
      </c>
      <c r="H18" s="200">
        <v>2024.0</v>
      </c>
      <c r="I18" s="200"/>
      <c r="J18" s="200"/>
      <c r="K18" s="200">
        <v>200.0</v>
      </c>
      <c r="L18" s="203">
        <v>200.0</v>
      </c>
      <c r="M18" s="204" t="s">
        <v>614</v>
      </c>
      <c r="N18" s="196"/>
      <c r="O18" s="177"/>
      <c r="P18" s="177"/>
    </row>
    <row r="19" ht="11.25" customHeight="1">
      <c r="A19" s="210" t="s">
        <v>878</v>
      </c>
      <c r="B19" s="200" t="s">
        <v>879</v>
      </c>
      <c r="C19" s="200" t="s">
        <v>880</v>
      </c>
      <c r="D19" s="200" t="s">
        <v>881</v>
      </c>
      <c r="E19" s="200" t="s">
        <v>882</v>
      </c>
      <c r="F19" s="110" t="s">
        <v>559</v>
      </c>
      <c r="G19" s="202" t="s">
        <v>883</v>
      </c>
      <c r="H19" s="200">
        <v>2024.0</v>
      </c>
      <c r="I19" s="200"/>
      <c r="J19" s="200" t="s">
        <v>884</v>
      </c>
      <c r="K19" s="200">
        <v>200.0</v>
      </c>
      <c r="L19" s="203">
        <v>200.0</v>
      </c>
      <c r="M19" s="204" t="s">
        <v>701</v>
      </c>
      <c r="N19" s="196"/>
      <c r="O19" s="177"/>
      <c r="P19" s="177"/>
    </row>
    <row r="20" ht="11.25" customHeight="1">
      <c r="A20" s="200" t="s">
        <v>885</v>
      </c>
      <c r="B20" s="200" t="s">
        <v>886</v>
      </c>
      <c r="C20" s="200" t="s">
        <v>887</v>
      </c>
      <c r="D20" s="200" t="s">
        <v>888</v>
      </c>
      <c r="E20" s="200" t="s">
        <v>885</v>
      </c>
      <c r="F20" s="201" t="s">
        <v>889</v>
      </c>
      <c r="G20" s="202" t="s">
        <v>866</v>
      </c>
      <c r="H20" s="200" t="s">
        <v>890</v>
      </c>
      <c r="I20" s="200" t="s">
        <v>390</v>
      </c>
      <c r="J20" s="200">
        <v>487500.0</v>
      </c>
      <c r="K20" s="200">
        <v>400.0</v>
      </c>
      <c r="L20" s="203">
        <v>400.0</v>
      </c>
      <c r="M20" s="204" t="s">
        <v>747</v>
      </c>
      <c r="N20" s="196"/>
      <c r="O20" s="177"/>
      <c r="P20" s="177"/>
    </row>
    <row r="21" ht="11.25" customHeight="1">
      <c r="A21" s="90" t="s">
        <v>885</v>
      </c>
      <c r="B21" s="90" t="s">
        <v>891</v>
      </c>
      <c r="C21" s="90" t="s">
        <v>892</v>
      </c>
      <c r="D21" s="90" t="s">
        <v>881</v>
      </c>
      <c r="E21" s="90" t="s">
        <v>893</v>
      </c>
      <c r="F21" s="90" t="s">
        <v>889</v>
      </c>
      <c r="G21" s="131" t="s">
        <v>894</v>
      </c>
      <c r="H21" s="90" t="s">
        <v>895</v>
      </c>
      <c r="I21" s="90" t="s">
        <v>390</v>
      </c>
      <c r="J21" s="90">
        <v>1088750.0</v>
      </c>
      <c r="K21" s="90">
        <v>200.0</v>
      </c>
      <c r="L21" s="211">
        <v>150.0</v>
      </c>
      <c r="M21" s="204" t="s">
        <v>747</v>
      </c>
      <c r="N21" s="196"/>
      <c r="O21" s="177"/>
      <c r="P21" s="177"/>
    </row>
    <row r="22" ht="11.25" customHeight="1">
      <c r="A22" s="200" t="s">
        <v>764</v>
      </c>
      <c r="B22" s="200" t="s">
        <v>896</v>
      </c>
      <c r="C22" s="200" t="s">
        <v>897</v>
      </c>
      <c r="D22" s="200" t="s">
        <v>898</v>
      </c>
      <c r="E22" s="200" t="s">
        <v>764</v>
      </c>
      <c r="F22" s="201" t="s">
        <v>51</v>
      </c>
      <c r="G22" s="200"/>
      <c r="H22" s="200">
        <v>2023.0</v>
      </c>
      <c r="I22" s="200">
        <v>2023.0</v>
      </c>
      <c r="J22" s="200">
        <v>125000.0</v>
      </c>
      <c r="K22" s="200">
        <v>500.0</v>
      </c>
      <c r="L22" s="203">
        <v>100.0</v>
      </c>
      <c r="M22" s="204" t="s">
        <v>764</v>
      </c>
      <c r="N22" s="196"/>
      <c r="O22" s="177"/>
      <c r="P22" s="177"/>
    </row>
    <row r="23" ht="11.25" customHeight="1">
      <c r="A23" s="200" t="s">
        <v>764</v>
      </c>
      <c r="B23" s="200" t="s">
        <v>899</v>
      </c>
      <c r="C23" s="200" t="s">
        <v>900</v>
      </c>
      <c r="D23" s="200" t="s">
        <v>898</v>
      </c>
      <c r="E23" s="200" t="s">
        <v>538</v>
      </c>
      <c r="F23" s="201" t="s">
        <v>51</v>
      </c>
      <c r="G23" s="200"/>
      <c r="H23" s="200">
        <v>2024.0</v>
      </c>
      <c r="I23" s="200" t="s">
        <v>390</v>
      </c>
      <c r="J23" s="200">
        <v>3554938.0</v>
      </c>
      <c r="K23" s="200">
        <v>2884.0</v>
      </c>
      <c r="L23" s="212">
        <v>200.0</v>
      </c>
      <c r="M23" s="204" t="s">
        <v>764</v>
      </c>
      <c r="N23" s="196"/>
      <c r="O23" s="177"/>
      <c r="P23" s="177"/>
    </row>
    <row r="24" ht="11.25" customHeight="1">
      <c r="A24" s="213"/>
      <c r="B24" s="213"/>
      <c r="C24" s="213"/>
      <c r="D24" s="213"/>
      <c r="E24" s="213"/>
      <c r="F24" s="214"/>
      <c r="G24" s="213"/>
      <c r="H24" s="213"/>
      <c r="I24" s="213"/>
      <c r="J24" s="213"/>
      <c r="K24" s="213"/>
      <c r="L24" s="215"/>
      <c r="M24" s="204"/>
      <c r="N24" s="196"/>
      <c r="O24" s="177"/>
      <c r="P24" s="177"/>
    </row>
    <row r="25" ht="11.25" customHeight="1">
      <c r="A25" s="213"/>
      <c r="B25" s="213"/>
      <c r="C25" s="213"/>
      <c r="D25" s="213"/>
      <c r="E25" s="213"/>
      <c r="F25" s="214"/>
      <c r="G25" s="213"/>
      <c r="H25" s="213"/>
      <c r="I25" s="213"/>
      <c r="J25" s="213"/>
      <c r="K25" s="213"/>
      <c r="L25" s="215"/>
      <c r="M25" s="204"/>
      <c r="N25" s="196"/>
      <c r="O25" s="177"/>
      <c r="P25" s="177"/>
    </row>
    <row r="26" ht="11.25" customHeight="1">
      <c r="A26" s="213"/>
      <c r="B26" s="213"/>
      <c r="C26" s="213"/>
      <c r="D26" s="213"/>
      <c r="E26" s="213"/>
      <c r="F26" s="214"/>
      <c r="G26" s="213"/>
      <c r="H26" s="213"/>
      <c r="I26" s="213"/>
      <c r="J26" s="213"/>
      <c r="K26" s="213"/>
      <c r="L26" s="215"/>
      <c r="M26" s="204"/>
      <c r="N26" s="196"/>
      <c r="O26" s="177"/>
      <c r="P26" s="177"/>
    </row>
    <row r="27" ht="11.25" customHeight="1">
      <c r="A27" s="213"/>
      <c r="B27" s="213"/>
      <c r="C27" s="213"/>
      <c r="D27" s="213"/>
      <c r="E27" s="213"/>
      <c r="F27" s="214"/>
      <c r="G27" s="213"/>
      <c r="H27" s="213"/>
      <c r="I27" s="213"/>
      <c r="J27" s="213"/>
      <c r="K27" s="213"/>
      <c r="L27" s="215"/>
      <c r="M27" s="204"/>
      <c r="N27" s="196"/>
      <c r="O27" s="177"/>
      <c r="P27" s="177"/>
    </row>
    <row r="28" ht="11.25" customHeight="1">
      <c r="A28" s="213"/>
      <c r="B28" s="213"/>
      <c r="C28" s="213"/>
      <c r="D28" s="213"/>
      <c r="E28" s="213"/>
      <c r="F28" s="214"/>
      <c r="G28" s="213"/>
      <c r="H28" s="213"/>
      <c r="I28" s="213"/>
      <c r="J28" s="213"/>
      <c r="K28" s="213"/>
      <c r="L28" s="215"/>
      <c r="M28" s="204"/>
      <c r="N28" s="196"/>
      <c r="O28" s="177"/>
      <c r="P28" s="177"/>
    </row>
    <row r="29" ht="11.25" customHeight="1">
      <c r="A29" s="213"/>
      <c r="B29" s="213"/>
      <c r="C29" s="213"/>
      <c r="D29" s="213"/>
      <c r="E29" s="213"/>
      <c r="F29" s="214"/>
      <c r="G29" s="213"/>
      <c r="H29" s="213"/>
      <c r="I29" s="213"/>
      <c r="J29" s="213"/>
      <c r="K29" s="213"/>
      <c r="L29" s="215"/>
      <c r="M29" s="204"/>
      <c r="N29" s="196"/>
      <c r="O29" s="177"/>
      <c r="P29" s="177"/>
    </row>
    <row r="30" ht="11.25" customHeight="1">
      <c r="A30" s="213"/>
      <c r="B30" s="213"/>
      <c r="C30" s="213"/>
      <c r="D30" s="213"/>
      <c r="E30" s="213"/>
      <c r="F30" s="214"/>
      <c r="G30" s="213"/>
      <c r="H30" s="213"/>
      <c r="I30" s="213"/>
      <c r="J30" s="213"/>
      <c r="K30" s="213"/>
      <c r="L30" s="215"/>
      <c r="M30" s="204"/>
      <c r="N30" s="196"/>
      <c r="O30" s="177"/>
      <c r="P30" s="177"/>
    </row>
    <row r="31" ht="11.25" customHeight="1">
      <c r="A31" s="213"/>
      <c r="B31" s="213"/>
      <c r="C31" s="213"/>
      <c r="D31" s="213"/>
      <c r="E31" s="213"/>
      <c r="F31" s="214"/>
      <c r="G31" s="213"/>
      <c r="H31" s="213"/>
      <c r="I31" s="213"/>
      <c r="J31" s="213"/>
      <c r="K31" s="213"/>
      <c r="L31" s="215"/>
      <c r="M31" s="204"/>
      <c r="N31" s="196"/>
      <c r="O31" s="177"/>
      <c r="P31" s="177"/>
    </row>
    <row r="32" ht="11.25" customHeight="1">
      <c r="A32" s="213"/>
      <c r="B32" s="213"/>
      <c r="C32" s="213"/>
      <c r="D32" s="213"/>
      <c r="E32" s="213"/>
      <c r="F32" s="214"/>
      <c r="G32" s="213"/>
      <c r="H32" s="213"/>
      <c r="I32" s="213"/>
      <c r="J32" s="213"/>
      <c r="K32" s="213"/>
      <c r="L32" s="215"/>
      <c r="M32" s="204"/>
      <c r="N32" s="196"/>
      <c r="O32" s="177"/>
      <c r="P32" s="177"/>
    </row>
    <row r="33" ht="11.25" customHeight="1">
      <c r="A33" s="213"/>
      <c r="B33" s="213"/>
      <c r="C33" s="213"/>
      <c r="D33" s="213"/>
      <c r="E33" s="213"/>
      <c r="F33" s="214"/>
      <c r="G33" s="213"/>
      <c r="H33" s="213"/>
      <c r="I33" s="213"/>
      <c r="J33" s="213"/>
      <c r="K33" s="213"/>
      <c r="L33" s="215"/>
      <c r="M33" s="204"/>
      <c r="N33" s="196"/>
      <c r="O33" s="177"/>
      <c r="P33" s="177"/>
    </row>
    <row r="34" ht="11.25" customHeight="1">
      <c r="A34" s="213"/>
      <c r="B34" s="213"/>
      <c r="C34" s="213"/>
      <c r="D34" s="213"/>
      <c r="E34" s="213"/>
      <c r="F34" s="214"/>
      <c r="G34" s="213"/>
      <c r="H34" s="213"/>
      <c r="I34" s="213"/>
      <c r="J34" s="213"/>
      <c r="K34" s="213"/>
      <c r="L34" s="215"/>
      <c r="M34" s="204"/>
      <c r="N34" s="196"/>
      <c r="O34" s="177"/>
      <c r="P34" s="177"/>
    </row>
    <row r="35" ht="11.25" customHeight="1">
      <c r="A35" s="213"/>
      <c r="B35" s="213"/>
      <c r="C35" s="213"/>
      <c r="D35" s="213"/>
      <c r="E35" s="213"/>
      <c r="F35" s="214"/>
      <c r="G35" s="213"/>
      <c r="H35" s="213"/>
      <c r="I35" s="213"/>
      <c r="J35" s="213"/>
      <c r="K35" s="213"/>
      <c r="L35" s="215"/>
      <c r="M35" s="204"/>
      <c r="N35" s="196"/>
      <c r="O35" s="177"/>
      <c r="P35" s="177"/>
    </row>
    <row r="36" ht="11.25" customHeight="1">
      <c r="A36" s="213"/>
      <c r="B36" s="213"/>
      <c r="C36" s="213"/>
      <c r="D36" s="213"/>
      <c r="E36" s="213"/>
      <c r="F36" s="214"/>
      <c r="G36" s="213"/>
      <c r="H36" s="213"/>
      <c r="I36" s="213"/>
      <c r="J36" s="213"/>
      <c r="K36" s="213"/>
      <c r="L36" s="215"/>
      <c r="M36" s="204"/>
      <c r="N36" s="196"/>
      <c r="O36" s="177"/>
      <c r="P36" s="177"/>
    </row>
    <row r="37" ht="11.25" customHeight="1">
      <c r="A37" s="213"/>
      <c r="B37" s="213"/>
      <c r="C37" s="213"/>
      <c r="D37" s="213"/>
      <c r="E37" s="213"/>
      <c r="F37" s="214"/>
      <c r="G37" s="213"/>
      <c r="H37" s="213"/>
      <c r="I37" s="213"/>
      <c r="J37" s="213"/>
      <c r="K37" s="213"/>
      <c r="L37" s="215"/>
      <c r="M37" s="204"/>
      <c r="N37" s="196"/>
      <c r="O37" s="177"/>
      <c r="P37" s="177"/>
    </row>
    <row r="38" ht="11.25" customHeight="1">
      <c r="A38" s="213"/>
      <c r="B38" s="213"/>
      <c r="C38" s="213"/>
      <c r="D38" s="213"/>
      <c r="E38" s="213"/>
      <c r="F38" s="214"/>
      <c r="G38" s="213"/>
      <c r="H38" s="213"/>
      <c r="I38" s="213"/>
      <c r="J38" s="213"/>
      <c r="K38" s="213"/>
      <c r="L38" s="215"/>
      <c r="M38" s="204"/>
      <c r="N38" s="196"/>
      <c r="O38" s="177"/>
      <c r="P38" s="177"/>
    </row>
    <row r="39" ht="11.25" customHeight="1">
      <c r="A39" s="213"/>
      <c r="B39" s="213"/>
      <c r="C39" s="213"/>
      <c r="D39" s="213"/>
      <c r="E39" s="213"/>
      <c r="F39" s="214"/>
      <c r="G39" s="213"/>
      <c r="H39" s="213"/>
      <c r="I39" s="213"/>
      <c r="J39" s="213"/>
      <c r="K39" s="213"/>
      <c r="L39" s="215"/>
      <c r="M39" s="204"/>
      <c r="N39" s="196"/>
      <c r="O39" s="177"/>
      <c r="P39" s="177"/>
    </row>
    <row r="40" ht="11.25" customHeight="1">
      <c r="A40" s="213"/>
      <c r="B40" s="213"/>
      <c r="C40" s="213"/>
      <c r="D40" s="213"/>
      <c r="E40" s="213"/>
      <c r="F40" s="214"/>
      <c r="G40" s="213"/>
      <c r="H40" s="213"/>
      <c r="I40" s="213"/>
      <c r="J40" s="213"/>
      <c r="K40" s="213"/>
      <c r="L40" s="215"/>
      <c r="M40" s="204"/>
      <c r="N40" s="196"/>
      <c r="O40" s="177"/>
      <c r="P40" s="177"/>
    </row>
    <row r="41" ht="11.25" customHeight="1">
      <c r="A41" s="213"/>
      <c r="B41" s="213"/>
      <c r="C41" s="213"/>
      <c r="D41" s="213"/>
      <c r="E41" s="213"/>
      <c r="F41" s="214"/>
      <c r="G41" s="213"/>
      <c r="H41" s="213"/>
      <c r="I41" s="213"/>
      <c r="J41" s="213"/>
      <c r="K41" s="213"/>
      <c r="L41" s="215"/>
      <c r="M41" s="204"/>
      <c r="N41" s="196"/>
      <c r="O41" s="177"/>
      <c r="P41" s="177"/>
    </row>
    <row r="42" ht="11.25" customHeight="1">
      <c r="A42" s="213"/>
      <c r="B42" s="213"/>
      <c r="C42" s="213"/>
      <c r="D42" s="213"/>
      <c r="E42" s="213"/>
      <c r="F42" s="214"/>
      <c r="G42" s="213"/>
      <c r="H42" s="213"/>
      <c r="I42" s="213"/>
      <c r="J42" s="213"/>
      <c r="K42" s="213"/>
      <c r="L42" s="215"/>
      <c r="M42" s="204"/>
      <c r="N42" s="196"/>
      <c r="O42" s="177"/>
      <c r="P42" s="177"/>
    </row>
    <row r="43" ht="11.25" customHeight="1">
      <c r="A43" s="213"/>
      <c r="B43" s="213"/>
      <c r="C43" s="213"/>
      <c r="D43" s="213"/>
      <c r="E43" s="213"/>
      <c r="F43" s="214"/>
      <c r="G43" s="213"/>
      <c r="H43" s="213"/>
      <c r="I43" s="213"/>
      <c r="J43" s="213"/>
      <c r="K43" s="213"/>
      <c r="L43" s="215"/>
      <c r="M43" s="204"/>
      <c r="N43" s="196"/>
      <c r="O43" s="177"/>
      <c r="P43" s="177"/>
    </row>
    <row r="44" ht="11.25" customHeight="1">
      <c r="A44" s="213"/>
      <c r="B44" s="213"/>
      <c r="C44" s="213"/>
      <c r="D44" s="213"/>
      <c r="E44" s="213"/>
      <c r="F44" s="214"/>
      <c r="G44" s="213"/>
      <c r="H44" s="213"/>
      <c r="I44" s="213"/>
      <c r="J44" s="213"/>
      <c r="K44" s="213"/>
      <c r="L44" s="215"/>
      <c r="M44" s="204"/>
      <c r="N44" s="196"/>
      <c r="O44" s="177"/>
      <c r="P44" s="177"/>
    </row>
    <row r="45" ht="11.25" customHeight="1">
      <c r="A45" s="213"/>
      <c r="B45" s="213"/>
      <c r="C45" s="213"/>
      <c r="D45" s="213"/>
      <c r="E45" s="213"/>
      <c r="F45" s="214"/>
      <c r="G45" s="213"/>
      <c r="H45" s="213"/>
      <c r="I45" s="213"/>
      <c r="J45" s="213"/>
      <c r="K45" s="213"/>
      <c r="L45" s="215"/>
      <c r="M45" s="204"/>
      <c r="N45" s="196"/>
      <c r="O45" s="177"/>
      <c r="P45" s="177"/>
    </row>
    <row r="46" ht="11.25" customHeight="1">
      <c r="A46" s="216"/>
      <c r="B46" s="216"/>
      <c r="C46" s="216"/>
      <c r="D46" s="216"/>
      <c r="E46" s="216"/>
      <c r="F46" s="216"/>
      <c r="G46" s="216"/>
      <c r="H46" s="216"/>
      <c r="I46" s="216"/>
      <c r="J46" s="216"/>
      <c r="K46" s="216"/>
      <c r="L46" s="217"/>
      <c r="M46" s="204"/>
      <c r="N46" s="196"/>
      <c r="O46" s="177"/>
      <c r="P46" s="177"/>
    </row>
    <row r="47" ht="15.75" customHeight="1">
      <c r="A47" s="218" t="s">
        <v>901</v>
      </c>
      <c r="B47" s="218"/>
      <c r="C47" s="218"/>
      <c r="D47" s="218"/>
      <c r="E47" s="218"/>
      <c r="F47" s="218"/>
      <c r="G47" s="218"/>
      <c r="H47" s="218"/>
      <c r="I47" s="218"/>
      <c r="J47" s="218"/>
      <c r="K47" s="218"/>
      <c r="L47" s="219">
        <f>SUM(L14:L46)</f>
        <v>2650</v>
      </c>
      <c r="M47" s="196"/>
      <c r="N47" s="196"/>
      <c r="O47" s="177"/>
      <c r="P47" s="177"/>
    </row>
    <row r="48" ht="14.25" customHeight="1">
      <c r="A48" s="172" t="s">
        <v>819</v>
      </c>
      <c r="B48" s="173"/>
      <c r="C48" s="173"/>
      <c r="D48" s="173"/>
      <c r="E48" s="173"/>
      <c r="F48" s="173"/>
      <c r="G48" s="173"/>
      <c r="H48" s="173"/>
      <c r="I48" s="173"/>
      <c r="J48" s="173"/>
      <c r="K48" s="173"/>
      <c r="L48" s="173"/>
      <c r="M48" s="3"/>
      <c r="N48" s="3"/>
      <c r="O48" s="3"/>
      <c r="P48" s="3"/>
    </row>
    <row r="49" ht="15.75" customHeight="1">
      <c r="A49" s="40"/>
      <c r="B49" s="41"/>
      <c r="C49" s="1"/>
      <c r="D49" s="1"/>
      <c r="E49" s="1"/>
      <c r="F49" s="1"/>
      <c r="G49" s="1"/>
      <c r="H49" s="1"/>
      <c r="I49" s="1"/>
      <c r="J49" s="1"/>
      <c r="K49" s="1"/>
      <c r="L49" s="1"/>
      <c r="M49" s="1"/>
      <c r="N49" s="1"/>
    </row>
    <row r="50" ht="15.75" customHeight="1">
      <c r="A50" s="40"/>
      <c r="B50" s="41"/>
      <c r="C50" s="1"/>
      <c r="D50" s="1"/>
      <c r="E50" s="1"/>
      <c r="F50" s="1"/>
      <c r="G50" s="1"/>
      <c r="H50" s="1"/>
      <c r="I50" s="1"/>
      <c r="J50" s="1"/>
      <c r="K50" s="1"/>
      <c r="L50" s="1"/>
      <c r="M50" s="1"/>
      <c r="N50" s="1"/>
    </row>
    <row r="51" ht="15.75" customHeight="1">
      <c r="A51" s="40"/>
      <c r="B51" s="41"/>
      <c r="C51" s="1"/>
      <c r="D51" s="1"/>
      <c r="E51" s="1"/>
      <c r="F51" s="1"/>
      <c r="G51" s="1"/>
      <c r="H51" s="1"/>
      <c r="I51" s="1"/>
      <c r="J51" s="1"/>
      <c r="K51" s="1"/>
      <c r="L51" s="1"/>
      <c r="M51" s="1"/>
      <c r="N51" s="1"/>
    </row>
    <row r="52" ht="15.75" customHeight="1">
      <c r="A52" s="40"/>
      <c r="B52" s="41"/>
      <c r="C52" s="1"/>
      <c r="D52" s="1"/>
      <c r="E52" s="1"/>
      <c r="F52" s="1"/>
      <c r="G52" s="1"/>
      <c r="H52" s="1"/>
      <c r="I52" s="1"/>
      <c r="J52" s="1"/>
      <c r="K52" s="1"/>
      <c r="L52" s="1"/>
      <c r="M52" s="1"/>
      <c r="N52" s="1"/>
    </row>
    <row r="53" ht="15.75" customHeight="1">
      <c r="A53" s="40"/>
      <c r="B53" s="41"/>
      <c r="C53" s="1"/>
      <c r="D53" s="1"/>
      <c r="E53" s="1"/>
      <c r="F53" s="1"/>
      <c r="G53" s="1"/>
      <c r="H53" s="1"/>
      <c r="I53" s="1"/>
      <c r="J53" s="1"/>
      <c r="K53" s="1"/>
      <c r="L53" s="1"/>
      <c r="M53" s="1"/>
      <c r="N53" s="1"/>
    </row>
    <row r="54" ht="15.75" customHeight="1">
      <c r="A54" s="40"/>
      <c r="B54" s="41"/>
      <c r="C54" s="1"/>
      <c r="D54" s="1"/>
      <c r="E54" s="1"/>
      <c r="F54" s="1"/>
      <c r="G54" s="1"/>
      <c r="H54" s="1"/>
      <c r="I54" s="1"/>
      <c r="J54" s="1"/>
      <c r="K54" s="1"/>
      <c r="L54" s="1"/>
      <c r="M54" s="1"/>
      <c r="N54" s="1"/>
    </row>
    <row r="55" ht="15.75" customHeight="1">
      <c r="A55" s="40"/>
      <c r="B55" s="41"/>
      <c r="C55" s="1"/>
      <c r="D55" s="1"/>
      <c r="E55" s="1"/>
      <c r="F55" s="1"/>
      <c r="G55" s="1"/>
      <c r="H55" s="1"/>
      <c r="I55" s="1"/>
      <c r="J55" s="1"/>
      <c r="K55" s="1"/>
      <c r="L55" s="1"/>
      <c r="M55" s="1"/>
      <c r="N55" s="1"/>
    </row>
    <row r="56" ht="15.75" customHeight="1">
      <c r="A56" s="40"/>
      <c r="B56" s="41"/>
      <c r="C56" s="1"/>
      <c r="D56" s="1"/>
      <c r="E56" s="1"/>
      <c r="F56" s="1"/>
      <c r="G56" s="1"/>
      <c r="H56" s="1"/>
      <c r="I56" s="1"/>
      <c r="J56" s="1"/>
      <c r="K56" s="1"/>
      <c r="L56" s="1"/>
      <c r="M56" s="1"/>
      <c r="N56" s="1"/>
    </row>
    <row r="57" ht="15.75" customHeight="1">
      <c r="A57" s="40"/>
      <c r="B57" s="41"/>
      <c r="C57" s="1"/>
      <c r="D57" s="1"/>
      <c r="E57" s="1"/>
      <c r="F57" s="1"/>
      <c r="G57" s="1"/>
      <c r="H57" s="1"/>
      <c r="I57" s="1"/>
      <c r="J57" s="1"/>
      <c r="K57" s="1"/>
      <c r="L57" s="1"/>
      <c r="M57" s="1"/>
      <c r="N57" s="1"/>
    </row>
    <row r="58" ht="15.75" customHeight="1">
      <c r="A58" s="40"/>
      <c r="B58" s="41"/>
      <c r="C58" s="1"/>
      <c r="D58" s="1"/>
      <c r="E58" s="1"/>
      <c r="F58" s="1"/>
      <c r="G58" s="1"/>
      <c r="H58" s="1"/>
      <c r="I58" s="1"/>
      <c r="J58" s="1"/>
      <c r="K58" s="1"/>
      <c r="L58" s="1"/>
      <c r="M58" s="1"/>
      <c r="N58" s="1"/>
    </row>
    <row r="59" ht="15.75" customHeight="1">
      <c r="A59" s="40"/>
      <c r="B59" s="41"/>
      <c r="C59" s="1"/>
      <c r="D59" s="1"/>
      <c r="E59" s="1"/>
      <c r="F59" s="1"/>
      <c r="G59" s="1"/>
      <c r="H59" s="1"/>
      <c r="I59" s="1"/>
      <c r="J59" s="1"/>
      <c r="K59" s="1"/>
      <c r="L59" s="1"/>
      <c r="M59" s="1"/>
      <c r="N59" s="1"/>
    </row>
    <row r="60" ht="15.75" customHeight="1">
      <c r="A60" s="40"/>
      <c r="B60" s="41"/>
      <c r="C60" s="1"/>
      <c r="D60" s="1"/>
      <c r="E60" s="1"/>
      <c r="F60" s="1"/>
      <c r="G60" s="1"/>
      <c r="H60" s="1"/>
      <c r="I60" s="1"/>
      <c r="J60" s="1"/>
      <c r="K60" s="1"/>
      <c r="L60" s="1"/>
      <c r="M60" s="1"/>
      <c r="N60" s="1"/>
    </row>
    <row r="61" ht="15.75" customHeight="1">
      <c r="A61" s="40"/>
      <c r="B61" s="41"/>
      <c r="C61" s="1"/>
      <c r="D61" s="1"/>
      <c r="E61" s="1"/>
      <c r="F61" s="1"/>
      <c r="G61" s="1"/>
      <c r="H61" s="1"/>
      <c r="I61" s="1"/>
      <c r="J61" s="1"/>
      <c r="K61" s="1"/>
      <c r="L61" s="1"/>
      <c r="M61" s="1"/>
      <c r="N61" s="1"/>
    </row>
    <row r="62" ht="15.75" customHeight="1">
      <c r="A62" s="40"/>
      <c r="B62" s="41"/>
      <c r="C62" s="1"/>
      <c r="D62" s="1"/>
      <c r="E62" s="1"/>
      <c r="F62" s="1"/>
      <c r="G62" s="1"/>
      <c r="H62" s="1"/>
      <c r="I62" s="1"/>
      <c r="J62" s="1"/>
      <c r="K62" s="1"/>
      <c r="L62" s="1"/>
      <c r="M62" s="1"/>
      <c r="N62" s="1"/>
    </row>
    <row r="63" ht="15.75" customHeight="1">
      <c r="A63" s="40"/>
      <c r="B63" s="41"/>
      <c r="C63" s="1"/>
      <c r="D63" s="1"/>
      <c r="E63" s="1"/>
      <c r="F63" s="1"/>
      <c r="G63" s="1"/>
      <c r="H63" s="1"/>
      <c r="I63" s="1"/>
      <c r="J63" s="1"/>
      <c r="K63" s="1"/>
      <c r="L63" s="1"/>
      <c r="M63" s="1"/>
      <c r="N63" s="1"/>
    </row>
    <row r="64" ht="15.75" customHeight="1">
      <c r="A64" s="40"/>
      <c r="B64" s="41"/>
      <c r="C64" s="1"/>
      <c r="D64" s="1"/>
      <c r="E64" s="1"/>
      <c r="F64" s="1"/>
      <c r="G64" s="1"/>
      <c r="H64" s="1"/>
      <c r="I64" s="1"/>
      <c r="J64" s="1"/>
      <c r="K64" s="1"/>
      <c r="L64" s="1"/>
      <c r="M64" s="1"/>
      <c r="N64" s="1"/>
    </row>
    <row r="65" ht="15.75" customHeight="1">
      <c r="A65" s="40"/>
      <c r="B65" s="41"/>
      <c r="C65" s="1"/>
      <c r="D65" s="1"/>
      <c r="E65" s="1"/>
      <c r="F65" s="1"/>
      <c r="G65" s="1"/>
      <c r="H65" s="1"/>
      <c r="I65" s="1"/>
      <c r="J65" s="1"/>
      <c r="K65" s="1"/>
      <c r="L65" s="1"/>
      <c r="M65" s="1"/>
      <c r="N65" s="1"/>
    </row>
    <row r="66" ht="15.75" customHeight="1">
      <c r="A66" s="40"/>
      <c r="B66" s="41"/>
      <c r="C66" s="1"/>
      <c r="D66" s="1"/>
      <c r="E66" s="1"/>
      <c r="F66" s="1"/>
      <c r="G66" s="1"/>
      <c r="H66" s="1"/>
      <c r="I66" s="1"/>
      <c r="J66" s="1"/>
      <c r="K66" s="1"/>
      <c r="L66" s="1"/>
      <c r="M66" s="1"/>
      <c r="N66" s="1"/>
    </row>
    <row r="67" ht="15.75" customHeight="1">
      <c r="A67" s="40"/>
      <c r="B67" s="41"/>
      <c r="C67" s="1"/>
      <c r="D67" s="1"/>
      <c r="E67" s="1"/>
      <c r="F67" s="1"/>
      <c r="G67" s="1"/>
      <c r="H67" s="1"/>
      <c r="I67" s="1"/>
      <c r="J67" s="1"/>
      <c r="K67" s="1"/>
      <c r="L67" s="1"/>
      <c r="M67" s="1"/>
      <c r="N67" s="1"/>
    </row>
    <row r="68" ht="15.75" customHeight="1">
      <c r="A68" s="40"/>
      <c r="B68" s="41"/>
      <c r="C68" s="1"/>
      <c r="D68" s="1"/>
      <c r="E68" s="1"/>
      <c r="F68" s="1"/>
      <c r="G68" s="1"/>
      <c r="H68" s="1"/>
      <c r="I68" s="1"/>
      <c r="J68" s="1"/>
      <c r="K68" s="1"/>
      <c r="L68" s="1"/>
      <c r="M68" s="1"/>
      <c r="N68" s="1"/>
    </row>
    <row r="69" ht="15.75" customHeight="1">
      <c r="A69" s="40"/>
      <c r="B69" s="41"/>
      <c r="C69" s="1"/>
      <c r="D69" s="1"/>
      <c r="E69" s="1"/>
      <c r="F69" s="1"/>
      <c r="G69" s="1"/>
      <c r="H69" s="1"/>
      <c r="I69" s="1"/>
      <c r="J69" s="1"/>
      <c r="K69" s="1"/>
      <c r="L69" s="1"/>
      <c r="M69" s="1"/>
      <c r="N69" s="1"/>
    </row>
    <row r="70" ht="15.75" customHeight="1">
      <c r="A70" s="40"/>
      <c r="B70" s="41"/>
      <c r="C70" s="1"/>
      <c r="D70" s="1"/>
      <c r="E70" s="1"/>
      <c r="F70" s="1"/>
      <c r="G70" s="1"/>
      <c r="H70" s="1"/>
      <c r="I70" s="1"/>
      <c r="J70" s="1"/>
      <c r="K70" s="1"/>
      <c r="L70" s="1"/>
      <c r="M70" s="1"/>
      <c r="N70" s="1"/>
    </row>
    <row r="71" ht="15.75" customHeight="1">
      <c r="A71" s="40"/>
      <c r="B71" s="41"/>
      <c r="C71" s="1"/>
      <c r="D71" s="1"/>
      <c r="E71" s="1"/>
      <c r="F71" s="1"/>
      <c r="G71" s="1"/>
      <c r="H71" s="1"/>
      <c r="I71" s="1"/>
      <c r="J71" s="1"/>
      <c r="K71" s="1"/>
      <c r="L71" s="1"/>
      <c r="M71" s="1"/>
      <c r="N71" s="1"/>
    </row>
    <row r="72" ht="15.75" customHeight="1">
      <c r="A72" s="40"/>
      <c r="B72" s="41"/>
      <c r="C72" s="1"/>
      <c r="D72" s="1"/>
      <c r="E72" s="1"/>
      <c r="F72" s="1"/>
      <c r="G72" s="1"/>
      <c r="H72" s="1"/>
      <c r="I72" s="1"/>
      <c r="J72" s="1"/>
      <c r="K72" s="1"/>
      <c r="L72" s="1"/>
      <c r="M72" s="1"/>
      <c r="N72" s="1"/>
    </row>
    <row r="73" ht="15.75" customHeight="1">
      <c r="A73" s="40"/>
      <c r="B73" s="41"/>
      <c r="C73" s="1"/>
      <c r="D73" s="1"/>
      <c r="E73" s="1"/>
      <c r="F73" s="1"/>
      <c r="G73" s="1"/>
      <c r="H73" s="1"/>
      <c r="I73" s="1"/>
      <c r="J73" s="1"/>
      <c r="K73" s="1"/>
      <c r="L73" s="1"/>
      <c r="M73" s="1"/>
      <c r="N73" s="1"/>
    </row>
    <row r="74" ht="15.75" customHeight="1">
      <c r="A74" s="40"/>
      <c r="B74" s="41"/>
      <c r="C74" s="1"/>
      <c r="D74" s="1"/>
      <c r="E74" s="1"/>
      <c r="F74" s="1"/>
      <c r="G74" s="1"/>
      <c r="H74" s="1"/>
      <c r="I74" s="1"/>
      <c r="J74" s="1"/>
      <c r="K74" s="1"/>
      <c r="L74" s="1"/>
      <c r="M74" s="1"/>
      <c r="N74" s="1"/>
    </row>
    <row r="75" ht="15.75" customHeight="1">
      <c r="A75" s="40"/>
      <c r="B75" s="41"/>
      <c r="C75" s="1"/>
      <c r="D75" s="1"/>
      <c r="E75" s="1"/>
      <c r="F75" s="1"/>
      <c r="G75" s="1"/>
      <c r="H75" s="1"/>
      <c r="I75" s="1"/>
      <c r="J75" s="1"/>
      <c r="K75" s="1"/>
      <c r="L75" s="1"/>
      <c r="M75" s="1"/>
      <c r="N75" s="1"/>
    </row>
    <row r="76" ht="15.75" customHeight="1">
      <c r="A76" s="40"/>
      <c r="B76" s="41"/>
      <c r="C76" s="1"/>
      <c r="D76" s="1"/>
      <c r="E76" s="1"/>
      <c r="F76" s="1"/>
      <c r="G76" s="1"/>
      <c r="H76" s="1"/>
      <c r="I76" s="1"/>
      <c r="J76" s="1"/>
      <c r="K76" s="1"/>
      <c r="L76" s="1"/>
      <c r="M76" s="1"/>
      <c r="N76" s="1"/>
    </row>
    <row r="77" ht="15.75" customHeight="1">
      <c r="A77" s="40"/>
      <c r="B77" s="41"/>
      <c r="C77" s="1"/>
      <c r="D77" s="1"/>
      <c r="E77" s="1"/>
      <c r="F77" s="1"/>
      <c r="G77" s="1"/>
      <c r="H77" s="1"/>
      <c r="I77" s="1"/>
      <c r="J77" s="1"/>
      <c r="K77" s="1"/>
      <c r="L77" s="1"/>
      <c r="M77" s="1"/>
      <c r="N77" s="1"/>
    </row>
    <row r="78" ht="15.75" customHeight="1">
      <c r="A78" s="40"/>
      <c r="B78" s="41"/>
      <c r="C78" s="1"/>
      <c r="D78" s="1"/>
      <c r="E78" s="1"/>
      <c r="F78" s="1"/>
      <c r="G78" s="1"/>
      <c r="H78" s="1"/>
      <c r="I78" s="1"/>
      <c r="J78" s="1"/>
      <c r="K78" s="1"/>
      <c r="L78" s="1"/>
      <c r="M78" s="1"/>
      <c r="N78" s="1"/>
    </row>
    <row r="79" ht="15.75" customHeight="1">
      <c r="A79" s="40"/>
      <c r="B79" s="41"/>
      <c r="C79" s="1"/>
      <c r="D79" s="1"/>
      <c r="E79" s="1"/>
      <c r="F79" s="1"/>
      <c r="G79" s="1"/>
      <c r="H79" s="1"/>
      <c r="I79" s="1"/>
      <c r="J79" s="1"/>
      <c r="K79" s="1"/>
      <c r="L79" s="1"/>
      <c r="M79" s="1"/>
      <c r="N79" s="1"/>
    </row>
    <row r="80" ht="15.75" customHeight="1">
      <c r="A80" s="40"/>
      <c r="B80" s="41"/>
      <c r="C80" s="1"/>
      <c r="D80" s="1"/>
      <c r="E80" s="1"/>
      <c r="F80" s="1"/>
      <c r="G80" s="1"/>
      <c r="H80" s="1"/>
      <c r="I80" s="1"/>
      <c r="J80" s="1"/>
      <c r="K80" s="1"/>
      <c r="L80" s="1"/>
      <c r="M80" s="1"/>
      <c r="N80" s="1"/>
    </row>
    <row r="81" ht="15.75" customHeight="1">
      <c r="A81" s="40"/>
      <c r="B81" s="41"/>
      <c r="C81" s="1"/>
      <c r="D81" s="1"/>
      <c r="E81" s="1"/>
      <c r="F81" s="1"/>
      <c r="G81" s="1"/>
      <c r="H81" s="1"/>
      <c r="I81" s="1"/>
      <c r="J81" s="1"/>
      <c r="K81" s="1"/>
      <c r="L81" s="1"/>
      <c r="M81" s="1"/>
      <c r="N81" s="1"/>
    </row>
    <row r="82" ht="15.75" customHeight="1">
      <c r="A82" s="40"/>
      <c r="B82" s="41"/>
      <c r="C82" s="1"/>
      <c r="D82" s="1"/>
      <c r="E82" s="1"/>
      <c r="F82" s="1"/>
      <c r="G82" s="1"/>
      <c r="H82" s="1"/>
      <c r="I82" s="1"/>
      <c r="J82" s="1"/>
      <c r="K82" s="1"/>
      <c r="L82" s="1"/>
      <c r="M82" s="1"/>
      <c r="N82" s="1"/>
    </row>
    <row r="83" ht="15.75" customHeight="1">
      <c r="A83" s="40"/>
      <c r="B83" s="41"/>
      <c r="C83" s="1"/>
      <c r="D83" s="1"/>
      <c r="E83" s="1"/>
      <c r="F83" s="1"/>
      <c r="G83" s="1"/>
      <c r="H83" s="1"/>
      <c r="I83" s="1"/>
      <c r="J83" s="1"/>
      <c r="K83" s="1"/>
      <c r="L83" s="1"/>
      <c r="M83" s="1"/>
      <c r="N83" s="1"/>
    </row>
    <row r="84" ht="15.75" customHeight="1">
      <c r="A84" s="40"/>
      <c r="B84" s="41"/>
      <c r="C84" s="1"/>
      <c r="D84" s="1"/>
      <c r="E84" s="1"/>
      <c r="F84" s="1"/>
      <c r="G84" s="1"/>
      <c r="H84" s="1"/>
      <c r="I84" s="1"/>
      <c r="J84" s="1"/>
      <c r="K84" s="1"/>
      <c r="L84" s="1"/>
      <c r="M84" s="1"/>
      <c r="N84" s="1"/>
    </row>
    <row r="85" ht="15.75" customHeight="1">
      <c r="A85" s="40"/>
      <c r="B85" s="41"/>
      <c r="C85" s="1"/>
      <c r="D85" s="1"/>
      <c r="E85" s="1"/>
      <c r="F85" s="1"/>
      <c r="G85" s="1"/>
      <c r="H85" s="1"/>
      <c r="I85" s="1"/>
      <c r="J85" s="1"/>
      <c r="K85" s="1"/>
      <c r="L85" s="1"/>
      <c r="M85" s="1"/>
      <c r="N85" s="1"/>
    </row>
    <row r="86" ht="15.75" customHeight="1">
      <c r="A86" s="40"/>
      <c r="B86" s="41"/>
      <c r="C86" s="1"/>
      <c r="D86" s="1"/>
      <c r="E86" s="1"/>
      <c r="F86" s="1"/>
      <c r="G86" s="1"/>
      <c r="H86" s="1"/>
      <c r="I86" s="1"/>
      <c r="J86" s="1"/>
      <c r="K86" s="1"/>
      <c r="L86" s="1"/>
      <c r="M86" s="1"/>
      <c r="N86" s="1"/>
    </row>
    <row r="87" ht="15.75" customHeight="1">
      <c r="A87" s="40"/>
      <c r="B87" s="41"/>
      <c r="C87" s="1"/>
      <c r="D87" s="1"/>
      <c r="E87" s="1"/>
      <c r="F87" s="1"/>
      <c r="G87" s="1"/>
      <c r="H87" s="1"/>
      <c r="I87" s="1"/>
      <c r="J87" s="1"/>
      <c r="K87" s="1"/>
      <c r="L87" s="1"/>
      <c r="M87" s="1"/>
      <c r="N87" s="1"/>
    </row>
    <row r="88" ht="15.75" customHeight="1">
      <c r="A88" s="40"/>
      <c r="B88" s="41"/>
      <c r="C88" s="1"/>
      <c r="D88" s="1"/>
      <c r="E88" s="1"/>
      <c r="F88" s="1"/>
      <c r="G88" s="1"/>
      <c r="H88" s="1"/>
      <c r="I88" s="1"/>
      <c r="J88" s="1"/>
      <c r="K88" s="1"/>
      <c r="L88" s="1"/>
      <c r="M88" s="1"/>
      <c r="N88" s="1"/>
    </row>
    <row r="89" ht="15.75" customHeight="1">
      <c r="A89" s="40"/>
      <c r="B89" s="41"/>
      <c r="C89" s="1"/>
      <c r="D89" s="1"/>
      <c r="E89" s="1"/>
      <c r="F89" s="1"/>
      <c r="G89" s="1"/>
      <c r="H89" s="1"/>
      <c r="I89" s="1"/>
      <c r="J89" s="1"/>
      <c r="K89" s="1"/>
      <c r="L89" s="1"/>
      <c r="M89" s="1"/>
      <c r="N89" s="1"/>
    </row>
    <row r="90" ht="15.75" customHeight="1">
      <c r="A90" s="40"/>
      <c r="B90" s="41"/>
      <c r="C90" s="1"/>
      <c r="D90" s="1"/>
      <c r="E90" s="1"/>
      <c r="F90" s="1"/>
      <c r="G90" s="1"/>
      <c r="H90" s="1"/>
      <c r="I90" s="1"/>
      <c r="J90" s="1"/>
      <c r="K90" s="1"/>
      <c r="L90" s="1"/>
      <c r="M90" s="1"/>
      <c r="N90" s="1"/>
    </row>
    <row r="91" ht="15.75" customHeight="1">
      <c r="A91" s="40"/>
      <c r="B91" s="41"/>
      <c r="C91" s="1"/>
      <c r="D91" s="1"/>
      <c r="E91" s="1"/>
      <c r="F91" s="1"/>
      <c r="G91" s="1"/>
      <c r="H91" s="1"/>
      <c r="I91" s="1"/>
      <c r="J91" s="1"/>
      <c r="K91" s="1"/>
      <c r="L91" s="1"/>
      <c r="M91" s="1"/>
      <c r="N91" s="1"/>
    </row>
    <row r="92" ht="15.75" customHeight="1">
      <c r="A92" s="40"/>
      <c r="B92" s="41"/>
      <c r="C92" s="1"/>
      <c r="D92" s="1"/>
      <c r="E92" s="1"/>
      <c r="F92" s="1"/>
      <c r="G92" s="1"/>
      <c r="H92" s="1"/>
      <c r="I92" s="1"/>
      <c r="J92" s="1"/>
      <c r="K92" s="1"/>
      <c r="L92" s="1"/>
      <c r="M92" s="1"/>
      <c r="N92" s="1"/>
    </row>
    <row r="93" ht="15.75" customHeight="1">
      <c r="A93" s="40"/>
      <c r="B93" s="41"/>
      <c r="C93" s="1"/>
      <c r="D93" s="1"/>
      <c r="E93" s="1"/>
      <c r="F93" s="1"/>
      <c r="G93" s="1"/>
      <c r="H93" s="1"/>
      <c r="I93" s="1"/>
      <c r="J93" s="1"/>
      <c r="K93" s="1"/>
      <c r="L93" s="1"/>
      <c r="M93" s="1"/>
      <c r="N93" s="1"/>
    </row>
    <row r="94" ht="15.75" customHeight="1">
      <c r="A94" s="40"/>
      <c r="B94" s="41"/>
      <c r="C94" s="1"/>
      <c r="D94" s="1"/>
      <c r="E94" s="1"/>
      <c r="F94" s="1"/>
      <c r="G94" s="1"/>
      <c r="H94" s="1"/>
      <c r="I94" s="1"/>
      <c r="J94" s="1"/>
      <c r="K94" s="1"/>
      <c r="L94" s="1"/>
      <c r="M94" s="1"/>
      <c r="N94" s="1"/>
    </row>
    <row r="95" ht="15.75" customHeight="1">
      <c r="A95" s="40"/>
      <c r="B95" s="41"/>
      <c r="C95" s="1"/>
      <c r="D95" s="1"/>
      <c r="E95" s="1"/>
      <c r="F95" s="1"/>
      <c r="G95" s="1"/>
      <c r="H95" s="1"/>
      <c r="I95" s="1"/>
      <c r="J95" s="1"/>
      <c r="K95" s="1"/>
      <c r="L95" s="1"/>
      <c r="M95" s="1"/>
      <c r="N95" s="1"/>
    </row>
    <row r="96" ht="15.75" customHeight="1">
      <c r="A96" s="40"/>
      <c r="B96" s="41"/>
      <c r="C96" s="1"/>
      <c r="D96" s="1"/>
      <c r="E96" s="1"/>
      <c r="F96" s="1"/>
      <c r="G96" s="1"/>
      <c r="H96" s="1"/>
      <c r="I96" s="1"/>
      <c r="J96" s="1"/>
      <c r="K96" s="1"/>
      <c r="L96" s="1"/>
      <c r="M96" s="1"/>
      <c r="N96" s="1"/>
    </row>
    <row r="97" ht="15.75" customHeight="1">
      <c r="A97" s="40"/>
      <c r="B97" s="41"/>
      <c r="C97" s="1"/>
      <c r="D97" s="1"/>
      <c r="E97" s="1"/>
      <c r="F97" s="1"/>
      <c r="G97" s="1"/>
      <c r="H97" s="1"/>
      <c r="I97" s="1"/>
      <c r="J97" s="1"/>
      <c r="K97" s="1"/>
      <c r="L97" s="1"/>
      <c r="M97" s="1"/>
      <c r="N97" s="1"/>
    </row>
    <row r="98" ht="15.75" customHeight="1">
      <c r="A98" s="40"/>
      <c r="B98" s="41"/>
      <c r="C98" s="1"/>
      <c r="D98" s="1"/>
      <c r="E98" s="1"/>
      <c r="F98" s="1"/>
      <c r="G98" s="1"/>
      <c r="H98" s="1"/>
      <c r="I98" s="1"/>
      <c r="J98" s="1"/>
      <c r="K98" s="1"/>
      <c r="L98" s="1"/>
      <c r="M98" s="1"/>
      <c r="N98" s="1"/>
    </row>
    <row r="99" ht="15.75" customHeight="1">
      <c r="A99" s="40"/>
      <c r="B99" s="41"/>
      <c r="C99" s="1"/>
      <c r="D99" s="1"/>
      <c r="E99" s="1"/>
      <c r="F99" s="1"/>
      <c r="G99" s="1"/>
      <c r="H99" s="1"/>
      <c r="I99" s="1"/>
      <c r="J99" s="1"/>
      <c r="K99" s="1"/>
      <c r="L99" s="1"/>
      <c r="M99" s="1"/>
      <c r="N99" s="1"/>
    </row>
    <row r="100" ht="15.75" customHeight="1">
      <c r="A100" s="40"/>
      <c r="B100" s="41"/>
      <c r="C100" s="1"/>
      <c r="D100" s="1"/>
      <c r="E100" s="1"/>
      <c r="F100" s="1"/>
      <c r="G100" s="1"/>
      <c r="H100" s="1"/>
      <c r="I100" s="1"/>
      <c r="J100" s="1"/>
      <c r="K100" s="1"/>
      <c r="L100" s="1"/>
      <c r="M100" s="1"/>
      <c r="N100" s="1"/>
    </row>
    <row r="101" ht="15.75" customHeight="1">
      <c r="A101" s="40"/>
      <c r="B101" s="41"/>
      <c r="C101" s="1"/>
      <c r="D101" s="1"/>
      <c r="E101" s="1"/>
      <c r="F101" s="1"/>
      <c r="G101" s="1"/>
      <c r="H101" s="1"/>
      <c r="I101" s="1"/>
      <c r="J101" s="1"/>
      <c r="K101" s="1"/>
      <c r="L101" s="1"/>
      <c r="M101" s="1"/>
      <c r="N101" s="1"/>
    </row>
    <row r="102" ht="15.75" customHeight="1">
      <c r="A102" s="40"/>
      <c r="B102" s="41"/>
      <c r="C102" s="1"/>
      <c r="D102" s="1"/>
      <c r="E102" s="1"/>
      <c r="F102" s="1"/>
      <c r="G102" s="1"/>
      <c r="H102" s="1"/>
      <c r="I102" s="1"/>
      <c r="J102" s="1"/>
      <c r="K102" s="1"/>
      <c r="L102" s="1"/>
      <c r="M102" s="1"/>
      <c r="N102" s="1"/>
    </row>
    <row r="103" ht="15.75" customHeight="1">
      <c r="A103" s="40"/>
      <c r="B103" s="41"/>
      <c r="C103" s="1"/>
      <c r="D103" s="1"/>
      <c r="E103" s="1"/>
      <c r="F103" s="1"/>
      <c r="G103" s="1"/>
      <c r="H103" s="1"/>
      <c r="I103" s="1"/>
      <c r="J103" s="1"/>
      <c r="K103" s="1"/>
      <c r="L103" s="1"/>
      <c r="M103" s="1"/>
      <c r="N103" s="1"/>
    </row>
    <row r="104" ht="15.75" customHeight="1">
      <c r="A104" s="40"/>
      <c r="B104" s="41"/>
      <c r="C104" s="1"/>
      <c r="D104" s="1"/>
      <c r="E104" s="1"/>
      <c r="F104" s="1"/>
      <c r="G104" s="1"/>
      <c r="H104" s="1"/>
      <c r="I104" s="1"/>
      <c r="J104" s="1"/>
      <c r="K104" s="1"/>
      <c r="L104" s="1"/>
      <c r="M104" s="1"/>
      <c r="N104" s="1"/>
    </row>
    <row r="105" ht="15.75" customHeight="1">
      <c r="A105" s="40"/>
      <c r="B105" s="41"/>
      <c r="C105" s="1"/>
      <c r="D105" s="1"/>
      <c r="E105" s="1"/>
      <c r="F105" s="1"/>
      <c r="G105" s="1"/>
      <c r="H105" s="1"/>
      <c r="I105" s="1"/>
      <c r="J105" s="1"/>
      <c r="K105" s="1"/>
      <c r="L105" s="1"/>
      <c r="M105" s="1"/>
      <c r="N105" s="1"/>
    </row>
    <row r="106" ht="15.75" customHeight="1">
      <c r="A106" s="40"/>
      <c r="B106" s="41"/>
      <c r="C106" s="1"/>
      <c r="D106" s="1"/>
      <c r="E106" s="1"/>
      <c r="F106" s="1"/>
      <c r="G106" s="1"/>
      <c r="H106" s="1"/>
      <c r="I106" s="1"/>
      <c r="J106" s="1"/>
      <c r="K106" s="1"/>
      <c r="L106" s="1"/>
      <c r="M106" s="1"/>
      <c r="N106" s="1"/>
    </row>
    <row r="107" ht="15.75" customHeight="1">
      <c r="A107" s="40"/>
      <c r="B107" s="41"/>
      <c r="C107" s="1"/>
      <c r="D107" s="1"/>
      <c r="E107" s="1"/>
      <c r="F107" s="1"/>
      <c r="G107" s="1"/>
      <c r="H107" s="1"/>
      <c r="I107" s="1"/>
      <c r="J107" s="1"/>
      <c r="K107" s="1"/>
      <c r="L107" s="1"/>
      <c r="M107" s="1"/>
      <c r="N107" s="1"/>
    </row>
    <row r="108" ht="15.75" customHeight="1">
      <c r="A108" s="40"/>
      <c r="B108" s="41"/>
      <c r="C108" s="1"/>
      <c r="D108" s="1"/>
      <c r="E108" s="1"/>
      <c r="F108" s="1"/>
      <c r="G108" s="1"/>
      <c r="H108" s="1"/>
      <c r="I108" s="1"/>
      <c r="J108" s="1"/>
      <c r="K108" s="1"/>
      <c r="L108" s="1"/>
      <c r="M108" s="1"/>
      <c r="N108" s="1"/>
    </row>
    <row r="109" ht="15.75" customHeight="1">
      <c r="A109" s="40"/>
      <c r="B109" s="41"/>
      <c r="C109" s="1"/>
      <c r="D109" s="1"/>
      <c r="E109" s="1"/>
      <c r="F109" s="1"/>
      <c r="G109" s="1"/>
      <c r="H109" s="1"/>
      <c r="I109" s="1"/>
      <c r="J109" s="1"/>
      <c r="K109" s="1"/>
      <c r="L109" s="1"/>
      <c r="M109" s="1"/>
      <c r="N109" s="1"/>
    </row>
    <row r="110" ht="15.75" customHeight="1">
      <c r="A110" s="40"/>
      <c r="B110" s="41"/>
      <c r="C110" s="1"/>
      <c r="D110" s="1"/>
      <c r="E110" s="1"/>
      <c r="F110" s="1"/>
      <c r="G110" s="1"/>
      <c r="H110" s="1"/>
      <c r="I110" s="1"/>
      <c r="J110" s="1"/>
      <c r="K110" s="1"/>
      <c r="L110" s="1"/>
      <c r="M110" s="1"/>
      <c r="N110" s="1"/>
    </row>
    <row r="111" ht="15.75" customHeight="1">
      <c r="A111" s="40"/>
      <c r="B111" s="41"/>
      <c r="C111" s="1"/>
      <c r="D111" s="1"/>
      <c r="E111" s="1"/>
      <c r="F111" s="1"/>
      <c r="G111" s="1"/>
      <c r="H111" s="1"/>
      <c r="I111" s="1"/>
      <c r="J111" s="1"/>
      <c r="K111" s="1"/>
      <c r="L111" s="1"/>
      <c r="M111" s="1"/>
      <c r="N111" s="1"/>
    </row>
    <row r="112" ht="15.75" customHeight="1">
      <c r="A112" s="40"/>
      <c r="B112" s="41"/>
      <c r="C112" s="1"/>
      <c r="D112" s="1"/>
      <c r="E112" s="1"/>
      <c r="F112" s="1"/>
      <c r="G112" s="1"/>
      <c r="H112" s="1"/>
      <c r="I112" s="1"/>
      <c r="J112" s="1"/>
      <c r="K112" s="1"/>
      <c r="L112" s="1"/>
      <c r="M112" s="1"/>
      <c r="N112" s="1"/>
    </row>
    <row r="113" ht="15.75" customHeight="1">
      <c r="A113" s="40"/>
      <c r="B113" s="41"/>
      <c r="C113" s="1"/>
      <c r="D113" s="1"/>
      <c r="E113" s="1"/>
      <c r="F113" s="1"/>
      <c r="G113" s="1"/>
      <c r="H113" s="1"/>
      <c r="I113" s="1"/>
      <c r="J113" s="1"/>
      <c r="K113" s="1"/>
      <c r="L113" s="1"/>
      <c r="M113" s="1"/>
      <c r="N113" s="1"/>
    </row>
    <row r="114" ht="15.75" customHeight="1">
      <c r="A114" s="40"/>
      <c r="B114" s="41"/>
      <c r="C114" s="1"/>
      <c r="D114" s="1"/>
      <c r="E114" s="1"/>
      <c r="F114" s="1"/>
      <c r="G114" s="1"/>
      <c r="H114" s="1"/>
      <c r="I114" s="1"/>
      <c r="J114" s="1"/>
      <c r="K114" s="1"/>
      <c r="L114" s="1"/>
      <c r="M114" s="1"/>
      <c r="N114" s="1"/>
    </row>
    <row r="115" ht="15.75" customHeight="1">
      <c r="A115" s="40"/>
      <c r="B115" s="41"/>
      <c r="C115" s="1"/>
      <c r="D115" s="1"/>
      <c r="E115" s="1"/>
      <c r="F115" s="1"/>
      <c r="G115" s="1"/>
      <c r="H115" s="1"/>
      <c r="I115" s="1"/>
      <c r="J115" s="1"/>
      <c r="K115" s="1"/>
      <c r="L115" s="1"/>
      <c r="M115" s="1"/>
      <c r="N115" s="1"/>
    </row>
    <row r="116" ht="15.75" customHeight="1">
      <c r="A116" s="40"/>
      <c r="B116" s="41"/>
      <c r="C116" s="1"/>
      <c r="D116" s="1"/>
      <c r="E116" s="1"/>
      <c r="F116" s="1"/>
      <c r="G116" s="1"/>
      <c r="H116" s="1"/>
      <c r="I116" s="1"/>
      <c r="J116" s="1"/>
      <c r="K116" s="1"/>
      <c r="L116" s="1"/>
      <c r="M116" s="1"/>
      <c r="N116" s="1"/>
    </row>
    <row r="117" ht="15.75" customHeight="1">
      <c r="A117" s="40"/>
      <c r="B117" s="41"/>
      <c r="C117" s="1"/>
      <c r="D117" s="1"/>
      <c r="E117" s="1"/>
      <c r="F117" s="1"/>
      <c r="G117" s="1"/>
      <c r="H117" s="1"/>
      <c r="I117" s="1"/>
      <c r="J117" s="1"/>
      <c r="K117" s="1"/>
      <c r="L117" s="1"/>
      <c r="M117" s="1"/>
      <c r="N117" s="1"/>
    </row>
    <row r="118" ht="15.75" customHeight="1">
      <c r="A118" s="40"/>
      <c r="B118" s="41"/>
      <c r="C118" s="1"/>
      <c r="D118" s="1"/>
      <c r="E118" s="1"/>
      <c r="F118" s="1"/>
      <c r="G118" s="1"/>
      <c r="H118" s="1"/>
      <c r="I118" s="1"/>
      <c r="J118" s="1"/>
      <c r="K118" s="1"/>
      <c r="L118" s="1"/>
      <c r="M118" s="1"/>
      <c r="N118" s="1"/>
    </row>
    <row r="119" ht="15.75" customHeight="1">
      <c r="A119" s="40"/>
      <c r="B119" s="41"/>
      <c r="C119" s="1"/>
      <c r="D119" s="1"/>
      <c r="E119" s="1"/>
      <c r="F119" s="1"/>
      <c r="G119" s="1"/>
      <c r="H119" s="1"/>
      <c r="I119" s="1"/>
      <c r="J119" s="1"/>
      <c r="K119" s="1"/>
      <c r="L119" s="1"/>
      <c r="M119" s="1"/>
      <c r="N119" s="1"/>
    </row>
    <row r="120" ht="15.75" customHeight="1">
      <c r="A120" s="40"/>
      <c r="B120" s="41"/>
      <c r="C120" s="1"/>
      <c r="D120" s="1"/>
      <c r="E120" s="1"/>
      <c r="F120" s="1"/>
      <c r="G120" s="1"/>
      <c r="H120" s="1"/>
      <c r="I120" s="1"/>
      <c r="J120" s="1"/>
      <c r="K120" s="1"/>
      <c r="L120" s="1"/>
      <c r="M120" s="1"/>
      <c r="N120" s="1"/>
    </row>
    <row r="121" ht="15.75" customHeight="1">
      <c r="A121" s="40"/>
      <c r="B121" s="41"/>
      <c r="C121" s="1"/>
      <c r="D121" s="1"/>
      <c r="E121" s="1"/>
      <c r="F121" s="1"/>
      <c r="G121" s="1"/>
      <c r="H121" s="1"/>
      <c r="I121" s="1"/>
      <c r="J121" s="1"/>
      <c r="K121" s="1"/>
      <c r="L121" s="1"/>
      <c r="M121" s="1"/>
      <c r="N121" s="1"/>
    </row>
    <row r="122" ht="15.75" customHeight="1">
      <c r="A122" s="40"/>
      <c r="B122" s="41"/>
      <c r="C122" s="1"/>
      <c r="D122" s="1"/>
      <c r="E122" s="1"/>
      <c r="F122" s="1"/>
      <c r="G122" s="1"/>
      <c r="H122" s="1"/>
      <c r="I122" s="1"/>
      <c r="J122" s="1"/>
      <c r="K122" s="1"/>
      <c r="L122" s="1"/>
      <c r="M122" s="1"/>
      <c r="N122" s="1"/>
    </row>
    <row r="123" ht="15.75" customHeight="1">
      <c r="A123" s="40"/>
      <c r="B123" s="41"/>
      <c r="C123" s="1"/>
      <c r="D123" s="1"/>
      <c r="E123" s="1"/>
      <c r="F123" s="1"/>
      <c r="G123" s="1"/>
      <c r="H123" s="1"/>
      <c r="I123" s="1"/>
      <c r="J123" s="1"/>
      <c r="K123" s="1"/>
      <c r="L123" s="1"/>
      <c r="M123" s="1"/>
      <c r="N123" s="1"/>
    </row>
    <row r="124" ht="15.75" customHeight="1">
      <c r="A124" s="40"/>
      <c r="B124" s="41"/>
      <c r="C124" s="1"/>
      <c r="D124" s="1"/>
      <c r="E124" s="1"/>
      <c r="F124" s="1"/>
      <c r="G124" s="1"/>
      <c r="H124" s="1"/>
      <c r="I124" s="1"/>
      <c r="J124" s="1"/>
      <c r="K124" s="1"/>
      <c r="L124" s="1"/>
      <c r="M124" s="1"/>
      <c r="N124" s="1"/>
    </row>
    <row r="125" ht="15.75" customHeight="1">
      <c r="A125" s="40"/>
      <c r="B125" s="41"/>
      <c r="C125" s="1"/>
      <c r="D125" s="1"/>
      <c r="E125" s="1"/>
      <c r="F125" s="1"/>
      <c r="G125" s="1"/>
      <c r="H125" s="1"/>
      <c r="I125" s="1"/>
      <c r="J125" s="1"/>
      <c r="K125" s="1"/>
      <c r="L125" s="1"/>
      <c r="M125" s="1"/>
      <c r="N125" s="1"/>
    </row>
    <row r="126" ht="15.75" customHeight="1">
      <c r="A126" s="40"/>
      <c r="B126" s="41"/>
      <c r="C126" s="1"/>
      <c r="D126" s="1"/>
      <c r="E126" s="1"/>
      <c r="F126" s="1"/>
      <c r="G126" s="1"/>
      <c r="H126" s="1"/>
      <c r="I126" s="1"/>
      <c r="J126" s="1"/>
      <c r="K126" s="1"/>
      <c r="L126" s="1"/>
      <c r="M126" s="1"/>
      <c r="N126" s="1"/>
    </row>
    <row r="127" ht="15.75" customHeight="1">
      <c r="A127" s="40"/>
      <c r="B127" s="41"/>
      <c r="C127" s="1"/>
      <c r="D127" s="1"/>
      <c r="E127" s="1"/>
      <c r="F127" s="1"/>
      <c r="G127" s="1"/>
      <c r="H127" s="1"/>
      <c r="I127" s="1"/>
      <c r="J127" s="1"/>
      <c r="K127" s="1"/>
      <c r="L127" s="1"/>
      <c r="M127" s="1"/>
      <c r="N127" s="1"/>
    </row>
    <row r="128" ht="15.75" customHeight="1">
      <c r="A128" s="40"/>
      <c r="B128" s="41"/>
      <c r="C128" s="1"/>
      <c r="D128" s="1"/>
      <c r="E128" s="1"/>
      <c r="F128" s="1"/>
      <c r="G128" s="1"/>
      <c r="H128" s="1"/>
      <c r="I128" s="1"/>
      <c r="J128" s="1"/>
      <c r="K128" s="1"/>
      <c r="L128" s="1"/>
      <c r="M128" s="1"/>
      <c r="N128" s="1"/>
    </row>
    <row r="129" ht="15.75" customHeight="1">
      <c r="A129" s="40"/>
      <c r="B129" s="41"/>
      <c r="C129" s="1"/>
      <c r="D129" s="1"/>
      <c r="E129" s="1"/>
      <c r="F129" s="1"/>
      <c r="G129" s="1"/>
      <c r="H129" s="1"/>
      <c r="I129" s="1"/>
      <c r="J129" s="1"/>
      <c r="K129" s="1"/>
      <c r="L129" s="1"/>
      <c r="M129" s="1"/>
      <c r="N129" s="1"/>
    </row>
    <row r="130" ht="15.75" customHeight="1">
      <c r="A130" s="40"/>
      <c r="B130" s="41"/>
      <c r="C130" s="1"/>
      <c r="D130" s="1"/>
      <c r="E130" s="1"/>
      <c r="F130" s="1"/>
      <c r="G130" s="1"/>
      <c r="H130" s="1"/>
      <c r="I130" s="1"/>
      <c r="J130" s="1"/>
      <c r="K130" s="1"/>
      <c r="L130" s="1"/>
      <c r="M130" s="1"/>
      <c r="N130" s="1"/>
    </row>
    <row r="131" ht="15.75" customHeight="1">
      <c r="A131" s="40"/>
      <c r="B131" s="41"/>
      <c r="C131" s="1"/>
      <c r="D131" s="1"/>
      <c r="E131" s="1"/>
      <c r="F131" s="1"/>
      <c r="G131" s="1"/>
      <c r="H131" s="1"/>
      <c r="I131" s="1"/>
      <c r="J131" s="1"/>
      <c r="K131" s="1"/>
      <c r="L131" s="1"/>
      <c r="M131" s="1"/>
      <c r="N131" s="1"/>
    </row>
    <row r="132" ht="15.75" customHeight="1">
      <c r="A132" s="40"/>
      <c r="B132" s="41"/>
      <c r="C132" s="1"/>
      <c r="D132" s="1"/>
      <c r="E132" s="1"/>
      <c r="F132" s="1"/>
      <c r="G132" s="1"/>
      <c r="H132" s="1"/>
      <c r="I132" s="1"/>
      <c r="J132" s="1"/>
      <c r="K132" s="1"/>
      <c r="L132" s="1"/>
      <c r="M132" s="1"/>
      <c r="N132" s="1"/>
    </row>
    <row r="133" ht="15.75" customHeight="1">
      <c r="A133" s="40"/>
      <c r="B133" s="41"/>
      <c r="C133" s="1"/>
      <c r="D133" s="1"/>
      <c r="E133" s="1"/>
      <c r="F133" s="1"/>
      <c r="G133" s="1"/>
      <c r="H133" s="1"/>
      <c r="I133" s="1"/>
      <c r="J133" s="1"/>
      <c r="K133" s="1"/>
      <c r="L133" s="1"/>
      <c r="M133" s="1"/>
      <c r="N133" s="1"/>
    </row>
    <row r="134" ht="15.75" customHeight="1">
      <c r="A134" s="40"/>
      <c r="B134" s="41"/>
      <c r="C134" s="1"/>
      <c r="D134" s="1"/>
      <c r="E134" s="1"/>
      <c r="F134" s="1"/>
      <c r="G134" s="1"/>
      <c r="H134" s="1"/>
      <c r="I134" s="1"/>
      <c r="J134" s="1"/>
      <c r="K134" s="1"/>
      <c r="L134" s="1"/>
      <c r="M134" s="1"/>
      <c r="N134" s="1"/>
    </row>
    <row r="135" ht="15.75" customHeight="1">
      <c r="A135" s="40"/>
      <c r="B135" s="41"/>
      <c r="C135" s="1"/>
      <c r="D135" s="1"/>
      <c r="E135" s="1"/>
      <c r="F135" s="1"/>
      <c r="G135" s="1"/>
      <c r="H135" s="1"/>
      <c r="I135" s="1"/>
      <c r="J135" s="1"/>
      <c r="K135" s="1"/>
      <c r="L135" s="1"/>
      <c r="M135" s="1"/>
      <c r="N135" s="1"/>
    </row>
    <row r="136" ht="15.75" customHeight="1">
      <c r="A136" s="40"/>
      <c r="B136" s="41"/>
      <c r="C136" s="1"/>
      <c r="D136" s="1"/>
      <c r="E136" s="1"/>
      <c r="F136" s="1"/>
      <c r="G136" s="1"/>
      <c r="H136" s="1"/>
      <c r="I136" s="1"/>
      <c r="J136" s="1"/>
      <c r="K136" s="1"/>
      <c r="L136" s="1"/>
      <c r="M136" s="1"/>
      <c r="N136" s="1"/>
    </row>
    <row r="137" ht="15.75" customHeight="1">
      <c r="A137" s="40"/>
      <c r="B137" s="41"/>
      <c r="C137" s="1"/>
      <c r="D137" s="1"/>
      <c r="E137" s="1"/>
      <c r="F137" s="1"/>
      <c r="G137" s="1"/>
      <c r="H137" s="1"/>
      <c r="I137" s="1"/>
      <c r="J137" s="1"/>
      <c r="K137" s="1"/>
      <c r="L137" s="1"/>
      <c r="M137" s="1"/>
      <c r="N137" s="1"/>
    </row>
    <row r="138" ht="15.75" customHeight="1">
      <c r="A138" s="40"/>
      <c r="B138" s="41"/>
      <c r="C138" s="1"/>
      <c r="D138" s="1"/>
      <c r="E138" s="1"/>
      <c r="F138" s="1"/>
      <c r="G138" s="1"/>
      <c r="H138" s="1"/>
      <c r="I138" s="1"/>
      <c r="J138" s="1"/>
      <c r="K138" s="1"/>
      <c r="L138" s="1"/>
      <c r="M138" s="1"/>
      <c r="N138" s="1"/>
    </row>
    <row r="139" ht="15.75" customHeight="1">
      <c r="A139" s="40"/>
      <c r="B139" s="41"/>
      <c r="C139" s="1"/>
      <c r="D139" s="1"/>
      <c r="E139" s="1"/>
      <c r="F139" s="1"/>
      <c r="G139" s="1"/>
      <c r="H139" s="1"/>
      <c r="I139" s="1"/>
      <c r="J139" s="1"/>
      <c r="K139" s="1"/>
      <c r="L139" s="1"/>
      <c r="M139" s="1"/>
      <c r="N139" s="1"/>
    </row>
    <row r="140" ht="15.75" customHeight="1">
      <c r="A140" s="40"/>
      <c r="B140" s="41"/>
      <c r="C140" s="1"/>
      <c r="D140" s="1"/>
      <c r="E140" s="1"/>
      <c r="F140" s="1"/>
      <c r="G140" s="1"/>
      <c r="H140" s="1"/>
      <c r="I140" s="1"/>
      <c r="J140" s="1"/>
      <c r="K140" s="1"/>
      <c r="L140" s="1"/>
      <c r="M140" s="1"/>
      <c r="N140" s="1"/>
    </row>
    <row r="141" ht="15.75" customHeight="1">
      <c r="A141" s="40"/>
      <c r="B141" s="41"/>
      <c r="C141" s="1"/>
      <c r="D141" s="1"/>
      <c r="E141" s="1"/>
      <c r="F141" s="1"/>
      <c r="G141" s="1"/>
      <c r="H141" s="1"/>
      <c r="I141" s="1"/>
      <c r="J141" s="1"/>
      <c r="K141" s="1"/>
      <c r="L141" s="1"/>
      <c r="M141" s="1"/>
      <c r="N141" s="1"/>
    </row>
    <row r="142" ht="15.75" customHeight="1">
      <c r="A142" s="40"/>
      <c r="B142" s="41"/>
      <c r="C142" s="1"/>
      <c r="D142" s="1"/>
      <c r="E142" s="1"/>
      <c r="F142" s="1"/>
      <c r="G142" s="1"/>
      <c r="H142" s="1"/>
      <c r="I142" s="1"/>
      <c r="J142" s="1"/>
      <c r="K142" s="1"/>
      <c r="L142" s="1"/>
      <c r="M142" s="1"/>
      <c r="N142" s="1"/>
    </row>
    <row r="143" ht="15.75" customHeight="1">
      <c r="A143" s="40"/>
      <c r="B143" s="41"/>
      <c r="C143" s="1"/>
      <c r="D143" s="1"/>
      <c r="E143" s="1"/>
      <c r="F143" s="1"/>
      <c r="G143" s="1"/>
      <c r="H143" s="1"/>
      <c r="I143" s="1"/>
      <c r="J143" s="1"/>
      <c r="K143" s="1"/>
      <c r="L143" s="1"/>
      <c r="M143" s="1"/>
      <c r="N143" s="1"/>
    </row>
    <row r="144" ht="15.75" customHeight="1">
      <c r="A144" s="40"/>
      <c r="B144" s="41"/>
      <c r="C144" s="1"/>
      <c r="D144" s="1"/>
      <c r="E144" s="1"/>
      <c r="F144" s="1"/>
      <c r="G144" s="1"/>
      <c r="H144" s="1"/>
      <c r="I144" s="1"/>
      <c r="J144" s="1"/>
      <c r="K144" s="1"/>
      <c r="L144" s="1"/>
      <c r="M144" s="1"/>
      <c r="N144" s="1"/>
    </row>
    <row r="145" ht="15.75" customHeight="1">
      <c r="A145" s="40"/>
      <c r="B145" s="41"/>
      <c r="C145" s="1"/>
      <c r="D145" s="1"/>
      <c r="E145" s="1"/>
      <c r="F145" s="1"/>
      <c r="G145" s="1"/>
      <c r="H145" s="1"/>
      <c r="I145" s="1"/>
      <c r="J145" s="1"/>
      <c r="K145" s="1"/>
      <c r="L145" s="1"/>
      <c r="M145" s="1"/>
      <c r="N145" s="1"/>
    </row>
    <row r="146" ht="15.75" customHeight="1">
      <c r="A146" s="40"/>
      <c r="B146" s="41"/>
      <c r="C146" s="1"/>
      <c r="D146" s="1"/>
      <c r="E146" s="1"/>
      <c r="F146" s="1"/>
      <c r="G146" s="1"/>
      <c r="H146" s="1"/>
      <c r="I146" s="1"/>
      <c r="J146" s="1"/>
      <c r="K146" s="1"/>
      <c r="L146" s="1"/>
      <c r="M146" s="1"/>
      <c r="N146" s="1"/>
    </row>
    <row r="147" ht="15.75" customHeight="1">
      <c r="A147" s="40"/>
      <c r="B147" s="41"/>
      <c r="C147" s="1"/>
      <c r="D147" s="1"/>
      <c r="E147" s="1"/>
      <c r="F147" s="1"/>
      <c r="G147" s="1"/>
      <c r="H147" s="1"/>
      <c r="I147" s="1"/>
      <c r="J147" s="1"/>
      <c r="K147" s="1"/>
      <c r="L147" s="1"/>
      <c r="M147" s="1"/>
      <c r="N147" s="1"/>
    </row>
    <row r="148" ht="15.75" customHeight="1">
      <c r="A148" s="40"/>
      <c r="B148" s="41"/>
      <c r="C148" s="1"/>
      <c r="D148" s="1"/>
      <c r="E148" s="1"/>
      <c r="F148" s="1"/>
      <c r="G148" s="1"/>
      <c r="H148" s="1"/>
      <c r="I148" s="1"/>
      <c r="J148" s="1"/>
      <c r="K148" s="1"/>
      <c r="L148" s="1"/>
      <c r="M148" s="1"/>
      <c r="N148" s="1"/>
    </row>
    <row r="149" ht="15.75" customHeight="1">
      <c r="A149" s="40"/>
      <c r="B149" s="41"/>
      <c r="C149" s="1"/>
      <c r="D149" s="1"/>
      <c r="E149" s="1"/>
      <c r="F149" s="1"/>
      <c r="G149" s="1"/>
      <c r="H149" s="1"/>
      <c r="I149" s="1"/>
      <c r="J149" s="1"/>
      <c r="K149" s="1"/>
      <c r="L149" s="1"/>
      <c r="M149" s="1"/>
      <c r="N149" s="1"/>
    </row>
    <row r="150" ht="15.75" customHeight="1">
      <c r="A150" s="40"/>
      <c r="B150" s="41"/>
      <c r="C150" s="1"/>
      <c r="D150" s="1"/>
      <c r="E150" s="1"/>
      <c r="F150" s="1"/>
      <c r="G150" s="1"/>
      <c r="H150" s="1"/>
      <c r="I150" s="1"/>
      <c r="J150" s="1"/>
      <c r="K150" s="1"/>
      <c r="L150" s="1"/>
      <c r="M150" s="1"/>
      <c r="N150" s="1"/>
    </row>
    <row r="151" ht="15.75" customHeight="1">
      <c r="A151" s="40"/>
      <c r="B151" s="41"/>
      <c r="C151" s="1"/>
      <c r="D151" s="1"/>
      <c r="E151" s="1"/>
      <c r="F151" s="1"/>
      <c r="G151" s="1"/>
      <c r="H151" s="1"/>
      <c r="I151" s="1"/>
      <c r="J151" s="1"/>
      <c r="K151" s="1"/>
      <c r="L151" s="1"/>
      <c r="M151" s="1"/>
      <c r="N151" s="1"/>
    </row>
    <row r="152" ht="15.75" customHeight="1">
      <c r="A152" s="40"/>
      <c r="B152" s="41"/>
      <c r="C152" s="1"/>
      <c r="D152" s="1"/>
      <c r="E152" s="1"/>
      <c r="F152" s="1"/>
      <c r="G152" s="1"/>
      <c r="H152" s="1"/>
      <c r="I152" s="1"/>
      <c r="J152" s="1"/>
      <c r="K152" s="1"/>
      <c r="L152" s="1"/>
      <c r="M152" s="1"/>
      <c r="N152" s="1"/>
    </row>
    <row r="153" ht="15.75" customHeight="1">
      <c r="A153" s="40"/>
      <c r="B153" s="41"/>
      <c r="C153" s="1"/>
      <c r="D153" s="1"/>
      <c r="E153" s="1"/>
      <c r="F153" s="1"/>
      <c r="G153" s="1"/>
      <c r="H153" s="1"/>
      <c r="I153" s="1"/>
      <c r="J153" s="1"/>
      <c r="K153" s="1"/>
      <c r="L153" s="1"/>
      <c r="M153" s="1"/>
      <c r="N153" s="1"/>
    </row>
    <row r="154" ht="15.75" customHeight="1">
      <c r="A154" s="40"/>
      <c r="B154" s="41"/>
      <c r="C154" s="1"/>
      <c r="D154" s="1"/>
      <c r="E154" s="1"/>
      <c r="F154" s="1"/>
      <c r="G154" s="1"/>
      <c r="H154" s="1"/>
      <c r="I154" s="1"/>
      <c r="J154" s="1"/>
      <c r="K154" s="1"/>
      <c r="L154" s="1"/>
      <c r="M154" s="1"/>
      <c r="N154" s="1"/>
    </row>
    <row r="155" ht="15.75" customHeight="1">
      <c r="A155" s="40"/>
      <c r="B155" s="41"/>
      <c r="C155" s="1"/>
      <c r="D155" s="1"/>
      <c r="E155" s="1"/>
      <c r="F155" s="1"/>
      <c r="G155" s="1"/>
      <c r="H155" s="1"/>
      <c r="I155" s="1"/>
      <c r="J155" s="1"/>
      <c r="K155" s="1"/>
      <c r="L155" s="1"/>
      <c r="M155" s="1"/>
      <c r="N155" s="1"/>
    </row>
    <row r="156" ht="15.75" customHeight="1">
      <c r="A156" s="40"/>
      <c r="B156" s="41"/>
      <c r="C156" s="1"/>
      <c r="D156" s="1"/>
      <c r="E156" s="1"/>
      <c r="F156" s="1"/>
      <c r="G156" s="1"/>
      <c r="H156" s="1"/>
      <c r="I156" s="1"/>
      <c r="J156" s="1"/>
      <c r="K156" s="1"/>
      <c r="L156" s="1"/>
      <c r="M156" s="1"/>
      <c r="N156" s="1"/>
    </row>
    <row r="157" ht="15.75" customHeight="1">
      <c r="A157" s="40"/>
      <c r="B157" s="41"/>
      <c r="C157" s="1"/>
      <c r="D157" s="1"/>
      <c r="E157" s="1"/>
      <c r="F157" s="1"/>
      <c r="G157" s="1"/>
      <c r="H157" s="1"/>
      <c r="I157" s="1"/>
      <c r="J157" s="1"/>
      <c r="K157" s="1"/>
      <c r="L157" s="1"/>
      <c r="M157" s="1"/>
      <c r="N157" s="1"/>
    </row>
    <row r="158" ht="15.75" customHeight="1">
      <c r="A158" s="40"/>
      <c r="B158" s="41"/>
      <c r="C158" s="1"/>
      <c r="D158" s="1"/>
      <c r="E158" s="1"/>
      <c r="F158" s="1"/>
      <c r="G158" s="1"/>
      <c r="H158" s="1"/>
      <c r="I158" s="1"/>
      <c r="J158" s="1"/>
      <c r="K158" s="1"/>
      <c r="L158" s="1"/>
      <c r="M158" s="1"/>
      <c r="N158" s="1"/>
    </row>
    <row r="159" ht="15.75" customHeight="1">
      <c r="A159" s="40"/>
      <c r="B159" s="41"/>
      <c r="C159" s="1"/>
      <c r="D159" s="1"/>
      <c r="E159" s="1"/>
      <c r="F159" s="1"/>
      <c r="G159" s="1"/>
      <c r="H159" s="1"/>
      <c r="I159" s="1"/>
      <c r="J159" s="1"/>
      <c r="K159" s="1"/>
      <c r="L159" s="1"/>
      <c r="M159" s="1"/>
      <c r="N159" s="1"/>
    </row>
    <row r="160" ht="15.75" customHeight="1">
      <c r="A160" s="40"/>
      <c r="B160" s="41"/>
      <c r="C160" s="1"/>
      <c r="D160" s="1"/>
      <c r="E160" s="1"/>
      <c r="F160" s="1"/>
      <c r="G160" s="1"/>
      <c r="H160" s="1"/>
      <c r="I160" s="1"/>
      <c r="J160" s="1"/>
      <c r="K160" s="1"/>
      <c r="L160" s="1"/>
      <c r="M160" s="1"/>
      <c r="N160" s="1"/>
    </row>
    <row r="161" ht="15.75" customHeight="1">
      <c r="A161" s="40"/>
      <c r="B161" s="41"/>
      <c r="C161" s="1"/>
      <c r="D161" s="1"/>
      <c r="E161" s="1"/>
      <c r="F161" s="1"/>
      <c r="G161" s="1"/>
      <c r="H161" s="1"/>
      <c r="I161" s="1"/>
      <c r="J161" s="1"/>
      <c r="K161" s="1"/>
      <c r="L161" s="1"/>
      <c r="M161" s="1"/>
      <c r="N161" s="1"/>
    </row>
    <row r="162" ht="15.75" customHeight="1">
      <c r="A162" s="40"/>
      <c r="B162" s="41"/>
      <c r="C162" s="1"/>
      <c r="D162" s="1"/>
      <c r="E162" s="1"/>
      <c r="F162" s="1"/>
      <c r="G162" s="1"/>
      <c r="H162" s="1"/>
      <c r="I162" s="1"/>
      <c r="J162" s="1"/>
      <c r="K162" s="1"/>
      <c r="L162" s="1"/>
      <c r="M162" s="1"/>
      <c r="N162" s="1"/>
    </row>
    <row r="163" ht="15.75" customHeight="1">
      <c r="A163" s="40"/>
      <c r="B163" s="41"/>
      <c r="C163" s="1"/>
      <c r="D163" s="1"/>
      <c r="E163" s="1"/>
      <c r="F163" s="1"/>
      <c r="G163" s="1"/>
      <c r="H163" s="1"/>
      <c r="I163" s="1"/>
      <c r="J163" s="1"/>
      <c r="K163" s="1"/>
      <c r="L163" s="1"/>
      <c r="M163" s="1"/>
      <c r="N163" s="1"/>
    </row>
    <row r="164" ht="15.75" customHeight="1">
      <c r="A164" s="40"/>
      <c r="B164" s="41"/>
      <c r="C164" s="1"/>
      <c r="D164" s="1"/>
      <c r="E164" s="1"/>
      <c r="F164" s="1"/>
      <c r="G164" s="1"/>
      <c r="H164" s="1"/>
      <c r="I164" s="1"/>
      <c r="J164" s="1"/>
      <c r="K164" s="1"/>
      <c r="L164" s="1"/>
      <c r="M164" s="1"/>
      <c r="N164" s="1"/>
    </row>
    <row r="165" ht="15.75" customHeight="1">
      <c r="A165" s="40"/>
      <c r="B165" s="41"/>
      <c r="C165" s="1"/>
      <c r="D165" s="1"/>
      <c r="E165" s="1"/>
      <c r="F165" s="1"/>
      <c r="G165" s="1"/>
      <c r="H165" s="1"/>
      <c r="I165" s="1"/>
      <c r="J165" s="1"/>
      <c r="K165" s="1"/>
      <c r="L165" s="1"/>
      <c r="M165" s="1"/>
      <c r="N165" s="1"/>
    </row>
    <row r="166" ht="15.75" customHeight="1">
      <c r="A166" s="40"/>
      <c r="B166" s="41"/>
      <c r="C166" s="1"/>
      <c r="D166" s="1"/>
      <c r="E166" s="1"/>
      <c r="F166" s="1"/>
      <c r="G166" s="1"/>
      <c r="H166" s="1"/>
      <c r="I166" s="1"/>
      <c r="J166" s="1"/>
      <c r="K166" s="1"/>
      <c r="L166" s="1"/>
      <c r="M166" s="1"/>
      <c r="N166" s="1"/>
    </row>
    <row r="167" ht="15.75" customHeight="1">
      <c r="A167" s="40"/>
      <c r="B167" s="41"/>
      <c r="C167" s="1"/>
      <c r="D167" s="1"/>
      <c r="E167" s="1"/>
      <c r="F167" s="1"/>
      <c r="G167" s="1"/>
      <c r="H167" s="1"/>
      <c r="I167" s="1"/>
      <c r="J167" s="1"/>
      <c r="K167" s="1"/>
      <c r="L167" s="1"/>
      <c r="M167" s="1"/>
      <c r="N167" s="1"/>
    </row>
    <row r="168" ht="15.75" customHeight="1">
      <c r="A168" s="40"/>
      <c r="B168" s="41"/>
      <c r="C168" s="1"/>
      <c r="D168" s="1"/>
      <c r="E168" s="1"/>
      <c r="F168" s="1"/>
      <c r="G168" s="1"/>
      <c r="H168" s="1"/>
      <c r="I168" s="1"/>
      <c r="J168" s="1"/>
      <c r="K168" s="1"/>
      <c r="L168" s="1"/>
      <c r="M168" s="1"/>
      <c r="N168" s="1"/>
    </row>
    <row r="169" ht="15.75" customHeight="1">
      <c r="A169" s="40"/>
      <c r="B169" s="41"/>
      <c r="C169" s="1"/>
      <c r="D169" s="1"/>
      <c r="E169" s="1"/>
      <c r="F169" s="1"/>
      <c r="G169" s="1"/>
      <c r="H169" s="1"/>
      <c r="I169" s="1"/>
      <c r="J169" s="1"/>
      <c r="K169" s="1"/>
      <c r="L169" s="1"/>
      <c r="M169" s="1"/>
      <c r="N169" s="1"/>
    </row>
    <row r="170" ht="15.75" customHeight="1">
      <c r="A170" s="40"/>
      <c r="B170" s="41"/>
      <c r="C170" s="1"/>
      <c r="D170" s="1"/>
      <c r="E170" s="1"/>
      <c r="F170" s="1"/>
      <c r="G170" s="1"/>
      <c r="H170" s="1"/>
      <c r="I170" s="1"/>
      <c r="J170" s="1"/>
      <c r="K170" s="1"/>
      <c r="L170" s="1"/>
      <c r="M170" s="1"/>
      <c r="N170" s="1"/>
    </row>
    <row r="171" ht="15.75" customHeight="1">
      <c r="A171" s="40"/>
      <c r="B171" s="41"/>
      <c r="C171" s="1"/>
      <c r="D171" s="1"/>
      <c r="E171" s="1"/>
      <c r="F171" s="1"/>
      <c r="G171" s="1"/>
      <c r="H171" s="1"/>
      <c r="I171" s="1"/>
      <c r="J171" s="1"/>
      <c r="K171" s="1"/>
      <c r="L171" s="1"/>
      <c r="M171" s="1"/>
      <c r="N171" s="1"/>
    </row>
    <row r="172" ht="15.75" customHeight="1">
      <c r="A172" s="40"/>
      <c r="B172" s="41"/>
      <c r="C172" s="1"/>
      <c r="D172" s="1"/>
      <c r="E172" s="1"/>
      <c r="F172" s="1"/>
      <c r="G172" s="1"/>
      <c r="H172" s="1"/>
      <c r="I172" s="1"/>
      <c r="J172" s="1"/>
      <c r="K172" s="1"/>
      <c r="L172" s="1"/>
      <c r="M172" s="1"/>
      <c r="N172" s="1"/>
    </row>
    <row r="173" ht="15.75" customHeight="1">
      <c r="A173" s="40"/>
      <c r="B173" s="41"/>
      <c r="C173" s="1"/>
      <c r="D173" s="1"/>
      <c r="E173" s="1"/>
      <c r="F173" s="1"/>
      <c r="G173" s="1"/>
      <c r="H173" s="1"/>
      <c r="I173" s="1"/>
      <c r="J173" s="1"/>
      <c r="K173" s="1"/>
      <c r="L173" s="1"/>
      <c r="M173" s="1"/>
      <c r="N173" s="1"/>
    </row>
    <row r="174" ht="15.75" customHeight="1">
      <c r="A174" s="40"/>
      <c r="B174" s="41"/>
      <c r="C174" s="1"/>
      <c r="D174" s="1"/>
      <c r="E174" s="1"/>
      <c r="F174" s="1"/>
      <c r="G174" s="1"/>
      <c r="H174" s="1"/>
      <c r="I174" s="1"/>
      <c r="J174" s="1"/>
      <c r="K174" s="1"/>
      <c r="L174" s="1"/>
      <c r="M174" s="1"/>
      <c r="N174" s="1"/>
    </row>
    <row r="175" ht="15.75" customHeight="1">
      <c r="A175" s="40"/>
      <c r="B175" s="41"/>
      <c r="C175" s="1"/>
      <c r="D175" s="1"/>
      <c r="E175" s="1"/>
      <c r="F175" s="1"/>
      <c r="G175" s="1"/>
      <c r="H175" s="1"/>
      <c r="I175" s="1"/>
      <c r="J175" s="1"/>
      <c r="K175" s="1"/>
      <c r="L175" s="1"/>
      <c r="M175" s="1"/>
      <c r="N175" s="1"/>
    </row>
    <row r="176" ht="15.75" customHeight="1">
      <c r="A176" s="40"/>
      <c r="B176" s="41"/>
      <c r="C176" s="1"/>
      <c r="D176" s="1"/>
      <c r="E176" s="1"/>
      <c r="F176" s="1"/>
      <c r="G176" s="1"/>
      <c r="H176" s="1"/>
      <c r="I176" s="1"/>
      <c r="J176" s="1"/>
      <c r="K176" s="1"/>
      <c r="L176" s="1"/>
      <c r="M176" s="1"/>
      <c r="N176" s="1"/>
    </row>
    <row r="177" ht="15.75" customHeight="1">
      <c r="A177" s="40"/>
      <c r="B177" s="41"/>
      <c r="C177" s="1"/>
      <c r="D177" s="1"/>
      <c r="E177" s="1"/>
      <c r="F177" s="1"/>
      <c r="G177" s="1"/>
      <c r="H177" s="1"/>
      <c r="I177" s="1"/>
      <c r="J177" s="1"/>
      <c r="K177" s="1"/>
      <c r="L177" s="1"/>
      <c r="M177" s="1"/>
      <c r="N177" s="1"/>
    </row>
    <row r="178" ht="15.75" customHeight="1">
      <c r="A178" s="40"/>
      <c r="B178" s="41"/>
      <c r="C178" s="1"/>
      <c r="D178" s="1"/>
      <c r="E178" s="1"/>
      <c r="F178" s="1"/>
      <c r="G178" s="1"/>
      <c r="H178" s="1"/>
      <c r="I178" s="1"/>
      <c r="J178" s="1"/>
      <c r="K178" s="1"/>
      <c r="L178" s="1"/>
      <c r="M178" s="1"/>
      <c r="N178" s="1"/>
    </row>
    <row r="179" ht="15.75" customHeight="1">
      <c r="A179" s="40"/>
      <c r="B179" s="41"/>
      <c r="C179" s="1"/>
      <c r="D179" s="1"/>
      <c r="E179" s="1"/>
      <c r="F179" s="1"/>
      <c r="G179" s="1"/>
      <c r="H179" s="1"/>
      <c r="I179" s="1"/>
      <c r="J179" s="1"/>
      <c r="K179" s="1"/>
      <c r="L179" s="1"/>
      <c r="M179" s="1"/>
      <c r="N179" s="1"/>
    </row>
    <row r="180" ht="15.75" customHeight="1">
      <c r="A180" s="40"/>
      <c r="B180" s="41"/>
      <c r="C180" s="1"/>
      <c r="D180" s="1"/>
      <c r="E180" s="1"/>
      <c r="F180" s="1"/>
      <c r="G180" s="1"/>
      <c r="H180" s="1"/>
      <c r="I180" s="1"/>
      <c r="J180" s="1"/>
      <c r="K180" s="1"/>
      <c r="L180" s="1"/>
      <c r="M180" s="1"/>
      <c r="N180" s="1"/>
    </row>
    <row r="181" ht="15.75" customHeight="1">
      <c r="A181" s="40"/>
      <c r="B181" s="41"/>
      <c r="C181" s="1"/>
      <c r="D181" s="1"/>
      <c r="E181" s="1"/>
      <c r="F181" s="1"/>
      <c r="G181" s="1"/>
      <c r="H181" s="1"/>
      <c r="I181" s="1"/>
      <c r="J181" s="1"/>
      <c r="K181" s="1"/>
      <c r="L181" s="1"/>
      <c r="M181" s="1"/>
      <c r="N181" s="1"/>
    </row>
    <row r="182" ht="15.75" customHeight="1">
      <c r="A182" s="40"/>
      <c r="B182" s="41"/>
      <c r="C182" s="1"/>
      <c r="D182" s="1"/>
      <c r="E182" s="1"/>
      <c r="F182" s="1"/>
      <c r="G182" s="1"/>
      <c r="H182" s="1"/>
      <c r="I182" s="1"/>
      <c r="J182" s="1"/>
      <c r="K182" s="1"/>
      <c r="L182" s="1"/>
      <c r="M182" s="1"/>
      <c r="N182" s="1"/>
    </row>
    <row r="183" ht="15.75" customHeight="1">
      <c r="A183" s="40"/>
      <c r="B183" s="41"/>
      <c r="C183" s="1"/>
      <c r="D183" s="1"/>
      <c r="E183" s="1"/>
      <c r="F183" s="1"/>
      <c r="G183" s="1"/>
      <c r="H183" s="1"/>
      <c r="I183" s="1"/>
      <c r="J183" s="1"/>
      <c r="K183" s="1"/>
      <c r="L183" s="1"/>
      <c r="M183" s="1"/>
      <c r="N183" s="1"/>
    </row>
    <row r="184" ht="15.75" customHeight="1">
      <c r="A184" s="40"/>
      <c r="B184" s="41"/>
      <c r="C184" s="1"/>
      <c r="D184" s="1"/>
      <c r="E184" s="1"/>
      <c r="F184" s="1"/>
      <c r="G184" s="1"/>
      <c r="H184" s="1"/>
      <c r="I184" s="1"/>
      <c r="J184" s="1"/>
      <c r="K184" s="1"/>
      <c r="L184" s="1"/>
      <c r="M184" s="1"/>
      <c r="N184" s="1"/>
    </row>
    <row r="185" ht="15.75" customHeight="1">
      <c r="A185" s="40"/>
      <c r="B185" s="41"/>
      <c r="C185" s="1"/>
      <c r="D185" s="1"/>
      <c r="E185" s="1"/>
      <c r="F185" s="1"/>
      <c r="G185" s="1"/>
      <c r="H185" s="1"/>
      <c r="I185" s="1"/>
      <c r="J185" s="1"/>
      <c r="K185" s="1"/>
      <c r="L185" s="1"/>
      <c r="M185" s="1"/>
      <c r="N185" s="1"/>
    </row>
    <row r="186" ht="15.75" customHeight="1">
      <c r="A186" s="40"/>
      <c r="B186" s="41"/>
      <c r="C186" s="1"/>
      <c r="D186" s="1"/>
      <c r="E186" s="1"/>
      <c r="F186" s="1"/>
      <c r="G186" s="1"/>
      <c r="H186" s="1"/>
      <c r="I186" s="1"/>
      <c r="J186" s="1"/>
      <c r="K186" s="1"/>
      <c r="L186" s="1"/>
      <c r="M186" s="1"/>
      <c r="N186" s="1"/>
    </row>
    <row r="187" ht="15.75" customHeight="1">
      <c r="A187" s="40"/>
      <c r="B187" s="41"/>
      <c r="C187" s="1"/>
      <c r="D187" s="1"/>
      <c r="E187" s="1"/>
      <c r="F187" s="1"/>
      <c r="G187" s="1"/>
      <c r="H187" s="1"/>
      <c r="I187" s="1"/>
      <c r="J187" s="1"/>
      <c r="K187" s="1"/>
      <c r="L187" s="1"/>
      <c r="M187" s="1"/>
      <c r="N187" s="1"/>
    </row>
    <row r="188" ht="15.75" customHeight="1">
      <c r="A188" s="40"/>
      <c r="B188" s="41"/>
      <c r="C188" s="1"/>
      <c r="D188" s="1"/>
      <c r="E188" s="1"/>
      <c r="F188" s="1"/>
      <c r="G188" s="1"/>
      <c r="H188" s="1"/>
      <c r="I188" s="1"/>
      <c r="J188" s="1"/>
      <c r="K188" s="1"/>
      <c r="L188" s="1"/>
      <c r="M188" s="1"/>
      <c r="N188" s="1"/>
    </row>
    <row r="189" ht="15.75" customHeight="1">
      <c r="A189" s="40"/>
      <c r="B189" s="41"/>
      <c r="C189" s="1"/>
      <c r="D189" s="1"/>
      <c r="E189" s="1"/>
      <c r="F189" s="1"/>
      <c r="G189" s="1"/>
      <c r="H189" s="1"/>
      <c r="I189" s="1"/>
      <c r="J189" s="1"/>
      <c r="K189" s="1"/>
      <c r="L189" s="1"/>
      <c r="M189" s="1"/>
      <c r="N189" s="1"/>
    </row>
    <row r="190" ht="15.75" customHeight="1">
      <c r="A190" s="40"/>
      <c r="B190" s="41"/>
      <c r="C190" s="1"/>
      <c r="D190" s="1"/>
      <c r="E190" s="1"/>
      <c r="F190" s="1"/>
      <c r="G190" s="1"/>
      <c r="H190" s="1"/>
      <c r="I190" s="1"/>
      <c r="J190" s="1"/>
      <c r="K190" s="1"/>
      <c r="L190" s="1"/>
      <c r="M190" s="1"/>
      <c r="N190" s="1"/>
    </row>
    <row r="191" ht="15.75" customHeight="1">
      <c r="A191" s="40"/>
      <c r="B191" s="41"/>
      <c r="C191" s="1"/>
      <c r="D191" s="1"/>
      <c r="E191" s="1"/>
      <c r="F191" s="1"/>
      <c r="G191" s="1"/>
      <c r="H191" s="1"/>
      <c r="I191" s="1"/>
      <c r="J191" s="1"/>
      <c r="K191" s="1"/>
      <c r="L191" s="1"/>
      <c r="M191" s="1"/>
      <c r="N191" s="1"/>
    </row>
    <row r="192" ht="15.75" customHeight="1">
      <c r="A192" s="40"/>
      <c r="B192" s="41"/>
      <c r="C192" s="1"/>
      <c r="D192" s="1"/>
      <c r="E192" s="1"/>
      <c r="F192" s="1"/>
      <c r="G192" s="1"/>
      <c r="H192" s="1"/>
      <c r="I192" s="1"/>
      <c r="J192" s="1"/>
      <c r="K192" s="1"/>
      <c r="L192" s="1"/>
      <c r="M192" s="1"/>
      <c r="N192" s="1"/>
    </row>
    <row r="193" ht="15.75" customHeight="1">
      <c r="A193" s="40"/>
      <c r="B193" s="41"/>
      <c r="C193" s="1"/>
      <c r="D193" s="1"/>
      <c r="E193" s="1"/>
      <c r="F193" s="1"/>
      <c r="G193" s="1"/>
      <c r="H193" s="1"/>
      <c r="I193" s="1"/>
      <c r="J193" s="1"/>
      <c r="K193" s="1"/>
      <c r="L193" s="1"/>
      <c r="M193" s="1"/>
      <c r="N193" s="1"/>
    </row>
    <row r="194" ht="15.75" customHeight="1">
      <c r="A194" s="40"/>
      <c r="B194" s="41"/>
      <c r="C194" s="1"/>
      <c r="D194" s="1"/>
      <c r="E194" s="1"/>
      <c r="F194" s="1"/>
      <c r="G194" s="1"/>
      <c r="H194" s="1"/>
      <c r="I194" s="1"/>
      <c r="J194" s="1"/>
      <c r="K194" s="1"/>
      <c r="L194" s="1"/>
      <c r="M194" s="1"/>
      <c r="N194" s="1"/>
    </row>
    <row r="195" ht="15.75" customHeight="1">
      <c r="A195" s="40"/>
      <c r="B195" s="41"/>
      <c r="C195" s="1"/>
      <c r="D195" s="1"/>
      <c r="E195" s="1"/>
      <c r="F195" s="1"/>
      <c r="G195" s="1"/>
      <c r="H195" s="1"/>
      <c r="I195" s="1"/>
      <c r="J195" s="1"/>
      <c r="K195" s="1"/>
      <c r="L195" s="1"/>
      <c r="M195" s="1"/>
      <c r="N195" s="1"/>
    </row>
    <row r="196" ht="15.75" customHeight="1">
      <c r="A196" s="40"/>
      <c r="B196" s="41"/>
      <c r="C196" s="1"/>
      <c r="D196" s="1"/>
      <c r="E196" s="1"/>
      <c r="F196" s="1"/>
      <c r="G196" s="1"/>
      <c r="H196" s="1"/>
      <c r="I196" s="1"/>
      <c r="J196" s="1"/>
      <c r="K196" s="1"/>
      <c r="L196" s="1"/>
      <c r="M196" s="1"/>
      <c r="N196" s="1"/>
    </row>
    <row r="197" ht="15.75" customHeight="1">
      <c r="A197" s="40"/>
      <c r="B197" s="41"/>
      <c r="C197" s="1"/>
      <c r="D197" s="1"/>
      <c r="E197" s="1"/>
      <c r="F197" s="1"/>
      <c r="G197" s="1"/>
      <c r="H197" s="1"/>
      <c r="I197" s="1"/>
      <c r="J197" s="1"/>
      <c r="K197" s="1"/>
      <c r="L197" s="1"/>
      <c r="M197" s="1"/>
      <c r="N197" s="1"/>
    </row>
    <row r="198" ht="15.75" customHeight="1">
      <c r="A198" s="40"/>
      <c r="B198" s="41"/>
      <c r="C198" s="1"/>
      <c r="D198" s="1"/>
      <c r="E198" s="1"/>
      <c r="F198" s="1"/>
      <c r="G198" s="1"/>
      <c r="H198" s="1"/>
      <c r="I198" s="1"/>
      <c r="J198" s="1"/>
      <c r="K198" s="1"/>
      <c r="L198" s="1"/>
      <c r="M198" s="1"/>
      <c r="N198" s="1"/>
    </row>
    <row r="199" ht="15.75" customHeight="1">
      <c r="A199" s="40"/>
      <c r="B199" s="41"/>
      <c r="C199" s="1"/>
      <c r="D199" s="1"/>
      <c r="E199" s="1"/>
      <c r="F199" s="1"/>
      <c r="G199" s="1"/>
      <c r="H199" s="1"/>
      <c r="I199" s="1"/>
      <c r="J199" s="1"/>
      <c r="K199" s="1"/>
      <c r="L199" s="1"/>
      <c r="M199" s="1"/>
      <c r="N199" s="1"/>
    </row>
    <row r="200" ht="15.75" customHeight="1">
      <c r="A200" s="40"/>
      <c r="B200" s="41"/>
      <c r="C200" s="1"/>
      <c r="D200" s="1"/>
      <c r="E200" s="1"/>
      <c r="F200" s="1"/>
      <c r="G200" s="1"/>
      <c r="H200" s="1"/>
      <c r="I200" s="1"/>
      <c r="J200" s="1"/>
      <c r="K200" s="1"/>
      <c r="L200" s="1"/>
      <c r="M200" s="1"/>
      <c r="N200" s="1"/>
    </row>
    <row r="201" ht="15.75" customHeight="1">
      <c r="A201" s="40"/>
      <c r="B201" s="41"/>
      <c r="C201" s="1"/>
      <c r="D201" s="1"/>
      <c r="E201" s="1"/>
      <c r="F201" s="1"/>
      <c r="G201" s="1"/>
      <c r="H201" s="1"/>
      <c r="I201" s="1"/>
      <c r="J201" s="1"/>
      <c r="K201" s="1"/>
      <c r="L201" s="1"/>
      <c r="M201" s="1"/>
      <c r="N201" s="1"/>
    </row>
    <row r="202" ht="15.75" customHeight="1">
      <c r="A202" s="40"/>
      <c r="B202" s="41"/>
      <c r="C202" s="1"/>
      <c r="D202" s="1"/>
      <c r="E202" s="1"/>
      <c r="F202" s="1"/>
      <c r="G202" s="1"/>
      <c r="H202" s="1"/>
      <c r="I202" s="1"/>
      <c r="J202" s="1"/>
      <c r="K202" s="1"/>
      <c r="L202" s="1"/>
      <c r="M202" s="1"/>
      <c r="N202" s="1"/>
    </row>
    <row r="203" ht="15.75" customHeight="1">
      <c r="A203" s="40"/>
      <c r="B203" s="41"/>
      <c r="C203" s="1"/>
      <c r="D203" s="1"/>
      <c r="E203" s="1"/>
      <c r="F203" s="1"/>
      <c r="G203" s="1"/>
      <c r="H203" s="1"/>
      <c r="I203" s="1"/>
      <c r="J203" s="1"/>
      <c r="K203" s="1"/>
      <c r="L203" s="1"/>
      <c r="M203" s="1"/>
      <c r="N203" s="1"/>
    </row>
    <row r="204" ht="15.75" customHeight="1">
      <c r="A204" s="40"/>
      <c r="B204" s="41"/>
      <c r="C204" s="1"/>
      <c r="D204" s="1"/>
      <c r="E204" s="1"/>
      <c r="F204" s="1"/>
      <c r="G204" s="1"/>
      <c r="H204" s="1"/>
      <c r="I204" s="1"/>
      <c r="J204" s="1"/>
      <c r="K204" s="1"/>
      <c r="L204" s="1"/>
      <c r="M204" s="1"/>
      <c r="N204" s="1"/>
    </row>
    <row r="205" ht="15.75" customHeight="1">
      <c r="A205" s="40"/>
      <c r="B205" s="41"/>
      <c r="C205" s="1"/>
      <c r="D205" s="1"/>
      <c r="E205" s="1"/>
      <c r="F205" s="1"/>
      <c r="G205" s="1"/>
      <c r="H205" s="1"/>
      <c r="I205" s="1"/>
      <c r="J205" s="1"/>
      <c r="K205" s="1"/>
      <c r="L205" s="1"/>
      <c r="M205" s="1"/>
      <c r="N205" s="1"/>
    </row>
    <row r="206" ht="15.75" customHeight="1">
      <c r="A206" s="40"/>
      <c r="B206" s="41"/>
      <c r="C206" s="1"/>
      <c r="D206" s="1"/>
      <c r="E206" s="1"/>
      <c r="F206" s="1"/>
      <c r="G206" s="1"/>
      <c r="H206" s="1"/>
      <c r="I206" s="1"/>
      <c r="J206" s="1"/>
      <c r="K206" s="1"/>
      <c r="L206" s="1"/>
      <c r="M206" s="1"/>
      <c r="N206" s="1"/>
    </row>
    <row r="207" ht="15.75" customHeight="1">
      <c r="A207" s="40"/>
      <c r="B207" s="41"/>
      <c r="C207" s="1"/>
      <c r="D207" s="1"/>
      <c r="E207" s="1"/>
      <c r="F207" s="1"/>
      <c r="G207" s="1"/>
      <c r="H207" s="1"/>
      <c r="I207" s="1"/>
      <c r="J207" s="1"/>
      <c r="K207" s="1"/>
      <c r="L207" s="1"/>
      <c r="M207" s="1"/>
      <c r="N207" s="1"/>
    </row>
    <row r="208" ht="15.75" customHeight="1">
      <c r="A208" s="40"/>
      <c r="B208" s="41"/>
      <c r="C208" s="1"/>
      <c r="D208" s="1"/>
      <c r="E208" s="1"/>
      <c r="F208" s="1"/>
      <c r="G208" s="1"/>
      <c r="H208" s="1"/>
      <c r="I208" s="1"/>
      <c r="J208" s="1"/>
      <c r="K208" s="1"/>
      <c r="L208" s="1"/>
      <c r="M208" s="1"/>
      <c r="N208" s="1"/>
    </row>
    <row r="209" ht="15.75" customHeight="1">
      <c r="A209" s="40"/>
      <c r="B209" s="41"/>
      <c r="C209" s="1"/>
      <c r="D209" s="1"/>
      <c r="E209" s="1"/>
      <c r="F209" s="1"/>
      <c r="G209" s="1"/>
      <c r="H209" s="1"/>
      <c r="I209" s="1"/>
      <c r="J209" s="1"/>
      <c r="K209" s="1"/>
      <c r="L209" s="1"/>
      <c r="M209" s="1"/>
      <c r="N209" s="1"/>
    </row>
    <row r="210" ht="15.75" customHeight="1">
      <c r="A210" s="40"/>
      <c r="B210" s="41"/>
      <c r="C210" s="1"/>
      <c r="D210" s="1"/>
      <c r="E210" s="1"/>
      <c r="F210" s="1"/>
      <c r="G210" s="1"/>
      <c r="H210" s="1"/>
      <c r="I210" s="1"/>
      <c r="J210" s="1"/>
      <c r="K210" s="1"/>
      <c r="L210" s="1"/>
      <c r="M210" s="1"/>
      <c r="N210" s="1"/>
    </row>
    <row r="211" ht="15.75" customHeight="1">
      <c r="A211" s="40"/>
      <c r="B211" s="41"/>
      <c r="C211" s="1"/>
      <c r="D211" s="1"/>
      <c r="E211" s="1"/>
      <c r="F211" s="1"/>
      <c r="G211" s="1"/>
      <c r="H211" s="1"/>
      <c r="I211" s="1"/>
      <c r="J211" s="1"/>
      <c r="K211" s="1"/>
      <c r="L211" s="1"/>
      <c r="M211" s="1"/>
      <c r="N211" s="1"/>
    </row>
    <row r="212" ht="15.75" customHeight="1">
      <c r="A212" s="40"/>
      <c r="B212" s="41"/>
      <c r="C212" s="1"/>
      <c r="D212" s="1"/>
      <c r="E212" s="1"/>
      <c r="F212" s="1"/>
      <c r="G212" s="1"/>
      <c r="H212" s="1"/>
      <c r="I212" s="1"/>
      <c r="J212" s="1"/>
      <c r="K212" s="1"/>
      <c r="L212" s="1"/>
      <c r="M212" s="1"/>
      <c r="N212" s="1"/>
    </row>
    <row r="213" ht="15.75" customHeight="1">
      <c r="A213" s="40"/>
      <c r="B213" s="41"/>
      <c r="C213" s="1"/>
      <c r="D213" s="1"/>
      <c r="E213" s="1"/>
      <c r="F213" s="1"/>
      <c r="G213" s="1"/>
      <c r="H213" s="1"/>
      <c r="I213" s="1"/>
      <c r="J213" s="1"/>
      <c r="K213" s="1"/>
      <c r="L213" s="1"/>
      <c r="M213" s="1"/>
      <c r="N213" s="1"/>
    </row>
    <row r="214" ht="15.75" customHeight="1">
      <c r="A214" s="40"/>
      <c r="B214" s="41"/>
      <c r="C214" s="1"/>
      <c r="D214" s="1"/>
      <c r="E214" s="1"/>
      <c r="F214" s="1"/>
      <c r="G214" s="1"/>
      <c r="H214" s="1"/>
      <c r="I214" s="1"/>
      <c r="J214" s="1"/>
      <c r="K214" s="1"/>
      <c r="L214" s="1"/>
      <c r="M214" s="1"/>
      <c r="N214" s="1"/>
    </row>
    <row r="215" ht="15.75" customHeight="1">
      <c r="A215" s="40"/>
      <c r="B215" s="41"/>
      <c r="C215" s="1"/>
      <c r="D215" s="1"/>
      <c r="E215" s="1"/>
      <c r="F215" s="1"/>
      <c r="G215" s="1"/>
      <c r="H215" s="1"/>
      <c r="I215" s="1"/>
      <c r="J215" s="1"/>
      <c r="K215" s="1"/>
      <c r="L215" s="1"/>
      <c r="M215" s="1"/>
      <c r="N215" s="1"/>
    </row>
    <row r="216" ht="15.75" customHeight="1">
      <c r="A216" s="40"/>
      <c r="B216" s="41"/>
      <c r="C216" s="1"/>
      <c r="D216" s="1"/>
      <c r="E216" s="1"/>
      <c r="F216" s="1"/>
      <c r="G216" s="1"/>
      <c r="H216" s="1"/>
      <c r="I216" s="1"/>
      <c r="J216" s="1"/>
      <c r="K216" s="1"/>
      <c r="L216" s="1"/>
      <c r="M216" s="1"/>
      <c r="N216" s="1"/>
    </row>
    <row r="217" ht="15.75" customHeight="1">
      <c r="A217" s="40"/>
      <c r="B217" s="41"/>
      <c r="C217" s="1"/>
      <c r="D217" s="1"/>
      <c r="E217" s="1"/>
      <c r="F217" s="1"/>
      <c r="G217" s="1"/>
      <c r="H217" s="1"/>
      <c r="I217" s="1"/>
      <c r="J217" s="1"/>
      <c r="K217" s="1"/>
      <c r="L217" s="1"/>
      <c r="M217" s="1"/>
      <c r="N217" s="1"/>
    </row>
    <row r="218" ht="15.75" customHeight="1">
      <c r="A218" s="40"/>
      <c r="B218" s="41"/>
      <c r="C218" s="1"/>
      <c r="D218" s="1"/>
      <c r="E218" s="1"/>
      <c r="F218" s="1"/>
      <c r="G218" s="1"/>
      <c r="H218" s="1"/>
      <c r="I218" s="1"/>
      <c r="J218" s="1"/>
      <c r="K218" s="1"/>
      <c r="L218" s="1"/>
      <c r="M218" s="1"/>
      <c r="N218" s="1"/>
    </row>
    <row r="219" ht="15.75" customHeight="1">
      <c r="A219" s="40"/>
      <c r="B219" s="41"/>
      <c r="C219" s="1"/>
      <c r="D219" s="1"/>
      <c r="E219" s="1"/>
      <c r="F219" s="1"/>
      <c r="G219" s="1"/>
      <c r="H219" s="1"/>
      <c r="I219" s="1"/>
      <c r="J219" s="1"/>
      <c r="K219" s="1"/>
      <c r="L219" s="1"/>
      <c r="M219" s="1"/>
      <c r="N219" s="1"/>
    </row>
    <row r="220" ht="15.75" customHeight="1">
      <c r="A220" s="40"/>
      <c r="B220" s="41"/>
      <c r="C220" s="1"/>
      <c r="D220" s="1"/>
      <c r="E220" s="1"/>
      <c r="F220" s="1"/>
      <c r="G220" s="1"/>
      <c r="H220" s="1"/>
      <c r="I220" s="1"/>
      <c r="J220" s="1"/>
      <c r="K220" s="1"/>
      <c r="L220" s="1"/>
      <c r="M220" s="1"/>
      <c r="N220" s="1"/>
    </row>
    <row r="221" ht="15.75" customHeight="1">
      <c r="A221" s="40"/>
      <c r="B221" s="41"/>
      <c r="C221" s="1"/>
      <c r="D221" s="1"/>
      <c r="E221" s="1"/>
      <c r="F221" s="1"/>
      <c r="G221" s="1"/>
      <c r="H221" s="1"/>
      <c r="I221" s="1"/>
      <c r="J221" s="1"/>
      <c r="K221" s="1"/>
      <c r="L221" s="1"/>
      <c r="M221" s="1"/>
      <c r="N221" s="1"/>
    </row>
    <row r="222" ht="15.75" customHeight="1">
      <c r="A222" s="40"/>
      <c r="B222" s="41"/>
      <c r="C222" s="1"/>
      <c r="D222" s="1"/>
      <c r="E222" s="1"/>
      <c r="F222" s="1"/>
      <c r="G222" s="1"/>
      <c r="H222" s="1"/>
      <c r="I222" s="1"/>
      <c r="J222" s="1"/>
      <c r="K222" s="1"/>
      <c r="L222" s="1"/>
      <c r="M222" s="1"/>
      <c r="N222" s="1"/>
    </row>
    <row r="223" ht="15.75" customHeight="1">
      <c r="A223" s="40"/>
      <c r="B223" s="41"/>
      <c r="C223" s="1"/>
      <c r="D223" s="1"/>
      <c r="E223" s="1"/>
      <c r="F223" s="1"/>
      <c r="G223" s="1"/>
      <c r="H223" s="1"/>
      <c r="I223" s="1"/>
      <c r="J223" s="1"/>
      <c r="K223" s="1"/>
      <c r="L223" s="1"/>
      <c r="M223" s="1"/>
      <c r="N223" s="1"/>
    </row>
    <row r="224" ht="15.75" customHeight="1">
      <c r="A224" s="40"/>
      <c r="B224" s="41"/>
      <c r="C224" s="1"/>
      <c r="D224" s="1"/>
      <c r="E224" s="1"/>
      <c r="F224" s="1"/>
      <c r="G224" s="1"/>
      <c r="H224" s="1"/>
      <c r="I224" s="1"/>
      <c r="J224" s="1"/>
      <c r="K224" s="1"/>
      <c r="L224" s="1"/>
      <c r="M224" s="1"/>
      <c r="N224" s="1"/>
    </row>
    <row r="225" ht="15.75" customHeight="1">
      <c r="A225" s="40"/>
      <c r="B225" s="41"/>
      <c r="C225" s="1"/>
      <c r="D225" s="1"/>
      <c r="E225" s="1"/>
      <c r="F225" s="1"/>
      <c r="G225" s="1"/>
      <c r="H225" s="1"/>
      <c r="I225" s="1"/>
      <c r="J225" s="1"/>
      <c r="K225" s="1"/>
      <c r="L225" s="1"/>
      <c r="M225" s="1"/>
      <c r="N225" s="1"/>
    </row>
    <row r="226" ht="15.75" customHeight="1">
      <c r="A226" s="40"/>
      <c r="B226" s="41"/>
      <c r="C226" s="1"/>
      <c r="D226" s="1"/>
      <c r="E226" s="1"/>
      <c r="F226" s="1"/>
      <c r="G226" s="1"/>
      <c r="H226" s="1"/>
      <c r="I226" s="1"/>
      <c r="J226" s="1"/>
      <c r="K226" s="1"/>
      <c r="L226" s="1"/>
      <c r="M226" s="1"/>
      <c r="N226" s="1"/>
    </row>
    <row r="227" ht="15.75" customHeight="1">
      <c r="A227" s="40"/>
      <c r="B227" s="41"/>
      <c r="C227" s="1"/>
      <c r="D227" s="1"/>
      <c r="E227" s="1"/>
      <c r="F227" s="1"/>
      <c r="G227" s="1"/>
      <c r="H227" s="1"/>
      <c r="I227" s="1"/>
      <c r="J227" s="1"/>
      <c r="K227" s="1"/>
      <c r="L227" s="1"/>
      <c r="M227" s="1"/>
      <c r="N227" s="1"/>
    </row>
    <row r="228" ht="15.75" customHeight="1">
      <c r="A228" s="40"/>
      <c r="B228" s="41"/>
      <c r="C228" s="1"/>
      <c r="D228" s="1"/>
      <c r="E228" s="1"/>
      <c r="F228" s="1"/>
      <c r="G228" s="1"/>
      <c r="H228" s="1"/>
      <c r="I228" s="1"/>
      <c r="J228" s="1"/>
      <c r="K228" s="1"/>
      <c r="L228" s="1"/>
      <c r="M228" s="1"/>
      <c r="N228" s="1"/>
    </row>
    <row r="229" ht="15.75" customHeight="1">
      <c r="A229" s="40"/>
      <c r="B229" s="41"/>
      <c r="C229" s="1"/>
      <c r="D229" s="1"/>
      <c r="E229" s="1"/>
      <c r="F229" s="1"/>
      <c r="G229" s="1"/>
      <c r="H229" s="1"/>
      <c r="I229" s="1"/>
      <c r="J229" s="1"/>
      <c r="K229" s="1"/>
      <c r="L229" s="1"/>
      <c r="M229" s="1"/>
      <c r="N229" s="1"/>
    </row>
    <row r="230" ht="15.75" customHeight="1">
      <c r="A230" s="40"/>
      <c r="B230" s="41"/>
      <c r="C230" s="1"/>
      <c r="D230" s="1"/>
      <c r="E230" s="1"/>
      <c r="F230" s="1"/>
      <c r="G230" s="1"/>
      <c r="H230" s="1"/>
      <c r="I230" s="1"/>
      <c r="J230" s="1"/>
      <c r="K230" s="1"/>
      <c r="L230" s="1"/>
      <c r="M230" s="1"/>
      <c r="N230" s="1"/>
    </row>
    <row r="231" ht="15.75" customHeight="1">
      <c r="A231" s="40"/>
      <c r="B231" s="41"/>
      <c r="C231" s="1"/>
      <c r="D231" s="1"/>
      <c r="E231" s="1"/>
      <c r="F231" s="1"/>
      <c r="G231" s="1"/>
      <c r="H231" s="1"/>
      <c r="I231" s="1"/>
      <c r="J231" s="1"/>
      <c r="K231" s="1"/>
      <c r="L231" s="1"/>
      <c r="M231" s="1"/>
      <c r="N231" s="1"/>
    </row>
    <row r="232" ht="15.75" customHeight="1">
      <c r="A232" s="40"/>
      <c r="B232" s="41"/>
      <c r="C232" s="1"/>
      <c r="D232" s="1"/>
      <c r="E232" s="1"/>
      <c r="F232" s="1"/>
      <c r="G232" s="1"/>
      <c r="H232" s="1"/>
      <c r="I232" s="1"/>
      <c r="J232" s="1"/>
      <c r="K232" s="1"/>
      <c r="L232" s="1"/>
      <c r="M232" s="1"/>
      <c r="N232" s="1"/>
    </row>
    <row r="233" ht="15.75" customHeight="1">
      <c r="A233" s="40"/>
      <c r="B233" s="41"/>
      <c r="C233" s="1"/>
      <c r="D233" s="1"/>
      <c r="E233" s="1"/>
      <c r="F233" s="1"/>
      <c r="G233" s="1"/>
      <c r="H233" s="1"/>
      <c r="I233" s="1"/>
      <c r="J233" s="1"/>
      <c r="K233" s="1"/>
      <c r="L233" s="1"/>
      <c r="M233" s="1"/>
      <c r="N233" s="1"/>
    </row>
    <row r="234" ht="15.75" customHeight="1">
      <c r="A234" s="40"/>
      <c r="B234" s="41"/>
      <c r="C234" s="1"/>
      <c r="D234" s="1"/>
      <c r="E234" s="1"/>
      <c r="F234" s="1"/>
      <c r="G234" s="1"/>
      <c r="H234" s="1"/>
      <c r="I234" s="1"/>
      <c r="J234" s="1"/>
      <c r="K234" s="1"/>
      <c r="L234" s="1"/>
      <c r="M234" s="1"/>
      <c r="N234" s="1"/>
    </row>
    <row r="235" ht="15.75" customHeight="1">
      <c r="A235" s="40"/>
      <c r="B235" s="41"/>
      <c r="C235" s="1"/>
      <c r="D235" s="1"/>
      <c r="E235" s="1"/>
      <c r="F235" s="1"/>
      <c r="G235" s="1"/>
      <c r="H235" s="1"/>
      <c r="I235" s="1"/>
      <c r="J235" s="1"/>
      <c r="K235" s="1"/>
      <c r="L235" s="1"/>
      <c r="M235" s="1"/>
      <c r="N235" s="1"/>
    </row>
    <row r="236" ht="15.75" customHeight="1">
      <c r="A236" s="40"/>
      <c r="B236" s="41"/>
      <c r="C236" s="1"/>
      <c r="D236" s="1"/>
      <c r="E236" s="1"/>
      <c r="F236" s="1"/>
      <c r="G236" s="1"/>
      <c r="H236" s="1"/>
      <c r="I236" s="1"/>
      <c r="J236" s="1"/>
      <c r="K236" s="1"/>
      <c r="L236" s="1"/>
      <c r="M236" s="1"/>
      <c r="N236" s="1"/>
    </row>
    <row r="237" ht="15.75" customHeight="1">
      <c r="A237" s="40"/>
      <c r="B237" s="41"/>
      <c r="C237" s="1"/>
      <c r="D237" s="1"/>
      <c r="E237" s="1"/>
      <c r="F237" s="1"/>
      <c r="G237" s="1"/>
      <c r="H237" s="1"/>
      <c r="I237" s="1"/>
      <c r="J237" s="1"/>
      <c r="K237" s="1"/>
      <c r="L237" s="1"/>
      <c r="M237" s="1"/>
      <c r="N237" s="1"/>
    </row>
    <row r="238" ht="15.75" customHeight="1">
      <c r="A238" s="40"/>
      <c r="B238" s="41"/>
      <c r="C238" s="1"/>
      <c r="D238" s="1"/>
      <c r="E238" s="1"/>
      <c r="F238" s="1"/>
      <c r="G238" s="1"/>
      <c r="H238" s="1"/>
      <c r="I238" s="1"/>
      <c r="J238" s="1"/>
      <c r="K238" s="1"/>
      <c r="L238" s="1"/>
      <c r="M238" s="1"/>
      <c r="N238" s="1"/>
    </row>
    <row r="239" ht="15.75" customHeight="1">
      <c r="A239" s="40"/>
      <c r="B239" s="41"/>
      <c r="C239" s="1"/>
      <c r="D239" s="1"/>
      <c r="E239" s="1"/>
      <c r="F239" s="1"/>
      <c r="G239" s="1"/>
      <c r="H239" s="1"/>
      <c r="I239" s="1"/>
      <c r="J239" s="1"/>
      <c r="K239" s="1"/>
      <c r="L239" s="1"/>
      <c r="M239" s="1"/>
      <c r="N239" s="1"/>
    </row>
    <row r="240" ht="15.75" customHeight="1">
      <c r="A240" s="40"/>
      <c r="B240" s="41"/>
      <c r="C240" s="1"/>
      <c r="D240" s="1"/>
      <c r="E240" s="1"/>
      <c r="F240" s="1"/>
      <c r="G240" s="1"/>
      <c r="H240" s="1"/>
      <c r="I240" s="1"/>
      <c r="J240" s="1"/>
      <c r="K240" s="1"/>
      <c r="L240" s="1"/>
      <c r="M240" s="1"/>
      <c r="N240" s="1"/>
    </row>
    <row r="241" ht="15.75" customHeight="1">
      <c r="A241" s="40"/>
      <c r="B241" s="41"/>
      <c r="C241" s="1"/>
      <c r="D241" s="1"/>
      <c r="E241" s="1"/>
      <c r="F241" s="1"/>
      <c r="G241" s="1"/>
      <c r="H241" s="1"/>
      <c r="I241" s="1"/>
      <c r="J241" s="1"/>
      <c r="K241" s="1"/>
      <c r="L241" s="1"/>
      <c r="M241" s="1"/>
      <c r="N241" s="1"/>
    </row>
    <row r="242" ht="15.75" customHeight="1">
      <c r="A242" s="40"/>
      <c r="B242" s="41"/>
      <c r="C242" s="1"/>
      <c r="D242" s="1"/>
      <c r="E242" s="1"/>
      <c r="F242" s="1"/>
      <c r="G242" s="1"/>
      <c r="H242" s="1"/>
      <c r="I242" s="1"/>
      <c r="J242" s="1"/>
      <c r="K242" s="1"/>
      <c r="L242" s="1"/>
      <c r="M242" s="1"/>
      <c r="N242" s="1"/>
    </row>
    <row r="243" ht="15.75" customHeight="1">
      <c r="A243" s="40"/>
      <c r="B243" s="41"/>
      <c r="C243" s="1"/>
      <c r="D243" s="1"/>
      <c r="E243" s="1"/>
      <c r="F243" s="1"/>
      <c r="G243" s="1"/>
      <c r="H243" s="1"/>
      <c r="I243" s="1"/>
      <c r="J243" s="1"/>
      <c r="K243" s="1"/>
      <c r="L243" s="1"/>
      <c r="M243" s="1"/>
      <c r="N243" s="1"/>
    </row>
    <row r="244" ht="15.75" customHeight="1">
      <c r="A244" s="40"/>
      <c r="B244" s="41"/>
      <c r="C244" s="1"/>
      <c r="D244" s="1"/>
      <c r="E244" s="1"/>
      <c r="F244" s="1"/>
      <c r="G244" s="1"/>
      <c r="H244" s="1"/>
      <c r="I244" s="1"/>
      <c r="J244" s="1"/>
      <c r="K244" s="1"/>
      <c r="L244" s="1"/>
      <c r="M244" s="1"/>
      <c r="N244" s="1"/>
    </row>
    <row r="245" ht="15.75" customHeight="1">
      <c r="A245" s="40"/>
      <c r="B245" s="41"/>
      <c r="C245" s="1"/>
      <c r="D245" s="1"/>
      <c r="E245" s="1"/>
      <c r="F245" s="1"/>
      <c r="G245" s="1"/>
      <c r="H245" s="1"/>
      <c r="I245" s="1"/>
      <c r="J245" s="1"/>
      <c r="K245" s="1"/>
      <c r="L245" s="1"/>
      <c r="M245" s="1"/>
      <c r="N245" s="1"/>
    </row>
    <row r="246" ht="15.75" customHeight="1">
      <c r="A246" s="40"/>
      <c r="B246" s="41"/>
      <c r="C246" s="1"/>
      <c r="D246" s="1"/>
      <c r="E246" s="1"/>
      <c r="F246" s="1"/>
      <c r="G246" s="1"/>
      <c r="H246" s="1"/>
      <c r="I246" s="1"/>
      <c r="J246" s="1"/>
      <c r="K246" s="1"/>
      <c r="L246" s="1"/>
      <c r="M246" s="1"/>
      <c r="N246" s="1"/>
    </row>
    <row r="247" ht="15.75" customHeight="1">
      <c r="A247" s="40"/>
      <c r="B247" s="41"/>
      <c r="C247" s="1"/>
      <c r="D247" s="1"/>
      <c r="E247" s="1"/>
      <c r="F247" s="1"/>
      <c r="G247" s="1"/>
      <c r="H247" s="1"/>
      <c r="I247" s="1"/>
      <c r="J247" s="1"/>
      <c r="K247" s="1"/>
      <c r="L247" s="1"/>
      <c r="M247" s="1"/>
      <c r="N247" s="1"/>
    </row>
    <row r="248" ht="15.75" customHeight="1">
      <c r="A248" s="40"/>
      <c r="B248" s="41"/>
      <c r="C248" s="1"/>
      <c r="D248" s="1"/>
      <c r="E248" s="1"/>
      <c r="F248" s="1"/>
      <c r="G248" s="1"/>
      <c r="H248" s="1"/>
      <c r="I248" s="1"/>
      <c r="J248" s="1"/>
      <c r="K248" s="1"/>
      <c r="L248" s="1"/>
      <c r="M248" s="1"/>
      <c r="N248" s="1"/>
    </row>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L10"/>
    <mergeCell ref="A11:L11"/>
    <mergeCell ref="A48:L48"/>
    <mergeCell ref="A2:L2"/>
    <mergeCell ref="A4:L4"/>
    <mergeCell ref="A5:L5"/>
    <mergeCell ref="A6:L6"/>
    <mergeCell ref="A7:L7"/>
    <mergeCell ref="A8:L8"/>
    <mergeCell ref="A9:L9"/>
  </mergeCells>
  <hyperlinks>
    <hyperlink r:id="rId1" ref="G14"/>
    <hyperlink r:id="rId2" ref="G17"/>
    <hyperlink r:id="rId3" ref="G18"/>
    <hyperlink r:id="rId4" ref="G19"/>
    <hyperlink r:id="rId5" ref="G20"/>
    <hyperlink r:id="rId6" ref="G21"/>
  </hyperlinks>
  <printOptions/>
  <pageMargins bottom="0.75" footer="0.0" header="0.0" left="0.7" right="0.7" top="0.75"/>
  <pageSetup orientation="landscape"/>
  <drawing r:id="rId7"/>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4.86"/>
    <col customWidth="1" min="2" max="2" width="15.43"/>
    <col customWidth="1" min="3" max="3" width="8.29"/>
    <col customWidth="1" min="4" max="4" width="17.43"/>
    <col customWidth="1" min="5" max="5" width="12.0"/>
    <col customWidth="1" min="6" max="6" width="20.43"/>
    <col customWidth="1" min="7" max="7" width="13.71"/>
    <col customWidth="1" min="8" max="9" width="7.86"/>
    <col customWidth="1" min="10" max="10" width="8.86"/>
    <col customWidth="1" min="11" max="11" width="28.14"/>
    <col customWidth="1" min="12" max="12" width="22.14"/>
    <col customWidth="1" min="13" max="14" width="8.0"/>
    <col customWidth="1" min="15" max="15" width="27.0"/>
    <col customWidth="1" min="16" max="23" width="8.0"/>
  </cols>
  <sheetData>
    <row r="1">
      <c r="A1" s="40"/>
      <c r="B1" s="41"/>
      <c r="C1" s="1"/>
      <c r="D1" s="1"/>
      <c r="E1" s="1"/>
      <c r="F1" s="1"/>
      <c r="G1" s="1"/>
      <c r="H1" s="1"/>
      <c r="I1" s="1"/>
      <c r="J1" s="1"/>
      <c r="K1" s="1"/>
    </row>
    <row r="2" ht="15.75" customHeight="1">
      <c r="A2" s="175" t="s">
        <v>902</v>
      </c>
      <c r="B2" s="44"/>
      <c r="C2" s="44"/>
      <c r="D2" s="44"/>
      <c r="E2" s="44"/>
      <c r="F2" s="44"/>
      <c r="G2" s="44"/>
      <c r="H2" s="44"/>
      <c r="I2" s="44"/>
      <c r="J2" s="44"/>
      <c r="K2" s="45"/>
      <c r="L2" s="177"/>
      <c r="M2" s="177"/>
      <c r="N2" s="177"/>
      <c r="O2" s="177"/>
      <c r="P2" s="177"/>
      <c r="Q2" s="177"/>
      <c r="R2" s="177"/>
      <c r="S2" s="177"/>
      <c r="T2" s="177"/>
      <c r="U2" s="177"/>
      <c r="V2" s="177"/>
      <c r="W2" s="177"/>
    </row>
    <row r="3" ht="15.75" customHeight="1">
      <c r="A3" s="220"/>
      <c r="B3" s="220"/>
      <c r="C3" s="220"/>
      <c r="D3" s="220"/>
      <c r="E3" s="220"/>
      <c r="F3" s="220"/>
      <c r="G3" s="220"/>
      <c r="H3" s="220"/>
      <c r="I3" s="220"/>
      <c r="J3" s="220"/>
      <c r="K3" s="220"/>
      <c r="L3" s="177"/>
      <c r="M3" s="177"/>
      <c r="N3" s="177"/>
      <c r="O3" s="177"/>
      <c r="P3" s="177"/>
      <c r="Q3" s="177"/>
      <c r="R3" s="177"/>
      <c r="S3" s="177"/>
      <c r="T3" s="177"/>
      <c r="U3" s="177"/>
      <c r="V3" s="177"/>
      <c r="W3" s="177"/>
    </row>
    <row r="4" ht="28.5" customHeight="1">
      <c r="A4" s="52" t="s">
        <v>903</v>
      </c>
      <c r="B4" s="44"/>
      <c r="C4" s="44"/>
      <c r="D4" s="44"/>
      <c r="E4" s="44"/>
      <c r="F4" s="44"/>
      <c r="G4" s="44"/>
      <c r="H4" s="44"/>
      <c r="I4" s="44"/>
      <c r="J4" s="44"/>
      <c r="K4" s="45"/>
      <c r="L4" s="177"/>
      <c r="M4" s="177"/>
      <c r="N4" s="177"/>
      <c r="O4" s="177"/>
      <c r="P4" s="177"/>
      <c r="Q4" s="177"/>
      <c r="R4" s="177"/>
      <c r="S4" s="177"/>
      <c r="T4" s="177"/>
      <c r="U4" s="177"/>
      <c r="V4" s="177"/>
      <c r="W4" s="177"/>
    </row>
    <row r="5" ht="23.25" customHeight="1">
      <c r="A5" s="49" t="s">
        <v>904</v>
      </c>
      <c r="B5" s="44"/>
      <c r="C5" s="44"/>
      <c r="D5" s="44"/>
      <c r="E5" s="44"/>
      <c r="F5" s="44"/>
      <c r="G5" s="44"/>
      <c r="H5" s="44"/>
      <c r="I5" s="44"/>
      <c r="J5" s="44"/>
      <c r="K5" s="45"/>
      <c r="L5" s="177"/>
      <c r="M5" s="177"/>
      <c r="N5" s="177"/>
      <c r="O5" s="177"/>
      <c r="P5" s="177"/>
      <c r="Q5" s="177"/>
      <c r="R5" s="177"/>
      <c r="S5" s="177"/>
      <c r="T5" s="177"/>
      <c r="U5" s="177"/>
      <c r="V5" s="177"/>
      <c r="W5" s="177"/>
    </row>
    <row r="6">
      <c r="A6" s="49" t="s">
        <v>905</v>
      </c>
      <c r="B6" s="44"/>
      <c r="C6" s="44"/>
      <c r="D6" s="44"/>
      <c r="E6" s="44"/>
      <c r="F6" s="44"/>
      <c r="G6" s="44"/>
      <c r="H6" s="44"/>
      <c r="I6" s="44"/>
      <c r="J6" s="44"/>
      <c r="K6" s="45"/>
      <c r="L6" s="177"/>
      <c r="M6" s="177"/>
      <c r="N6" s="177"/>
      <c r="O6" s="177"/>
      <c r="P6" s="177"/>
      <c r="Q6" s="177"/>
      <c r="R6" s="177"/>
      <c r="S6" s="177"/>
      <c r="T6" s="177"/>
      <c r="U6" s="177"/>
      <c r="V6" s="177"/>
      <c r="W6" s="177"/>
    </row>
    <row r="7">
      <c r="A7" s="49" t="s">
        <v>906</v>
      </c>
      <c r="B7" s="44"/>
      <c r="C7" s="44"/>
      <c r="D7" s="44"/>
      <c r="E7" s="44"/>
      <c r="F7" s="44"/>
      <c r="G7" s="44"/>
      <c r="H7" s="44"/>
      <c r="I7" s="44"/>
      <c r="J7" s="44"/>
      <c r="K7" s="45"/>
      <c r="L7" s="177"/>
      <c r="M7" s="177"/>
      <c r="N7" s="177"/>
      <c r="O7" s="177"/>
      <c r="P7" s="177"/>
      <c r="Q7" s="177"/>
      <c r="R7" s="177"/>
      <c r="S7" s="177"/>
      <c r="T7" s="177"/>
      <c r="U7" s="177"/>
      <c r="V7" s="177"/>
      <c r="W7" s="177"/>
    </row>
    <row r="8">
      <c r="A8" s="49" t="s">
        <v>907</v>
      </c>
      <c r="B8" s="44"/>
      <c r="C8" s="44"/>
      <c r="D8" s="44"/>
      <c r="E8" s="44"/>
      <c r="F8" s="44"/>
      <c r="G8" s="44"/>
      <c r="H8" s="44"/>
      <c r="I8" s="44"/>
      <c r="J8" s="44"/>
      <c r="K8" s="45"/>
      <c r="L8" s="177"/>
      <c r="M8" s="177"/>
      <c r="N8" s="177"/>
      <c r="O8" s="177"/>
      <c r="P8" s="177"/>
      <c r="Q8" s="177"/>
      <c r="R8" s="177"/>
      <c r="S8" s="177"/>
      <c r="T8" s="177"/>
      <c r="U8" s="177"/>
      <c r="V8" s="177"/>
      <c r="W8" s="177"/>
    </row>
    <row r="9">
      <c r="A9" s="221" t="s">
        <v>908</v>
      </c>
      <c r="B9" s="44"/>
      <c r="C9" s="44"/>
      <c r="D9" s="44"/>
      <c r="E9" s="44"/>
      <c r="F9" s="44"/>
      <c r="G9" s="44"/>
      <c r="H9" s="44"/>
      <c r="I9" s="44"/>
      <c r="J9" s="44"/>
      <c r="K9" s="45"/>
      <c r="L9" s="177"/>
      <c r="M9" s="177"/>
      <c r="N9" s="177"/>
      <c r="O9" s="177"/>
      <c r="P9" s="177"/>
      <c r="Q9" s="177"/>
      <c r="R9" s="177"/>
      <c r="S9" s="177"/>
      <c r="T9" s="177"/>
      <c r="U9" s="177"/>
      <c r="V9" s="177"/>
      <c r="W9" s="177"/>
    </row>
    <row r="10" ht="27.0" customHeight="1">
      <c r="A10" s="49" t="s">
        <v>909</v>
      </c>
      <c r="B10" s="44"/>
      <c r="C10" s="44"/>
      <c r="D10" s="44"/>
      <c r="E10" s="44"/>
      <c r="F10" s="44"/>
      <c r="G10" s="44"/>
      <c r="H10" s="44"/>
      <c r="I10" s="44"/>
      <c r="J10" s="44"/>
      <c r="K10" s="45"/>
      <c r="L10" s="177"/>
      <c r="M10" s="177"/>
      <c r="N10" s="177"/>
      <c r="O10" s="177"/>
      <c r="P10" s="177"/>
      <c r="Q10" s="177"/>
      <c r="R10" s="177"/>
      <c r="S10" s="177"/>
      <c r="T10" s="177"/>
      <c r="U10" s="177"/>
      <c r="V10" s="177"/>
      <c r="W10" s="177"/>
    </row>
    <row r="11">
      <c r="A11" s="49" t="s">
        <v>910</v>
      </c>
      <c r="B11" s="44"/>
      <c r="C11" s="44"/>
      <c r="D11" s="44"/>
      <c r="E11" s="44"/>
      <c r="F11" s="44"/>
      <c r="G11" s="44"/>
      <c r="H11" s="44"/>
      <c r="I11" s="44"/>
      <c r="J11" s="44"/>
      <c r="K11" s="45"/>
      <c r="L11" s="177"/>
      <c r="M11" s="177"/>
      <c r="N11" s="177"/>
      <c r="O11" s="177"/>
      <c r="P11" s="177"/>
      <c r="Q11" s="177"/>
      <c r="R11" s="177"/>
      <c r="S11" s="177"/>
      <c r="T11" s="177"/>
      <c r="U11" s="177"/>
      <c r="V11" s="177"/>
      <c r="W11" s="177"/>
    </row>
    <row r="12">
      <c r="A12" s="49" t="s">
        <v>911</v>
      </c>
      <c r="B12" s="44"/>
      <c r="C12" s="44"/>
      <c r="D12" s="44"/>
      <c r="E12" s="44"/>
      <c r="F12" s="44"/>
      <c r="G12" s="44"/>
      <c r="H12" s="44"/>
      <c r="I12" s="44"/>
      <c r="J12" s="44"/>
      <c r="K12" s="45"/>
      <c r="L12" s="177"/>
      <c r="M12" s="177"/>
      <c r="N12" s="177"/>
      <c r="O12" s="177"/>
      <c r="P12" s="177"/>
      <c r="Q12" s="177"/>
      <c r="R12" s="177"/>
      <c r="S12" s="177"/>
      <c r="T12" s="177"/>
      <c r="U12" s="177"/>
      <c r="V12" s="177"/>
      <c r="W12" s="177"/>
    </row>
    <row r="13" ht="30.0" customHeight="1">
      <c r="A13" s="52" t="s">
        <v>912</v>
      </c>
      <c r="B13" s="44"/>
      <c r="C13" s="44"/>
      <c r="D13" s="44"/>
      <c r="E13" s="44"/>
      <c r="F13" s="44"/>
      <c r="G13" s="44"/>
      <c r="H13" s="44"/>
      <c r="I13" s="44"/>
      <c r="J13" s="44"/>
      <c r="K13" s="45"/>
      <c r="L13" s="177"/>
      <c r="M13" s="177"/>
      <c r="N13" s="177"/>
      <c r="O13" s="177"/>
      <c r="P13" s="177"/>
      <c r="Q13" s="177"/>
      <c r="R13" s="177"/>
      <c r="S13" s="177"/>
      <c r="T13" s="177"/>
      <c r="U13" s="177"/>
      <c r="V13" s="177"/>
      <c r="W13" s="177"/>
    </row>
    <row r="14">
      <c r="A14" s="40"/>
      <c r="B14" s="41"/>
      <c r="C14" s="1"/>
      <c r="D14" s="1"/>
      <c r="E14" s="1"/>
      <c r="F14" s="1"/>
      <c r="G14" s="1"/>
      <c r="H14" s="1"/>
      <c r="I14" s="1"/>
      <c r="J14" s="1"/>
      <c r="K14" s="1"/>
    </row>
    <row r="15" ht="63.75" customHeight="1">
      <c r="A15" s="222" t="s">
        <v>913</v>
      </c>
      <c r="B15" s="57" t="s">
        <v>914</v>
      </c>
      <c r="C15" s="57" t="s">
        <v>7</v>
      </c>
      <c r="D15" s="223" t="s">
        <v>915</v>
      </c>
      <c r="E15" s="224" t="s">
        <v>916</v>
      </c>
      <c r="F15" s="223" t="s">
        <v>917</v>
      </c>
      <c r="G15" s="56" t="s">
        <v>918</v>
      </c>
      <c r="H15" s="56" t="s">
        <v>133</v>
      </c>
      <c r="I15" s="56" t="s">
        <v>134</v>
      </c>
      <c r="J15" s="55" t="s">
        <v>135</v>
      </c>
      <c r="K15" s="222" t="s">
        <v>139</v>
      </c>
      <c r="L15" s="60" t="s">
        <v>140</v>
      </c>
    </row>
    <row r="16" ht="11.25" customHeight="1">
      <c r="A16" s="67" t="s">
        <v>919</v>
      </c>
      <c r="B16" s="64" t="s">
        <v>920</v>
      </c>
      <c r="C16" s="65" t="s">
        <v>51</v>
      </c>
      <c r="D16" s="65" t="s">
        <v>921</v>
      </c>
      <c r="E16" s="65" t="s">
        <v>922</v>
      </c>
      <c r="F16" s="65" t="s">
        <v>923</v>
      </c>
      <c r="G16" s="225">
        <v>5.0</v>
      </c>
      <c r="H16" s="225">
        <v>2.0</v>
      </c>
      <c r="I16" s="225">
        <v>5.0</v>
      </c>
      <c r="J16" s="225">
        <v>50.0</v>
      </c>
      <c r="K16" s="65">
        <v>10.0</v>
      </c>
      <c r="L16" s="226" t="s">
        <v>150</v>
      </c>
    </row>
    <row r="17" ht="11.25" customHeight="1">
      <c r="A17" s="67" t="s">
        <v>924</v>
      </c>
      <c r="B17" s="65" t="s">
        <v>925</v>
      </c>
      <c r="C17" s="64" t="s">
        <v>51</v>
      </c>
      <c r="D17" s="65" t="s">
        <v>926</v>
      </c>
      <c r="E17" s="65" t="s">
        <v>203</v>
      </c>
      <c r="F17" s="68" t="s">
        <v>205</v>
      </c>
      <c r="G17" s="65">
        <v>2.0</v>
      </c>
      <c r="H17" s="65">
        <v>2.0</v>
      </c>
      <c r="I17" s="65">
        <v>2.0</v>
      </c>
      <c r="J17" s="227">
        <v>50.0</v>
      </c>
      <c r="K17" s="65">
        <f t="shared" ref="K17:K18" si="1">J17/G17</f>
        <v>25</v>
      </c>
      <c r="L17" s="226" t="s">
        <v>150</v>
      </c>
    </row>
    <row r="18" ht="11.25" customHeight="1">
      <c r="A18" s="67" t="s">
        <v>927</v>
      </c>
      <c r="B18" s="64" t="s">
        <v>928</v>
      </c>
      <c r="C18" s="64" t="s">
        <v>51</v>
      </c>
      <c r="D18" s="65" t="s">
        <v>929</v>
      </c>
      <c r="E18" s="65" t="s">
        <v>930</v>
      </c>
      <c r="F18" s="68" t="s">
        <v>931</v>
      </c>
      <c r="G18" s="65">
        <v>2.0</v>
      </c>
      <c r="H18" s="65">
        <v>2.0</v>
      </c>
      <c r="I18" s="65">
        <v>2.0</v>
      </c>
      <c r="J18" s="227">
        <v>50.0</v>
      </c>
      <c r="K18" s="65">
        <f t="shared" si="1"/>
        <v>25</v>
      </c>
      <c r="L18" s="226" t="s">
        <v>150</v>
      </c>
    </row>
    <row r="19" ht="11.25" customHeight="1">
      <c r="A19" s="67" t="s">
        <v>932</v>
      </c>
      <c r="B19" s="65" t="s">
        <v>933</v>
      </c>
      <c r="C19" s="64" t="s">
        <v>51</v>
      </c>
      <c r="D19" s="65" t="s">
        <v>934</v>
      </c>
      <c r="E19" s="65" t="s">
        <v>935</v>
      </c>
      <c r="F19" s="68" t="s">
        <v>936</v>
      </c>
      <c r="G19" s="65">
        <v>4.0</v>
      </c>
      <c r="H19" s="65">
        <v>4.0</v>
      </c>
      <c r="I19" s="65">
        <v>4.0</v>
      </c>
      <c r="J19" s="227">
        <v>50.0</v>
      </c>
      <c r="K19" s="65">
        <v>12.5</v>
      </c>
      <c r="L19" s="226" t="s">
        <v>150</v>
      </c>
    </row>
    <row r="20" ht="11.25" customHeight="1">
      <c r="A20" s="67" t="s">
        <v>932</v>
      </c>
      <c r="B20" s="65" t="s">
        <v>933</v>
      </c>
      <c r="C20" s="64" t="s">
        <v>51</v>
      </c>
      <c r="D20" s="65" t="s">
        <v>937</v>
      </c>
      <c r="E20" s="65" t="s">
        <v>938</v>
      </c>
      <c r="F20" s="68" t="s">
        <v>939</v>
      </c>
      <c r="G20" s="65">
        <v>4.0</v>
      </c>
      <c r="H20" s="65">
        <v>4.0</v>
      </c>
      <c r="I20" s="65">
        <v>4.0</v>
      </c>
      <c r="J20" s="227">
        <v>50.0</v>
      </c>
      <c r="K20" s="65">
        <v>12.5</v>
      </c>
      <c r="L20" s="226" t="s">
        <v>150</v>
      </c>
    </row>
    <row r="21" ht="11.25" customHeight="1">
      <c r="A21" s="67" t="s">
        <v>932</v>
      </c>
      <c r="B21" s="65" t="s">
        <v>933</v>
      </c>
      <c r="C21" s="64" t="s">
        <v>51</v>
      </c>
      <c r="D21" s="65" t="s">
        <v>940</v>
      </c>
      <c r="E21" s="65" t="s">
        <v>941</v>
      </c>
      <c r="F21" s="68" t="s">
        <v>942</v>
      </c>
      <c r="G21" s="65">
        <v>4.0</v>
      </c>
      <c r="H21" s="65">
        <v>4.0</v>
      </c>
      <c r="I21" s="65">
        <v>4.0</v>
      </c>
      <c r="J21" s="227">
        <v>50.0</v>
      </c>
      <c r="K21" s="65">
        <v>12.5</v>
      </c>
      <c r="L21" s="226" t="s">
        <v>150</v>
      </c>
    </row>
    <row r="22" ht="11.25" customHeight="1">
      <c r="A22" s="67" t="s">
        <v>943</v>
      </c>
      <c r="B22" s="65" t="s">
        <v>944</v>
      </c>
      <c r="C22" s="64" t="s">
        <v>51</v>
      </c>
      <c r="D22" s="65" t="s">
        <v>945</v>
      </c>
      <c r="E22" s="65" t="s">
        <v>946</v>
      </c>
      <c r="F22" s="68" t="s">
        <v>947</v>
      </c>
      <c r="G22" s="65">
        <v>1.0</v>
      </c>
      <c r="H22" s="65">
        <v>1.0</v>
      </c>
      <c r="I22" s="65">
        <v>37.0</v>
      </c>
      <c r="J22" s="227">
        <v>50.0</v>
      </c>
      <c r="K22" s="65">
        <f t="shared" ref="K22:K30" si="2">J22/G22</f>
        <v>50</v>
      </c>
      <c r="L22" s="226" t="s">
        <v>150</v>
      </c>
    </row>
    <row r="23" ht="11.25" customHeight="1">
      <c r="A23" s="67" t="s">
        <v>943</v>
      </c>
      <c r="B23" s="65" t="s">
        <v>944</v>
      </c>
      <c r="C23" s="64" t="s">
        <v>51</v>
      </c>
      <c r="D23" s="65" t="s">
        <v>948</v>
      </c>
      <c r="E23" s="65" t="s">
        <v>949</v>
      </c>
      <c r="F23" s="68" t="s">
        <v>950</v>
      </c>
      <c r="G23" s="65">
        <v>1.0</v>
      </c>
      <c r="H23" s="65">
        <v>1.0</v>
      </c>
      <c r="I23" s="65">
        <v>37.0</v>
      </c>
      <c r="J23" s="227">
        <v>50.0</v>
      </c>
      <c r="K23" s="65">
        <f t="shared" si="2"/>
        <v>50</v>
      </c>
      <c r="L23" s="226" t="s">
        <v>150</v>
      </c>
    </row>
    <row r="24" ht="11.25" customHeight="1">
      <c r="A24" s="67" t="s">
        <v>943</v>
      </c>
      <c r="B24" s="65" t="s">
        <v>944</v>
      </c>
      <c r="C24" s="64" t="s">
        <v>51</v>
      </c>
      <c r="D24" s="65" t="s">
        <v>951</v>
      </c>
      <c r="E24" s="65" t="s">
        <v>952</v>
      </c>
      <c r="F24" s="68" t="s">
        <v>953</v>
      </c>
      <c r="G24" s="65">
        <v>1.0</v>
      </c>
      <c r="H24" s="65">
        <v>1.0</v>
      </c>
      <c r="I24" s="65">
        <v>37.0</v>
      </c>
      <c r="J24" s="227">
        <v>50.0</v>
      </c>
      <c r="K24" s="65">
        <f t="shared" si="2"/>
        <v>50</v>
      </c>
      <c r="L24" s="226" t="s">
        <v>150</v>
      </c>
    </row>
    <row r="25" ht="11.25" customHeight="1">
      <c r="A25" s="67" t="s">
        <v>943</v>
      </c>
      <c r="B25" s="65" t="s">
        <v>944</v>
      </c>
      <c r="C25" s="64" t="s">
        <v>51</v>
      </c>
      <c r="D25" s="65" t="s">
        <v>954</v>
      </c>
      <c r="E25" s="65" t="s">
        <v>955</v>
      </c>
      <c r="F25" s="68" t="s">
        <v>956</v>
      </c>
      <c r="G25" s="65">
        <v>1.0</v>
      </c>
      <c r="H25" s="65">
        <v>1.0</v>
      </c>
      <c r="I25" s="65">
        <v>37.0</v>
      </c>
      <c r="J25" s="227">
        <v>50.0</v>
      </c>
      <c r="K25" s="65">
        <f t="shared" si="2"/>
        <v>50</v>
      </c>
      <c r="L25" s="226" t="s">
        <v>150</v>
      </c>
    </row>
    <row r="26" ht="11.25" customHeight="1">
      <c r="A26" s="67" t="s">
        <v>943</v>
      </c>
      <c r="B26" s="65" t="s">
        <v>944</v>
      </c>
      <c r="C26" s="64" t="s">
        <v>51</v>
      </c>
      <c r="D26" s="65" t="s">
        <v>957</v>
      </c>
      <c r="E26" s="65" t="s">
        <v>958</v>
      </c>
      <c r="F26" s="68" t="s">
        <v>959</v>
      </c>
      <c r="G26" s="65">
        <v>1.0</v>
      </c>
      <c r="H26" s="65">
        <v>1.0</v>
      </c>
      <c r="I26" s="65">
        <v>37.0</v>
      </c>
      <c r="J26" s="227">
        <v>50.0</v>
      </c>
      <c r="K26" s="65">
        <f t="shared" si="2"/>
        <v>50</v>
      </c>
      <c r="L26" s="226" t="s">
        <v>150</v>
      </c>
    </row>
    <row r="27" ht="11.25" customHeight="1">
      <c r="A27" s="67" t="s">
        <v>943</v>
      </c>
      <c r="B27" s="65" t="s">
        <v>944</v>
      </c>
      <c r="C27" s="64" t="s">
        <v>51</v>
      </c>
      <c r="D27" s="65" t="s">
        <v>960</v>
      </c>
      <c r="E27" s="65" t="s">
        <v>961</v>
      </c>
      <c r="F27" s="68" t="s">
        <v>962</v>
      </c>
      <c r="G27" s="65">
        <v>1.0</v>
      </c>
      <c r="H27" s="65">
        <v>1.0</v>
      </c>
      <c r="I27" s="65">
        <v>37.0</v>
      </c>
      <c r="J27" s="227">
        <v>50.0</v>
      </c>
      <c r="K27" s="65">
        <f t="shared" si="2"/>
        <v>50</v>
      </c>
      <c r="L27" s="226" t="s">
        <v>150</v>
      </c>
    </row>
    <row r="28" ht="11.25" customHeight="1">
      <c r="A28" s="67" t="s">
        <v>943</v>
      </c>
      <c r="B28" s="65" t="s">
        <v>944</v>
      </c>
      <c r="C28" s="64" t="s">
        <v>51</v>
      </c>
      <c r="D28" s="65" t="s">
        <v>963</v>
      </c>
      <c r="E28" s="65" t="s">
        <v>964</v>
      </c>
      <c r="F28" s="68" t="s">
        <v>965</v>
      </c>
      <c r="G28" s="65">
        <v>1.0</v>
      </c>
      <c r="H28" s="65">
        <v>1.0</v>
      </c>
      <c r="I28" s="65">
        <v>37.0</v>
      </c>
      <c r="J28" s="227">
        <v>50.0</v>
      </c>
      <c r="K28" s="65">
        <f t="shared" si="2"/>
        <v>50</v>
      </c>
      <c r="L28" s="226" t="s">
        <v>150</v>
      </c>
    </row>
    <row r="29" ht="11.25" customHeight="1">
      <c r="A29" s="67" t="s">
        <v>943</v>
      </c>
      <c r="B29" s="65" t="s">
        <v>944</v>
      </c>
      <c r="C29" s="64" t="s">
        <v>51</v>
      </c>
      <c r="D29" s="65" t="s">
        <v>966</v>
      </c>
      <c r="E29" s="65" t="s">
        <v>967</v>
      </c>
      <c r="F29" s="68" t="s">
        <v>968</v>
      </c>
      <c r="G29" s="65">
        <v>1.0</v>
      </c>
      <c r="H29" s="65">
        <v>1.0</v>
      </c>
      <c r="I29" s="65">
        <v>37.0</v>
      </c>
      <c r="J29" s="227">
        <v>50.0</v>
      </c>
      <c r="K29" s="65">
        <f t="shared" si="2"/>
        <v>50</v>
      </c>
      <c r="L29" s="226" t="s">
        <v>150</v>
      </c>
    </row>
    <row r="30" ht="11.25" customHeight="1">
      <c r="A30" s="67" t="s">
        <v>943</v>
      </c>
      <c r="B30" s="65" t="s">
        <v>944</v>
      </c>
      <c r="C30" s="64" t="s">
        <v>51</v>
      </c>
      <c r="D30" s="65" t="s">
        <v>969</v>
      </c>
      <c r="E30" s="65" t="s">
        <v>970</v>
      </c>
      <c r="F30" s="68" t="s">
        <v>971</v>
      </c>
      <c r="G30" s="65">
        <v>1.0</v>
      </c>
      <c r="H30" s="65">
        <v>1.0</v>
      </c>
      <c r="I30" s="65">
        <v>37.0</v>
      </c>
      <c r="J30" s="227">
        <v>50.0</v>
      </c>
      <c r="K30" s="65">
        <f t="shared" si="2"/>
        <v>50</v>
      </c>
      <c r="L30" s="226" t="s">
        <v>150</v>
      </c>
    </row>
    <row r="31" ht="11.25" customHeight="1">
      <c r="A31" s="67" t="s">
        <v>972</v>
      </c>
      <c r="B31" s="65" t="s">
        <v>973</v>
      </c>
      <c r="C31" s="64" t="s">
        <v>51</v>
      </c>
      <c r="D31" s="65" t="s">
        <v>974</v>
      </c>
      <c r="E31" s="65" t="s">
        <v>975</v>
      </c>
      <c r="F31" s="68" t="s">
        <v>976</v>
      </c>
      <c r="G31" s="65">
        <v>8.0</v>
      </c>
      <c r="H31" s="65">
        <v>5.0</v>
      </c>
      <c r="I31" s="65">
        <v>8.0</v>
      </c>
      <c r="J31" s="227">
        <v>50.0</v>
      </c>
      <c r="K31" s="65">
        <v>6.25</v>
      </c>
      <c r="L31" s="226" t="s">
        <v>150</v>
      </c>
    </row>
    <row r="32" ht="11.25" customHeight="1">
      <c r="A32" s="67" t="s">
        <v>977</v>
      </c>
      <c r="B32" s="65" t="s">
        <v>978</v>
      </c>
      <c r="C32" s="64" t="s">
        <v>51</v>
      </c>
      <c r="D32" s="65" t="s">
        <v>979</v>
      </c>
      <c r="E32" s="65" t="s">
        <v>980</v>
      </c>
      <c r="F32" s="68" t="s">
        <v>981</v>
      </c>
      <c r="G32" s="65">
        <v>5.0</v>
      </c>
      <c r="H32" s="65">
        <v>5.0</v>
      </c>
      <c r="I32" s="65">
        <v>5.0</v>
      </c>
      <c r="J32" s="227">
        <v>50.0</v>
      </c>
      <c r="K32" s="65">
        <v>10.0</v>
      </c>
      <c r="L32" s="226" t="s">
        <v>150</v>
      </c>
    </row>
    <row r="33" ht="11.25" customHeight="1">
      <c r="A33" s="67" t="s">
        <v>943</v>
      </c>
      <c r="B33" s="65" t="s">
        <v>944</v>
      </c>
      <c r="C33" s="64" t="s">
        <v>51</v>
      </c>
      <c r="D33" s="65" t="s">
        <v>982</v>
      </c>
      <c r="E33" s="65" t="s">
        <v>983</v>
      </c>
      <c r="F33" s="68" t="s">
        <v>984</v>
      </c>
      <c r="G33" s="65">
        <v>1.0</v>
      </c>
      <c r="H33" s="65">
        <v>1.0</v>
      </c>
      <c r="I33" s="65">
        <v>37.0</v>
      </c>
      <c r="J33" s="227">
        <v>50.0</v>
      </c>
      <c r="K33" s="65">
        <f t="shared" ref="K33:K36" si="3">J33/G33</f>
        <v>50</v>
      </c>
      <c r="L33" s="226" t="s">
        <v>150</v>
      </c>
    </row>
    <row r="34" ht="11.25" customHeight="1">
      <c r="A34" s="67" t="s">
        <v>943</v>
      </c>
      <c r="B34" s="65" t="s">
        <v>944</v>
      </c>
      <c r="C34" s="64" t="s">
        <v>51</v>
      </c>
      <c r="D34" s="65" t="s">
        <v>985</v>
      </c>
      <c r="E34" s="65" t="s">
        <v>986</v>
      </c>
      <c r="F34" s="68" t="s">
        <v>987</v>
      </c>
      <c r="G34" s="65">
        <v>1.0</v>
      </c>
      <c r="H34" s="65">
        <v>1.0</v>
      </c>
      <c r="I34" s="65">
        <v>37.0</v>
      </c>
      <c r="J34" s="227">
        <v>50.0</v>
      </c>
      <c r="K34" s="65">
        <f t="shared" si="3"/>
        <v>50</v>
      </c>
      <c r="L34" s="226" t="s">
        <v>150</v>
      </c>
    </row>
    <row r="35" ht="11.25" customHeight="1">
      <c r="A35" s="67" t="s">
        <v>943</v>
      </c>
      <c r="B35" s="65" t="s">
        <v>944</v>
      </c>
      <c r="C35" s="64" t="s">
        <v>51</v>
      </c>
      <c r="D35" s="65" t="s">
        <v>988</v>
      </c>
      <c r="E35" s="65" t="s">
        <v>989</v>
      </c>
      <c r="F35" s="68" t="s">
        <v>990</v>
      </c>
      <c r="G35" s="65">
        <v>1.0</v>
      </c>
      <c r="H35" s="65">
        <v>1.0</v>
      </c>
      <c r="I35" s="65">
        <v>37.0</v>
      </c>
      <c r="J35" s="227">
        <v>50.0</v>
      </c>
      <c r="K35" s="65">
        <f t="shared" si="3"/>
        <v>50</v>
      </c>
      <c r="L35" s="226" t="s">
        <v>150</v>
      </c>
    </row>
    <row r="36" ht="11.25" customHeight="1">
      <c r="A36" s="67" t="s">
        <v>943</v>
      </c>
      <c r="B36" s="65" t="s">
        <v>944</v>
      </c>
      <c r="C36" s="64" t="s">
        <v>51</v>
      </c>
      <c r="D36" s="65" t="s">
        <v>991</v>
      </c>
      <c r="E36" s="65" t="s">
        <v>992</v>
      </c>
      <c r="F36" s="65" t="s">
        <v>993</v>
      </c>
      <c r="G36" s="65">
        <v>1.0</v>
      </c>
      <c r="H36" s="65">
        <v>1.0</v>
      </c>
      <c r="I36" s="65">
        <v>37.0</v>
      </c>
      <c r="J36" s="227">
        <v>50.0</v>
      </c>
      <c r="K36" s="65">
        <f t="shared" si="3"/>
        <v>50</v>
      </c>
      <c r="L36" s="226" t="s">
        <v>150</v>
      </c>
    </row>
    <row r="37" ht="11.25" customHeight="1">
      <c r="A37" s="67" t="s">
        <v>994</v>
      </c>
      <c r="B37" s="64" t="s">
        <v>995</v>
      </c>
      <c r="C37" s="65" t="s">
        <v>51</v>
      </c>
      <c r="D37" s="65" t="s">
        <v>996</v>
      </c>
      <c r="E37" s="65" t="s">
        <v>997</v>
      </c>
      <c r="F37" s="65" t="s">
        <v>998</v>
      </c>
      <c r="G37" s="225"/>
      <c r="H37" s="225">
        <v>7.0</v>
      </c>
      <c r="I37" s="225">
        <v>8.0</v>
      </c>
      <c r="J37" s="225">
        <v>50.0</v>
      </c>
      <c r="K37" s="65">
        <v>7.14</v>
      </c>
      <c r="L37" s="226" t="s">
        <v>173</v>
      </c>
    </row>
    <row r="38" ht="11.25" customHeight="1">
      <c r="A38" s="63" t="s">
        <v>994</v>
      </c>
      <c r="B38" s="65" t="s">
        <v>995</v>
      </c>
      <c r="C38" s="64" t="s">
        <v>51</v>
      </c>
      <c r="D38" s="65" t="s">
        <v>999</v>
      </c>
      <c r="E38" s="228" t="s">
        <v>1000</v>
      </c>
      <c r="F38" s="68" t="s">
        <v>1001</v>
      </c>
      <c r="G38" s="65"/>
      <c r="H38" s="65">
        <v>7.0</v>
      </c>
      <c r="I38" s="65">
        <v>8.0</v>
      </c>
      <c r="J38" s="227">
        <v>50.0</v>
      </c>
      <c r="K38" s="84">
        <v>7.14</v>
      </c>
      <c r="L38" s="226" t="s">
        <v>173</v>
      </c>
    </row>
    <row r="39" ht="11.25" customHeight="1">
      <c r="A39" s="67" t="s">
        <v>994</v>
      </c>
      <c r="B39" s="64" t="s">
        <v>995</v>
      </c>
      <c r="C39" s="64" t="s">
        <v>51</v>
      </c>
      <c r="D39" s="65" t="s">
        <v>1002</v>
      </c>
      <c r="E39" s="65" t="s">
        <v>1003</v>
      </c>
      <c r="F39" s="68" t="s">
        <v>1004</v>
      </c>
      <c r="G39" s="65"/>
      <c r="H39" s="65">
        <v>7.0</v>
      </c>
      <c r="I39" s="65">
        <v>8.0</v>
      </c>
      <c r="J39" s="227">
        <v>50.0</v>
      </c>
      <c r="K39" s="84">
        <v>7.14</v>
      </c>
      <c r="L39" s="226" t="s">
        <v>173</v>
      </c>
    </row>
    <row r="40" ht="11.25" customHeight="1">
      <c r="A40" s="67" t="s">
        <v>173</v>
      </c>
      <c r="B40" s="65" t="s">
        <v>1005</v>
      </c>
      <c r="C40" s="65" t="s">
        <v>51</v>
      </c>
      <c r="D40" s="65" t="s">
        <v>1006</v>
      </c>
      <c r="E40" s="65" t="s">
        <v>1007</v>
      </c>
      <c r="F40" s="68" t="s">
        <v>1004</v>
      </c>
      <c r="G40" s="65"/>
      <c r="H40" s="65">
        <v>1.0</v>
      </c>
      <c r="I40" s="65">
        <v>1.0</v>
      </c>
      <c r="J40" s="227">
        <v>50.0</v>
      </c>
      <c r="K40" s="84">
        <v>50.0</v>
      </c>
      <c r="L40" s="226" t="s">
        <v>173</v>
      </c>
    </row>
    <row r="41" ht="11.25" customHeight="1">
      <c r="A41" s="67" t="s">
        <v>1008</v>
      </c>
      <c r="B41" s="65" t="s">
        <v>1009</v>
      </c>
      <c r="C41" s="65" t="s">
        <v>51</v>
      </c>
      <c r="D41" s="65" t="s">
        <v>1010</v>
      </c>
      <c r="E41" s="65" t="s">
        <v>1011</v>
      </c>
      <c r="F41" s="68" t="s">
        <v>1004</v>
      </c>
      <c r="G41" s="65"/>
      <c r="H41" s="65">
        <v>6.0</v>
      </c>
      <c r="I41" s="65">
        <v>6.0</v>
      </c>
      <c r="J41" s="227">
        <v>50.0</v>
      </c>
      <c r="K41" s="84">
        <v>8.33</v>
      </c>
      <c r="L41" s="226" t="s">
        <v>173</v>
      </c>
    </row>
    <row r="42" ht="11.25" customHeight="1">
      <c r="A42" s="67" t="s">
        <v>1012</v>
      </c>
      <c r="B42" s="65" t="s">
        <v>1013</v>
      </c>
      <c r="C42" s="65" t="s">
        <v>51</v>
      </c>
      <c r="D42" s="65" t="s">
        <v>1014</v>
      </c>
      <c r="E42" s="65" t="s">
        <v>1015</v>
      </c>
      <c r="F42" s="68" t="s">
        <v>1004</v>
      </c>
      <c r="G42" s="65"/>
      <c r="H42" s="65">
        <v>4.0</v>
      </c>
      <c r="I42" s="65">
        <v>4.0</v>
      </c>
      <c r="J42" s="227">
        <v>50.0</v>
      </c>
      <c r="K42" s="84">
        <v>12.5</v>
      </c>
      <c r="L42" s="226" t="s">
        <v>173</v>
      </c>
    </row>
    <row r="43" ht="11.25" customHeight="1">
      <c r="A43" s="67" t="s">
        <v>1016</v>
      </c>
      <c r="B43" s="65" t="s">
        <v>1017</v>
      </c>
      <c r="C43" s="65" t="s">
        <v>51</v>
      </c>
      <c r="D43" s="65" t="s">
        <v>1018</v>
      </c>
      <c r="E43" s="228" t="s">
        <v>1019</v>
      </c>
      <c r="F43" s="68" t="s">
        <v>1020</v>
      </c>
      <c r="G43" s="65">
        <v>4.0</v>
      </c>
      <c r="H43" s="65">
        <v>4.0</v>
      </c>
      <c r="I43" s="65">
        <v>4.0</v>
      </c>
      <c r="J43" s="227">
        <v>50.0</v>
      </c>
      <c r="K43" s="84">
        <v>12.5</v>
      </c>
      <c r="L43" s="226" t="s">
        <v>173</v>
      </c>
    </row>
    <row r="44" ht="11.25" customHeight="1">
      <c r="A44" s="67" t="s">
        <v>1021</v>
      </c>
      <c r="B44" s="65" t="s">
        <v>1022</v>
      </c>
      <c r="C44" s="65" t="s">
        <v>51</v>
      </c>
      <c r="D44" s="65" t="s">
        <v>1023</v>
      </c>
      <c r="E44" s="228" t="s">
        <v>1024</v>
      </c>
      <c r="F44" s="68" t="s">
        <v>1025</v>
      </c>
      <c r="G44" s="65">
        <v>6.0</v>
      </c>
      <c r="H44" s="65">
        <v>5.0</v>
      </c>
      <c r="I44" s="65">
        <v>6.0</v>
      </c>
      <c r="J44" s="227">
        <v>50.0</v>
      </c>
      <c r="K44" s="84">
        <v>10.0</v>
      </c>
      <c r="L44" s="226" t="s">
        <v>173</v>
      </c>
    </row>
    <row r="45" ht="11.25" customHeight="1">
      <c r="A45" s="67" t="s">
        <v>1026</v>
      </c>
      <c r="B45" s="65" t="s">
        <v>1027</v>
      </c>
      <c r="C45" s="65" t="s">
        <v>51</v>
      </c>
      <c r="D45" s="65" t="s">
        <v>1028</v>
      </c>
      <c r="E45" s="228" t="s">
        <v>1029</v>
      </c>
      <c r="F45" s="68" t="s">
        <v>1004</v>
      </c>
      <c r="G45" s="65">
        <v>3.0</v>
      </c>
      <c r="H45" s="65">
        <v>3.0</v>
      </c>
      <c r="I45" s="65">
        <v>3.0</v>
      </c>
      <c r="J45" s="227">
        <v>50.0</v>
      </c>
      <c r="K45" s="84">
        <v>16.67</v>
      </c>
      <c r="L45" s="226" t="s">
        <v>173</v>
      </c>
    </row>
    <row r="46" ht="11.25" customHeight="1">
      <c r="A46" s="67" t="s">
        <v>1030</v>
      </c>
      <c r="B46" s="65" t="s">
        <v>1031</v>
      </c>
      <c r="C46" s="65" t="s">
        <v>51</v>
      </c>
      <c r="D46" s="65" t="s">
        <v>1032</v>
      </c>
      <c r="E46" s="228" t="s">
        <v>1033</v>
      </c>
      <c r="F46" s="68" t="s">
        <v>998</v>
      </c>
      <c r="G46" s="65">
        <v>9.0</v>
      </c>
      <c r="H46" s="65">
        <v>8.0</v>
      </c>
      <c r="I46" s="65">
        <v>9.0</v>
      </c>
      <c r="J46" s="227">
        <v>50.0</v>
      </c>
      <c r="K46" s="84">
        <v>5.55</v>
      </c>
      <c r="L46" s="226" t="s">
        <v>173</v>
      </c>
    </row>
    <row r="47" ht="11.25" customHeight="1">
      <c r="A47" s="67" t="s">
        <v>173</v>
      </c>
      <c r="B47" s="65" t="s">
        <v>1034</v>
      </c>
      <c r="C47" s="65" t="s">
        <v>51</v>
      </c>
      <c r="D47" s="65" t="s">
        <v>1035</v>
      </c>
      <c r="E47" s="65" t="s">
        <v>1036</v>
      </c>
      <c r="F47" s="68" t="s">
        <v>1004</v>
      </c>
      <c r="G47" s="65">
        <v>1.0</v>
      </c>
      <c r="H47" s="65">
        <v>1.0</v>
      </c>
      <c r="I47" s="65">
        <v>1.0</v>
      </c>
      <c r="J47" s="229">
        <v>50.0</v>
      </c>
      <c r="K47" s="84">
        <v>50.0</v>
      </c>
      <c r="L47" s="226" t="s">
        <v>173</v>
      </c>
    </row>
    <row r="48" ht="11.25" customHeight="1">
      <c r="A48" s="67" t="s">
        <v>1037</v>
      </c>
      <c r="B48" s="64" t="s">
        <v>1038</v>
      </c>
      <c r="C48" s="65" t="s">
        <v>51</v>
      </c>
      <c r="D48" s="65" t="s">
        <v>1039</v>
      </c>
      <c r="E48" s="228" t="s">
        <v>1040</v>
      </c>
      <c r="F48" s="65" t="s">
        <v>1041</v>
      </c>
      <c r="G48" s="225">
        <v>6.0</v>
      </c>
      <c r="H48" s="225">
        <v>3.0</v>
      </c>
      <c r="I48" s="225">
        <v>6.0</v>
      </c>
      <c r="J48" s="225">
        <v>50.0</v>
      </c>
      <c r="K48" s="65">
        <v>8.33</v>
      </c>
      <c r="L48" s="226" t="s">
        <v>206</v>
      </c>
    </row>
    <row r="49" ht="11.25" customHeight="1">
      <c r="A49" s="67" t="s">
        <v>1042</v>
      </c>
      <c r="B49" s="64" t="s">
        <v>1038</v>
      </c>
      <c r="C49" s="65" t="s">
        <v>51</v>
      </c>
      <c r="D49" s="65" t="s">
        <v>1043</v>
      </c>
      <c r="E49" s="228" t="s">
        <v>1044</v>
      </c>
      <c r="F49" s="65" t="s">
        <v>1041</v>
      </c>
      <c r="G49" s="225">
        <v>6.0</v>
      </c>
      <c r="H49" s="225">
        <v>3.0</v>
      </c>
      <c r="I49" s="225">
        <v>6.0</v>
      </c>
      <c r="J49" s="225">
        <v>50.0</v>
      </c>
      <c r="K49" s="65">
        <v>8.33</v>
      </c>
      <c r="L49" s="226" t="s">
        <v>206</v>
      </c>
    </row>
    <row r="50" ht="11.25" customHeight="1">
      <c r="A50" s="67" t="s">
        <v>1045</v>
      </c>
      <c r="B50" s="64" t="s">
        <v>1038</v>
      </c>
      <c r="C50" s="65" t="s">
        <v>51</v>
      </c>
      <c r="D50" s="65" t="s">
        <v>1046</v>
      </c>
      <c r="E50" s="228" t="s">
        <v>176</v>
      </c>
      <c r="F50" s="65" t="s">
        <v>1041</v>
      </c>
      <c r="G50" s="225">
        <v>6.0</v>
      </c>
      <c r="H50" s="225">
        <v>3.0</v>
      </c>
      <c r="I50" s="225">
        <v>6.0</v>
      </c>
      <c r="J50" s="225">
        <v>50.0</v>
      </c>
      <c r="K50" s="65">
        <v>8.33</v>
      </c>
      <c r="L50" s="226" t="s">
        <v>206</v>
      </c>
    </row>
    <row r="51" ht="11.25" customHeight="1">
      <c r="A51" s="67" t="s">
        <v>1047</v>
      </c>
      <c r="B51" s="64" t="s">
        <v>1038</v>
      </c>
      <c r="C51" s="65" t="s">
        <v>51</v>
      </c>
      <c r="D51" s="65" t="s">
        <v>1048</v>
      </c>
      <c r="E51" s="228" t="s">
        <v>1049</v>
      </c>
      <c r="F51" s="65" t="s">
        <v>691</v>
      </c>
      <c r="G51" s="225">
        <v>6.0</v>
      </c>
      <c r="H51" s="225">
        <v>3.0</v>
      </c>
      <c r="I51" s="225">
        <v>6.0</v>
      </c>
      <c r="J51" s="225">
        <v>50.0</v>
      </c>
      <c r="K51" s="65">
        <v>8.33</v>
      </c>
      <c r="L51" s="226" t="s">
        <v>206</v>
      </c>
    </row>
    <row r="52" ht="11.25" customHeight="1">
      <c r="A52" s="67" t="s">
        <v>1050</v>
      </c>
      <c r="B52" s="64" t="s">
        <v>1038</v>
      </c>
      <c r="C52" s="65" t="s">
        <v>51</v>
      </c>
      <c r="D52" s="65" t="s">
        <v>1051</v>
      </c>
      <c r="E52" s="228" t="s">
        <v>1052</v>
      </c>
      <c r="F52" s="65" t="s">
        <v>691</v>
      </c>
      <c r="G52" s="225">
        <v>6.0</v>
      </c>
      <c r="H52" s="225">
        <v>3.0</v>
      </c>
      <c r="I52" s="225">
        <v>6.0</v>
      </c>
      <c r="J52" s="225">
        <v>50.0</v>
      </c>
      <c r="K52" s="65">
        <v>8.33</v>
      </c>
      <c r="L52" s="226" t="s">
        <v>206</v>
      </c>
    </row>
    <row r="53" ht="11.25" customHeight="1">
      <c r="A53" s="67" t="s">
        <v>1053</v>
      </c>
      <c r="B53" s="65" t="s">
        <v>198</v>
      </c>
      <c r="C53" s="65" t="s">
        <v>51</v>
      </c>
      <c r="D53" s="65" t="s">
        <v>1054</v>
      </c>
      <c r="E53" s="228" t="s">
        <v>1055</v>
      </c>
      <c r="F53" s="65" t="s">
        <v>1041</v>
      </c>
      <c r="G53" s="65">
        <v>5.0</v>
      </c>
      <c r="H53" s="65">
        <v>2.0</v>
      </c>
      <c r="I53" s="65">
        <v>5.0</v>
      </c>
      <c r="J53" s="227">
        <v>50.0</v>
      </c>
      <c r="K53" s="65">
        <v>10.0</v>
      </c>
      <c r="L53" s="226" t="s">
        <v>206</v>
      </c>
    </row>
    <row r="54" ht="11.25" customHeight="1">
      <c r="A54" s="67" t="s">
        <v>1056</v>
      </c>
      <c r="B54" s="65" t="s">
        <v>1057</v>
      </c>
      <c r="C54" s="65" t="s">
        <v>51</v>
      </c>
      <c r="D54" s="65" t="s">
        <v>1058</v>
      </c>
      <c r="E54" s="228" t="s">
        <v>1059</v>
      </c>
      <c r="F54" s="65" t="s">
        <v>1041</v>
      </c>
      <c r="G54" s="65">
        <v>6.0</v>
      </c>
      <c r="H54" s="65">
        <v>1.0</v>
      </c>
      <c r="I54" s="65">
        <v>6.0</v>
      </c>
      <c r="J54" s="227">
        <v>50.0</v>
      </c>
      <c r="K54" s="65">
        <v>8.33</v>
      </c>
      <c r="L54" s="226" t="s">
        <v>206</v>
      </c>
    </row>
    <row r="55" ht="11.25" customHeight="1">
      <c r="A55" s="67" t="s">
        <v>1060</v>
      </c>
      <c r="B55" s="65" t="s">
        <v>1057</v>
      </c>
      <c r="C55" s="65" t="s">
        <v>51</v>
      </c>
      <c r="D55" s="65" t="s">
        <v>1061</v>
      </c>
      <c r="E55" s="228" t="s">
        <v>1062</v>
      </c>
      <c r="F55" s="65" t="s">
        <v>1041</v>
      </c>
      <c r="G55" s="65">
        <v>6.0</v>
      </c>
      <c r="H55" s="65">
        <v>1.0</v>
      </c>
      <c r="I55" s="65">
        <v>6.0</v>
      </c>
      <c r="J55" s="227">
        <v>50.0</v>
      </c>
      <c r="K55" s="65">
        <v>8.33</v>
      </c>
      <c r="L55" s="226" t="s">
        <v>206</v>
      </c>
    </row>
    <row r="56" ht="11.25" customHeight="1">
      <c r="A56" s="67" t="s">
        <v>1063</v>
      </c>
      <c r="B56" s="65" t="s">
        <v>1057</v>
      </c>
      <c r="C56" s="65" t="s">
        <v>51</v>
      </c>
      <c r="D56" s="65" t="s">
        <v>1064</v>
      </c>
      <c r="E56" s="228" t="s">
        <v>1065</v>
      </c>
      <c r="F56" s="65" t="s">
        <v>1041</v>
      </c>
      <c r="G56" s="65">
        <v>6.0</v>
      </c>
      <c r="H56" s="65">
        <v>1.0</v>
      </c>
      <c r="I56" s="65">
        <v>6.0</v>
      </c>
      <c r="J56" s="227">
        <v>50.0</v>
      </c>
      <c r="K56" s="65">
        <v>8.33</v>
      </c>
      <c r="L56" s="226" t="s">
        <v>206</v>
      </c>
    </row>
    <row r="57" ht="11.25" customHeight="1">
      <c r="A57" s="67" t="s">
        <v>1066</v>
      </c>
      <c r="B57" s="65" t="s">
        <v>1057</v>
      </c>
      <c r="C57" s="65" t="s">
        <v>51</v>
      </c>
      <c r="D57" s="65" t="s">
        <v>1067</v>
      </c>
      <c r="E57" s="228" t="s">
        <v>1068</v>
      </c>
      <c r="F57" s="65" t="s">
        <v>691</v>
      </c>
      <c r="G57" s="65">
        <v>6.0</v>
      </c>
      <c r="H57" s="65">
        <v>1.0</v>
      </c>
      <c r="I57" s="65">
        <v>6.0</v>
      </c>
      <c r="J57" s="227">
        <v>50.0</v>
      </c>
      <c r="K57" s="65">
        <v>8.33</v>
      </c>
      <c r="L57" s="226" t="s">
        <v>206</v>
      </c>
    </row>
    <row r="58" ht="11.25" customHeight="1">
      <c r="A58" s="67" t="s">
        <v>1069</v>
      </c>
      <c r="B58" s="65" t="s">
        <v>1070</v>
      </c>
      <c r="C58" s="65" t="s">
        <v>51</v>
      </c>
      <c r="D58" s="65" t="s">
        <v>1071</v>
      </c>
      <c r="E58" s="228" t="s">
        <v>1033</v>
      </c>
      <c r="F58" s="65" t="s">
        <v>1041</v>
      </c>
      <c r="G58" s="65">
        <v>9.0</v>
      </c>
      <c r="H58" s="65">
        <v>8.0</v>
      </c>
      <c r="I58" s="65">
        <v>9.0</v>
      </c>
      <c r="J58" s="227">
        <v>50.0</v>
      </c>
      <c r="K58" s="65">
        <v>5.55</v>
      </c>
      <c r="L58" s="226" t="s">
        <v>206</v>
      </c>
    </row>
    <row r="59" ht="11.25" customHeight="1">
      <c r="A59" s="67" t="s">
        <v>1072</v>
      </c>
      <c r="B59" s="65" t="s">
        <v>1073</v>
      </c>
      <c r="C59" s="65" t="s">
        <v>51</v>
      </c>
      <c r="D59" s="65" t="s">
        <v>1074</v>
      </c>
      <c r="E59" s="228" t="s">
        <v>1075</v>
      </c>
      <c r="F59" s="65" t="s">
        <v>1041</v>
      </c>
      <c r="G59" s="65">
        <v>7.0</v>
      </c>
      <c r="H59" s="65">
        <v>4.0</v>
      </c>
      <c r="I59" s="65">
        <v>6.0</v>
      </c>
      <c r="J59" s="227">
        <v>50.0</v>
      </c>
      <c r="K59" s="65">
        <v>8.33</v>
      </c>
      <c r="L59" s="226" t="s">
        <v>206</v>
      </c>
    </row>
    <row r="60" ht="11.25" customHeight="1">
      <c r="A60" s="67" t="s">
        <v>1076</v>
      </c>
      <c r="B60" s="65" t="s">
        <v>1073</v>
      </c>
      <c r="C60" s="65" t="s">
        <v>51</v>
      </c>
      <c r="D60" s="65" t="s">
        <v>1077</v>
      </c>
      <c r="E60" s="228" t="s">
        <v>1078</v>
      </c>
      <c r="F60" s="65" t="s">
        <v>1041</v>
      </c>
      <c r="G60" s="65">
        <v>7.0</v>
      </c>
      <c r="H60" s="65">
        <v>4.0</v>
      </c>
      <c r="I60" s="65">
        <v>6.0</v>
      </c>
      <c r="J60" s="227">
        <v>50.0</v>
      </c>
      <c r="K60" s="65">
        <v>8.33</v>
      </c>
      <c r="L60" s="226" t="s">
        <v>206</v>
      </c>
    </row>
    <row r="61" ht="11.25" customHeight="1">
      <c r="A61" s="67" t="s">
        <v>1079</v>
      </c>
      <c r="B61" s="65" t="s">
        <v>1073</v>
      </c>
      <c r="C61" s="65" t="s">
        <v>51</v>
      </c>
      <c r="D61" s="65" t="s">
        <v>1080</v>
      </c>
      <c r="E61" s="228" t="s">
        <v>1081</v>
      </c>
      <c r="F61" s="65" t="s">
        <v>1041</v>
      </c>
      <c r="G61" s="65">
        <v>7.0</v>
      </c>
      <c r="H61" s="65">
        <v>4.0</v>
      </c>
      <c r="I61" s="65">
        <v>6.0</v>
      </c>
      <c r="J61" s="227">
        <v>50.0</v>
      </c>
      <c r="K61" s="65">
        <v>8.33</v>
      </c>
      <c r="L61" s="226" t="s">
        <v>206</v>
      </c>
    </row>
    <row r="62" ht="11.25" customHeight="1">
      <c r="A62" s="67" t="s">
        <v>1082</v>
      </c>
      <c r="B62" s="65" t="s">
        <v>1073</v>
      </c>
      <c r="C62" s="65" t="s">
        <v>51</v>
      </c>
      <c r="D62" s="65" t="s">
        <v>1083</v>
      </c>
      <c r="E62" s="228" t="s">
        <v>1084</v>
      </c>
      <c r="F62" s="65" t="s">
        <v>1041</v>
      </c>
      <c r="G62" s="65">
        <v>7.0</v>
      </c>
      <c r="H62" s="65">
        <v>4.0</v>
      </c>
      <c r="I62" s="65">
        <v>6.0</v>
      </c>
      <c r="J62" s="227">
        <v>50.0</v>
      </c>
      <c r="K62" s="65">
        <v>8.33</v>
      </c>
      <c r="L62" s="226" t="s">
        <v>206</v>
      </c>
    </row>
    <row r="63" ht="11.25" customHeight="1">
      <c r="A63" s="67" t="s">
        <v>1085</v>
      </c>
      <c r="B63" s="65" t="s">
        <v>1073</v>
      </c>
      <c r="C63" s="65" t="s">
        <v>51</v>
      </c>
      <c r="D63" s="65" t="s">
        <v>1086</v>
      </c>
      <c r="E63" s="228" t="s">
        <v>1087</v>
      </c>
      <c r="F63" s="65" t="s">
        <v>1041</v>
      </c>
      <c r="G63" s="65">
        <v>7.0</v>
      </c>
      <c r="H63" s="65">
        <v>4.0</v>
      </c>
      <c r="I63" s="65">
        <v>6.0</v>
      </c>
      <c r="J63" s="227">
        <v>50.0</v>
      </c>
      <c r="K63" s="65">
        <v>8.33</v>
      </c>
      <c r="L63" s="226" t="s">
        <v>206</v>
      </c>
    </row>
    <row r="64" ht="11.25" customHeight="1">
      <c r="A64" s="67" t="s">
        <v>1088</v>
      </c>
      <c r="B64" s="65" t="s">
        <v>1073</v>
      </c>
      <c r="C64" s="65" t="s">
        <v>51</v>
      </c>
      <c r="D64" s="65" t="s">
        <v>1089</v>
      </c>
      <c r="E64" s="228" t="s">
        <v>1090</v>
      </c>
      <c r="F64" s="65" t="s">
        <v>1041</v>
      </c>
      <c r="G64" s="65">
        <v>7.0</v>
      </c>
      <c r="H64" s="65">
        <v>4.0</v>
      </c>
      <c r="I64" s="65">
        <v>6.0</v>
      </c>
      <c r="J64" s="227">
        <v>50.0</v>
      </c>
      <c r="K64" s="65">
        <v>8.33</v>
      </c>
      <c r="L64" s="226" t="s">
        <v>206</v>
      </c>
    </row>
    <row r="65" ht="11.25" customHeight="1">
      <c r="A65" s="67" t="s">
        <v>1091</v>
      </c>
      <c r="B65" s="65" t="s">
        <v>1092</v>
      </c>
      <c r="C65" s="65" t="s">
        <v>51</v>
      </c>
      <c r="D65" s="65" t="s">
        <v>1093</v>
      </c>
      <c r="E65" s="228" t="s">
        <v>1094</v>
      </c>
      <c r="F65" s="65" t="s">
        <v>1041</v>
      </c>
      <c r="G65" s="65">
        <v>4.0</v>
      </c>
      <c r="H65" s="65">
        <v>2.0</v>
      </c>
      <c r="I65" s="65">
        <v>4.0</v>
      </c>
      <c r="J65" s="227">
        <v>50.0</v>
      </c>
      <c r="K65" s="65">
        <v>12.5</v>
      </c>
      <c r="L65" s="226" t="s">
        <v>206</v>
      </c>
    </row>
    <row r="66" ht="11.25" customHeight="1">
      <c r="A66" s="67" t="s">
        <v>1095</v>
      </c>
      <c r="B66" s="65" t="s">
        <v>1092</v>
      </c>
      <c r="C66" s="65" t="s">
        <v>51</v>
      </c>
      <c r="D66" s="65" t="s">
        <v>1096</v>
      </c>
      <c r="E66" s="228" t="s">
        <v>1097</v>
      </c>
      <c r="F66" s="65" t="s">
        <v>691</v>
      </c>
      <c r="G66" s="65">
        <v>4.0</v>
      </c>
      <c r="H66" s="65">
        <v>2.0</v>
      </c>
      <c r="I66" s="65">
        <v>4.0</v>
      </c>
      <c r="J66" s="227">
        <v>50.0</v>
      </c>
      <c r="K66" s="65">
        <v>12.5</v>
      </c>
      <c r="L66" s="226" t="s">
        <v>206</v>
      </c>
    </row>
    <row r="67" ht="11.25" customHeight="1">
      <c r="A67" s="67" t="s">
        <v>1098</v>
      </c>
      <c r="B67" s="65" t="s">
        <v>1092</v>
      </c>
      <c r="C67" s="65" t="s">
        <v>51</v>
      </c>
      <c r="D67" s="65" t="s">
        <v>1099</v>
      </c>
      <c r="E67" s="228" t="s">
        <v>1100</v>
      </c>
      <c r="F67" s="65" t="s">
        <v>691</v>
      </c>
      <c r="G67" s="65">
        <v>4.0</v>
      </c>
      <c r="H67" s="65">
        <v>2.0</v>
      </c>
      <c r="I67" s="65">
        <v>4.0</v>
      </c>
      <c r="J67" s="227">
        <v>50.0</v>
      </c>
      <c r="K67" s="65">
        <v>12.5</v>
      </c>
      <c r="L67" s="226" t="s">
        <v>206</v>
      </c>
    </row>
    <row r="68" ht="11.25" customHeight="1">
      <c r="A68" s="67" t="s">
        <v>1101</v>
      </c>
      <c r="B68" s="65" t="s">
        <v>1102</v>
      </c>
      <c r="C68" s="65" t="s">
        <v>51</v>
      </c>
      <c r="D68" s="65" t="s">
        <v>1103</v>
      </c>
      <c r="E68" s="228" t="s">
        <v>1104</v>
      </c>
      <c r="F68" s="65" t="s">
        <v>1041</v>
      </c>
      <c r="G68" s="65">
        <v>3.0</v>
      </c>
      <c r="H68" s="65">
        <v>1.0</v>
      </c>
      <c r="I68" s="65">
        <v>3.0</v>
      </c>
      <c r="J68" s="227">
        <v>50.0</v>
      </c>
      <c r="K68" s="65">
        <v>16.67</v>
      </c>
      <c r="L68" s="226" t="s">
        <v>206</v>
      </c>
    </row>
    <row r="69" ht="11.25" customHeight="1">
      <c r="A69" s="67" t="s">
        <v>1105</v>
      </c>
      <c r="B69" s="65" t="s">
        <v>1102</v>
      </c>
      <c r="C69" s="65" t="s">
        <v>51</v>
      </c>
      <c r="D69" s="65" t="s">
        <v>1106</v>
      </c>
      <c r="E69" s="228" t="s">
        <v>1107</v>
      </c>
      <c r="F69" s="65" t="s">
        <v>1041</v>
      </c>
      <c r="G69" s="65">
        <v>3.0</v>
      </c>
      <c r="H69" s="65">
        <v>1.0</v>
      </c>
      <c r="I69" s="65">
        <v>3.0</v>
      </c>
      <c r="J69" s="227">
        <v>50.0</v>
      </c>
      <c r="K69" s="65">
        <v>16.67</v>
      </c>
      <c r="L69" s="226" t="s">
        <v>206</v>
      </c>
    </row>
    <row r="70" ht="11.25" customHeight="1">
      <c r="A70" s="67" t="s">
        <v>1108</v>
      </c>
      <c r="B70" s="65" t="s">
        <v>1109</v>
      </c>
      <c r="C70" s="65" t="s">
        <v>51</v>
      </c>
      <c r="D70" s="65" t="s">
        <v>1110</v>
      </c>
      <c r="E70" s="228" t="s">
        <v>1100</v>
      </c>
      <c r="F70" s="65" t="s">
        <v>1041</v>
      </c>
      <c r="G70" s="65">
        <v>1.0</v>
      </c>
      <c r="H70" s="65">
        <v>1.0</v>
      </c>
      <c r="I70" s="65">
        <v>1.0</v>
      </c>
      <c r="J70" s="227">
        <v>50.0</v>
      </c>
      <c r="K70" s="65">
        <f>J70/I70</f>
        <v>50</v>
      </c>
      <c r="L70" s="226" t="s">
        <v>206</v>
      </c>
    </row>
    <row r="71" ht="11.25" customHeight="1">
      <c r="A71" s="63" t="s">
        <v>1111</v>
      </c>
      <c r="B71" s="64" t="s">
        <v>207</v>
      </c>
      <c r="C71" s="65" t="s">
        <v>51</v>
      </c>
      <c r="D71" s="65" t="s">
        <v>1112</v>
      </c>
      <c r="E71" s="230" t="s">
        <v>1113</v>
      </c>
      <c r="F71" s="65" t="s">
        <v>1114</v>
      </c>
      <c r="G71" s="225">
        <v>3.0</v>
      </c>
      <c r="H71" s="225">
        <v>3.0</v>
      </c>
      <c r="I71" s="225">
        <v>4.0</v>
      </c>
      <c r="J71" s="225">
        <v>50.0</v>
      </c>
      <c r="K71" s="65">
        <v>16.67</v>
      </c>
      <c r="L71" s="226" t="s">
        <v>213</v>
      </c>
    </row>
    <row r="72" ht="11.25" customHeight="1">
      <c r="A72" s="63" t="s">
        <v>1115</v>
      </c>
      <c r="B72" s="64" t="s">
        <v>995</v>
      </c>
      <c r="C72" s="65" t="s">
        <v>51</v>
      </c>
      <c r="D72" s="65" t="s">
        <v>1116</v>
      </c>
      <c r="E72" s="65" t="s">
        <v>1117</v>
      </c>
      <c r="F72" s="68" t="s">
        <v>1118</v>
      </c>
      <c r="G72" s="65">
        <v>5.0</v>
      </c>
      <c r="H72" s="65">
        <v>5.0</v>
      </c>
      <c r="I72" s="65">
        <v>8.0</v>
      </c>
      <c r="J72" s="227">
        <v>50.0</v>
      </c>
      <c r="K72" s="84">
        <v>10.0</v>
      </c>
      <c r="L72" s="226" t="s">
        <v>213</v>
      </c>
    </row>
    <row r="73" ht="11.25" customHeight="1">
      <c r="A73" s="63" t="s">
        <v>1115</v>
      </c>
      <c r="B73" s="64" t="s">
        <v>995</v>
      </c>
      <c r="C73" s="64" t="s">
        <v>51</v>
      </c>
      <c r="D73" s="65" t="s">
        <v>1119</v>
      </c>
      <c r="E73" s="65" t="s">
        <v>1120</v>
      </c>
      <c r="F73" s="68" t="s">
        <v>1121</v>
      </c>
      <c r="G73" s="65">
        <v>5.0</v>
      </c>
      <c r="H73" s="65">
        <v>5.0</v>
      </c>
      <c r="I73" s="65">
        <v>8.0</v>
      </c>
      <c r="J73" s="227">
        <v>50.0</v>
      </c>
      <c r="K73" s="84">
        <v>10.0</v>
      </c>
      <c r="L73" s="226" t="s">
        <v>213</v>
      </c>
    </row>
    <row r="74" ht="11.25" customHeight="1">
      <c r="A74" s="63" t="s">
        <v>1115</v>
      </c>
      <c r="B74" s="64" t="s">
        <v>995</v>
      </c>
      <c r="C74" s="65" t="s">
        <v>51</v>
      </c>
      <c r="D74" s="65" t="s">
        <v>1122</v>
      </c>
      <c r="E74" s="65" t="s">
        <v>1123</v>
      </c>
      <c r="F74" s="68" t="s">
        <v>1124</v>
      </c>
      <c r="G74" s="65">
        <v>5.0</v>
      </c>
      <c r="H74" s="65">
        <v>5.0</v>
      </c>
      <c r="I74" s="65">
        <v>8.0</v>
      </c>
      <c r="J74" s="227">
        <v>50.0</v>
      </c>
      <c r="K74" s="84">
        <v>10.0</v>
      </c>
      <c r="L74" s="226" t="s">
        <v>213</v>
      </c>
    </row>
    <row r="75" ht="11.25" customHeight="1">
      <c r="A75" s="231" t="s">
        <v>1125</v>
      </c>
      <c r="B75" s="232" t="s">
        <v>1126</v>
      </c>
      <c r="C75" s="232" t="s">
        <v>1127</v>
      </c>
      <c r="D75" s="232" t="s">
        <v>1128</v>
      </c>
      <c r="E75" s="228" t="s">
        <v>1129</v>
      </c>
      <c r="F75" s="68" t="s">
        <v>1130</v>
      </c>
      <c r="G75" s="65">
        <v>3.0</v>
      </c>
      <c r="H75" s="65">
        <v>3.0</v>
      </c>
      <c r="I75" s="65">
        <v>4.0</v>
      </c>
      <c r="J75" s="227">
        <v>50.0</v>
      </c>
      <c r="K75" s="84">
        <v>16.67</v>
      </c>
      <c r="L75" s="226" t="s">
        <v>213</v>
      </c>
    </row>
    <row r="76" ht="11.25" customHeight="1">
      <c r="A76" s="67" t="s">
        <v>1131</v>
      </c>
      <c r="B76" s="64" t="s">
        <v>1132</v>
      </c>
      <c r="C76" s="65" t="s">
        <v>51</v>
      </c>
      <c r="D76" s="65" t="s">
        <v>1133</v>
      </c>
      <c r="E76" s="228" t="s">
        <v>1134</v>
      </c>
      <c r="F76" s="65" t="s">
        <v>273</v>
      </c>
      <c r="G76" s="225">
        <v>9.0</v>
      </c>
      <c r="H76" s="225">
        <v>4.0</v>
      </c>
      <c r="I76" s="225">
        <v>9.0</v>
      </c>
      <c r="J76" s="225">
        <v>50.0</v>
      </c>
      <c r="K76" s="65">
        <v>5.55</v>
      </c>
      <c r="L76" s="226" t="s">
        <v>232</v>
      </c>
    </row>
    <row r="77" ht="11.25" customHeight="1">
      <c r="A77" s="67" t="s">
        <v>1131</v>
      </c>
      <c r="B77" s="64" t="s">
        <v>1132</v>
      </c>
      <c r="C77" s="65" t="s">
        <v>51</v>
      </c>
      <c r="D77" s="65" t="s">
        <v>1135</v>
      </c>
      <c r="E77" s="228" t="s">
        <v>1136</v>
      </c>
      <c r="F77" s="68" t="s">
        <v>1041</v>
      </c>
      <c r="G77" s="65">
        <v>9.0</v>
      </c>
      <c r="H77" s="65">
        <v>4.0</v>
      </c>
      <c r="I77" s="65">
        <v>9.0</v>
      </c>
      <c r="J77" s="227">
        <v>50.0</v>
      </c>
      <c r="K77" s="84">
        <v>5.55</v>
      </c>
      <c r="L77" s="226" t="s">
        <v>232</v>
      </c>
    </row>
    <row r="78" ht="11.25" customHeight="1">
      <c r="A78" s="67" t="s">
        <v>1131</v>
      </c>
      <c r="B78" s="64" t="s">
        <v>1132</v>
      </c>
      <c r="C78" s="65" t="s">
        <v>51</v>
      </c>
      <c r="D78" s="65" t="s">
        <v>1137</v>
      </c>
      <c r="E78" s="228" t="s">
        <v>1138</v>
      </c>
      <c r="F78" s="68" t="s">
        <v>273</v>
      </c>
      <c r="G78" s="65">
        <v>9.0</v>
      </c>
      <c r="H78" s="65">
        <v>4.0</v>
      </c>
      <c r="I78" s="65">
        <v>9.0</v>
      </c>
      <c r="J78" s="227">
        <v>50.0</v>
      </c>
      <c r="K78" s="84">
        <v>5.55</v>
      </c>
      <c r="L78" s="226" t="s">
        <v>232</v>
      </c>
    </row>
    <row r="79" ht="11.25" customHeight="1">
      <c r="A79" s="67" t="s">
        <v>1131</v>
      </c>
      <c r="B79" s="64" t="s">
        <v>1132</v>
      </c>
      <c r="C79" s="65" t="s">
        <v>51</v>
      </c>
      <c r="D79" s="65" t="s">
        <v>1139</v>
      </c>
      <c r="E79" s="228" t="s">
        <v>1140</v>
      </c>
      <c r="F79" s="68" t="s">
        <v>273</v>
      </c>
      <c r="G79" s="65">
        <v>9.0</v>
      </c>
      <c r="H79" s="65">
        <v>4.0</v>
      </c>
      <c r="I79" s="65">
        <v>9.0</v>
      </c>
      <c r="J79" s="227">
        <v>50.0</v>
      </c>
      <c r="K79" s="84">
        <v>5.55</v>
      </c>
      <c r="L79" s="226" t="s">
        <v>232</v>
      </c>
    </row>
    <row r="80" ht="11.25" customHeight="1">
      <c r="A80" s="67" t="s">
        <v>1131</v>
      </c>
      <c r="B80" s="64" t="s">
        <v>1132</v>
      </c>
      <c r="C80" s="65" t="s">
        <v>51</v>
      </c>
      <c r="D80" s="65" t="s">
        <v>1141</v>
      </c>
      <c r="E80" s="228" t="s">
        <v>1142</v>
      </c>
      <c r="F80" s="68" t="s">
        <v>273</v>
      </c>
      <c r="G80" s="65">
        <v>9.0</v>
      </c>
      <c r="H80" s="65">
        <v>4.0</v>
      </c>
      <c r="I80" s="65">
        <v>9.0</v>
      </c>
      <c r="J80" s="227">
        <v>50.0</v>
      </c>
      <c r="K80" s="84">
        <v>5.55</v>
      </c>
      <c r="L80" s="226" t="s">
        <v>232</v>
      </c>
    </row>
    <row r="81" ht="11.25" customHeight="1">
      <c r="A81" s="67" t="s">
        <v>1131</v>
      </c>
      <c r="B81" s="64" t="s">
        <v>1132</v>
      </c>
      <c r="C81" s="65" t="s">
        <v>51</v>
      </c>
      <c r="D81" s="65" t="s">
        <v>1143</v>
      </c>
      <c r="E81" s="228" t="s">
        <v>1144</v>
      </c>
      <c r="F81" s="68" t="s">
        <v>273</v>
      </c>
      <c r="G81" s="65">
        <v>9.0</v>
      </c>
      <c r="H81" s="65">
        <v>4.0</v>
      </c>
      <c r="I81" s="65">
        <v>9.0</v>
      </c>
      <c r="J81" s="227">
        <v>50.0</v>
      </c>
      <c r="K81" s="84">
        <v>5.55</v>
      </c>
      <c r="L81" s="226" t="s">
        <v>232</v>
      </c>
    </row>
    <row r="82" ht="11.25" customHeight="1">
      <c r="A82" s="67" t="s">
        <v>1145</v>
      </c>
      <c r="B82" s="65" t="s">
        <v>1146</v>
      </c>
      <c r="C82" s="65" t="s">
        <v>51</v>
      </c>
      <c r="D82" s="65" t="s">
        <v>1147</v>
      </c>
      <c r="E82" s="228" t="s">
        <v>1148</v>
      </c>
      <c r="F82" s="68" t="s">
        <v>1041</v>
      </c>
      <c r="G82" s="65">
        <v>4.0</v>
      </c>
      <c r="H82" s="65">
        <v>4.0</v>
      </c>
      <c r="I82" s="65">
        <v>4.0</v>
      </c>
      <c r="J82" s="227">
        <v>50.0</v>
      </c>
      <c r="K82" s="84">
        <v>12.5</v>
      </c>
      <c r="L82" s="226" t="s">
        <v>232</v>
      </c>
    </row>
    <row r="83" ht="11.25" customHeight="1">
      <c r="A83" s="67" t="s">
        <v>1149</v>
      </c>
      <c r="B83" s="65" t="s">
        <v>1150</v>
      </c>
      <c r="C83" s="65" t="s">
        <v>51</v>
      </c>
      <c r="D83" s="65" t="s">
        <v>1151</v>
      </c>
      <c r="E83" s="228" t="s">
        <v>1152</v>
      </c>
      <c r="F83" s="68" t="s">
        <v>1041</v>
      </c>
      <c r="G83" s="65">
        <v>3.0</v>
      </c>
      <c r="H83" s="65">
        <v>3.0</v>
      </c>
      <c r="I83" s="65">
        <v>6.0</v>
      </c>
      <c r="J83" s="227">
        <v>50.0</v>
      </c>
      <c r="K83" s="84">
        <v>16.66</v>
      </c>
      <c r="L83" s="226" t="s">
        <v>232</v>
      </c>
    </row>
    <row r="84" ht="11.25" customHeight="1">
      <c r="A84" s="67" t="s">
        <v>1153</v>
      </c>
      <c r="B84" s="65" t="s">
        <v>1154</v>
      </c>
      <c r="C84" s="65" t="s">
        <v>51</v>
      </c>
      <c r="D84" s="65" t="s">
        <v>1155</v>
      </c>
      <c r="E84" s="228" t="s">
        <v>1156</v>
      </c>
      <c r="F84" s="68" t="s">
        <v>1041</v>
      </c>
      <c r="G84" s="65">
        <v>3.0</v>
      </c>
      <c r="H84" s="65">
        <v>3.0</v>
      </c>
      <c r="I84" s="65">
        <v>3.0</v>
      </c>
      <c r="J84" s="227">
        <v>50.0</v>
      </c>
      <c r="K84" s="84">
        <v>16.66</v>
      </c>
      <c r="L84" s="226" t="s">
        <v>232</v>
      </c>
    </row>
    <row r="85" ht="11.25" customHeight="1">
      <c r="A85" s="67" t="s">
        <v>1157</v>
      </c>
      <c r="B85" s="65" t="s">
        <v>242</v>
      </c>
      <c r="C85" s="65" t="s">
        <v>51</v>
      </c>
      <c r="D85" s="65" t="s">
        <v>1158</v>
      </c>
      <c r="E85" s="228" t="s">
        <v>1159</v>
      </c>
      <c r="F85" s="68" t="s">
        <v>1160</v>
      </c>
      <c r="G85" s="65">
        <v>4.0</v>
      </c>
      <c r="H85" s="65">
        <v>3.0</v>
      </c>
      <c r="I85" s="65">
        <v>4.0</v>
      </c>
      <c r="J85" s="227">
        <v>50.0</v>
      </c>
      <c r="K85" s="84">
        <v>12.5</v>
      </c>
      <c r="L85" s="226" t="s">
        <v>232</v>
      </c>
    </row>
    <row r="86" ht="11.25" customHeight="1">
      <c r="A86" s="67" t="s">
        <v>1157</v>
      </c>
      <c r="B86" s="65" t="s">
        <v>242</v>
      </c>
      <c r="C86" s="65" t="s">
        <v>51</v>
      </c>
      <c r="D86" s="65" t="s">
        <v>1161</v>
      </c>
      <c r="E86" s="228" t="s">
        <v>1162</v>
      </c>
      <c r="F86" s="68" t="s">
        <v>1041</v>
      </c>
      <c r="G86" s="65">
        <v>4.0</v>
      </c>
      <c r="H86" s="65">
        <v>3.0</v>
      </c>
      <c r="I86" s="65">
        <v>4.0</v>
      </c>
      <c r="J86" s="227">
        <v>50.0</v>
      </c>
      <c r="K86" s="84">
        <v>12.5</v>
      </c>
      <c r="L86" s="226" t="s">
        <v>232</v>
      </c>
    </row>
    <row r="87" ht="11.25" customHeight="1">
      <c r="A87" s="67" t="s">
        <v>1157</v>
      </c>
      <c r="B87" s="65" t="s">
        <v>242</v>
      </c>
      <c r="C87" s="65" t="s">
        <v>51</v>
      </c>
      <c r="D87" s="65" t="s">
        <v>1163</v>
      </c>
      <c r="E87" s="228" t="s">
        <v>1164</v>
      </c>
      <c r="F87" s="68" t="s">
        <v>1041</v>
      </c>
      <c r="G87" s="65">
        <v>4.0</v>
      </c>
      <c r="H87" s="65">
        <v>3.0</v>
      </c>
      <c r="I87" s="65">
        <v>4.0</v>
      </c>
      <c r="J87" s="227">
        <v>50.0</v>
      </c>
      <c r="K87" s="84">
        <v>12.5</v>
      </c>
      <c r="L87" s="226" t="s">
        <v>232</v>
      </c>
    </row>
    <row r="88" ht="11.25" customHeight="1">
      <c r="A88" s="67" t="s">
        <v>1165</v>
      </c>
      <c r="B88" s="65" t="s">
        <v>222</v>
      </c>
      <c r="C88" s="65" t="s">
        <v>51</v>
      </c>
      <c r="D88" s="65" t="s">
        <v>1166</v>
      </c>
      <c r="E88" s="228" t="s">
        <v>1167</v>
      </c>
      <c r="F88" s="68" t="s">
        <v>1041</v>
      </c>
      <c r="G88" s="65">
        <v>5.0</v>
      </c>
      <c r="H88" s="65">
        <v>4.0</v>
      </c>
      <c r="I88" s="65">
        <v>5.0</v>
      </c>
      <c r="J88" s="227">
        <v>50.0</v>
      </c>
      <c r="K88" s="84">
        <v>10.0</v>
      </c>
      <c r="L88" s="226" t="s">
        <v>232</v>
      </c>
    </row>
    <row r="89" ht="11.25" customHeight="1">
      <c r="A89" s="67" t="s">
        <v>1168</v>
      </c>
      <c r="B89" s="65" t="s">
        <v>1169</v>
      </c>
      <c r="C89" s="65" t="s">
        <v>51</v>
      </c>
      <c r="D89" s="65" t="s">
        <v>1170</v>
      </c>
      <c r="E89" s="228" t="s">
        <v>1171</v>
      </c>
      <c r="F89" s="68" t="s">
        <v>1041</v>
      </c>
      <c r="G89" s="65">
        <v>3.0</v>
      </c>
      <c r="H89" s="65">
        <v>3.0</v>
      </c>
      <c r="I89" s="65">
        <v>3.0</v>
      </c>
      <c r="J89" s="227">
        <v>50.0</v>
      </c>
      <c r="K89" s="84">
        <v>16.66</v>
      </c>
      <c r="L89" s="226" t="s">
        <v>232</v>
      </c>
    </row>
    <row r="90" ht="11.25" customHeight="1">
      <c r="A90" s="67" t="s">
        <v>261</v>
      </c>
      <c r="B90" s="65" t="s">
        <v>1172</v>
      </c>
      <c r="C90" s="65" t="s">
        <v>51</v>
      </c>
      <c r="D90" s="65" t="s">
        <v>1173</v>
      </c>
      <c r="E90" s="228" t="s">
        <v>1174</v>
      </c>
      <c r="F90" s="68" t="s">
        <v>1041</v>
      </c>
      <c r="G90" s="65">
        <v>5.0</v>
      </c>
      <c r="H90" s="65">
        <v>4.0</v>
      </c>
      <c r="I90" s="65">
        <v>5.0</v>
      </c>
      <c r="J90" s="227">
        <v>50.0</v>
      </c>
      <c r="K90" s="84">
        <v>10.0</v>
      </c>
      <c r="L90" s="226" t="s">
        <v>232</v>
      </c>
    </row>
    <row r="91" ht="11.25" customHeight="1">
      <c r="A91" s="233" t="s">
        <v>1175</v>
      </c>
      <c r="B91" s="65" t="s">
        <v>1176</v>
      </c>
      <c r="C91" s="64" t="s">
        <v>51</v>
      </c>
      <c r="D91" s="65" t="s">
        <v>1177</v>
      </c>
      <c r="E91" s="230" t="s">
        <v>1178</v>
      </c>
      <c r="F91" s="225" t="s">
        <v>1179</v>
      </c>
      <c r="G91" s="225">
        <v>2.0</v>
      </c>
      <c r="H91" s="225">
        <v>2.0</v>
      </c>
      <c r="I91" s="225">
        <v>2.0</v>
      </c>
      <c r="J91" s="225">
        <v>50.0</v>
      </c>
      <c r="K91" s="65">
        <f t="shared" ref="K91:K99" si="4">J91/2</f>
        <v>25</v>
      </c>
      <c r="L91" s="226" t="s">
        <v>1180</v>
      </c>
    </row>
    <row r="92" ht="11.25" customHeight="1">
      <c r="A92" s="233" t="s">
        <v>1175</v>
      </c>
      <c r="B92" s="65" t="s">
        <v>1176</v>
      </c>
      <c r="C92" s="64" t="s">
        <v>51</v>
      </c>
      <c r="D92" s="65" t="s">
        <v>1181</v>
      </c>
      <c r="E92" s="230" t="s">
        <v>1182</v>
      </c>
      <c r="F92" s="225" t="s">
        <v>1183</v>
      </c>
      <c r="G92" s="225">
        <v>2.0</v>
      </c>
      <c r="H92" s="225">
        <v>2.0</v>
      </c>
      <c r="I92" s="225">
        <v>2.0</v>
      </c>
      <c r="J92" s="225">
        <v>50.0</v>
      </c>
      <c r="K92" s="65">
        <f t="shared" si="4"/>
        <v>25</v>
      </c>
      <c r="L92" s="226" t="s">
        <v>1180</v>
      </c>
    </row>
    <row r="93" ht="11.25" customHeight="1">
      <c r="A93" s="233" t="s">
        <v>1175</v>
      </c>
      <c r="B93" s="65" t="s">
        <v>1176</v>
      </c>
      <c r="C93" s="64" t="s">
        <v>51</v>
      </c>
      <c r="D93" s="65" t="s">
        <v>1184</v>
      </c>
      <c r="E93" s="230" t="s">
        <v>1185</v>
      </c>
      <c r="F93" s="225" t="s">
        <v>1186</v>
      </c>
      <c r="G93" s="225">
        <v>2.0</v>
      </c>
      <c r="H93" s="225">
        <v>2.0</v>
      </c>
      <c r="I93" s="225">
        <v>2.0</v>
      </c>
      <c r="J93" s="225">
        <v>50.0</v>
      </c>
      <c r="K93" s="65">
        <f t="shared" si="4"/>
        <v>25</v>
      </c>
      <c r="L93" s="226" t="s">
        <v>1180</v>
      </c>
    </row>
    <row r="94" ht="11.25" customHeight="1">
      <c r="A94" s="233" t="s">
        <v>1175</v>
      </c>
      <c r="B94" s="65" t="s">
        <v>1176</v>
      </c>
      <c r="C94" s="64" t="s">
        <v>51</v>
      </c>
      <c r="D94" s="65" t="s">
        <v>1187</v>
      </c>
      <c r="E94" s="230" t="s">
        <v>1188</v>
      </c>
      <c r="F94" s="225" t="s">
        <v>1189</v>
      </c>
      <c r="G94" s="225">
        <v>2.0</v>
      </c>
      <c r="H94" s="225">
        <v>2.0</v>
      </c>
      <c r="I94" s="225">
        <v>2.0</v>
      </c>
      <c r="J94" s="225">
        <v>50.0</v>
      </c>
      <c r="K94" s="65">
        <f t="shared" si="4"/>
        <v>25</v>
      </c>
      <c r="L94" s="226" t="s">
        <v>1180</v>
      </c>
    </row>
    <row r="95" ht="11.25" customHeight="1">
      <c r="A95" s="233" t="s">
        <v>1175</v>
      </c>
      <c r="B95" s="65" t="s">
        <v>1176</v>
      </c>
      <c r="C95" s="64" t="s">
        <v>51</v>
      </c>
      <c r="D95" s="65" t="s">
        <v>1190</v>
      </c>
      <c r="E95" s="65" t="s">
        <v>1191</v>
      </c>
      <c r="F95" s="65" t="s">
        <v>1192</v>
      </c>
      <c r="G95" s="225">
        <v>2.0</v>
      </c>
      <c r="H95" s="225">
        <v>2.0</v>
      </c>
      <c r="I95" s="225">
        <v>2.0</v>
      </c>
      <c r="J95" s="225">
        <v>50.0</v>
      </c>
      <c r="K95" s="65">
        <f t="shared" si="4"/>
        <v>25</v>
      </c>
      <c r="L95" s="226" t="s">
        <v>1180</v>
      </c>
    </row>
    <row r="96" ht="11.25" customHeight="1">
      <c r="A96" s="233" t="s">
        <v>1175</v>
      </c>
      <c r="B96" s="65" t="s">
        <v>1176</v>
      </c>
      <c r="C96" s="64" t="s">
        <v>51</v>
      </c>
      <c r="D96" s="65" t="s">
        <v>1193</v>
      </c>
      <c r="E96" s="65" t="s">
        <v>1194</v>
      </c>
      <c r="F96" s="68" t="s">
        <v>1195</v>
      </c>
      <c r="G96" s="225">
        <v>2.0</v>
      </c>
      <c r="H96" s="225">
        <v>2.0</v>
      </c>
      <c r="I96" s="225">
        <v>2.0</v>
      </c>
      <c r="J96" s="225">
        <v>50.0</v>
      </c>
      <c r="K96" s="65">
        <f t="shared" si="4"/>
        <v>25</v>
      </c>
      <c r="L96" s="226" t="s">
        <v>1180</v>
      </c>
    </row>
    <row r="97" ht="11.25" customHeight="1">
      <c r="A97" s="233" t="s">
        <v>1175</v>
      </c>
      <c r="B97" s="65" t="s">
        <v>1176</v>
      </c>
      <c r="C97" s="64" t="s">
        <v>51</v>
      </c>
      <c r="D97" s="65" t="s">
        <v>1196</v>
      </c>
      <c r="E97" s="230" t="s">
        <v>1197</v>
      </c>
      <c r="F97" s="68" t="s">
        <v>1198</v>
      </c>
      <c r="G97" s="225">
        <v>2.0</v>
      </c>
      <c r="H97" s="225">
        <v>2.0</v>
      </c>
      <c r="I97" s="225">
        <v>2.0</v>
      </c>
      <c r="J97" s="225">
        <v>50.0</v>
      </c>
      <c r="K97" s="65">
        <f t="shared" si="4"/>
        <v>25</v>
      </c>
      <c r="L97" s="226" t="s">
        <v>1180</v>
      </c>
    </row>
    <row r="98" ht="11.25" customHeight="1">
      <c r="A98" s="233" t="s">
        <v>1175</v>
      </c>
      <c r="B98" s="65" t="s">
        <v>1176</v>
      </c>
      <c r="C98" s="64" t="s">
        <v>51</v>
      </c>
      <c r="D98" s="65" t="s">
        <v>1199</v>
      </c>
      <c r="E98" s="228" t="s">
        <v>1200</v>
      </c>
      <c r="F98" s="68" t="s">
        <v>691</v>
      </c>
      <c r="G98" s="225">
        <v>2.0</v>
      </c>
      <c r="H98" s="225">
        <v>2.0</v>
      </c>
      <c r="I98" s="225">
        <v>2.0</v>
      </c>
      <c r="J98" s="225">
        <v>50.0</v>
      </c>
      <c r="K98" s="65">
        <f t="shared" si="4"/>
        <v>25</v>
      </c>
      <c r="L98" s="226" t="s">
        <v>1180</v>
      </c>
    </row>
    <row r="99" ht="11.25" customHeight="1">
      <c r="A99" s="233" t="s">
        <v>1175</v>
      </c>
      <c r="B99" s="65" t="s">
        <v>1176</v>
      </c>
      <c r="C99" s="64" t="s">
        <v>51</v>
      </c>
      <c r="D99" s="65" t="s">
        <v>1201</v>
      </c>
      <c r="E99" s="230" t="s">
        <v>1202</v>
      </c>
      <c r="F99" s="68" t="s">
        <v>691</v>
      </c>
      <c r="G99" s="225">
        <v>2.0</v>
      </c>
      <c r="H99" s="225">
        <v>2.0</v>
      </c>
      <c r="I99" s="225">
        <v>2.0</v>
      </c>
      <c r="J99" s="225">
        <v>50.0</v>
      </c>
      <c r="K99" s="65">
        <f t="shared" si="4"/>
        <v>25</v>
      </c>
      <c r="L99" s="226" t="s">
        <v>1180</v>
      </c>
    </row>
    <row r="100" ht="11.25" customHeight="1">
      <c r="A100" s="67" t="s">
        <v>1203</v>
      </c>
      <c r="B100" s="64" t="s">
        <v>1204</v>
      </c>
      <c r="C100" s="64" t="s">
        <v>51</v>
      </c>
      <c r="D100" s="65" t="s">
        <v>1205</v>
      </c>
      <c r="E100" s="228" t="s">
        <v>1206</v>
      </c>
      <c r="F100" s="68" t="s">
        <v>691</v>
      </c>
      <c r="G100" s="225">
        <v>3.0</v>
      </c>
      <c r="H100" s="225">
        <v>3.0</v>
      </c>
      <c r="I100" s="225">
        <v>3.0</v>
      </c>
      <c r="J100" s="225">
        <v>50.0</v>
      </c>
      <c r="K100" s="65">
        <v>16.67</v>
      </c>
      <c r="L100" s="226" t="s">
        <v>1180</v>
      </c>
    </row>
    <row r="101" ht="11.25" customHeight="1">
      <c r="A101" s="67" t="s">
        <v>1207</v>
      </c>
      <c r="B101" s="65" t="s">
        <v>1208</v>
      </c>
      <c r="C101" s="64" t="s">
        <v>51</v>
      </c>
      <c r="D101" s="65" t="s">
        <v>1209</v>
      </c>
      <c r="E101" s="65" t="s">
        <v>1210</v>
      </c>
      <c r="F101" s="225" t="s">
        <v>1211</v>
      </c>
      <c r="G101" s="65">
        <v>5.0</v>
      </c>
      <c r="H101" s="65">
        <v>4.0</v>
      </c>
      <c r="I101" s="65">
        <v>5.0</v>
      </c>
      <c r="J101" s="227">
        <v>50.0</v>
      </c>
      <c r="K101" s="84">
        <f t="shared" ref="K101:K108" si="5">J101/I101</f>
        <v>10</v>
      </c>
      <c r="L101" s="226" t="s">
        <v>1180</v>
      </c>
    </row>
    <row r="102" ht="11.25" customHeight="1">
      <c r="A102" s="67" t="s">
        <v>1207</v>
      </c>
      <c r="B102" s="65" t="s">
        <v>1212</v>
      </c>
      <c r="C102" s="64" t="s">
        <v>51</v>
      </c>
      <c r="D102" s="65" t="s">
        <v>1213</v>
      </c>
      <c r="E102" s="65" t="s">
        <v>1214</v>
      </c>
      <c r="F102" s="225" t="s">
        <v>1215</v>
      </c>
      <c r="G102" s="65">
        <v>5.0</v>
      </c>
      <c r="H102" s="65">
        <v>4.0</v>
      </c>
      <c r="I102" s="65">
        <v>5.0</v>
      </c>
      <c r="J102" s="227">
        <v>50.0</v>
      </c>
      <c r="K102" s="84">
        <f t="shared" si="5"/>
        <v>10</v>
      </c>
      <c r="L102" s="226" t="s">
        <v>1180</v>
      </c>
    </row>
    <row r="103" ht="11.25" customHeight="1">
      <c r="A103" s="67" t="s">
        <v>1207</v>
      </c>
      <c r="B103" s="65" t="s">
        <v>1216</v>
      </c>
      <c r="C103" s="64" t="s">
        <v>51</v>
      </c>
      <c r="D103" s="65" t="s">
        <v>1217</v>
      </c>
      <c r="E103" s="65" t="s">
        <v>1218</v>
      </c>
      <c r="F103" s="225" t="s">
        <v>1219</v>
      </c>
      <c r="G103" s="65">
        <v>5.0</v>
      </c>
      <c r="H103" s="65">
        <v>4.0</v>
      </c>
      <c r="I103" s="65">
        <v>5.0</v>
      </c>
      <c r="J103" s="227">
        <v>50.0</v>
      </c>
      <c r="K103" s="84">
        <f t="shared" si="5"/>
        <v>10</v>
      </c>
      <c r="L103" s="226" t="s">
        <v>1180</v>
      </c>
    </row>
    <row r="104" ht="11.25" customHeight="1">
      <c r="A104" s="67" t="s">
        <v>1207</v>
      </c>
      <c r="B104" s="65" t="s">
        <v>1220</v>
      </c>
      <c r="C104" s="64" t="s">
        <v>51</v>
      </c>
      <c r="D104" s="65" t="s">
        <v>1221</v>
      </c>
      <c r="E104" s="65"/>
      <c r="F104" s="225" t="s">
        <v>1222</v>
      </c>
      <c r="G104" s="65">
        <v>5.0</v>
      </c>
      <c r="H104" s="65">
        <v>4.0</v>
      </c>
      <c r="I104" s="65">
        <v>5.0</v>
      </c>
      <c r="J104" s="227">
        <v>50.0</v>
      </c>
      <c r="K104" s="84">
        <f t="shared" si="5"/>
        <v>10</v>
      </c>
      <c r="L104" s="226" t="s">
        <v>1180</v>
      </c>
    </row>
    <row r="105" ht="11.25" customHeight="1">
      <c r="A105" s="67" t="s">
        <v>1207</v>
      </c>
      <c r="B105" s="65" t="s">
        <v>1223</v>
      </c>
      <c r="C105" s="64" t="s">
        <v>51</v>
      </c>
      <c r="D105" s="65" t="s">
        <v>1224</v>
      </c>
      <c r="E105" s="228" t="s">
        <v>1225</v>
      </c>
      <c r="F105" s="234" t="s">
        <v>1226</v>
      </c>
      <c r="G105" s="65">
        <v>5.0</v>
      </c>
      <c r="H105" s="65">
        <v>4.0</v>
      </c>
      <c r="I105" s="65">
        <v>5.0</v>
      </c>
      <c r="J105" s="227">
        <v>50.0</v>
      </c>
      <c r="K105" s="84">
        <f t="shared" si="5"/>
        <v>10</v>
      </c>
      <c r="L105" s="226" t="s">
        <v>1180</v>
      </c>
    </row>
    <row r="106" ht="11.25" customHeight="1">
      <c r="A106" s="67" t="s">
        <v>1207</v>
      </c>
      <c r="B106" s="65" t="s">
        <v>1227</v>
      </c>
      <c r="C106" s="64" t="s">
        <v>51</v>
      </c>
      <c r="D106" s="65" t="s">
        <v>1228</v>
      </c>
      <c r="E106" s="228" t="s">
        <v>1229</v>
      </c>
      <c r="F106" s="225" t="s">
        <v>273</v>
      </c>
      <c r="G106" s="65">
        <v>5.0</v>
      </c>
      <c r="H106" s="65">
        <v>4.0</v>
      </c>
      <c r="I106" s="65">
        <v>5.0</v>
      </c>
      <c r="J106" s="227">
        <v>50.0</v>
      </c>
      <c r="K106" s="84">
        <f t="shared" si="5"/>
        <v>10</v>
      </c>
      <c r="L106" s="226" t="s">
        <v>1180</v>
      </c>
    </row>
    <row r="107" ht="11.25" customHeight="1">
      <c r="A107" s="67" t="s">
        <v>1207</v>
      </c>
      <c r="B107" s="65" t="s">
        <v>1230</v>
      </c>
      <c r="C107" s="64" t="s">
        <v>51</v>
      </c>
      <c r="D107" s="65" t="s">
        <v>1231</v>
      </c>
      <c r="E107" s="228" t="s">
        <v>1232</v>
      </c>
      <c r="F107" s="225" t="s">
        <v>273</v>
      </c>
      <c r="G107" s="65">
        <v>5.0</v>
      </c>
      <c r="H107" s="65">
        <v>4.0</v>
      </c>
      <c r="I107" s="65">
        <v>5.0</v>
      </c>
      <c r="J107" s="227">
        <v>50.0</v>
      </c>
      <c r="K107" s="84">
        <f t="shared" si="5"/>
        <v>10</v>
      </c>
      <c r="L107" s="226" t="s">
        <v>1180</v>
      </c>
    </row>
    <row r="108" ht="11.25" customHeight="1">
      <c r="A108" s="67" t="s">
        <v>1207</v>
      </c>
      <c r="B108" s="65" t="s">
        <v>1233</v>
      </c>
      <c r="C108" s="64" t="s">
        <v>51</v>
      </c>
      <c r="D108" s="65" t="s">
        <v>1234</v>
      </c>
      <c r="E108" s="228" t="s">
        <v>1235</v>
      </c>
      <c r="F108" s="225" t="s">
        <v>273</v>
      </c>
      <c r="G108" s="65">
        <v>5.0</v>
      </c>
      <c r="H108" s="65">
        <v>4.0</v>
      </c>
      <c r="I108" s="65">
        <v>5.0</v>
      </c>
      <c r="J108" s="227">
        <v>50.0</v>
      </c>
      <c r="K108" s="84">
        <f t="shared" si="5"/>
        <v>10</v>
      </c>
      <c r="L108" s="226" t="s">
        <v>1180</v>
      </c>
    </row>
    <row r="109" ht="11.25" customHeight="1">
      <c r="A109" s="67" t="s">
        <v>1236</v>
      </c>
      <c r="B109" s="65" t="s">
        <v>1237</v>
      </c>
      <c r="C109" s="64" t="s">
        <v>51</v>
      </c>
      <c r="D109" s="65" t="s">
        <v>1238</v>
      </c>
      <c r="E109" s="65" t="s">
        <v>1239</v>
      </c>
      <c r="F109" s="65" t="s">
        <v>1240</v>
      </c>
      <c r="G109" s="225">
        <v>8.0</v>
      </c>
      <c r="H109" s="225">
        <v>3.0</v>
      </c>
      <c r="I109" s="225">
        <v>8.0</v>
      </c>
      <c r="J109" s="225">
        <v>50.0</v>
      </c>
      <c r="K109" s="225">
        <v>6.25</v>
      </c>
      <c r="L109" s="226" t="s">
        <v>1180</v>
      </c>
    </row>
    <row r="110" ht="11.25" customHeight="1">
      <c r="A110" s="67" t="s">
        <v>1236</v>
      </c>
      <c r="B110" s="65" t="s">
        <v>1237</v>
      </c>
      <c r="C110" s="64" t="s">
        <v>51</v>
      </c>
      <c r="D110" s="65" t="s">
        <v>1241</v>
      </c>
      <c r="E110" s="65" t="s">
        <v>1242</v>
      </c>
      <c r="F110" s="68" t="s">
        <v>1243</v>
      </c>
      <c r="G110" s="225">
        <v>8.0</v>
      </c>
      <c r="H110" s="225">
        <v>3.0</v>
      </c>
      <c r="I110" s="225">
        <v>8.0</v>
      </c>
      <c r="J110" s="225">
        <v>50.0</v>
      </c>
      <c r="K110" s="225">
        <v>6.25</v>
      </c>
      <c r="L110" s="226" t="s">
        <v>1180</v>
      </c>
    </row>
    <row r="111" ht="11.25" customHeight="1">
      <c r="A111" s="67" t="s">
        <v>1236</v>
      </c>
      <c r="B111" s="65" t="s">
        <v>1237</v>
      </c>
      <c r="C111" s="64" t="s">
        <v>51</v>
      </c>
      <c r="D111" s="65" t="s">
        <v>1244</v>
      </c>
      <c r="E111" s="65" t="s">
        <v>1245</v>
      </c>
      <c r="F111" s="68" t="s">
        <v>1246</v>
      </c>
      <c r="G111" s="225">
        <v>8.0</v>
      </c>
      <c r="H111" s="225">
        <v>3.0</v>
      </c>
      <c r="I111" s="225">
        <v>8.0</v>
      </c>
      <c r="J111" s="225">
        <v>50.0</v>
      </c>
      <c r="K111" s="225">
        <v>6.25</v>
      </c>
      <c r="L111" s="226" t="s">
        <v>1180</v>
      </c>
    </row>
    <row r="112" ht="11.25" customHeight="1">
      <c r="A112" s="67" t="s">
        <v>1236</v>
      </c>
      <c r="B112" s="65" t="s">
        <v>1237</v>
      </c>
      <c r="C112" s="64" t="s">
        <v>51</v>
      </c>
      <c r="D112" s="235" t="s">
        <v>1247</v>
      </c>
      <c r="E112" s="230" t="s">
        <v>1248</v>
      </c>
      <c r="F112" s="68" t="s">
        <v>1249</v>
      </c>
      <c r="G112" s="225">
        <v>8.0</v>
      </c>
      <c r="H112" s="225">
        <v>3.0</v>
      </c>
      <c r="I112" s="225">
        <v>8.0</v>
      </c>
      <c r="J112" s="225">
        <v>50.0</v>
      </c>
      <c r="K112" s="225">
        <v>6.25</v>
      </c>
      <c r="L112" s="226" t="s">
        <v>1180</v>
      </c>
    </row>
    <row r="113" ht="11.25" customHeight="1">
      <c r="A113" s="67" t="s">
        <v>1236</v>
      </c>
      <c r="B113" s="65" t="s">
        <v>1237</v>
      </c>
      <c r="C113" s="64" t="s">
        <v>51</v>
      </c>
      <c r="D113" s="236" t="s">
        <v>1250</v>
      </c>
      <c r="E113" s="228" t="s">
        <v>1251</v>
      </c>
      <c r="F113" s="68" t="s">
        <v>1252</v>
      </c>
      <c r="G113" s="225">
        <v>8.0</v>
      </c>
      <c r="H113" s="225">
        <v>3.0</v>
      </c>
      <c r="I113" s="225">
        <v>8.0</v>
      </c>
      <c r="J113" s="225">
        <v>50.0</v>
      </c>
      <c r="K113" s="225">
        <v>6.25</v>
      </c>
      <c r="L113" s="226" t="s">
        <v>1180</v>
      </c>
    </row>
    <row r="114" ht="11.25" customHeight="1">
      <c r="A114" s="67" t="s">
        <v>1236</v>
      </c>
      <c r="B114" s="65" t="s">
        <v>1237</v>
      </c>
      <c r="C114" s="64" t="s">
        <v>51</v>
      </c>
      <c r="D114" s="65" t="s">
        <v>1253</v>
      </c>
      <c r="E114" s="230" t="s">
        <v>1254</v>
      </c>
      <c r="F114" s="68" t="s">
        <v>1255</v>
      </c>
      <c r="G114" s="225">
        <v>8.0</v>
      </c>
      <c r="H114" s="225">
        <v>3.0</v>
      </c>
      <c r="I114" s="225">
        <v>8.0</v>
      </c>
      <c r="J114" s="225">
        <v>50.0</v>
      </c>
      <c r="K114" s="225">
        <v>6.25</v>
      </c>
      <c r="L114" s="226" t="s">
        <v>1180</v>
      </c>
    </row>
    <row r="115" ht="11.25" customHeight="1">
      <c r="A115" s="67" t="s">
        <v>1236</v>
      </c>
      <c r="B115" s="65" t="s">
        <v>1237</v>
      </c>
      <c r="C115" s="64" t="s">
        <v>51</v>
      </c>
      <c r="D115" s="65" t="s">
        <v>1256</v>
      </c>
      <c r="E115" s="230" t="s">
        <v>1257</v>
      </c>
      <c r="F115" s="68" t="s">
        <v>1258</v>
      </c>
      <c r="G115" s="225">
        <v>8.0</v>
      </c>
      <c r="H115" s="225">
        <v>3.0</v>
      </c>
      <c r="I115" s="225">
        <v>8.0</v>
      </c>
      <c r="J115" s="225">
        <v>50.0</v>
      </c>
      <c r="K115" s="225">
        <v>6.25</v>
      </c>
      <c r="L115" s="226" t="s">
        <v>1180</v>
      </c>
    </row>
    <row r="116" ht="11.25" customHeight="1">
      <c r="A116" s="67" t="s">
        <v>1236</v>
      </c>
      <c r="B116" s="65"/>
      <c r="C116" s="64" t="s">
        <v>51</v>
      </c>
      <c r="D116" s="65" t="s">
        <v>1259</v>
      </c>
      <c r="E116" s="228" t="s">
        <v>1260</v>
      </c>
      <c r="F116" s="68" t="s">
        <v>1261</v>
      </c>
      <c r="G116" s="225">
        <v>8.0</v>
      </c>
      <c r="H116" s="225">
        <v>3.0</v>
      </c>
      <c r="I116" s="225">
        <v>8.0</v>
      </c>
      <c r="J116" s="225">
        <v>50.0</v>
      </c>
      <c r="K116" s="225">
        <v>6.25</v>
      </c>
      <c r="L116" s="226" t="s">
        <v>1180</v>
      </c>
    </row>
    <row r="117" ht="11.25" customHeight="1">
      <c r="A117" s="67" t="s">
        <v>1236</v>
      </c>
      <c r="B117" s="65" t="s">
        <v>1237</v>
      </c>
      <c r="C117" s="64" t="s">
        <v>51</v>
      </c>
      <c r="D117" s="65" t="s">
        <v>1262</v>
      </c>
      <c r="E117" s="228" t="s">
        <v>1263</v>
      </c>
      <c r="F117" s="68" t="s">
        <v>273</v>
      </c>
      <c r="G117" s="225">
        <v>8.0</v>
      </c>
      <c r="H117" s="225">
        <v>3.0</v>
      </c>
      <c r="I117" s="225">
        <v>8.0</v>
      </c>
      <c r="J117" s="225">
        <v>50.0</v>
      </c>
      <c r="K117" s="225">
        <v>6.25</v>
      </c>
      <c r="L117" s="226" t="s">
        <v>1180</v>
      </c>
    </row>
    <row r="118" ht="11.25" customHeight="1">
      <c r="A118" s="67" t="s">
        <v>1236</v>
      </c>
      <c r="B118" s="65" t="s">
        <v>1237</v>
      </c>
      <c r="C118" s="64" t="s">
        <v>51</v>
      </c>
      <c r="D118" s="65" t="s">
        <v>1264</v>
      </c>
      <c r="E118" s="230" t="s">
        <v>1265</v>
      </c>
      <c r="F118" s="68" t="s">
        <v>273</v>
      </c>
      <c r="G118" s="225">
        <v>8.0</v>
      </c>
      <c r="H118" s="225">
        <v>3.0</v>
      </c>
      <c r="I118" s="225">
        <v>8.0</v>
      </c>
      <c r="J118" s="225">
        <v>50.0</v>
      </c>
      <c r="K118" s="225">
        <v>6.25</v>
      </c>
      <c r="L118" s="226" t="s">
        <v>1180</v>
      </c>
    </row>
    <row r="119" ht="11.25" customHeight="1">
      <c r="A119" s="231" t="s">
        <v>1266</v>
      </c>
      <c r="B119" s="65" t="s">
        <v>1267</v>
      </c>
      <c r="C119" s="64" t="s">
        <v>51</v>
      </c>
      <c r="D119" s="232" t="s">
        <v>1268</v>
      </c>
      <c r="E119" s="228" t="s">
        <v>1269</v>
      </c>
      <c r="F119" s="68" t="s">
        <v>1270</v>
      </c>
      <c r="G119" s="65">
        <v>6.0</v>
      </c>
      <c r="H119" s="65">
        <v>3.0</v>
      </c>
      <c r="I119" s="65">
        <v>6.0</v>
      </c>
      <c r="J119" s="225">
        <v>50.0</v>
      </c>
      <c r="K119" s="225">
        <v>8.33</v>
      </c>
      <c r="L119" s="226" t="s">
        <v>1180</v>
      </c>
    </row>
    <row r="120" ht="11.25" customHeight="1">
      <c r="A120" s="231" t="s">
        <v>1266</v>
      </c>
      <c r="B120" s="65" t="s">
        <v>1271</v>
      </c>
      <c r="C120" s="64" t="s">
        <v>51</v>
      </c>
      <c r="D120" s="65" t="s">
        <v>1272</v>
      </c>
      <c r="E120" s="228" t="s">
        <v>1273</v>
      </c>
      <c r="F120" s="68" t="s">
        <v>273</v>
      </c>
      <c r="G120" s="65">
        <v>6.0</v>
      </c>
      <c r="H120" s="65">
        <v>3.0</v>
      </c>
      <c r="I120" s="65">
        <v>6.0</v>
      </c>
      <c r="J120" s="225">
        <v>50.0</v>
      </c>
      <c r="K120" s="225">
        <v>8.33</v>
      </c>
      <c r="L120" s="226" t="s">
        <v>1180</v>
      </c>
    </row>
    <row r="121" ht="11.25" customHeight="1">
      <c r="A121" s="67" t="s">
        <v>1274</v>
      </c>
      <c r="B121" s="65" t="s">
        <v>1275</v>
      </c>
      <c r="C121" s="64" t="s">
        <v>51</v>
      </c>
      <c r="D121" s="65" t="s">
        <v>1276</v>
      </c>
      <c r="E121" s="228" t="s">
        <v>1277</v>
      </c>
      <c r="F121" s="68" t="s">
        <v>1278</v>
      </c>
      <c r="G121" s="65">
        <v>1.0</v>
      </c>
      <c r="H121" s="65">
        <v>1.0</v>
      </c>
      <c r="I121" s="65">
        <v>1.0</v>
      </c>
      <c r="J121" s="225">
        <v>50.0</v>
      </c>
      <c r="K121" s="225">
        <v>50.0</v>
      </c>
      <c r="L121" s="226" t="s">
        <v>1180</v>
      </c>
    </row>
    <row r="122" ht="11.25" customHeight="1">
      <c r="A122" s="67" t="s">
        <v>1274</v>
      </c>
      <c r="B122" s="65" t="s">
        <v>1275</v>
      </c>
      <c r="C122" s="64" t="s">
        <v>51</v>
      </c>
      <c r="D122" s="65" t="s">
        <v>1279</v>
      </c>
      <c r="E122" s="228" t="s">
        <v>227</v>
      </c>
      <c r="F122" s="68" t="s">
        <v>462</v>
      </c>
      <c r="G122" s="65">
        <v>1.0</v>
      </c>
      <c r="H122" s="65">
        <v>1.0</v>
      </c>
      <c r="I122" s="65">
        <v>1.0</v>
      </c>
      <c r="J122" s="225">
        <v>50.0</v>
      </c>
      <c r="K122" s="225">
        <v>50.0</v>
      </c>
      <c r="L122" s="226" t="s">
        <v>1180</v>
      </c>
    </row>
    <row r="123" ht="11.25" customHeight="1">
      <c r="A123" s="237" t="s">
        <v>1280</v>
      </c>
      <c r="B123" s="64" t="s">
        <v>1281</v>
      </c>
      <c r="C123" s="65" t="s">
        <v>51</v>
      </c>
      <c r="D123" s="238" t="s">
        <v>1282</v>
      </c>
      <c r="E123" s="228" t="s">
        <v>1283</v>
      </c>
      <c r="F123" s="239" t="s">
        <v>1283</v>
      </c>
      <c r="G123" s="225">
        <v>4.0</v>
      </c>
      <c r="H123" s="225">
        <v>4.0</v>
      </c>
      <c r="I123" s="225">
        <v>4.0</v>
      </c>
      <c r="J123" s="225">
        <v>50.0</v>
      </c>
      <c r="K123" s="65">
        <v>12.5</v>
      </c>
      <c r="L123" s="226" t="s">
        <v>321</v>
      </c>
    </row>
    <row r="124" ht="11.25" customHeight="1">
      <c r="A124" s="63" t="s">
        <v>1284</v>
      </c>
      <c r="B124" s="65" t="s">
        <v>1285</v>
      </c>
      <c r="C124" s="64" t="s">
        <v>51</v>
      </c>
      <c r="D124" s="65" t="s">
        <v>1286</v>
      </c>
      <c r="E124" s="65" t="s">
        <v>1287</v>
      </c>
      <c r="F124" s="240" t="s">
        <v>1288</v>
      </c>
      <c r="G124" s="65">
        <v>1.0</v>
      </c>
      <c r="H124" s="65">
        <v>1.0</v>
      </c>
      <c r="I124" s="65">
        <v>1.0</v>
      </c>
      <c r="J124" s="227">
        <v>50.0</v>
      </c>
      <c r="K124" s="84">
        <v>50.0</v>
      </c>
      <c r="L124" s="226" t="s">
        <v>321</v>
      </c>
    </row>
    <row r="125" ht="11.25" customHeight="1">
      <c r="A125" s="67" t="s">
        <v>1289</v>
      </c>
      <c r="B125" s="64" t="s">
        <v>1290</v>
      </c>
      <c r="C125" s="65" t="s">
        <v>51</v>
      </c>
      <c r="D125" s="65" t="s">
        <v>1291</v>
      </c>
      <c r="E125" s="65" t="s">
        <v>1292</v>
      </c>
      <c r="F125" s="65" t="s">
        <v>691</v>
      </c>
      <c r="G125" s="225">
        <v>2.0</v>
      </c>
      <c r="H125" s="225">
        <v>2.0</v>
      </c>
      <c r="I125" s="225">
        <v>3.0</v>
      </c>
      <c r="J125" s="225">
        <v>50.0</v>
      </c>
      <c r="K125" s="65">
        <f t="shared" ref="K125:K132" si="6">J125/H125</f>
        <v>25</v>
      </c>
      <c r="L125" s="226" t="s">
        <v>332</v>
      </c>
    </row>
    <row r="126" ht="11.25" customHeight="1">
      <c r="A126" s="67" t="s">
        <v>1289</v>
      </c>
      <c r="B126" s="64" t="s">
        <v>1290</v>
      </c>
      <c r="C126" s="65" t="s">
        <v>51</v>
      </c>
      <c r="D126" s="65" t="s">
        <v>1293</v>
      </c>
      <c r="E126" s="65" t="s">
        <v>1294</v>
      </c>
      <c r="F126" s="65" t="s">
        <v>691</v>
      </c>
      <c r="G126" s="225">
        <v>2.0</v>
      </c>
      <c r="H126" s="225">
        <v>2.0</v>
      </c>
      <c r="I126" s="225">
        <v>3.0</v>
      </c>
      <c r="J126" s="225">
        <v>50.0</v>
      </c>
      <c r="K126" s="65">
        <f t="shared" si="6"/>
        <v>25</v>
      </c>
      <c r="L126" s="226" t="s">
        <v>332</v>
      </c>
    </row>
    <row r="127" ht="11.25" customHeight="1">
      <c r="A127" s="67" t="s">
        <v>1289</v>
      </c>
      <c r="B127" s="64" t="s">
        <v>1290</v>
      </c>
      <c r="C127" s="65" t="s">
        <v>51</v>
      </c>
      <c r="D127" s="65" t="s">
        <v>1295</v>
      </c>
      <c r="E127" s="65" t="s">
        <v>1296</v>
      </c>
      <c r="F127" s="65" t="s">
        <v>1297</v>
      </c>
      <c r="G127" s="225">
        <v>2.0</v>
      </c>
      <c r="H127" s="225">
        <v>2.0</v>
      </c>
      <c r="I127" s="225">
        <v>3.0</v>
      </c>
      <c r="J127" s="225">
        <v>50.0</v>
      </c>
      <c r="K127" s="65">
        <f t="shared" si="6"/>
        <v>25</v>
      </c>
      <c r="L127" s="226" t="s">
        <v>332</v>
      </c>
    </row>
    <row r="128" ht="11.25" customHeight="1">
      <c r="A128" s="67" t="s">
        <v>1289</v>
      </c>
      <c r="B128" s="64" t="s">
        <v>1290</v>
      </c>
      <c r="C128" s="65" t="s">
        <v>51</v>
      </c>
      <c r="D128" s="65" t="s">
        <v>1298</v>
      </c>
      <c r="E128" s="65" t="s">
        <v>1299</v>
      </c>
      <c r="F128" s="65" t="s">
        <v>1297</v>
      </c>
      <c r="G128" s="225">
        <v>2.0</v>
      </c>
      <c r="H128" s="225">
        <v>2.0</v>
      </c>
      <c r="I128" s="225">
        <v>3.0</v>
      </c>
      <c r="J128" s="225">
        <v>50.0</v>
      </c>
      <c r="K128" s="65">
        <f t="shared" si="6"/>
        <v>25</v>
      </c>
      <c r="L128" s="226" t="s">
        <v>332</v>
      </c>
    </row>
    <row r="129" ht="11.25" customHeight="1">
      <c r="A129" s="67" t="s">
        <v>1289</v>
      </c>
      <c r="B129" s="64" t="s">
        <v>1290</v>
      </c>
      <c r="C129" s="65" t="s">
        <v>51</v>
      </c>
      <c r="D129" s="65" t="s">
        <v>1300</v>
      </c>
      <c r="E129" s="65" t="s">
        <v>1301</v>
      </c>
      <c r="F129" s="65" t="s">
        <v>1297</v>
      </c>
      <c r="G129" s="225">
        <v>2.0</v>
      </c>
      <c r="H129" s="225">
        <v>2.0</v>
      </c>
      <c r="I129" s="225">
        <v>3.0</v>
      </c>
      <c r="J129" s="225">
        <v>50.0</v>
      </c>
      <c r="K129" s="65">
        <f t="shared" si="6"/>
        <v>25</v>
      </c>
      <c r="L129" s="226" t="s">
        <v>332</v>
      </c>
    </row>
    <row r="130" ht="11.25" customHeight="1">
      <c r="A130" s="241" t="s">
        <v>1302</v>
      </c>
      <c r="B130" s="65" t="s">
        <v>1303</v>
      </c>
      <c r="C130" s="65" t="s">
        <v>51</v>
      </c>
      <c r="D130" s="65" t="s">
        <v>1304</v>
      </c>
      <c r="E130" s="65" t="s">
        <v>1305</v>
      </c>
      <c r="F130" s="65" t="s">
        <v>1297</v>
      </c>
      <c r="G130" s="225">
        <v>4.0</v>
      </c>
      <c r="H130" s="225">
        <v>4.0</v>
      </c>
      <c r="I130" s="225">
        <v>4.0</v>
      </c>
      <c r="J130" s="225">
        <v>50.0</v>
      </c>
      <c r="K130" s="65">
        <f t="shared" si="6"/>
        <v>12.5</v>
      </c>
      <c r="L130" s="226" t="s">
        <v>332</v>
      </c>
    </row>
    <row r="131" ht="11.25" customHeight="1">
      <c r="A131" s="241" t="s">
        <v>1302</v>
      </c>
      <c r="B131" s="65" t="s">
        <v>1303</v>
      </c>
      <c r="C131" s="65" t="s">
        <v>51</v>
      </c>
      <c r="D131" s="65" t="s">
        <v>1306</v>
      </c>
      <c r="E131" s="65" t="s">
        <v>1307</v>
      </c>
      <c r="F131" s="65" t="s">
        <v>1297</v>
      </c>
      <c r="G131" s="225">
        <v>4.0</v>
      </c>
      <c r="H131" s="225">
        <v>4.0</v>
      </c>
      <c r="I131" s="225">
        <v>4.0</v>
      </c>
      <c r="J131" s="225">
        <v>50.0</v>
      </c>
      <c r="K131" s="65">
        <f t="shared" si="6"/>
        <v>12.5</v>
      </c>
      <c r="L131" s="226" t="s">
        <v>332</v>
      </c>
    </row>
    <row r="132" ht="11.25" customHeight="1">
      <c r="A132" s="67" t="s">
        <v>1308</v>
      </c>
      <c r="B132" s="64" t="s">
        <v>1309</v>
      </c>
      <c r="C132" s="65"/>
      <c r="D132" s="65" t="s">
        <v>1310</v>
      </c>
      <c r="E132" s="65" t="s">
        <v>1311</v>
      </c>
      <c r="F132" s="65" t="s">
        <v>1297</v>
      </c>
      <c r="G132" s="225">
        <v>2.0</v>
      </c>
      <c r="H132" s="225">
        <v>2.0</v>
      </c>
      <c r="I132" s="225">
        <v>4.0</v>
      </c>
      <c r="J132" s="225">
        <v>50.0</v>
      </c>
      <c r="K132" s="65">
        <f t="shared" si="6"/>
        <v>25</v>
      </c>
      <c r="L132" s="226" t="s">
        <v>332</v>
      </c>
    </row>
    <row r="133" ht="11.25" customHeight="1">
      <c r="A133" s="67" t="s">
        <v>1312</v>
      </c>
      <c r="B133" s="64" t="s">
        <v>1313</v>
      </c>
      <c r="C133" s="65"/>
      <c r="D133" s="65" t="s">
        <v>1314</v>
      </c>
      <c r="E133" s="65" t="s">
        <v>1315</v>
      </c>
      <c r="F133" s="65" t="s">
        <v>1297</v>
      </c>
      <c r="G133" s="225">
        <v>3.0</v>
      </c>
      <c r="H133" s="225">
        <v>3.0</v>
      </c>
      <c r="I133" s="225">
        <v>3.0</v>
      </c>
      <c r="J133" s="225">
        <v>50.0</v>
      </c>
      <c r="K133" s="65">
        <v>16.67</v>
      </c>
      <c r="L133" s="226" t="s">
        <v>332</v>
      </c>
    </row>
    <row r="134" ht="11.25" customHeight="1">
      <c r="A134" s="67" t="s">
        <v>1316</v>
      </c>
      <c r="B134" s="64" t="s">
        <v>1317</v>
      </c>
      <c r="C134" s="65"/>
      <c r="D134" s="65" t="s">
        <v>1318</v>
      </c>
      <c r="E134" s="65" t="s">
        <v>1319</v>
      </c>
      <c r="F134" s="65" t="s">
        <v>1297</v>
      </c>
      <c r="G134" s="225">
        <v>4.0</v>
      </c>
      <c r="H134" s="225">
        <v>3.0</v>
      </c>
      <c r="I134" s="225">
        <v>3.0</v>
      </c>
      <c r="J134" s="225">
        <v>50.0</v>
      </c>
      <c r="K134" s="65">
        <v>16.67</v>
      </c>
      <c r="L134" s="226" t="s">
        <v>332</v>
      </c>
    </row>
    <row r="135" ht="11.25" customHeight="1">
      <c r="A135" s="67" t="s">
        <v>1320</v>
      </c>
      <c r="B135" s="64" t="s">
        <v>1321</v>
      </c>
      <c r="C135" s="65"/>
      <c r="D135" s="65" t="s">
        <v>1322</v>
      </c>
      <c r="E135" s="65" t="s">
        <v>1323</v>
      </c>
      <c r="F135" s="65" t="s">
        <v>1297</v>
      </c>
      <c r="G135" s="225">
        <v>3.0</v>
      </c>
      <c r="H135" s="225">
        <v>3.0</v>
      </c>
      <c r="I135" s="225">
        <v>3.0</v>
      </c>
      <c r="J135" s="225">
        <v>50.0</v>
      </c>
      <c r="K135" s="65">
        <v>16.67</v>
      </c>
      <c r="L135" s="226" t="s">
        <v>332</v>
      </c>
    </row>
    <row r="136" ht="11.25" customHeight="1">
      <c r="A136" s="67" t="s">
        <v>1324</v>
      </c>
      <c r="B136" s="64" t="s">
        <v>1325</v>
      </c>
      <c r="C136" s="65"/>
      <c r="D136" s="65" t="s">
        <v>1326</v>
      </c>
      <c r="E136" s="65" t="s">
        <v>1327</v>
      </c>
      <c r="F136" s="65" t="s">
        <v>1297</v>
      </c>
      <c r="G136" s="225">
        <v>5.0</v>
      </c>
      <c r="H136" s="225">
        <v>1.0</v>
      </c>
      <c r="I136" s="225">
        <v>5.0</v>
      </c>
      <c r="J136" s="225">
        <v>50.0</v>
      </c>
      <c r="K136" s="65">
        <f t="shared" ref="K136:K144" si="7">J136/H136</f>
        <v>50</v>
      </c>
      <c r="L136" s="226" t="s">
        <v>332</v>
      </c>
    </row>
    <row r="137" ht="11.25" customHeight="1">
      <c r="A137" s="66" t="s">
        <v>1328</v>
      </c>
      <c r="B137" s="64" t="s">
        <v>1329</v>
      </c>
      <c r="C137" s="226" t="s">
        <v>51</v>
      </c>
      <c r="D137" s="65" t="s">
        <v>1330</v>
      </c>
      <c r="E137" s="65" t="s">
        <v>1331</v>
      </c>
      <c r="F137" s="65" t="s">
        <v>1332</v>
      </c>
      <c r="G137" s="225">
        <v>2.0</v>
      </c>
      <c r="H137" s="225">
        <v>2.0</v>
      </c>
      <c r="I137" s="225">
        <v>3.0</v>
      </c>
      <c r="J137" s="225">
        <v>50.0</v>
      </c>
      <c r="K137" s="65">
        <f t="shared" si="7"/>
        <v>25</v>
      </c>
      <c r="L137" s="226" t="s">
        <v>1333</v>
      </c>
    </row>
    <row r="138" ht="11.25" customHeight="1">
      <c r="A138" s="66" t="s">
        <v>1328</v>
      </c>
      <c r="B138" s="64" t="s">
        <v>1329</v>
      </c>
      <c r="C138" s="226" t="s">
        <v>51</v>
      </c>
      <c r="D138" s="65" t="s">
        <v>1334</v>
      </c>
      <c r="E138" s="228" t="s">
        <v>1335</v>
      </c>
      <c r="F138" s="65" t="s">
        <v>1332</v>
      </c>
      <c r="G138" s="225">
        <v>2.0</v>
      </c>
      <c r="H138" s="225">
        <v>2.0</v>
      </c>
      <c r="I138" s="225">
        <v>3.0</v>
      </c>
      <c r="J138" s="225">
        <v>50.0</v>
      </c>
      <c r="K138" s="65">
        <f t="shared" si="7"/>
        <v>25</v>
      </c>
      <c r="L138" s="226" t="s">
        <v>1333</v>
      </c>
    </row>
    <row r="139" ht="11.25" customHeight="1">
      <c r="A139" s="66" t="s">
        <v>1328</v>
      </c>
      <c r="B139" s="64" t="s">
        <v>1329</v>
      </c>
      <c r="C139" s="226" t="s">
        <v>51</v>
      </c>
      <c r="D139" s="65" t="s">
        <v>1336</v>
      </c>
      <c r="E139" s="228" t="s">
        <v>1337</v>
      </c>
      <c r="F139" s="65" t="s">
        <v>1332</v>
      </c>
      <c r="G139" s="225">
        <v>2.0</v>
      </c>
      <c r="H139" s="225">
        <v>2.0</v>
      </c>
      <c r="I139" s="225">
        <v>3.0</v>
      </c>
      <c r="J139" s="225">
        <v>50.0</v>
      </c>
      <c r="K139" s="65">
        <f t="shared" si="7"/>
        <v>25</v>
      </c>
      <c r="L139" s="226" t="s">
        <v>1333</v>
      </c>
    </row>
    <row r="140" ht="11.25" customHeight="1">
      <c r="A140" s="66" t="s">
        <v>1328</v>
      </c>
      <c r="B140" s="64" t="s">
        <v>1329</v>
      </c>
      <c r="C140" s="226" t="s">
        <v>51</v>
      </c>
      <c r="D140" s="65" t="s">
        <v>1338</v>
      </c>
      <c r="E140" s="228" t="s">
        <v>1339</v>
      </c>
      <c r="F140" s="65" t="s">
        <v>1332</v>
      </c>
      <c r="G140" s="225">
        <v>2.0</v>
      </c>
      <c r="H140" s="225">
        <v>2.0</v>
      </c>
      <c r="I140" s="225">
        <v>3.0</v>
      </c>
      <c r="J140" s="225">
        <v>50.0</v>
      </c>
      <c r="K140" s="65">
        <f t="shared" si="7"/>
        <v>25</v>
      </c>
      <c r="L140" s="226" t="s">
        <v>1333</v>
      </c>
    </row>
    <row r="141" ht="11.25" customHeight="1">
      <c r="A141" s="66" t="s">
        <v>1328</v>
      </c>
      <c r="B141" s="64" t="s">
        <v>1329</v>
      </c>
      <c r="C141" s="226" t="s">
        <v>51</v>
      </c>
      <c r="D141" s="65" t="s">
        <v>1340</v>
      </c>
      <c r="E141" s="228" t="s">
        <v>1341</v>
      </c>
      <c r="F141" s="65" t="s">
        <v>1332</v>
      </c>
      <c r="G141" s="225">
        <v>2.0</v>
      </c>
      <c r="H141" s="225">
        <v>2.0</v>
      </c>
      <c r="I141" s="225">
        <v>3.0</v>
      </c>
      <c r="J141" s="225">
        <v>50.0</v>
      </c>
      <c r="K141" s="65">
        <f t="shared" si="7"/>
        <v>25</v>
      </c>
      <c r="L141" s="226" t="s">
        <v>1333</v>
      </c>
    </row>
    <row r="142" ht="11.25" customHeight="1">
      <c r="A142" s="66" t="s">
        <v>1328</v>
      </c>
      <c r="B142" s="64" t="s">
        <v>1329</v>
      </c>
      <c r="C142" s="226" t="s">
        <v>51</v>
      </c>
      <c r="D142" s="65" t="s">
        <v>1342</v>
      </c>
      <c r="E142" s="228" t="s">
        <v>1343</v>
      </c>
      <c r="F142" s="65" t="s">
        <v>1332</v>
      </c>
      <c r="G142" s="225">
        <v>2.0</v>
      </c>
      <c r="H142" s="225">
        <v>2.0</v>
      </c>
      <c r="I142" s="225">
        <v>3.0</v>
      </c>
      <c r="J142" s="225">
        <v>50.0</v>
      </c>
      <c r="K142" s="65">
        <f t="shared" si="7"/>
        <v>25</v>
      </c>
      <c r="L142" s="226" t="s">
        <v>1333</v>
      </c>
    </row>
    <row r="143" ht="11.25" customHeight="1">
      <c r="A143" s="66" t="s">
        <v>1328</v>
      </c>
      <c r="B143" s="64" t="s">
        <v>1329</v>
      </c>
      <c r="C143" s="226" t="s">
        <v>51</v>
      </c>
      <c r="D143" s="65" t="s">
        <v>1344</v>
      </c>
      <c r="E143" s="65" t="s">
        <v>1345</v>
      </c>
      <c r="F143" s="68" t="s">
        <v>1346</v>
      </c>
      <c r="G143" s="225">
        <v>2.0</v>
      </c>
      <c r="H143" s="225">
        <v>2.0</v>
      </c>
      <c r="I143" s="225">
        <v>3.0</v>
      </c>
      <c r="J143" s="225">
        <v>50.0</v>
      </c>
      <c r="K143" s="65">
        <f t="shared" si="7"/>
        <v>25</v>
      </c>
      <c r="L143" s="226" t="s">
        <v>1333</v>
      </c>
    </row>
    <row r="144" ht="11.25" customHeight="1">
      <c r="A144" s="66" t="s">
        <v>1328</v>
      </c>
      <c r="B144" s="82" t="s">
        <v>1347</v>
      </c>
      <c r="C144" s="226" t="s">
        <v>51</v>
      </c>
      <c r="D144" s="65" t="s">
        <v>1348</v>
      </c>
      <c r="E144" s="228" t="s">
        <v>1349</v>
      </c>
      <c r="F144" s="65" t="s">
        <v>1332</v>
      </c>
      <c r="G144" s="225">
        <v>1.0</v>
      </c>
      <c r="H144" s="225">
        <v>1.0</v>
      </c>
      <c r="I144" s="225">
        <v>1.0</v>
      </c>
      <c r="J144" s="225">
        <v>50.0</v>
      </c>
      <c r="K144" s="65">
        <f t="shared" si="7"/>
        <v>50</v>
      </c>
      <c r="L144" s="226" t="s">
        <v>1333</v>
      </c>
    </row>
    <row r="145" ht="11.25" customHeight="1">
      <c r="A145" s="67" t="s">
        <v>1350</v>
      </c>
      <c r="B145" s="64" t="s">
        <v>1351</v>
      </c>
      <c r="C145" s="65" t="s">
        <v>51</v>
      </c>
      <c r="D145" s="65" t="s">
        <v>1352</v>
      </c>
      <c r="E145" s="228" t="s">
        <v>1353</v>
      </c>
      <c r="F145" s="65" t="s">
        <v>1041</v>
      </c>
      <c r="G145" s="225">
        <v>4.0</v>
      </c>
      <c r="H145" s="225">
        <v>3.0</v>
      </c>
      <c r="I145" s="225">
        <v>4.0</v>
      </c>
      <c r="J145" s="225">
        <v>50.0</v>
      </c>
      <c r="K145" s="65">
        <v>12.0</v>
      </c>
      <c r="L145" s="226" t="s">
        <v>340</v>
      </c>
    </row>
    <row r="146" ht="11.25" customHeight="1">
      <c r="A146" s="67" t="s">
        <v>1354</v>
      </c>
      <c r="B146" s="64" t="s">
        <v>1355</v>
      </c>
      <c r="C146" s="64" t="s">
        <v>51</v>
      </c>
      <c r="D146" s="65" t="s">
        <v>1356</v>
      </c>
      <c r="E146" s="228" t="s">
        <v>1357</v>
      </c>
      <c r="F146" s="68" t="s">
        <v>1041</v>
      </c>
      <c r="G146" s="65">
        <v>5.0</v>
      </c>
      <c r="H146" s="65">
        <v>1.0</v>
      </c>
      <c r="I146" s="65">
        <v>5.0</v>
      </c>
      <c r="J146" s="227">
        <v>50.0</v>
      </c>
      <c r="K146" s="84">
        <v>10.0</v>
      </c>
      <c r="L146" s="226" t="s">
        <v>340</v>
      </c>
    </row>
    <row r="147" ht="11.25" customHeight="1">
      <c r="A147" s="67" t="s">
        <v>1358</v>
      </c>
      <c r="B147" s="64" t="s">
        <v>995</v>
      </c>
      <c r="C147" s="64" t="s">
        <v>51</v>
      </c>
      <c r="D147" s="65" t="s">
        <v>1359</v>
      </c>
      <c r="E147" s="228" t="s">
        <v>1123</v>
      </c>
      <c r="F147" s="68" t="s">
        <v>1041</v>
      </c>
      <c r="G147" s="65">
        <v>7.0</v>
      </c>
      <c r="H147" s="65">
        <v>7.0</v>
      </c>
      <c r="I147" s="65">
        <v>8.0</v>
      </c>
      <c r="J147" s="227">
        <v>50.0</v>
      </c>
      <c r="K147" s="84">
        <v>7.14</v>
      </c>
      <c r="L147" s="226" t="s">
        <v>352</v>
      </c>
    </row>
    <row r="148" ht="11.25" customHeight="1">
      <c r="A148" s="67" t="s">
        <v>1360</v>
      </c>
      <c r="B148" s="65" t="s">
        <v>1361</v>
      </c>
      <c r="C148" s="65" t="s">
        <v>51</v>
      </c>
      <c r="D148" s="65" t="s">
        <v>1362</v>
      </c>
      <c r="E148" s="228" t="s">
        <v>1363</v>
      </c>
      <c r="F148" s="68" t="s">
        <v>1041</v>
      </c>
      <c r="G148" s="65">
        <v>9.0</v>
      </c>
      <c r="H148" s="65">
        <v>8.0</v>
      </c>
      <c r="I148" s="65">
        <v>9.0</v>
      </c>
      <c r="J148" s="227">
        <v>50.0</v>
      </c>
      <c r="K148" s="84">
        <v>6.25</v>
      </c>
      <c r="L148" s="226" t="s">
        <v>352</v>
      </c>
    </row>
    <row r="149" ht="11.25" customHeight="1">
      <c r="A149" s="67" t="s">
        <v>1364</v>
      </c>
      <c r="B149" s="64" t="s">
        <v>1329</v>
      </c>
      <c r="C149" s="226" t="s">
        <v>51</v>
      </c>
      <c r="D149" s="65" t="s">
        <v>1330</v>
      </c>
      <c r="E149" s="65" t="s">
        <v>1331</v>
      </c>
      <c r="F149" s="65" t="s">
        <v>1332</v>
      </c>
      <c r="G149" s="225">
        <v>2.0</v>
      </c>
      <c r="H149" s="225">
        <v>2.0</v>
      </c>
      <c r="I149" s="225">
        <v>3.0</v>
      </c>
      <c r="J149" s="225">
        <v>50.0</v>
      </c>
      <c r="K149" s="65">
        <v>25.0</v>
      </c>
      <c r="L149" s="226" t="s">
        <v>1365</v>
      </c>
    </row>
    <row r="150" ht="11.25" customHeight="1">
      <c r="A150" s="67" t="s">
        <v>1364</v>
      </c>
      <c r="B150" s="64" t="s">
        <v>1329</v>
      </c>
      <c r="C150" s="226" t="s">
        <v>51</v>
      </c>
      <c r="D150" s="65" t="s">
        <v>1334</v>
      </c>
      <c r="E150" s="228" t="s">
        <v>1335</v>
      </c>
      <c r="F150" s="65" t="s">
        <v>1332</v>
      </c>
      <c r="G150" s="225">
        <v>2.0</v>
      </c>
      <c r="H150" s="225">
        <v>2.0</v>
      </c>
      <c r="I150" s="225">
        <v>3.0</v>
      </c>
      <c r="J150" s="225">
        <v>50.0</v>
      </c>
      <c r="K150" s="65">
        <f>J150/H150</f>
        <v>25</v>
      </c>
      <c r="L150" s="226" t="s">
        <v>1365</v>
      </c>
    </row>
    <row r="151" ht="11.25" customHeight="1">
      <c r="A151" s="67" t="s">
        <v>1364</v>
      </c>
      <c r="B151" s="64" t="s">
        <v>1329</v>
      </c>
      <c r="C151" s="226" t="s">
        <v>51</v>
      </c>
      <c r="D151" s="65" t="s">
        <v>1336</v>
      </c>
      <c r="E151" s="228" t="s">
        <v>1337</v>
      </c>
      <c r="F151" s="65" t="s">
        <v>1332</v>
      </c>
      <c r="G151" s="225">
        <v>2.0</v>
      </c>
      <c r="H151" s="225">
        <v>2.0</v>
      </c>
      <c r="I151" s="225">
        <v>3.0</v>
      </c>
      <c r="J151" s="225">
        <v>50.0</v>
      </c>
      <c r="K151" s="65">
        <v>25.0</v>
      </c>
      <c r="L151" s="226" t="s">
        <v>1365</v>
      </c>
      <c r="O151" s="242"/>
    </row>
    <row r="152" ht="11.25" customHeight="1">
      <c r="A152" s="67" t="s">
        <v>1364</v>
      </c>
      <c r="B152" s="64" t="s">
        <v>1329</v>
      </c>
      <c r="C152" s="226" t="s">
        <v>51</v>
      </c>
      <c r="D152" s="65" t="s">
        <v>1338</v>
      </c>
      <c r="E152" s="228" t="s">
        <v>1339</v>
      </c>
      <c r="F152" s="65" t="s">
        <v>1332</v>
      </c>
      <c r="G152" s="225">
        <v>2.0</v>
      </c>
      <c r="H152" s="225">
        <v>2.0</v>
      </c>
      <c r="I152" s="225">
        <v>3.0</v>
      </c>
      <c r="J152" s="225">
        <v>50.0</v>
      </c>
      <c r="K152" s="65">
        <v>25.0</v>
      </c>
      <c r="L152" s="226" t="s">
        <v>1365</v>
      </c>
      <c r="O152" s="242"/>
    </row>
    <row r="153" ht="11.25" customHeight="1">
      <c r="A153" s="67" t="s">
        <v>1364</v>
      </c>
      <c r="B153" s="64" t="s">
        <v>1329</v>
      </c>
      <c r="C153" s="226" t="s">
        <v>51</v>
      </c>
      <c r="D153" s="65" t="s">
        <v>1340</v>
      </c>
      <c r="E153" s="228" t="s">
        <v>1341</v>
      </c>
      <c r="F153" s="65" t="s">
        <v>1332</v>
      </c>
      <c r="G153" s="225">
        <v>2.0</v>
      </c>
      <c r="H153" s="225">
        <v>2.0</v>
      </c>
      <c r="I153" s="225">
        <v>3.0</v>
      </c>
      <c r="J153" s="225">
        <v>50.0</v>
      </c>
      <c r="K153" s="65">
        <f t="shared" ref="K153:K156" si="8">J153/H153</f>
        <v>25</v>
      </c>
      <c r="L153" s="226" t="s">
        <v>1365</v>
      </c>
      <c r="O153" s="242"/>
    </row>
    <row r="154" ht="11.25" customHeight="1">
      <c r="A154" s="67" t="s">
        <v>1364</v>
      </c>
      <c r="B154" s="64" t="s">
        <v>1329</v>
      </c>
      <c r="C154" s="226" t="s">
        <v>51</v>
      </c>
      <c r="D154" s="65" t="s">
        <v>1342</v>
      </c>
      <c r="E154" s="228" t="s">
        <v>1343</v>
      </c>
      <c r="F154" s="65" t="s">
        <v>1332</v>
      </c>
      <c r="G154" s="225">
        <v>2.0</v>
      </c>
      <c r="H154" s="225">
        <v>2.0</v>
      </c>
      <c r="I154" s="225">
        <v>3.0</v>
      </c>
      <c r="J154" s="225">
        <v>50.0</v>
      </c>
      <c r="K154" s="65">
        <f t="shared" si="8"/>
        <v>25</v>
      </c>
      <c r="L154" s="226" t="s">
        <v>1365</v>
      </c>
      <c r="O154" s="242"/>
    </row>
    <row r="155" ht="11.25" customHeight="1">
      <c r="A155" s="67" t="s">
        <v>1364</v>
      </c>
      <c r="B155" s="64" t="s">
        <v>1329</v>
      </c>
      <c r="C155" s="226" t="s">
        <v>51</v>
      </c>
      <c r="D155" s="65" t="s">
        <v>1344</v>
      </c>
      <c r="E155" s="65" t="s">
        <v>1345</v>
      </c>
      <c r="F155" s="68" t="s">
        <v>1346</v>
      </c>
      <c r="G155" s="225">
        <v>2.0</v>
      </c>
      <c r="H155" s="225">
        <v>2.0</v>
      </c>
      <c r="I155" s="225">
        <v>3.0</v>
      </c>
      <c r="J155" s="225">
        <v>50.0</v>
      </c>
      <c r="K155" s="65">
        <f t="shared" si="8"/>
        <v>25</v>
      </c>
      <c r="L155" s="226" t="s">
        <v>1365</v>
      </c>
      <c r="O155" s="242"/>
    </row>
    <row r="156" ht="11.25" customHeight="1">
      <c r="A156" s="67" t="s">
        <v>1366</v>
      </c>
      <c r="B156" s="65" t="s">
        <v>1367</v>
      </c>
      <c r="C156" s="65"/>
      <c r="D156" s="65" t="s">
        <v>1368</v>
      </c>
      <c r="E156" s="228" t="s">
        <v>1369</v>
      </c>
      <c r="F156" s="65" t="s">
        <v>1332</v>
      </c>
      <c r="G156" s="225">
        <v>4.0</v>
      </c>
      <c r="H156" s="225">
        <v>4.0</v>
      </c>
      <c r="I156" s="225">
        <v>6.0</v>
      </c>
      <c r="J156" s="225">
        <v>50.0</v>
      </c>
      <c r="K156" s="65">
        <f t="shared" si="8"/>
        <v>12.5</v>
      </c>
      <c r="L156" s="226" t="s">
        <v>1365</v>
      </c>
      <c r="O156" s="242"/>
    </row>
    <row r="157" ht="11.25" customHeight="1">
      <c r="A157" s="67" t="s">
        <v>1370</v>
      </c>
      <c r="B157" s="64" t="s">
        <v>1371</v>
      </c>
      <c r="C157" s="232" t="s">
        <v>51</v>
      </c>
      <c r="D157" s="65" t="s">
        <v>1372</v>
      </c>
      <c r="E157" s="228" t="s">
        <v>1373</v>
      </c>
      <c r="F157" s="65" t="s">
        <v>1041</v>
      </c>
      <c r="G157" s="225">
        <v>1.0</v>
      </c>
      <c r="H157" s="225">
        <v>1.0</v>
      </c>
      <c r="I157" s="225">
        <v>1.0</v>
      </c>
      <c r="J157" s="225">
        <v>50.0</v>
      </c>
      <c r="K157" s="65">
        <f t="shared" ref="K157:K159" si="9">J157/G157</f>
        <v>50</v>
      </c>
      <c r="L157" s="226" t="s">
        <v>380</v>
      </c>
      <c r="O157" s="242"/>
    </row>
    <row r="158" ht="11.25" customHeight="1">
      <c r="A158" s="67" t="s">
        <v>1370</v>
      </c>
      <c r="B158" s="64" t="s">
        <v>1371</v>
      </c>
      <c r="C158" s="232" t="s">
        <v>51</v>
      </c>
      <c r="D158" s="65" t="s">
        <v>1374</v>
      </c>
      <c r="E158" s="228" t="s">
        <v>1375</v>
      </c>
      <c r="F158" s="65" t="s">
        <v>1041</v>
      </c>
      <c r="G158" s="225">
        <v>1.0</v>
      </c>
      <c r="H158" s="225">
        <v>1.0</v>
      </c>
      <c r="I158" s="225">
        <v>1.0</v>
      </c>
      <c r="J158" s="225">
        <v>50.0</v>
      </c>
      <c r="K158" s="65">
        <f t="shared" si="9"/>
        <v>50</v>
      </c>
      <c r="L158" s="226" t="s">
        <v>380</v>
      </c>
      <c r="O158" s="242"/>
    </row>
    <row r="159" ht="11.25" customHeight="1">
      <c r="A159" s="67" t="s">
        <v>1370</v>
      </c>
      <c r="B159" s="64" t="s">
        <v>1371</v>
      </c>
      <c r="C159" s="228" t="s">
        <v>51</v>
      </c>
      <c r="D159" s="65" t="s">
        <v>1376</v>
      </c>
      <c r="E159" s="228" t="s">
        <v>1377</v>
      </c>
      <c r="F159" s="68" t="s">
        <v>1041</v>
      </c>
      <c r="G159" s="225">
        <v>1.0</v>
      </c>
      <c r="H159" s="225">
        <v>1.0</v>
      </c>
      <c r="I159" s="225">
        <v>1.0</v>
      </c>
      <c r="J159" s="225">
        <v>50.0</v>
      </c>
      <c r="K159" s="65">
        <f t="shared" si="9"/>
        <v>50</v>
      </c>
      <c r="L159" s="226" t="s">
        <v>380</v>
      </c>
      <c r="O159" s="242"/>
    </row>
    <row r="160" ht="11.25" customHeight="1">
      <c r="A160" s="67" t="s">
        <v>1378</v>
      </c>
      <c r="B160" s="65" t="s">
        <v>1379</v>
      </c>
      <c r="C160" s="228" t="s">
        <v>51</v>
      </c>
      <c r="D160" s="65" t="s">
        <v>1380</v>
      </c>
      <c r="E160" s="228" t="s">
        <v>1381</v>
      </c>
      <c r="F160" s="68" t="s">
        <v>1041</v>
      </c>
      <c r="G160" s="65">
        <v>3.0</v>
      </c>
      <c r="H160" s="65">
        <v>3.0</v>
      </c>
      <c r="I160" s="65">
        <v>3.0</v>
      </c>
      <c r="J160" s="227">
        <v>50.0</v>
      </c>
      <c r="K160" s="84">
        <v>16.67</v>
      </c>
      <c r="L160" s="226" t="s">
        <v>380</v>
      </c>
      <c r="O160" s="242"/>
    </row>
    <row r="161" ht="11.25" customHeight="1">
      <c r="A161" s="67" t="s">
        <v>1378</v>
      </c>
      <c r="B161" s="65" t="s">
        <v>1379</v>
      </c>
      <c r="C161" s="64" t="s">
        <v>51</v>
      </c>
      <c r="D161" s="110" t="s">
        <v>1382</v>
      </c>
      <c r="E161" s="228" t="s">
        <v>1383</v>
      </c>
      <c r="F161" s="68" t="s">
        <v>1041</v>
      </c>
      <c r="G161" s="65">
        <v>3.0</v>
      </c>
      <c r="H161" s="65">
        <v>3.0</v>
      </c>
      <c r="I161" s="65">
        <v>3.0</v>
      </c>
      <c r="J161" s="227">
        <v>50.0</v>
      </c>
      <c r="K161" s="84">
        <v>16.67</v>
      </c>
      <c r="L161" s="226" t="s">
        <v>380</v>
      </c>
      <c r="O161" s="242"/>
    </row>
    <row r="162" ht="11.25" customHeight="1">
      <c r="A162" s="67" t="s">
        <v>1378</v>
      </c>
      <c r="B162" s="65" t="s">
        <v>1379</v>
      </c>
      <c r="C162" s="64" t="s">
        <v>51</v>
      </c>
      <c r="D162" s="65" t="s">
        <v>1384</v>
      </c>
      <c r="E162" s="228" t="s">
        <v>1385</v>
      </c>
      <c r="F162" s="68" t="s">
        <v>1041</v>
      </c>
      <c r="G162" s="65">
        <v>3.0</v>
      </c>
      <c r="H162" s="65">
        <v>3.0</v>
      </c>
      <c r="I162" s="65">
        <v>3.0</v>
      </c>
      <c r="J162" s="227">
        <v>50.0</v>
      </c>
      <c r="K162" s="84">
        <v>16.67</v>
      </c>
      <c r="L162" s="226" t="s">
        <v>380</v>
      </c>
      <c r="O162" s="242"/>
    </row>
    <row r="163" ht="11.25" customHeight="1">
      <c r="A163" s="67" t="s">
        <v>1378</v>
      </c>
      <c r="B163" s="65" t="s">
        <v>1379</v>
      </c>
      <c r="C163" s="64" t="s">
        <v>51</v>
      </c>
      <c r="D163" s="65" t="s">
        <v>1386</v>
      </c>
      <c r="E163" s="228" t="s">
        <v>1387</v>
      </c>
      <c r="F163" s="68" t="s">
        <v>1041</v>
      </c>
      <c r="G163" s="65">
        <v>3.0</v>
      </c>
      <c r="H163" s="65">
        <v>3.0</v>
      </c>
      <c r="I163" s="65">
        <v>3.0</v>
      </c>
      <c r="J163" s="227">
        <v>50.0</v>
      </c>
      <c r="K163" s="84">
        <v>16.67</v>
      </c>
      <c r="L163" s="226" t="s">
        <v>380</v>
      </c>
      <c r="O163" s="242"/>
    </row>
    <row r="164" ht="11.25" customHeight="1">
      <c r="A164" s="67" t="s">
        <v>1378</v>
      </c>
      <c r="B164" s="65" t="s">
        <v>1379</v>
      </c>
      <c r="C164" s="64" t="s">
        <v>51</v>
      </c>
      <c r="D164" s="228" t="s">
        <v>1388</v>
      </c>
      <c r="E164" s="228" t="s">
        <v>1389</v>
      </c>
      <c r="F164" s="68" t="s">
        <v>1041</v>
      </c>
      <c r="G164" s="65">
        <v>3.0</v>
      </c>
      <c r="H164" s="65">
        <v>3.0</v>
      </c>
      <c r="I164" s="65">
        <v>3.0</v>
      </c>
      <c r="J164" s="227">
        <v>50.0</v>
      </c>
      <c r="K164" s="84">
        <v>16.67</v>
      </c>
      <c r="L164" s="226" t="s">
        <v>380</v>
      </c>
      <c r="O164" s="242"/>
    </row>
    <row r="165" ht="11.25" customHeight="1">
      <c r="A165" s="67" t="s">
        <v>1378</v>
      </c>
      <c r="B165" s="65" t="s">
        <v>1379</v>
      </c>
      <c r="C165" s="64" t="s">
        <v>51</v>
      </c>
      <c r="D165" s="65" t="s">
        <v>1390</v>
      </c>
      <c r="E165" s="228" t="s">
        <v>1391</v>
      </c>
      <c r="F165" s="68" t="s">
        <v>1041</v>
      </c>
      <c r="G165" s="65">
        <v>3.0</v>
      </c>
      <c r="H165" s="65">
        <v>3.0</v>
      </c>
      <c r="I165" s="65">
        <v>3.0</v>
      </c>
      <c r="J165" s="227">
        <v>50.0</v>
      </c>
      <c r="K165" s="84">
        <v>16.67</v>
      </c>
      <c r="L165" s="226" t="s">
        <v>380</v>
      </c>
      <c r="O165" s="242"/>
    </row>
    <row r="166" ht="11.25" customHeight="1">
      <c r="A166" s="67" t="s">
        <v>1392</v>
      </c>
      <c r="B166" s="65" t="s">
        <v>1393</v>
      </c>
      <c r="C166" s="64" t="s">
        <v>51</v>
      </c>
      <c r="D166" s="65" t="s">
        <v>1394</v>
      </c>
      <c r="E166" s="228" t="s">
        <v>1395</v>
      </c>
      <c r="F166" s="68" t="s">
        <v>1041</v>
      </c>
      <c r="G166" s="65">
        <v>3.0</v>
      </c>
      <c r="H166" s="65">
        <v>3.0</v>
      </c>
      <c r="I166" s="65">
        <v>3.0</v>
      </c>
      <c r="J166" s="227">
        <v>50.0</v>
      </c>
      <c r="K166" s="84">
        <v>16.67</v>
      </c>
      <c r="L166" s="226" t="s">
        <v>380</v>
      </c>
      <c r="O166" s="242"/>
    </row>
    <row r="167" ht="11.25" customHeight="1">
      <c r="A167" s="67" t="s">
        <v>1392</v>
      </c>
      <c r="B167" s="65" t="s">
        <v>1393</v>
      </c>
      <c r="C167" s="64" t="s">
        <v>51</v>
      </c>
      <c r="D167" s="65" t="s">
        <v>1396</v>
      </c>
      <c r="E167" s="228" t="s">
        <v>1397</v>
      </c>
      <c r="F167" s="68" t="s">
        <v>1041</v>
      </c>
      <c r="G167" s="65">
        <v>3.0</v>
      </c>
      <c r="H167" s="65">
        <v>3.0</v>
      </c>
      <c r="I167" s="65">
        <v>3.0</v>
      </c>
      <c r="J167" s="227">
        <v>50.0</v>
      </c>
      <c r="K167" s="84">
        <v>16.67</v>
      </c>
      <c r="L167" s="226" t="s">
        <v>380</v>
      </c>
      <c r="O167" s="242"/>
    </row>
    <row r="168" ht="11.25" customHeight="1">
      <c r="A168" s="67" t="s">
        <v>1398</v>
      </c>
      <c r="B168" s="64" t="s">
        <v>1399</v>
      </c>
      <c r="C168" s="64" t="s">
        <v>51</v>
      </c>
      <c r="D168" s="65" t="s">
        <v>1400</v>
      </c>
      <c r="E168" s="228" t="s">
        <v>1401</v>
      </c>
      <c r="F168" s="68" t="s">
        <v>1041</v>
      </c>
      <c r="G168" s="65">
        <v>3.0</v>
      </c>
      <c r="H168" s="65">
        <v>3.0</v>
      </c>
      <c r="I168" s="65">
        <v>3.0</v>
      </c>
      <c r="J168" s="227">
        <v>50.0</v>
      </c>
      <c r="K168" s="84">
        <v>16.67</v>
      </c>
      <c r="L168" s="226" t="s">
        <v>380</v>
      </c>
      <c r="O168" s="242"/>
    </row>
    <row r="169" ht="11.25" customHeight="1">
      <c r="A169" s="67" t="s">
        <v>1370</v>
      </c>
      <c r="B169" s="64" t="s">
        <v>1402</v>
      </c>
      <c r="C169" s="64" t="s">
        <v>51</v>
      </c>
      <c r="D169" s="65" t="s">
        <v>1403</v>
      </c>
      <c r="E169" s="228" t="s">
        <v>1404</v>
      </c>
      <c r="F169" s="68" t="s">
        <v>1041</v>
      </c>
      <c r="G169" s="225">
        <v>1.0</v>
      </c>
      <c r="H169" s="225">
        <v>1.0</v>
      </c>
      <c r="I169" s="225">
        <v>1.0</v>
      </c>
      <c r="J169" s="225">
        <v>50.0</v>
      </c>
      <c r="K169" s="84">
        <f>J169/G169</f>
        <v>50</v>
      </c>
      <c r="L169" s="226" t="s">
        <v>380</v>
      </c>
      <c r="O169" s="242"/>
    </row>
    <row r="170" ht="11.25" customHeight="1">
      <c r="A170" s="67" t="s">
        <v>1405</v>
      </c>
      <c r="B170" s="65" t="s">
        <v>1406</v>
      </c>
      <c r="C170" s="65" t="s">
        <v>51</v>
      </c>
      <c r="D170" s="243" t="s">
        <v>1407</v>
      </c>
      <c r="E170" s="228" t="s">
        <v>1408</v>
      </c>
      <c r="F170" s="68" t="s">
        <v>1409</v>
      </c>
      <c r="G170" s="65">
        <v>3.0</v>
      </c>
      <c r="H170" s="65">
        <v>1.0</v>
      </c>
      <c r="I170" s="65">
        <v>3.0</v>
      </c>
      <c r="J170" s="227">
        <v>50.0</v>
      </c>
      <c r="K170" s="244">
        <v>16.67</v>
      </c>
      <c r="L170" s="226" t="s">
        <v>397</v>
      </c>
      <c r="O170" s="242"/>
    </row>
    <row r="171" ht="11.25" customHeight="1">
      <c r="A171" s="67" t="s">
        <v>1410</v>
      </c>
      <c r="B171" s="65" t="s">
        <v>1411</v>
      </c>
      <c r="C171" s="65" t="s">
        <v>51</v>
      </c>
      <c r="D171" s="65" t="s">
        <v>1412</v>
      </c>
      <c r="E171" s="228" t="s">
        <v>1413</v>
      </c>
      <c r="F171" s="228" t="s">
        <v>1414</v>
      </c>
      <c r="G171" s="65">
        <v>4.0</v>
      </c>
      <c r="H171" s="65">
        <v>1.0</v>
      </c>
      <c r="I171" s="65">
        <v>6.0</v>
      </c>
      <c r="J171" s="227">
        <v>50.0</v>
      </c>
      <c r="K171" s="244">
        <v>12.5</v>
      </c>
      <c r="L171" s="226" t="s">
        <v>397</v>
      </c>
      <c r="O171" s="242"/>
    </row>
    <row r="172" ht="11.25" customHeight="1">
      <c r="A172" s="67" t="s">
        <v>1415</v>
      </c>
      <c r="B172" s="65" t="s">
        <v>1416</v>
      </c>
      <c r="C172" s="65" t="s">
        <v>51</v>
      </c>
      <c r="D172" s="65" t="s">
        <v>1417</v>
      </c>
      <c r="E172" s="245" t="s">
        <v>1418</v>
      </c>
      <c r="F172" s="225" t="s">
        <v>273</v>
      </c>
      <c r="G172" s="225">
        <v>3.0</v>
      </c>
      <c r="H172" s="225">
        <v>2.0</v>
      </c>
      <c r="I172" s="225">
        <v>3.0</v>
      </c>
      <c r="J172" s="65">
        <v>50.0</v>
      </c>
      <c r="K172" s="65">
        <v>16.66</v>
      </c>
      <c r="L172" s="226" t="s">
        <v>1419</v>
      </c>
      <c r="O172" s="242"/>
      <c r="P172" s="246"/>
    </row>
    <row r="173" ht="11.25" customHeight="1">
      <c r="A173" s="63" t="s">
        <v>1415</v>
      </c>
      <c r="B173" s="65" t="s">
        <v>1416</v>
      </c>
      <c r="C173" s="65" t="s">
        <v>51</v>
      </c>
      <c r="D173" s="65" t="s">
        <v>1420</v>
      </c>
      <c r="E173" s="245" t="s">
        <v>1421</v>
      </c>
      <c r="F173" s="65" t="s">
        <v>273</v>
      </c>
      <c r="G173" s="65">
        <v>3.0</v>
      </c>
      <c r="H173" s="65">
        <v>2.0</v>
      </c>
      <c r="I173" s="227">
        <v>3.0</v>
      </c>
      <c r="J173" s="65">
        <v>50.0</v>
      </c>
      <c r="K173" s="65">
        <v>16.66</v>
      </c>
      <c r="L173" s="226" t="s">
        <v>1419</v>
      </c>
      <c r="O173" s="242"/>
    </row>
    <row r="174" ht="11.25" customHeight="1">
      <c r="A174" s="67" t="s">
        <v>1415</v>
      </c>
      <c r="B174" s="65" t="s">
        <v>1416</v>
      </c>
      <c r="C174" s="65" t="s">
        <v>51</v>
      </c>
      <c r="D174" s="65" t="s">
        <v>1422</v>
      </c>
      <c r="E174" s="245" t="s">
        <v>1423</v>
      </c>
      <c r="F174" s="65" t="s">
        <v>273</v>
      </c>
      <c r="G174" s="65">
        <v>3.0</v>
      </c>
      <c r="H174" s="65">
        <v>2.0</v>
      </c>
      <c r="I174" s="65">
        <v>3.0</v>
      </c>
      <c r="J174" s="65">
        <v>50.0</v>
      </c>
      <c r="K174" s="65">
        <v>16.66</v>
      </c>
      <c r="L174" s="226" t="s">
        <v>1419</v>
      </c>
      <c r="O174" s="242"/>
    </row>
    <row r="175" ht="11.25" customHeight="1">
      <c r="A175" s="67" t="s">
        <v>1415</v>
      </c>
      <c r="B175" s="65" t="s">
        <v>1416</v>
      </c>
      <c r="C175" s="65" t="s">
        <v>51</v>
      </c>
      <c r="D175" s="65" t="s">
        <v>1424</v>
      </c>
      <c r="E175" s="245" t="s">
        <v>1425</v>
      </c>
      <c r="F175" s="65" t="s">
        <v>273</v>
      </c>
      <c r="G175" s="65">
        <v>3.0</v>
      </c>
      <c r="H175" s="65">
        <v>2.0</v>
      </c>
      <c r="I175" s="65">
        <v>3.0</v>
      </c>
      <c r="J175" s="65">
        <v>50.0</v>
      </c>
      <c r="K175" s="65">
        <v>16.66</v>
      </c>
      <c r="L175" s="226" t="s">
        <v>1419</v>
      </c>
      <c r="O175" s="242"/>
    </row>
    <row r="176" ht="11.25" customHeight="1">
      <c r="A176" s="67" t="s">
        <v>1415</v>
      </c>
      <c r="B176" s="65" t="s">
        <v>1416</v>
      </c>
      <c r="C176" s="65" t="s">
        <v>51</v>
      </c>
      <c r="D176" s="247" t="s">
        <v>1426</v>
      </c>
      <c r="E176" s="230" t="s">
        <v>1427</v>
      </c>
      <c r="F176" s="65" t="s">
        <v>273</v>
      </c>
      <c r="G176" s="65">
        <v>3.0</v>
      </c>
      <c r="H176" s="65">
        <v>2.0</v>
      </c>
      <c r="I176" s="65">
        <v>3.0</v>
      </c>
      <c r="J176" s="65">
        <v>50.0</v>
      </c>
      <c r="K176" s="84">
        <v>16.66</v>
      </c>
      <c r="L176" s="226" t="s">
        <v>1419</v>
      </c>
      <c r="O176" s="242"/>
    </row>
    <row r="177" ht="11.25" customHeight="1">
      <c r="A177" s="63" t="s">
        <v>995</v>
      </c>
      <c r="B177" s="64" t="s">
        <v>1428</v>
      </c>
      <c r="C177" s="64" t="s">
        <v>51</v>
      </c>
      <c r="D177" s="90" t="s">
        <v>1429</v>
      </c>
      <c r="E177" s="65" t="s">
        <v>1117</v>
      </c>
      <c r="F177" s="65" t="s">
        <v>998</v>
      </c>
      <c r="G177" s="225">
        <v>7.0</v>
      </c>
      <c r="H177" s="225">
        <v>7.0</v>
      </c>
      <c r="I177" s="225">
        <v>8.0</v>
      </c>
      <c r="J177" s="225">
        <v>50.0</v>
      </c>
      <c r="K177" s="65">
        <v>7.14</v>
      </c>
      <c r="L177" s="226" t="s">
        <v>409</v>
      </c>
      <c r="O177" s="242"/>
    </row>
    <row r="178" ht="11.25" customHeight="1">
      <c r="A178" s="63" t="s">
        <v>995</v>
      </c>
      <c r="B178" s="64" t="s">
        <v>1428</v>
      </c>
      <c r="C178" s="64" t="s">
        <v>51</v>
      </c>
      <c r="D178" s="90" t="s">
        <v>1430</v>
      </c>
      <c r="E178" s="65" t="s">
        <v>1431</v>
      </c>
      <c r="F178" s="65" t="s">
        <v>998</v>
      </c>
      <c r="G178" s="225">
        <v>7.0</v>
      </c>
      <c r="H178" s="225">
        <v>7.0</v>
      </c>
      <c r="I178" s="225">
        <v>8.0</v>
      </c>
      <c r="J178" s="225">
        <v>50.0</v>
      </c>
      <c r="K178" s="65">
        <v>7.14</v>
      </c>
      <c r="L178" s="226" t="s">
        <v>409</v>
      </c>
      <c r="O178" s="242"/>
    </row>
    <row r="179" ht="11.25" customHeight="1">
      <c r="A179" s="63" t="s">
        <v>995</v>
      </c>
      <c r="B179" s="64" t="s">
        <v>1428</v>
      </c>
      <c r="C179" s="64" t="s">
        <v>51</v>
      </c>
      <c r="D179" s="90" t="s">
        <v>1432</v>
      </c>
      <c r="E179" s="65" t="s">
        <v>1123</v>
      </c>
      <c r="F179" s="65" t="s">
        <v>998</v>
      </c>
      <c r="G179" s="225">
        <v>7.0</v>
      </c>
      <c r="H179" s="225">
        <v>7.0</v>
      </c>
      <c r="I179" s="225">
        <v>8.0</v>
      </c>
      <c r="J179" s="225">
        <v>50.0</v>
      </c>
      <c r="K179" s="65">
        <v>7.14</v>
      </c>
      <c r="L179" s="226" t="s">
        <v>409</v>
      </c>
      <c r="O179" s="242"/>
    </row>
    <row r="180" ht="11.25" customHeight="1">
      <c r="A180" s="63" t="s">
        <v>995</v>
      </c>
      <c r="B180" s="64" t="s">
        <v>1428</v>
      </c>
      <c r="C180" s="64" t="s">
        <v>51</v>
      </c>
      <c r="D180" s="248" t="s">
        <v>1433</v>
      </c>
      <c r="E180" s="228" t="s">
        <v>1434</v>
      </c>
      <c r="F180" s="65" t="s">
        <v>1435</v>
      </c>
      <c r="G180" s="225">
        <v>7.0</v>
      </c>
      <c r="H180" s="225">
        <v>7.0</v>
      </c>
      <c r="I180" s="225">
        <v>8.0</v>
      </c>
      <c r="J180" s="225">
        <v>50.0</v>
      </c>
      <c r="K180" s="65">
        <v>7.14</v>
      </c>
      <c r="L180" s="226" t="s">
        <v>409</v>
      </c>
      <c r="O180" s="242"/>
    </row>
    <row r="181" ht="11.25" customHeight="1">
      <c r="A181" s="249" t="s">
        <v>1436</v>
      </c>
      <c r="B181" s="250" t="s">
        <v>1437</v>
      </c>
      <c r="C181" s="65" t="s">
        <v>51</v>
      </c>
      <c r="D181" s="90" t="s">
        <v>1438</v>
      </c>
      <c r="E181" s="65" t="s">
        <v>1439</v>
      </c>
      <c r="F181" s="68" t="s">
        <v>998</v>
      </c>
      <c r="G181" s="225">
        <v>7.0</v>
      </c>
      <c r="H181" s="225">
        <v>7.0</v>
      </c>
      <c r="I181" s="225">
        <v>8.0</v>
      </c>
      <c r="J181" s="225">
        <v>50.0</v>
      </c>
      <c r="K181" s="65">
        <v>10.0</v>
      </c>
      <c r="L181" s="226" t="s">
        <v>409</v>
      </c>
      <c r="O181" s="242"/>
    </row>
    <row r="182" ht="11.25" customHeight="1">
      <c r="A182" s="67" t="s">
        <v>1440</v>
      </c>
      <c r="B182" s="64" t="s">
        <v>1441</v>
      </c>
      <c r="C182" s="65" t="s">
        <v>1127</v>
      </c>
      <c r="D182" s="65" t="s">
        <v>1442</v>
      </c>
      <c r="E182" s="228" t="s">
        <v>1443</v>
      </c>
      <c r="F182" s="65" t="s">
        <v>998</v>
      </c>
      <c r="G182" s="225">
        <v>5.0</v>
      </c>
      <c r="H182" s="225">
        <v>1.0</v>
      </c>
      <c r="I182" s="225">
        <v>5.0</v>
      </c>
      <c r="J182" s="225">
        <v>50.0</v>
      </c>
      <c r="K182" s="65">
        <v>10.0</v>
      </c>
      <c r="L182" s="226" t="s">
        <v>429</v>
      </c>
      <c r="O182" s="242"/>
    </row>
    <row r="183" ht="11.25" customHeight="1">
      <c r="A183" s="63" t="s">
        <v>1125</v>
      </c>
      <c r="B183" s="65" t="s">
        <v>1126</v>
      </c>
      <c r="C183" s="64" t="s">
        <v>1127</v>
      </c>
      <c r="D183" s="65" t="s">
        <v>1444</v>
      </c>
      <c r="E183" s="228" t="s">
        <v>1113</v>
      </c>
      <c r="F183" s="68" t="s">
        <v>998</v>
      </c>
      <c r="G183" s="65">
        <v>3.0</v>
      </c>
      <c r="H183" s="65">
        <v>3.0</v>
      </c>
      <c r="I183" s="65">
        <v>4.0</v>
      </c>
      <c r="J183" s="227">
        <v>50.0</v>
      </c>
      <c r="K183" s="84">
        <v>16.66</v>
      </c>
      <c r="L183" s="226" t="s">
        <v>429</v>
      </c>
      <c r="O183" s="242"/>
    </row>
    <row r="184" ht="11.25" customHeight="1">
      <c r="A184" s="67" t="s">
        <v>1445</v>
      </c>
      <c r="B184" s="64" t="s">
        <v>1446</v>
      </c>
      <c r="C184" s="64" t="s">
        <v>1447</v>
      </c>
      <c r="D184" s="65" t="s">
        <v>1448</v>
      </c>
      <c r="E184" s="228" t="s">
        <v>1449</v>
      </c>
      <c r="F184" s="68" t="s">
        <v>998</v>
      </c>
      <c r="G184" s="65">
        <v>9.0</v>
      </c>
      <c r="H184" s="65">
        <v>6.0</v>
      </c>
      <c r="I184" s="65">
        <v>9.0</v>
      </c>
      <c r="J184" s="227">
        <v>50.0</v>
      </c>
      <c r="K184" s="84">
        <v>5.55</v>
      </c>
      <c r="L184" s="226" t="s">
        <v>429</v>
      </c>
      <c r="O184" s="242"/>
    </row>
    <row r="185" ht="11.25" customHeight="1">
      <c r="A185" s="67" t="s">
        <v>1450</v>
      </c>
      <c r="B185" s="65" t="s">
        <v>1451</v>
      </c>
      <c r="C185" s="65" t="s">
        <v>1127</v>
      </c>
      <c r="D185" s="65" t="s">
        <v>1452</v>
      </c>
      <c r="E185" s="228" t="s">
        <v>1453</v>
      </c>
      <c r="F185" s="65" t="s">
        <v>998</v>
      </c>
      <c r="G185" s="225">
        <v>5.0</v>
      </c>
      <c r="H185" s="225">
        <v>1.0</v>
      </c>
      <c r="I185" s="225">
        <v>5.0</v>
      </c>
      <c r="J185" s="225">
        <v>50.0</v>
      </c>
      <c r="K185" s="65">
        <v>10.0</v>
      </c>
      <c r="L185" s="226" t="s">
        <v>429</v>
      </c>
      <c r="O185" s="242"/>
    </row>
    <row r="186" ht="11.25" customHeight="1">
      <c r="A186" s="67" t="s">
        <v>1450</v>
      </c>
      <c r="B186" s="65" t="s">
        <v>1451</v>
      </c>
      <c r="C186" s="65" t="s">
        <v>1127</v>
      </c>
      <c r="D186" s="65" t="s">
        <v>1454</v>
      </c>
      <c r="E186" s="228" t="s">
        <v>1455</v>
      </c>
      <c r="F186" s="65" t="s">
        <v>1456</v>
      </c>
      <c r="G186" s="65">
        <v>5.0</v>
      </c>
      <c r="H186" s="65">
        <v>1.0</v>
      </c>
      <c r="I186" s="251">
        <v>5.0</v>
      </c>
      <c r="J186" s="251">
        <v>50.0</v>
      </c>
      <c r="K186" s="251">
        <v>10.0</v>
      </c>
      <c r="L186" s="226" t="s">
        <v>429</v>
      </c>
      <c r="O186" s="242"/>
    </row>
    <row r="187" ht="11.25" customHeight="1">
      <c r="A187" s="67" t="s">
        <v>1457</v>
      </c>
      <c r="B187" s="65" t="s">
        <v>1446</v>
      </c>
      <c r="C187" s="65" t="s">
        <v>1127</v>
      </c>
      <c r="D187" s="65" t="s">
        <v>1458</v>
      </c>
      <c r="E187" s="228" t="s">
        <v>1459</v>
      </c>
      <c r="F187" s="68" t="s">
        <v>998</v>
      </c>
      <c r="G187" s="65">
        <v>9.0</v>
      </c>
      <c r="H187" s="65">
        <v>6.0</v>
      </c>
      <c r="I187" s="65">
        <v>9.0</v>
      </c>
      <c r="J187" s="227">
        <v>50.0</v>
      </c>
      <c r="K187" s="84">
        <v>5.55</v>
      </c>
      <c r="L187" s="226" t="s">
        <v>429</v>
      </c>
      <c r="O187" s="242"/>
    </row>
    <row r="188" ht="11.25" customHeight="1">
      <c r="A188" s="67" t="s">
        <v>1457</v>
      </c>
      <c r="B188" s="65" t="s">
        <v>1446</v>
      </c>
      <c r="C188" s="65" t="s">
        <v>1127</v>
      </c>
      <c r="D188" s="65" t="s">
        <v>1460</v>
      </c>
      <c r="E188" s="228" t="s">
        <v>1461</v>
      </c>
      <c r="F188" s="68" t="s">
        <v>998</v>
      </c>
      <c r="G188" s="65">
        <v>9.0</v>
      </c>
      <c r="H188" s="65">
        <v>6.0</v>
      </c>
      <c r="I188" s="65">
        <v>9.0</v>
      </c>
      <c r="J188" s="229">
        <v>50.0</v>
      </c>
      <c r="K188" s="84">
        <v>5.55</v>
      </c>
      <c r="L188" s="226" t="s">
        <v>429</v>
      </c>
      <c r="O188" s="242"/>
    </row>
    <row r="189" ht="11.25" customHeight="1">
      <c r="A189" s="67" t="s">
        <v>1457</v>
      </c>
      <c r="B189" s="65" t="s">
        <v>1446</v>
      </c>
      <c r="C189" s="65" t="s">
        <v>1127</v>
      </c>
      <c r="D189" s="65" t="s">
        <v>1462</v>
      </c>
      <c r="E189" s="228" t="s">
        <v>1463</v>
      </c>
      <c r="F189" s="68" t="s">
        <v>998</v>
      </c>
      <c r="G189" s="65">
        <v>9.0</v>
      </c>
      <c r="H189" s="65">
        <v>6.0</v>
      </c>
      <c r="I189" s="65">
        <v>9.0</v>
      </c>
      <c r="J189" s="229">
        <v>50.0</v>
      </c>
      <c r="K189" s="84">
        <v>5.55</v>
      </c>
      <c r="L189" s="226" t="s">
        <v>429</v>
      </c>
      <c r="O189" s="242"/>
    </row>
    <row r="190" ht="11.25" customHeight="1">
      <c r="A190" s="67" t="s">
        <v>1457</v>
      </c>
      <c r="B190" s="65" t="s">
        <v>1446</v>
      </c>
      <c r="C190" s="65" t="s">
        <v>1127</v>
      </c>
      <c r="D190" s="65" t="s">
        <v>1464</v>
      </c>
      <c r="E190" s="228" t="s">
        <v>1465</v>
      </c>
      <c r="F190" s="68" t="s">
        <v>998</v>
      </c>
      <c r="G190" s="65">
        <v>9.0</v>
      </c>
      <c r="H190" s="65">
        <v>6.0</v>
      </c>
      <c r="I190" s="65">
        <v>9.0</v>
      </c>
      <c r="J190" s="229">
        <v>50.0</v>
      </c>
      <c r="K190" s="84">
        <v>5.55</v>
      </c>
      <c r="L190" s="226" t="s">
        <v>429</v>
      </c>
      <c r="O190" s="242"/>
    </row>
    <row r="191" ht="11.25" customHeight="1">
      <c r="A191" s="67" t="s">
        <v>1450</v>
      </c>
      <c r="B191" s="65" t="s">
        <v>1451</v>
      </c>
      <c r="C191" s="65" t="s">
        <v>1127</v>
      </c>
      <c r="D191" s="65" t="s">
        <v>1466</v>
      </c>
      <c r="E191" s="228" t="s">
        <v>1467</v>
      </c>
      <c r="F191" s="65" t="s">
        <v>998</v>
      </c>
      <c r="G191" s="65">
        <v>5.0</v>
      </c>
      <c r="H191" s="65">
        <v>1.0</v>
      </c>
      <c r="I191" s="251">
        <v>5.0</v>
      </c>
      <c r="J191" s="251">
        <v>50.0</v>
      </c>
      <c r="K191" s="251">
        <v>10.0</v>
      </c>
      <c r="L191" s="226" t="s">
        <v>429</v>
      </c>
      <c r="O191" s="242"/>
    </row>
    <row r="192" ht="11.25" customHeight="1">
      <c r="A192" s="67" t="s">
        <v>1450</v>
      </c>
      <c r="B192" s="65" t="s">
        <v>1451</v>
      </c>
      <c r="C192" s="65" t="s">
        <v>1127</v>
      </c>
      <c r="D192" s="65" t="s">
        <v>1468</v>
      </c>
      <c r="E192" s="252" t="s">
        <v>1469</v>
      </c>
      <c r="F192" s="65" t="s">
        <v>998</v>
      </c>
      <c r="G192" s="65">
        <v>5.0</v>
      </c>
      <c r="H192" s="65">
        <v>1.0</v>
      </c>
      <c r="I192" s="251">
        <v>5.0</v>
      </c>
      <c r="J192" s="251">
        <v>50.0</v>
      </c>
      <c r="K192" s="251">
        <v>10.0</v>
      </c>
      <c r="L192" s="226" t="s">
        <v>429</v>
      </c>
      <c r="O192" s="242"/>
    </row>
    <row r="193" ht="11.25" customHeight="1">
      <c r="A193" s="231" t="s">
        <v>1125</v>
      </c>
      <c r="B193" s="232" t="s">
        <v>1126</v>
      </c>
      <c r="C193" s="232" t="s">
        <v>1127</v>
      </c>
      <c r="D193" s="232" t="s">
        <v>1128</v>
      </c>
      <c r="E193" s="228" t="s">
        <v>1129</v>
      </c>
      <c r="F193" s="68" t="s">
        <v>1130</v>
      </c>
      <c r="G193" s="65">
        <v>3.0</v>
      </c>
      <c r="H193" s="65">
        <v>3.0</v>
      </c>
      <c r="I193" s="65">
        <v>4.0</v>
      </c>
      <c r="J193" s="227">
        <v>50.0</v>
      </c>
      <c r="K193" s="84">
        <v>16.66</v>
      </c>
      <c r="L193" s="226" t="s">
        <v>429</v>
      </c>
      <c r="O193" s="242"/>
    </row>
    <row r="194" ht="11.25" customHeight="1">
      <c r="A194" s="67" t="s">
        <v>1470</v>
      </c>
      <c r="B194" s="64" t="s">
        <v>1471</v>
      </c>
      <c r="C194" s="65" t="s">
        <v>51</v>
      </c>
      <c r="D194" s="65" t="s">
        <v>1472</v>
      </c>
      <c r="E194" s="228" t="s">
        <v>1473</v>
      </c>
      <c r="F194" s="65" t="s">
        <v>1041</v>
      </c>
      <c r="G194" s="225">
        <v>5.0</v>
      </c>
      <c r="H194" s="225">
        <v>3.0</v>
      </c>
      <c r="I194" s="225">
        <v>6.0</v>
      </c>
      <c r="J194" s="225">
        <v>50.0</v>
      </c>
      <c r="K194" s="65">
        <v>8.33</v>
      </c>
      <c r="L194" s="226" t="s">
        <v>1474</v>
      </c>
      <c r="O194" s="242"/>
    </row>
    <row r="195" ht="11.25" customHeight="1">
      <c r="A195" s="67" t="s">
        <v>1470</v>
      </c>
      <c r="B195" s="64" t="s">
        <v>1471</v>
      </c>
      <c r="C195" s="65" t="s">
        <v>51</v>
      </c>
      <c r="D195" s="65" t="s">
        <v>1475</v>
      </c>
      <c r="E195" s="228" t="s">
        <v>1476</v>
      </c>
      <c r="F195" s="65" t="s">
        <v>1041</v>
      </c>
      <c r="G195" s="225">
        <v>5.0</v>
      </c>
      <c r="H195" s="225">
        <v>3.0</v>
      </c>
      <c r="I195" s="225">
        <v>6.0</v>
      </c>
      <c r="J195" s="225">
        <v>50.0</v>
      </c>
      <c r="K195" s="65">
        <v>8.33</v>
      </c>
      <c r="L195" s="226" t="s">
        <v>1474</v>
      </c>
      <c r="O195" s="242"/>
    </row>
    <row r="196" ht="11.25" customHeight="1">
      <c r="A196" s="67" t="s">
        <v>1470</v>
      </c>
      <c r="B196" s="64" t="s">
        <v>1471</v>
      </c>
      <c r="C196" s="65" t="s">
        <v>51</v>
      </c>
      <c r="D196" s="65" t="s">
        <v>1477</v>
      </c>
      <c r="E196" s="228" t="s">
        <v>1478</v>
      </c>
      <c r="F196" s="65" t="s">
        <v>1041</v>
      </c>
      <c r="G196" s="225">
        <v>5.0</v>
      </c>
      <c r="H196" s="225">
        <v>3.0</v>
      </c>
      <c r="I196" s="225">
        <v>6.0</v>
      </c>
      <c r="J196" s="225">
        <v>50.0</v>
      </c>
      <c r="K196" s="65">
        <v>8.33</v>
      </c>
      <c r="L196" s="226" t="s">
        <v>1474</v>
      </c>
      <c r="O196" s="242"/>
    </row>
    <row r="197" ht="11.25" customHeight="1">
      <c r="A197" s="67" t="s">
        <v>1470</v>
      </c>
      <c r="B197" s="64" t="s">
        <v>1471</v>
      </c>
      <c r="C197" s="65" t="s">
        <v>51</v>
      </c>
      <c r="D197" s="65" t="s">
        <v>1479</v>
      </c>
      <c r="E197" s="228" t="s">
        <v>1480</v>
      </c>
      <c r="F197" s="65" t="s">
        <v>1041</v>
      </c>
      <c r="G197" s="225">
        <v>5.0</v>
      </c>
      <c r="H197" s="225">
        <v>3.0</v>
      </c>
      <c r="I197" s="225">
        <v>6.0</v>
      </c>
      <c r="J197" s="225">
        <v>50.0</v>
      </c>
      <c r="K197" s="65">
        <v>8.33</v>
      </c>
      <c r="L197" s="226" t="s">
        <v>1474</v>
      </c>
      <c r="O197" s="242"/>
    </row>
    <row r="198" ht="11.25" customHeight="1">
      <c r="A198" s="253" t="s">
        <v>1481</v>
      </c>
      <c r="B198" s="243" t="s">
        <v>1482</v>
      </c>
      <c r="C198" s="247" t="s">
        <v>51</v>
      </c>
      <c r="D198" s="65" t="s">
        <v>1483</v>
      </c>
      <c r="E198" s="228" t="s">
        <v>1484</v>
      </c>
      <c r="F198" s="65" t="s">
        <v>1485</v>
      </c>
      <c r="G198" s="225">
        <v>5.0</v>
      </c>
      <c r="H198" s="225">
        <v>4.0</v>
      </c>
      <c r="I198" s="225">
        <v>5.0</v>
      </c>
      <c r="J198" s="225">
        <v>50.0</v>
      </c>
      <c r="K198" s="65">
        <v>10.0</v>
      </c>
      <c r="L198" s="226" t="s">
        <v>1474</v>
      </c>
      <c r="O198" s="242"/>
    </row>
    <row r="199" ht="11.25" customHeight="1">
      <c r="A199" s="253" t="s">
        <v>1486</v>
      </c>
      <c r="B199" s="243" t="s">
        <v>1482</v>
      </c>
      <c r="C199" s="247" t="s">
        <v>51</v>
      </c>
      <c r="D199" s="65" t="s">
        <v>1487</v>
      </c>
      <c r="E199" s="228" t="s">
        <v>1488</v>
      </c>
      <c r="F199" s="65" t="s">
        <v>1485</v>
      </c>
      <c r="G199" s="225">
        <v>5.0</v>
      </c>
      <c r="H199" s="225">
        <v>4.0</v>
      </c>
      <c r="I199" s="225">
        <v>5.0</v>
      </c>
      <c r="J199" s="225">
        <v>50.0</v>
      </c>
      <c r="K199" s="65">
        <v>10.0</v>
      </c>
      <c r="L199" s="226" t="s">
        <v>1474</v>
      </c>
      <c r="O199" s="242"/>
    </row>
    <row r="200" ht="11.25" customHeight="1">
      <c r="A200" s="67" t="s">
        <v>1489</v>
      </c>
      <c r="B200" s="65" t="s">
        <v>1073</v>
      </c>
      <c r="C200" s="247" t="s">
        <v>51</v>
      </c>
      <c r="D200" s="65" t="s">
        <v>1490</v>
      </c>
      <c r="E200" s="228" t="s">
        <v>1491</v>
      </c>
      <c r="F200" s="65" t="s">
        <v>1485</v>
      </c>
      <c r="G200" s="65">
        <v>5.0</v>
      </c>
      <c r="H200" s="65">
        <v>4.0</v>
      </c>
      <c r="I200" s="65">
        <v>7.0</v>
      </c>
      <c r="J200" s="227">
        <v>50.0</v>
      </c>
      <c r="K200" s="84">
        <v>7.14</v>
      </c>
      <c r="L200" s="226" t="s">
        <v>1474</v>
      </c>
      <c r="O200" s="242"/>
    </row>
    <row r="201" ht="11.25" customHeight="1">
      <c r="A201" s="67" t="s">
        <v>1489</v>
      </c>
      <c r="B201" s="65" t="s">
        <v>1073</v>
      </c>
      <c r="C201" s="247" t="s">
        <v>51</v>
      </c>
      <c r="D201" s="65" t="s">
        <v>1492</v>
      </c>
      <c r="E201" s="228" t="s">
        <v>1493</v>
      </c>
      <c r="F201" s="65" t="s">
        <v>1485</v>
      </c>
      <c r="G201" s="65">
        <v>5.0</v>
      </c>
      <c r="H201" s="65">
        <v>4.0</v>
      </c>
      <c r="I201" s="65">
        <v>7.0</v>
      </c>
      <c r="J201" s="227">
        <v>50.0</v>
      </c>
      <c r="K201" s="84">
        <v>7.14</v>
      </c>
      <c r="L201" s="226" t="s">
        <v>1474</v>
      </c>
      <c r="O201" s="242"/>
    </row>
    <row r="202" ht="11.25" customHeight="1">
      <c r="A202" s="67" t="s">
        <v>1489</v>
      </c>
      <c r="B202" s="65" t="s">
        <v>1073</v>
      </c>
      <c r="C202" s="247" t="s">
        <v>51</v>
      </c>
      <c r="D202" s="65" t="s">
        <v>1494</v>
      </c>
      <c r="E202" s="228" t="s">
        <v>1495</v>
      </c>
      <c r="F202" s="65" t="s">
        <v>1485</v>
      </c>
      <c r="G202" s="65">
        <v>5.0</v>
      </c>
      <c r="H202" s="65">
        <v>4.0</v>
      </c>
      <c r="I202" s="65">
        <v>7.0</v>
      </c>
      <c r="J202" s="227">
        <v>50.0</v>
      </c>
      <c r="K202" s="84">
        <v>7.14</v>
      </c>
      <c r="L202" s="226" t="s">
        <v>1474</v>
      </c>
      <c r="O202" s="242"/>
    </row>
    <row r="203" ht="11.25" customHeight="1">
      <c r="A203" s="67" t="s">
        <v>1489</v>
      </c>
      <c r="B203" s="65" t="s">
        <v>1073</v>
      </c>
      <c r="C203" s="247" t="s">
        <v>51</v>
      </c>
      <c r="D203" s="65" t="s">
        <v>1496</v>
      </c>
      <c r="E203" s="228" t="s">
        <v>1497</v>
      </c>
      <c r="F203" s="65" t="s">
        <v>1485</v>
      </c>
      <c r="G203" s="65">
        <v>5.0</v>
      </c>
      <c r="H203" s="65">
        <v>4.0</v>
      </c>
      <c r="I203" s="65">
        <v>7.0</v>
      </c>
      <c r="J203" s="227">
        <v>50.0</v>
      </c>
      <c r="K203" s="84">
        <v>7.14</v>
      </c>
      <c r="L203" s="226" t="s">
        <v>1474</v>
      </c>
      <c r="O203" s="242"/>
    </row>
    <row r="204" ht="11.25" customHeight="1">
      <c r="A204" s="67" t="s">
        <v>1489</v>
      </c>
      <c r="B204" s="65" t="s">
        <v>1073</v>
      </c>
      <c r="C204" s="247" t="s">
        <v>51</v>
      </c>
      <c r="D204" s="65" t="s">
        <v>1498</v>
      </c>
      <c r="E204" s="228" t="s">
        <v>1499</v>
      </c>
      <c r="F204" s="65" t="s">
        <v>1485</v>
      </c>
      <c r="G204" s="65">
        <v>5.0</v>
      </c>
      <c r="H204" s="65">
        <v>4.0</v>
      </c>
      <c r="I204" s="65">
        <v>7.0</v>
      </c>
      <c r="J204" s="227">
        <v>50.0</v>
      </c>
      <c r="K204" s="84">
        <v>7.14</v>
      </c>
      <c r="L204" s="226" t="s">
        <v>1474</v>
      </c>
      <c r="O204" s="242"/>
    </row>
    <row r="205" ht="11.25" customHeight="1">
      <c r="A205" s="67" t="s">
        <v>1489</v>
      </c>
      <c r="B205" s="65" t="s">
        <v>1073</v>
      </c>
      <c r="C205" s="247" t="s">
        <v>51</v>
      </c>
      <c r="D205" s="65" t="s">
        <v>1500</v>
      </c>
      <c r="E205" s="228" t="s">
        <v>1501</v>
      </c>
      <c r="F205" s="65" t="s">
        <v>1485</v>
      </c>
      <c r="G205" s="65">
        <v>5.0</v>
      </c>
      <c r="H205" s="65">
        <v>4.0</v>
      </c>
      <c r="I205" s="65">
        <v>7.0</v>
      </c>
      <c r="J205" s="227">
        <v>50.0</v>
      </c>
      <c r="K205" s="84">
        <v>7.14</v>
      </c>
      <c r="L205" s="226" t="s">
        <v>1474</v>
      </c>
      <c r="O205" s="242"/>
    </row>
    <row r="206" ht="11.25" customHeight="1">
      <c r="A206" s="67" t="s">
        <v>1502</v>
      </c>
      <c r="B206" s="64" t="s">
        <v>1503</v>
      </c>
      <c r="C206" s="65" t="s">
        <v>51</v>
      </c>
      <c r="D206" s="65" t="s">
        <v>1504</v>
      </c>
      <c r="E206" s="230" t="s">
        <v>1505</v>
      </c>
      <c r="F206" s="65" t="s">
        <v>1041</v>
      </c>
      <c r="G206" s="65">
        <v>11.0</v>
      </c>
      <c r="H206" s="65">
        <v>11.0</v>
      </c>
      <c r="I206" s="65">
        <v>11.0</v>
      </c>
      <c r="J206" s="225">
        <v>50.0</v>
      </c>
      <c r="K206" s="254">
        <v>4.55</v>
      </c>
      <c r="L206" s="226" t="s">
        <v>448</v>
      </c>
      <c r="O206" s="242"/>
    </row>
    <row r="207" ht="11.25" customHeight="1">
      <c r="A207" s="67" t="s">
        <v>1506</v>
      </c>
      <c r="B207" s="64" t="s">
        <v>449</v>
      </c>
      <c r="C207" s="64" t="s">
        <v>51</v>
      </c>
      <c r="D207" s="65" t="s">
        <v>1507</v>
      </c>
      <c r="E207" s="230" t="s">
        <v>1508</v>
      </c>
      <c r="F207" s="68" t="s">
        <v>1041</v>
      </c>
      <c r="G207" s="65">
        <v>12.0</v>
      </c>
      <c r="H207" s="65">
        <v>11.0</v>
      </c>
      <c r="I207" s="65">
        <v>12.0</v>
      </c>
      <c r="J207" s="227">
        <v>50.0</v>
      </c>
      <c r="K207" s="254">
        <v>4.17</v>
      </c>
      <c r="L207" s="226" t="s">
        <v>448</v>
      </c>
      <c r="O207" s="242"/>
    </row>
    <row r="208" ht="11.25" customHeight="1">
      <c r="A208" s="67" t="s">
        <v>1506</v>
      </c>
      <c r="B208" s="64" t="s">
        <v>449</v>
      </c>
      <c r="C208" s="64" t="s">
        <v>51</v>
      </c>
      <c r="D208" s="65" t="s">
        <v>1509</v>
      </c>
      <c r="E208" s="230" t="s">
        <v>1510</v>
      </c>
      <c r="F208" s="68" t="s">
        <v>1041</v>
      </c>
      <c r="G208" s="65">
        <v>12.0</v>
      </c>
      <c r="H208" s="65">
        <v>11.0</v>
      </c>
      <c r="I208" s="65">
        <v>12.0</v>
      </c>
      <c r="J208" s="227">
        <v>50.0</v>
      </c>
      <c r="K208" s="254">
        <v>4.17</v>
      </c>
      <c r="L208" s="226" t="s">
        <v>448</v>
      </c>
      <c r="O208" s="242"/>
    </row>
    <row r="209" ht="11.25" customHeight="1">
      <c r="A209" s="63" t="s">
        <v>1511</v>
      </c>
      <c r="B209" s="65" t="s">
        <v>449</v>
      </c>
      <c r="C209" s="64" t="s">
        <v>51</v>
      </c>
      <c r="D209" s="65" t="s">
        <v>1512</v>
      </c>
      <c r="E209" s="230" t="s">
        <v>1513</v>
      </c>
      <c r="F209" s="68" t="s">
        <v>1041</v>
      </c>
      <c r="G209" s="65">
        <v>12.0</v>
      </c>
      <c r="H209" s="65">
        <v>11.0</v>
      </c>
      <c r="I209" s="65">
        <v>12.0</v>
      </c>
      <c r="J209" s="227">
        <v>50.0</v>
      </c>
      <c r="K209" s="254">
        <v>4.17</v>
      </c>
      <c r="L209" s="226" t="s">
        <v>448</v>
      </c>
      <c r="O209" s="242"/>
    </row>
    <row r="210" ht="11.25" customHeight="1">
      <c r="A210" s="67" t="s">
        <v>1506</v>
      </c>
      <c r="B210" s="64" t="s">
        <v>449</v>
      </c>
      <c r="C210" s="64" t="s">
        <v>51</v>
      </c>
      <c r="D210" s="65" t="s">
        <v>1514</v>
      </c>
      <c r="E210" s="230" t="s">
        <v>1515</v>
      </c>
      <c r="F210" s="68" t="s">
        <v>1041</v>
      </c>
      <c r="G210" s="65">
        <v>12.0</v>
      </c>
      <c r="H210" s="65">
        <v>11.0</v>
      </c>
      <c r="I210" s="65">
        <v>12.0</v>
      </c>
      <c r="J210" s="227">
        <v>50.0</v>
      </c>
      <c r="K210" s="254">
        <v>4.17</v>
      </c>
      <c r="L210" s="226" t="s">
        <v>448</v>
      </c>
      <c r="O210" s="242"/>
    </row>
    <row r="211" ht="11.25" customHeight="1">
      <c r="A211" s="67" t="s">
        <v>1516</v>
      </c>
      <c r="B211" s="65" t="s">
        <v>1517</v>
      </c>
      <c r="C211" s="65" t="s">
        <v>51</v>
      </c>
      <c r="D211" s="65" t="s">
        <v>1518</v>
      </c>
      <c r="E211" s="230" t="s">
        <v>1519</v>
      </c>
      <c r="F211" s="68" t="s">
        <v>1041</v>
      </c>
      <c r="G211" s="65">
        <v>9.0</v>
      </c>
      <c r="H211" s="65">
        <v>5.0</v>
      </c>
      <c r="I211" s="65">
        <v>9.0</v>
      </c>
      <c r="J211" s="227">
        <v>50.0</v>
      </c>
      <c r="K211" s="254">
        <v>5.56</v>
      </c>
      <c r="L211" s="226" t="s">
        <v>448</v>
      </c>
      <c r="O211" s="242"/>
    </row>
    <row r="212" ht="11.25" customHeight="1">
      <c r="A212" s="67" t="s">
        <v>1516</v>
      </c>
      <c r="B212" s="65" t="s">
        <v>1517</v>
      </c>
      <c r="C212" s="65" t="s">
        <v>51</v>
      </c>
      <c r="D212" s="65" t="s">
        <v>1520</v>
      </c>
      <c r="E212" s="230" t="s">
        <v>1521</v>
      </c>
      <c r="F212" s="68" t="s">
        <v>1041</v>
      </c>
      <c r="G212" s="65">
        <v>9.0</v>
      </c>
      <c r="H212" s="65">
        <v>5.0</v>
      </c>
      <c r="I212" s="65">
        <v>9.0</v>
      </c>
      <c r="J212" s="227">
        <v>50.0</v>
      </c>
      <c r="K212" s="254">
        <v>5.56</v>
      </c>
      <c r="L212" s="226" t="s">
        <v>448</v>
      </c>
      <c r="O212" s="242"/>
    </row>
    <row r="213" ht="11.25" customHeight="1">
      <c r="A213" s="67" t="s">
        <v>1516</v>
      </c>
      <c r="B213" s="65" t="s">
        <v>430</v>
      </c>
      <c r="C213" s="65" t="s">
        <v>51</v>
      </c>
      <c r="D213" s="65" t="s">
        <v>1522</v>
      </c>
      <c r="E213" s="230" t="s">
        <v>1523</v>
      </c>
      <c r="F213" s="68" t="s">
        <v>1041</v>
      </c>
      <c r="G213" s="65">
        <v>9.0</v>
      </c>
      <c r="H213" s="65">
        <v>5.0</v>
      </c>
      <c r="I213" s="65">
        <v>9.0</v>
      </c>
      <c r="J213" s="227">
        <v>50.0</v>
      </c>
      <c r="K213" s="254">
        <v>5.56</v>
      </c>
      <c r="L213" s="226" t="s">
        <v>448</v>
      </c>
      <c r="O213" s="242"/>
    </row>
    <row r="214" ht="11.25" customHeight="1">
      <c r="A214" s="67" t="s">
        <v>1516</v>
      </c>
      <c r="B214" s="65" t="s">
        <v>430</v>
      </c>
      <c r="C214" s="65" t="s">
        <v>51</v>
      </c>
      <c r="D214" s="65" t="s">
        <v>1524</v>
      </c>
      <c r="E214" s="230" t="s">
        <v>1525</v>
      </c>
      <c r="F214" s="68" t="s">
        <v>1041</v>
      </c>
      <c r="G214" s="65">
        <v>9.0</v>
      </c>
      <c r="H214" s="65">
        <v>5.0</v>
      </c>
      <c r="I214" s="65">
        <v>9.0</v>
      </c>
      <c r="J214" s="227">
        <v>50.0</v>
      </c>
      <c r="K214" s="254">
        <v>5.56</v>
      </c>
      <c r="L214" s="226" t="s">
        <v>448</v>
      </c>
      <c r="O214" s="242"/>
    </row>
    <row r="215" ht="11.25" customHeight="1">
      <c r="A215" s="67" t="s">
        <v>1516</v>
      </c>
      <c r="B215" s="65" t="s">
        <v>430</v>
      </c>
      <c r="C215" s="65" t="s">
        <v>51</v>
      </c>
      <c r="D215" s="65" t="s">
        <v>1526</v>
      </c>
      <c r="E215" s="230" t="s">
        <v>1527</v>
      </c>
      <c r="F215" s="68" t="s">
        <v>1041</v>
      </c>
      <c r="G215" s="65">
        <v>9.0</v>
      </c>
      <c r="H215" s="65">
        <v>5.0</v>
      </c>
      <c r="I215" s="65">
        <v>9.0</v>
      </c>
      <c r="J215" s="227">
        <v>50.0</v>
      </c>
      <c r="K215" s="254">
        <v>5.56</v>
      </c>
      <c r="L215" s="226" t="s">
        <v>448</v>
      </c>
      <c r="O215" s="242"/>
    </row>
    <row r="216" ht="11.25" customHeight="1">
      <c r="A216" s="67" t="s">
        <v>1528</v>
      </c>
      <c r="B216" s="65" t="s">
        <v>1529</v>
      </c>
      <c r="C216" s="65" t="s">
        <v>51</v>
      </c>
      <c r="D216" s="65" t="s">
        <v>1530</v>
      </c>
      <c r="E216" s="230" t="s">
        <v>1531</v>
      </c>
      <c r="F216" s="68" t="s">
        <v>1041</v>
      </c>
      <c r="G216" s="65">
        <v>6.0</v>
      </c>
      <c r="H216" s="65">
        <v>5.0</v>
      </c>
      <c r="I216" s="65">
        <v>6.0</v>
      </c>
      <c r="J216" s="227">
        <v>50.0</v>
      </c>
      <c r="K216" s="254">
        <v>8.33</v>
      </c>
      <c r="L216" s="226" t="s">
        <v>448</v>
      </c>
      <c r="O216" s="242"/>
    </row>
    <row r="217" ht="11.25" customHeight="1">
      <c r="A217" s="67" t="s">
        <v>1528</v>
      </c>
      <c r="B217" s="65" t="s">
        <v>1529</v>
      </c>
      <c r="C217" s="65" t="s">
        <v>51</v>
      </c>
      <c r="D217" s="65" t="s">
        <v>1532</v>
      </c>
      <c r="E217" s="230" t="s">
        <v>1533</v>
      </c>
      <c r="F217" s="68" t="s">
        <v>1041</v>
      </c>
      <c r="G217" s="65">
        <v>6.0</v>
      </c>
      <c r="H217" s="65">
        <v>5.0</v>
      </c>
      <c r="I217" s="65">
        <v>6.0</v>
      </c>
      <c r="J217" s="227">
        <v>50.0</v>
      </c>
      <c r="K217" s="254">
        <v>8.33</v>
      </c>
      <c r="L217" s="226" t="s">
        <v>448</v>
      </c>
      <c r="O217" s="242"/>
    </row>
    <row r="218" ht="11.25" customHeight="1">
      <c r="A218" s="67" t="s">
        <v>1534</v>
      </c>
      <c r="B218" s="65" t="s">
        <v>1535</v>
      </c>
      <c r="C218" s="65" t="s">
        <v>51</v>
      </c>
      <c r="D218" s="65" t="s">
        <v>1536</v>
      </c>
      <c r="E218" s="230" t="s">
        <v>1537</v>
      </c>
      <c r="F218" s="68" t="s">
        <v>1041</v>
      </c>
      <c r="G218" s="65">
        <v>12.0</v>
      </c>
      <c r="H218" s="65">
        <v>11.0</v>
      </c>
      <c r="I218" s="65">
        <v>12.0</v>
      </c>
      <c r="J218" s="227">
        <v>50.0</v>
      </c>
      <c r="K218" s="254">
        <v>4.17</v>
      </c>
      <c r="L218" s="226" t="s">
        <v>448</v>
      </c>
      <c r="O218" s="242"/>
    </row>
    <row r="219" ht="11.25" customHeight="1">
      <c r="A219" s="67" t="s">
        <v>1534</v>
      </c>
      <c r="B219" s="65" t="s">
        <v>1535</v>
      </c>
      <c r="C219" s="65" t="s">
        <v>51</v>
      </c>
      <c r="D219" s="65" t="s">
        <v>1538</v>
      </c>
      <c r="E219" s="230" t="s">
        <v>1539</v>
      </c>
      <c r="F219" s="68" t="s">
        <v>1041</v>
      </c>
      <c r="G219" s="65">
        <v>12.0</v>
      </c>
      <c r="H219" s="65">
        <v>11.0</v>
      </c>
      <c r="I219" s="65">
        <v>12.0</v>
      </c>
      <c r="J219" s="227">
        <v>50.0</v>
      </c>
      <c r="K219" s="254">
        <v>4.17</v>
      </c>
      <c r="L219" s="226" t="s">
        <v>448</v>
      </c>
      <c r="O219" s="242"/>
    </row>
    <row r="220" ht="11.25" customHeight="1">
      <c r="A220" s="67" t="s">
        <v>1534</v>
      </c>
      <c r="B220" s="65" t="s">
        <v>1535</v>
      </c>
      <c r="C220" s="65" t="s">
        <v>51</v>
      </c>
      <c r="D220" s="65" t="s">
        <v>1540</v>
      </c>
      <c r="E220" s="230" t="s">
        <v>1521</v>
      </c>
      <c r="F220" s="68" t="s">
        <v>1041</v>
      </c>
      <c r="G220" s="65">
        <v>12.0</v>
      </c>
      <c r="H220" s="65">
        <v>11.0</v>
      </c>
      <c r="I220" s="65">
        <v>12.0</v>
      </c>
      <c r="J220" s="227">
        <v>50.0</v>
      </c>
      <c r="K220" s="254">
        <v>4.17</v>
      </c>
      <c r="L220" s="226" t="s">
        <v>448</v>
      </c>
      <c r="O220" s="242"/>
    </row>
    <row r="221" ht="11.25" customHeight="1">
      <c r="A221" s="67" t="s">
        <v>1534</v>
      </c>
      <c r="B221" s="65" t="s">
        <v>1535</v>
      </c>
      <c r="C221" s="65" t="s">
        <v>51</v>
      </c>
      <c r="D221" s="65" t="s">
        <v>1541</v>
      </c>
      <c r="E221" s="230" t="s">
        <v>1542</v>
      </c>
      <c r="F221" s="68" t="s">
        <v>1041</v>
      </c>
      <c r="G221" s="65">
        <v>12.0</v>
      </c>
      <c r="H221" s="65">
        <v>11.0</v>
      </c>
      <c r="I221" s="65">
        <v>12.0</v>
      </c>
      <c r="J221" s="227">
        <v>50.0</v>
      </c>
      <c r="K221" s="254">
        <v>4.17</v>
      </c>
      <c r="L221" s="226" t="s">
        <v>448</v>
      </c>
      <c r="O221" s="242"/>
    </row>
    <row r="222" ht="11.25" customHeight="1">
      <c r="A222" s="67" t="s">
        <v>1534</v>
      </c>
      <c r="B222" s="65" t="s">
        <v>1535</v>
      </c>
      <c r="C222" s="65" t="s">
        <v>51</v>
      </c>
      <c r="D222" s="65" t="s">
        <v>1543</v>
      </c>
      <c r="E222" s="230" t="s">
        <v>1544</v>
      </c>
      <c r="F222" s="68" t="s">
        <v>1041</v>
      </c>
      <c r="G222" s="65">
        <v>12.0</v>
      </c>
      <c r="H222" s="65">
        <v>11.0</v>
      </c>
      <c r="I222" s="65">
        <v>12.0</v>
      </c>
      <c r="J222" s="227">
        <v>50.0</v>
      </c>
      <c r="K222" s="254">
        <v>4.17</v>
      </c>
      <c r="L222" s="226" t="s">
        <v>448</v>
      </c>
      <c r="O222" s="242"/>
      <c r="P222" s="3"/>
    </row>
    <row r="223" ht="11.25" customHeight="1">
      <c r="A223" s="67" t="s">
        <v>1545</v>
      </c>
      <c r="B223" s="65" t="s">
        <v>1546</v>
      </c>
      <c r="C223" s="65" t="s">
        <v>51</v>
      </c>
      <c r="D223" s="65" t="s">
        <v>1547</v>
      </c>
      <c r="E223" s="230" t="s">
        <v>1548</v>
      </c>
      <c r="F223" s="68" t="s">
        <v>1041</v>
      </c>
      <c r="G223" s="65">
        <v>7.0</v>
      </c>
      <c r="H223" s="65">
        <v>5.0</v>
      </c>
      <c r="I223" s="65">
        <v>9.0</v>
      </c>
      <c r="J223" s="227">
        <v>50.0</v>
      </c>
      <c r="K223" s="254">
        <v>7.14</v>
      </c>
      <c r="L223" s="226" t="s">
        <v>448</v>
      </c>
      <c r="O223" s="242"/>
    </row>
    <row r="224" ht="11.25" customHeight="1">
      <c r="A224" s="67" t="s">
        <v>1545</v>
      </c>
      <c r="B224" s="65" t="s">
        <v>1546</v>
      </c>
      <c r="C224" s="65" t="s">
        <v>51</v>
      </c>
      <c r="D224" s="65" t="s">
        <v>1549</v>
      </c>
      <c r="E224" s="230" t="s">
        <v>1550</v>
      </c>
      <c r="F224" s="68" t="s">
        <v>1041</v>
      </c>
      <c r="G224" s="65">
        <v>7.0</v>
      </c>
      <c r="H224" s="65">
        <v>5.0</v>
      </c>
      <c r="I224" s="65">
        <v>9.0</v>
      </c>
      <c r="J224" s="227">
        <v>50.0</v>
      </c>
      <c r="K224" s="254">
        <v>7.14</v>
      </c>
      <c r="L224" s="226" t="s">
        <v>448</v>
      </c>
      <c r="O224" s="242"/>
    </row>
    <row r="225" ht="11.25" customHeight="1">
      <c r="A225" s="67" t="s">
        <v>1545</v>
      </c>
      <c r="B225" s="65" t="s">
        <v>1546</v>
      </c>
      <c r="C225" s="65" t="s">
        <v>51</v>
      </c>
      <c r="D225" s="65" t="s">
        <v>1551</v>
      </c>
      <c r="E225" s="230" t="s">
        <v>1552</v>
      </c>
      <c r="F225" s="68" t="s">
        <v>1041</v>
      </c>
      <c r="G225" s="65">
        <v>7.0</v>
      </c>
      <c r="H225" s="65">
        <v>5.0</v>
      </c>
      <c r="I225" s="65">
        <v>9.0</v>
      </c>
      <c r="J225" s="227">
        <v>50.0</v>
      </c>
      <c r="K225" s="254">
        <v>7.14</v>
      </c>
      <c r="L225" s="226" t="s">
        <v>448</v>
      </c>
      <c r="O225" s="242"/>
      <c r="P225" s="246"/>
    </row>
    <row r="226" ht="11.25" customHeight="1">
      <c r="A226" s="67" t="s">
        <v>1545</v>
      </c>
      <c r="B226" s="65" t="s">
        <v>1546</v>
      </c>
      <c r="C226" s="65" t="s">
        <v>51</v>
      </c>
      <c r="D226" s="65" t="s">
        <v>1553</v>
      </c>
      <c r="E226" s="230" t="s">
        <v>1554</v>
      </c>
      <c r="F226" s="68" t="s">
        <v>1041</v>
      </c>
      <c r="G226" s="65">
        <v>7.0</v>
      </c>
      <c r="H226" s="65">
        <v>5.0</v>
      </c>
      <c r="I226" s="65">
        <v>9.0</v>
      </c>
      <c r="J226" s="227">
        <v>50.0</v>
      </c>
      <c r="K226" s="254">
        <v>7.14</v>
      </c>
      <c r="L226" s="226" t="s">
        <v>448</v>
      </c>
      <c r="O226" s="242"/>
    </row>
    <row r="227" ht="11.25" customHeight="1">
      <c r="A227" s="67" t="s">
        <v>1545</v>
      </c>
      <c r="B227" s="65" t="s">
        <v>1546</v>
      </c>
      <c r="C227" s="65" t="s">
        <v>51</v>
      </c>
      <c r="D227" s="65" t="s">
        <v>1555</v>
      </c>
      <c r="E227" s="230" t="s">
        <v>1556</v>
      </c>
      <c r="F227" s="68" t="s">
        <v>1041</v>
      </c>
      <c r="G227" s="65">
        <v>7.0</v>
      </c>
      <c r="H227" s="65">
        <v>5.0</v>
      </c>
      <c r="I227" s="65">
        <v>9.0</v>
      </c>
      <c r="J227" s="227">
        <v>50.0</v>
      </c>
      <c r="K227" s="254">
        <v>7.14</v>
      </c>
      <c r="L227" s="226" t="s">
        <v>448</v>
      </c>
      <c r="O227" s="242"/>
    </row>
    <row r="228" ht="11.25" customHeight="1">
      <c r="A228" s="67" t="s">
        <v>1545</v>
      </c>
      <c r="B228" s="65" t="s">
        <v>1546</v>
      </c>
      <c r="C228" s="65" t="s">
        <v>51</v>
      </c>
      <c r="D228" s="65" t="s">
        <v>1557</v>
      </c>
      <c r="E228" s="230" t="s">
        <v>1558</v>
      </c>
      <c r="F228" s="68" t="s">
        <v>1041</v>
      </c>
      <c r="G228" s="65">
        <v>7.0</v>
      </c>
      <c r="H228" s="65">
        <v>5.0</v>
      </c>
      <c r="I228" s="65">
        <v>9.0</v>
      </c>
      <c r="J228" s="227">
        <v>50.0</v>
      </c>
      <c r="K228" s="254">
        <v>7.14</v>
      </c>
      <c r="L228" s="226" t="s">
        <v>448</v>
      </c>
      <c r="O228" s="242"/>
    </row>
    <row r="229" ht="11.25" customHeight="1">
      <c r="A229" s="67" t="s">
        <v>1545</v>
      </c>
      <c r="B229" s="65" t="s">
        <v>1546</v>
      </c>
      <c r="C229" s="65" t="s">
        <v>51</v>
      </c>
      <c r="D229" s="65" t="s">
        <v>1559</v>
      </c>
      <c r="E229" s="230" t="s">
        <v>1560</v>
      </c>
      <c r="F229" s="68" t="s">
        <v>1041</v>
      </c>
      <c r="G229" s="65">
        <v>7.0</v>
      </c>
      <c r="H229" s="65">
        <v>5.0</v>
      </c>
      <c r="I229" s="65">
        <v>9.0</v>
      </c>
      <c r="J229" s="227">
        <v>50.0</v>
      </c>
      <c r="K229" s="254">
        <v>7.14</v>
      </c>
      <c r="L229" s="226" t="s">
        <v>448</v>
      </c>
      <c r="O229" s="242"/>
    </row>
    <row r="230" ht="11.25" customHeight="1">
      <c r="A230" s="67" t="s">
        <v>1545</v>
      </c>
      <c r="B230" s="65" t="s">
        <v>1546</v>
      </c>
      <c r="C230" s="65" t="s">
        <v>51</v>
      </c>
      <c r="D230" s="65" t="s">
        <v>1561</v>
      </c>
      <c r="E230" s="230" t="s">
        <v>1562</v>
      </c>
      <c r="F230" s="68" t="s">
        <v>1041</v>
      </c>
      <c r="G230" s="65">
        <v>7.0</v>
      </c>
      <c r="H230" s="65">
        <v>5.0</v>
      </c>
      <c r="I230" s="65">
        <v>9.0</v>
      </c>
      <c r="J230" s="227">
        <v>50.0</v>
      </c>
      <c r="K230" s="254">
        <v>7.14</v>
      </c>
      <c r="L230" s="226" t="s">
        <v>448</v>
      </c>
      <c r="O230" s="242"/>
    </row>
    <row r="231" ht="11.25" customHeight="1">
      <c r="A231" s="67" t="s">
        <v>1545</v>
      </c>
      <c r="B231" s="65" t="s">
        <v>1546</v>
      </c>
      <c r="C231" s="65" t="s">
        <v>51</v>
      </c>
      <c r="D231" s="65" t="s">
        <v>1563</v>
      </c>
      <c r="E231" s="230" t="s">
        <v>1564</v>
      </c>
      <c r="F231" s="68" t="s">
        <v>1041</v>
      </c>
      <c r="G231" s="65">
        <v>7.0</v>
      </c>
      <c r="H231" s="65">
        <v>5.0</v>
      </c>
      <c r="I231" s="65">
        <v>9.0</v>
      </c>
      <c r="J231" s="227">
        <v>50.0</v>
      </c>
      <c r="K231" s="254">
        <v>7.14</v>
      </c>
      <c r="L231" s="226" t="s">
        <v>448</v>
      </c>
      <c r="O231" s="242"/>
    </row>
    <row r="232" ht="11.25" customHeight="1">
      <c r="A232" s="67" t="s">
        <v>1565</v>
      </c>
      <c r="B232" s="65" t="s">
        <v>1566</v>
      </c>
      <c r="C232" s="65" t="s">
        <v>51</v>
      </c>
      <c r="D232" s="65" t="s">
        <v>1567</v>
      </c>
      <c r="E232" s="230" t="s">
        <v>1568</v>
      </c>
      <c r="F232" s="68" t="s">
        <v>1041</v>
      </c>
      <c r="G232" s="65">
        <v>6.0</v>
      </c>
      <c r="H232" s="65">
        <v>3.0</v>
      </c>
      <c r="I232" s="65">
        <v>7.0</v>
      </c>
      <c r="J232" s="227">
        <v>50.0</v>
      </c>
      <c r="K232" s="254">
        <v>8.33</v>
      </c>
      <c r="L232" s="226" t="s">
        <v>448</v>
      </c>
      <c r="O232" s="242"/>
    </row>
    <row r="233" ht="11.25" customHeight="1">
      <c r="A233" s="67" t="s">
        <v>1565</v>
      </c>
      <c r="B233" s="65" t="s">
        <v>1566</v>
      </c>
      <c r="C233" s="65" t="s">
        <v>51</v>
      </c>
      <c r="D233" s="65" t="s">
        <v>1569</v>
      </c>
      <c r="E233" s="230" t="s">
        <v>1570</v>
      </c>
      <c r="F233" s="68" t="s">
        <v>1041</v>
      </c>
      <c r="G233" s="65">
        <v>6.0</v>
      </c>
      <c r="H233" s="65">
        <v>3.0</v>
      </c>
      <c r="I233" s="65">
        <v>7.0</v>
      </c>
      <c r="J233" s="227">
        <v>50.0</v>
      </c>
      <c r="K233" s="254">
        <v>8.33</v>
      </c>
      <c r="L233" s="226" t="s">
        <v>448</v>
      </c>
      <c r="O233" s="242"/>
    </row>
    <row r="234" ht="11.25" customHeight="1">
      <c r="A234" s="67" t="s">
        <v>1565</v>
      </c>
      <c r="B234" s="65" t="s">
        <v>1566</v>
      </c>
      <c r="C234" s="65" t="s">
        <v>51</v>
      </c>
      <c r="D234" s="65" t="s">
        <v>1571</v>
      </c>
      <c r="E234" s="230" t="s">
        <v>1572</v>
      </c>
      <c r="F234" s="68" t="s">
        <v>1041</v>
      </c>
      <c r="G234" s="65">
        <v>6.0</v>
      </c>
      <c r="H234" s="65">
        <v>3.0</v>
      </c>
      <c r="I234" s="65">
        <v>7.0</v>
      </c>
      <c r="J234" s="227">
        <v>50.0</v>
      </c>
      <c r="K234" s="254">
        <v>8.33</v>
      </c>
      <c r="L234" s="226" t="s">
        <v>448</v>
      </c>
      <c r="O234" s="242"/>
    </row>
    <row r="235" ht="11.25" customHeight="1">
      <c r="A235" s="67" t="s">
        <v>1565</v>
      </c>
      <c r="B235" s="65" t="s">
        <v>1566</v>
      </c>
      <c r="C235" s="65" t="s">
        <v>51</v>
      </c>
      <c r="D235" s="65" t="s">
        <v>1573</v>
      </c>
      <c r="E235" s="230" t="s">
        <v>1574</v>
      </c>
      <c r="F235" s="68" t="s">
        <v>1041</v>
      </c>
      <c r="G235" s="65">
        <v>6.0</v>
      </c>
      <c r="H235" s="65">
        <v>3.0</v>
      </c>
      <c r="I235" s="65">
        <v>7.0</v>
      </c>
      <c r="J235" s="227">
        <v>50.0</v>
      </c>
      <c r="K235" s="254">
        <v>8.33</v>
      </c>
      <c r="L235" s="226" t="s">
        <v>448</v>
      </c>
      <c r="O235" s="242"/>
      <c r="P235" s="3"/>
    </row>
    <row r="236" ht="11.25" customHeight="1">
      <c r="A236" s="67" t="s">
        <v>1565</v>
      </c>
      <c r="B236" s="65" t="s">
        <v>1566</v>
      </c>
      <c r="C236" s="65" t="s">
        <v>51</v>
      </c>
      <c r="D236" s="65" t="s">
        <v>1575</v>
      </c>
      <c r="E236" s="230" t="s">
        <v>1576</v>
      </c>
      <c r="F236" s="68" t="s">
        <v>1041</v>
      </c>
      <c r="G236" s="65">
        <v>6.0</v>
      </c>
      <c r="H236" s="65">
        <v>3.0</v>
      </c>
      <c r="I236" s="65">
        <v>7.0</v>
      </c>
      <c r="J236" s="227">
        <v>50.0</v>
      </c>
      <c r="K236" s="254">
        <v>8.33</v>
      </c>
      <c r="L236" s="226" t="s">
        <v>448</v>
      </c>
      <c r="O236" s="242"/>
    </row>
    <row r="237" ht="11.25" customHeight="1">
      <c r="A237" s="67" t="s">
        <v>1565</v>
      </c>
      <c r="B237" s="65" t="s">
        <v>1566</v>
      </c>
      <c r="C237" s="65" t="s">
        <v>51</v>
      </c>
      <c r="D237" s="65" t="s">
        <v>1577</v>
      </c>
      <c r="E237" s="230" t="s">
        <v>1578</v>
      </c>
      <c r="F237" s="68" t="s">
        <v>1041</v>
      </c>
      <c r="G237" s="65">
        <v>6.0</v>
      </c>
      <c r="H237" s="65">
        <v>3.0</v>
      </c>
      <c r="I237" s="65">
        <v>7.0</v>
      </c>
      <c r="J237" s="227">
        <v>50.0</v>
      </c>
      <c r="K237" s="254">
        <v>8.33</v>
      </c>
      <c r="L237" s="226" t="s">
        <v>448</v>
      </c>
      <c r="O237" s="242"/>
    </row>
    <row r="238" ht="11.25" customHeight="1">
      <c r="A238" s="67" t="s">
        <v>1565</v>
      </c>
      <c r="B238" s="65" t="s">
        <v>1566</v>
      </c>
      <c r="C238" s="65" t="s">
        <v>51</v>
      </c>
      <c r="D238" s="65" t="s">
        <v>1579</v>
      </c>
      <c r="E238" s="230" t="s">
        <v>1580</v>
      </c>
      <c r="F238" s="68" t="s">
        <v>1041</v>
      </c>
      <c r="G238" s="65">
        <v>6.0</v>
      </c>
      <c r="H238" s="65">
        <v>3.0</v>
      </c>
      <c r="I238" s="65">
        <v>7.0</v>
      </c>
      <c r="J238" s="227">
        <v>50.0</v>
      </c>
      <c r="K238" s="254">
        <v>8.33</v>
      </c>
      <c r="L238" s="226" t="s">
        <v>448</v>
      </c>
      <c r="O238" s="242"/>
      <c r="P238" s="246"/>
    </row>
    <row r="239" ht="11.25" customHeight="1">
      <c r="A239" s="67" t="s">
        <v>1565</v>
      </c>
      <c r="B239" s="65" t="s">
        <v>1566</v>
      </c>
      <c r="C239" s="65" t="s">
        <v>51</v>
      </c>
      <c r="D239" s="65" t="s">
        <v>1581</v>
      </c>
      <c r="E239" s="230" t="s">
        <v>1582</v>
      </c>
      <c r="F239" s="68" t="s">
        <v>1041</v>
      </c>
      <c r="G239" s="65">
        <v>6.0</v>
      </c>
      <c r="H239" s="65">
        <v>3.0</v>
      </c>
      <c r="I239" s="65">
        <v>7.0</v>
      </c>
      <c r="J239" s="227">
        <v>50.0</v>
      </c>
      <c r="K239" s="254">
        <v>8.33</v>
      </c>
      <c r="L239" s="226" t="s">
        <v>448</v>
      </c>
      <c r="O239" s="242"/>
    </row>
    <row r="240" ht="11.25" customHeight="1">
      <c r="A240" s="67" t="s">
        <v>1565</v>
      </c>
      <c r="B240" s="65" t="s">
        <v>1566</v>
      </c>
      <c r="C240" s="65" t="s">
        <v>51</v>
      </c>
      <c r="D240" s="65" t="s">
        <v>1583</v>
      </c>
      <c r="E240" s="230" t="s">
        <v>1584</v>
      </c>
      <c r="F240" s="68" t="s">
        <v>1041</v>
      </c>
      <c r="G240" s="65">
        <v>6.0</v>
      </c>
      <c r="H240" s="65">
        <v>3.0</v>
      </c>
      <c r="I240" s="65">
        <v>7.0</v>
      </c>
      <c r="J240" s="227">
        <v>50.0</v>
      </c>
      <c r="K240" s="254">
        <v>8.33</v>
      </c>
      <c r="L240" s="226" t="s">
        <v>448</v>
      </c>
      <c r="O240" s="242"/>
    </row>
    <row r="241" ht="11.25" customHeight="1">
      <c r="A241" s="67" t="s">
        <v>1565</v>
      </c>
      <c r="B241" s="65" t="s">
        <v>1566</v>
      </c>
      <c r="C241" s="65" t="s">
        <v>51</v>
      </c>
      <c r="D241" s="65" t="s">
        <v>1585</v>
      </c>
      <c r="E241" s="230" t="s">
        <v>1586</v>
      </c>
      <c r="F241" s="68" t="s">
        <v>1041</v>
      </c>
      <c r="G241" s="65">
        <v>6.0</v>
      </c>
      <c r="H241" s="65">
        <v>3.0</v>
      </c>
      <c r="I241" s="65">
        <v>7.0</v>
      </c>
      <c r="J241" s="227">
        <v>50.0</v>
      </c>
      <c r="K241" s="254">
        <v>8.33</v>
      </c>
      <c r="L241" s="226" t="s">
        <v>448</v>
      </c>
      <c r="O241" s="242"/>
    </row>
    <row r="242" ht="11.25" customHeight="1">
      <c r="A242" s="67" t="s">
        <v>1565</v>
      </c>
      <c r="B242" s="65" t="s">
        <v>1566</v>
      </c>
      <c r="C242" s="65" t="s">
        <v>51</v>
      </c>
      <c r="D242" s="65" t="s">
        <v>1587</v>
      </c>
      <c r="E242" s="230" t="s">
        <v>1588</v>
      </c>
      <c r="F242" s="68" t="s">
        <v>1041</v>
      </c>
      <c r="G242" s="65">
        <v>6.0</v>
      </c>
      <c r="H242" s="65">
        <v>3.0</v>
      </c>
      <c r="I242" s="65">
        <v>7.0</v>
      </c>
      <c r="J242" s="227">
        <v>50.0</v>
      </c>
      <c r="K242" s="254">
        <v>8.33</v>
      </c>
      <c r="L242" s="226" t="s">
        <v>448</v>
      </c>
      <c r="O242" s="242"/>
    </row>
    <row r="243" ht="11.25" customHeight="1">
      <c r="A243" s="67" t="s">
        <v>1589</v>
      </c>
      <c r="B243" s="65" t="s">
        <v>1590</v>
      </c>
      <c r="C243" s="65" t="s">
        <v>51</v>
      </c>
      <c r="D243" s="65" t="s">
        <v>1591</v>
      </c>
      <c r="E243" s="230" t="s">
        <v>1592</v>
      </c>
      <c r="F243" s="68" t="s">
        <v>1041</v>
      </c>
      <c r="G243" s="65">
        <v>1.0</v>
      </c>
      <c r="H243" s="65">
        <v>1.0</v>
      </c>
      <c r="I243" s="65">
        <v>7.0</v>
      </c>
      <c r="J243" s="227">
        <v>50.0</v>
      </c>
      <c r="K243" s="254">
        <v>50.0</v>
      </c>
      <c r="L243" s="226" t="s">
        <v>448</v>
      </c>
      <c r="O243" s="242"/>
    </row>
    <row r="244" ht="11.25" customHeight="1">
      <c r="A244" s="67" t="s">
        <v>1593</v>
      </c>
      <c r="B244" s="65" t="s">
        <v>1594</v>
      </c>
      <c r="C244" s="65" t="s">
        <v>51</v>
      </c>
      <c r="D244" s="65" t="s">
        <v>1595</v>
      </c>
      <c r="E244" s="230" t="s">
        <v>1596</v>
      </c>
      <c r="F244" s="68" t="s">
        <v>1041</v>
      </c>
      <c r="G244" s="65">
        <v>8.0</v>
      </c>
      <c r="H244" s="65">
        <v>3.0</v>
      </c>
      <c r="I244" s="65">
        <v>12.0</v>
      </c>
      <c r="J244" s="227">
        <v>50.0</v>
      </c>
      <c r="K244" s="254">
        <v>6.25</v>
      </c>
      <c r="L244" s="226" t="s">
        <v>448</v>
      </c>
      <c r="O244" s="242"/>
    </row>
    <row r="245" ht="11.25" customHeight="1">
      <c r="A245" s="67" t="s">
        <v>1593</v>
      </c>
      <c r="B245" s="65" t="s">
        <v>1594</v>
      </c>
      <c r="C245" s="65" t="s">
        <v>51</v>
      </c>
      <c r="D245" s="65" t="s">
        <v>1597</v>
      </c>
      <c r="E245" s="230" t="s">
        <v>1598</v>
      </c>
      <c r="F245" s="68" t="s">
        <v>1041</v>
      </c>
      <c r="G245" s="65">
        <v>8.0</v>
      </c>
      <c r="H245" s="65">
        <v>3.0</v>
      </c>
      <c r="I245" s="65">
        <v>12.0</v>
      </c>
      <c r="J245" s="227">
        <v>50.0</v>
      </c>
      <c r="K245" s="254">
        <v>6.25</v>
      </c>
      <c r="L245" s="226" t="s">
        <v>448</v>
      </c>
      <c r="O245" s="242"/>
    </row>
    <row r="246" ht="11.25" customHeight="1">
      <c r="A246" s="67" t="s">
        <v>1593</v>
      </c>
      <c r="B246" s="65" t="s">
        <v>1594</v>
      </c>
      <c r="C246" s="65" t="s">
        <v>51</v>
      </c>
      <c r="D246" s="65" t="s">
        <v>1599</v>
      </c>
      <c r="E246" s="230" t="s">
        <v>1600</v>
      </c>
      <c r="F246" s="68" t="s">
        <v>1041</v>
      </c>
      <c r="G246" s="65">
        <v>8.0</v>
      </c>
      <c r="H246" s="65">
        <v>3.0</v>
      </c>
      <c r="I246" s="65">
        <v>12.0</v>
      </c>
      <c r="J246" s="227">
        <v>50.0</v>
      </c>
      <c r="K246" s="254">
        <v>6.25</v>
      </c>
      <c r="L246" s="226" t="s">
        <v>448</v>
      </c>
      <c r="O246" s="242"/>
    </row>
    <row r="247" ht="11.25" customHeight="1">
      <c r="A247" s="67" t="s">
        <v>1593</v>
      </c>
      <c r="B247" s="65" t="s">
        <v>1594</v>
      </c>
      <c r="C247" s="65" t="s">
        <v>51</v>
      </c>
      <c r="D247" s="65" t="s">
        <v>1601</v>
      </c>
      <c r="E247" s="230" t="s">
        <v>1602</v>
      </c>
      <c r="F247" s="68" t="s">
        <v>1041</v>
      </c>
      <c r="G247" s="65">
        <v>8.0</v>
      </c>
      <c r="H247" s="65">
        <v>3.0</v>
      </c>
      <c r="I247" s="65">
        <v>12.0</v>
      </c>
      <c r="J247" s="227">
        <v>50.0</v>
      </c>
      <c r="K247" s="254">
        <v>6.25</v>
      </c>
      <c r="L247" s="226" t="s">
        <v>448</v>
      </c>
      <c r="O247" s="242"/>
    </row>
    <row r="248" ht="11.25" customHeight="1">
      <c r="A248" s="67" t="s">
        <v>1593</v>
      </c>
      <c r="B248" s="65" t="s">
        <v>1594</v>
      </c>
      <c r="C248" s="65" t="s">
        <v>51</v>
      </c>
      <c r="D248" s="65" t="s">
        <v>1603</v>
      </c>
      <c r="E248" s="230" t="s">
        <v>1604</v>
      </c>
      <c r="F248" s="68" t="s">
        <v>1041</v>
      </c>
      <c r="G248" s="65">
        <v>8.0</v>
      </c>
      <c r="H248" s="65">
        <v>3.0</v>
      </c>
      <c r="I248" s="65">
        <v>12.0</v>
      </c>
      <c r="J248" s="227">
        <v>50.0</v>
      </c>
      <c r="K248" s="254">
        <v>6.25</v>
      </c>
      <c r="L248" s="226" t="s">
        <v>448</v>
      </c>
      <c r="O248" s="242"/>
    </row>
    <row r="249" ht="11.25" customHeight="1">
      <c r="A249" s="67" t="s">
        <v>1593</v>
      </c>
      <c r="B249" s="65" t="s">
        <v>1594</v>
      </c>
      <c r="C249" s="65" t="s">
        <v>51</v>
      </c>
      <c r="D249" s="65" t="s">
        <v>1561</v>
      </c>
      <c r="E249" s="230" t="s">
        <v>1562</v>
      </c>
      <c r="F249" s="68" t="s">
        <v>1041</v>
      </c>
      <c r="G249" s="65">
        <v>8.0</v>
      </c>
      <c r="H249" s="65">
        <v>3.0</v>
      </c>
      <c r="I249" s="65">
        <v>12.0</v>
      </c>
      <c r="J249" s="227">
        <v>50.0</v>
      </c>
      <c r="K249" s="254">
        <v>6.25</v>
      </c>
      <c r="L249" s="226" t="s">
        <v>448</v>
      </c>
      <c r="O249" s="242"/>
    </row>
    <row r="250" ht="11.25" customHeight="1">
      <c r="A250" s="67" t="s">
        <v>1605</v>
      </c>
      <c r="B250" s="65" t="s">
        <v>1606</v>
      </c>
      <c r="C250" s="65" t="s">
        <v>51</v>
      </c>
      <c r="D250" s="65" t="s">
        <v>1607</v>
      </c>
      <c r="E250" s="230" t="s">
        <v>1608</v>
      </c>
      <c r="F250" s="68" t="s">
        <v>1041</v>
      </c>
      <c r="G250" s="65">
        <v>4.0</v>
      </c>
      <c r="H250" s="65">
        <v>4.0</v>
      </c>
      <c r="I250" s="65">
        <v>4.0</v>
      </c>
      <c r="J250" s="227">
        <v>50.0</v>
      </c>
      <c r="K250" s="254">
        <v>12.5</v>
      </c>
      <c r="L250" s="226" t="s">
        <v>448</v>
      </c>
      <c r="O250" s="242"/>
    </row>
    <row r="251" ht="11.25" customHeight="1">
      <c r="A251" s="67" t="s">
        <v>1605</v>
      </c>
      <c r="B251" s="65" t="s">
        <v>1606</v>
      </c>
      <c r="C251" s="65" t="s">
        <v>51</v>
      </c>
      <c r="D251" s="65" t="s">
        <v>1530</v>
      </c>
      <c r="E251" s="230" t="s">
        <v>1531</v>
      </c>
      <c r="F251" s="68" t="s">
        <v>1041</v>
      </c>
      <c r="G251" s="65">
        <v>4.0</v>
      </c>
      <c r="H251" s="65">
        <v>4.0</v>
      </c>
      <c r="I251" s="65">
        <v>4.0</v>
      </c>
      <c r="J251" s="227">
        <v>50.0</v>
      </c>
      <c r="K251" s="254">
        <v>12.5</v>
      </c>
      <c r="L251" s="226" t="s">
        <v>448</v>
      </c>
      <c r="O251" s="242"/>
    </row>
    <row r="252" ht="11.25" customHeight="1">
      <c r="A252" s="67" t="s">
        <v>1605</v>
      </c>
      <c r="B252" s="65" t="s">
        <v>1606</v>
      </c>
      <c r="C252" s="65" t="s">
        <v>51</v>
      </c>
      <c r="D252" s="65" t="s">
        <v>1532</v>
      </c>
      <c r="E252" s="230" t="s">
        <v>1533</v>
      </c>
      <c r="F252" s="68" t="s">
        <v>1041</v>
      </c>
      <c r="G252" s="65">
        <v>4.0</v>
      </c>
      <c r="H252" s="65">
        <v>4.0</v>
      </c>
      <c r="I252" s="65">
        <v>4.0</v>
      </c>
      <c r="J252" s="227">
        <v>50.0</v>
      </c>
      <c r="K252" s="254">
        <v>12.5</v>
      </c>
      <c r="L252" s="226" t="s">
        <v>448</v>
      </c>
      <c r="O252" s="242"/>
    </row>
    <row r="253" ht="11.25" customHeight="1">
      <c r="A253" s="67" t="s">
        <v>1605</v>
      </c>
      <c r="B253" s="65" t="s">
        <v>1606</v>
      </c>
      <c r="C253" s="65" t="s">
        <v>51</v>
      </c>
      <c r="D253" s="65" t="s">
        <v>1609</v>
      </c>
      <c r="E253" s="230" t="s">
        <v>1610</v>
      </c>
      <c r="F253" s="68" t="s">
        <v>1041</v>
      </c>
      <c r="G253" s="65">
        <v>4.0</v>
      </c>
      <c r="H253" s="65">
        <v>4.0</v>
      </c>
      <c r="I253" s="65">
        <v>4.0</v>
      </c>
      <c r="J253" s="227">
        <v>50.0</v>
      </c>
      <c r="K253" s="254">
        <v>12.5</v>
      </c>
      <c r="L253" s="226" t="s">
        <v>448</v>
      </c>
      <c r="O253" s="242"/>
    </row>
    <row r="254" ht="11.25" customHeight="1">
      <c r="A254" s="67" t="s">
        <v>1611</v>
      </c>
      <c r="B254" s="65" t="s">
        <v>1612</v>
      </c>
      <c r="C254" s="65" t="s">
        <v>51</v>
      </c>
      <c r="D254" s="65" t="s">
        <v>1613</v>
      </c>
      <c r="E254" s="230" t="s">
        <v>1614</v>
      </c>
      <c r="F254" s="68" t="s">
        <v>1041</v>
      </c>
      <c r="G254" s="65">
        <v>1.0</v>
      </c>
      <c r="H254" s="65">
        <v>1.0</v>
      </c>
      <c r="I254" s="65">
        <v>6.0</v>
      </c>
      <c r="J254" s="227">
        <v>50.0</v>
      </c>
      <c r="K254" s="254">
        <v>50.0</v>
      </c>
      <c r="L254" s="226" t="s">
        <v>448</v>
      </c>
      <c r="O254" s="242"/>
    </row>
    <row r="255" ht="11.25" customHeight="1">
      <c r="A255" s="67" t="s">
        <v>1615</v>
      </c>
      <c r="B255" s="65" t="s">
        <v>1616</v>
      </c>
      <c r="C255" s="225" t="s">
        <v>51</v>
      </c>
      <c r="D255" s="65" t="s">
        <v>1530</v>
      </c>
      <c r="E255" s="230" t="s">
        <v>1617</v>
      </c>
      <c r="F255" s="68" t="s">
        <v>1041</v>
      </c>
      <c r="G255" s="65">
        <v>2.0</v>
      </c>
      <c r="H255" s="65">
        <v>2.0</v>
      </c>
      <c r="I255" s="65">
        <v>5.0</v>
      </c>
      <c r="J255" s="227">
        <v>50.0</v>
      </c>
      <c r="K255" s="254">
        <v>25.0</v>
      </c>
      <c r="L255" s="226" t="s">
        <v>448</v>
      </c>
      <c r="O255" s="242"/>
    </row>
    <row r="256" ht="11.25" customHeight="1">
      <c r="A256" s="67" t="s">
        <v>1618</v>
      </c>
      <c r="B256" s="65" t="s">
        <v>1619</v>
      </c>
      <c r="C256" s="65" t="s">
        <v>51</v>
      </c>
      <c r="D256" s="65" t="s">
        <v>1620</v>
      </c>
      <c r="E256" s="230" t="s">
        <v>1621</v>
      </c>
      <c r="F256" s="68" t="s">
        <v>1041</v>
      </c>
      <c r="G256" s="65">
        <v>7.0</v>
      </c>
      <c r="H256" s="65">
        <v>6.0</v>
      </c>
      <c r="I256" s="65">
        <v>7.0</v>
      </c>
      <c r="J256" s="227">
        <v>50.0</v>
      </c>
      <c r="K256" s="254">
        <v>7.14</v>
      </c>
      <c r="L256" s="226" t="s">
        <v>448</v>
      </c>
      <c r="O256" s="242"/>
    </row>
    <row r="257" ht="11.25" customHeight="1">
      <c r="A257" s="67" t="s">
        <v>1618</v>
      </c>
      <c r="B257" s="65" t="s">
        <v>1619</v>
      </c>
      <c r="C257" s="65" t="s">
        <v>51</v>
      </c>
      <c r="D257" s="65" t="s">
        <v>1622</v>
      </c>
      <c r="E257" s="230" t="s">
        <v>1623</v>
      </c>
      <c r="F257" s="68" t="s">
        <v>1041</v>
      </c>
      <c r="G257" s="65">
        <v>7.0</v>
      </c>
      <c r="H257" s="65">
        <v>6.0</v>
      </c>
      <c r="I257" s="65">
        <v>7.0</v>
      </c>
      <c r="J257" s="227">
        <v>50.0</v>
      </c>
      <c r="K257" s="254">
        <v>7.14</v>
      </c>
      <c r="L257" s="226" t="s">
        <v>448</v>
      </c>
      <c r="O257" s="242"/>
    </row>
    <row r="258" ht="11.25" customHeight="1">
      <c r="A258" s="67" t="s">
        <v>1618</v>
      </c>
      <c r="B258" s="65" t="s">
        <v>1619</v>
      </c>
      <c r="C258" s="65" t="s">
        <v>51</v>
      </c>
      <c r="D258" s="65" t="s">
        <v>1624</v>
      </c>
      <c r="E258" s="230" t="s">
        <v>1625</v>
      </c>
      <c r="F258" s="68" t="s">
        <v>1041</v>
      </c>
      <c r="G258" s="65">
        <v>7.0</v>
      </c>
      <c r="H258" s="65">
        <v>6.0</v>
      </c>
      <c r="I258" s="65">
        <v>7.0</v>
      </c>
      <c r="J258" s="227">
        <v>50.0</v>
      </c>
      <c r="K258" s="254">
        <v>7.14</v>
      </c>
      <c r="L258" s="226" t="s">
        <v>448</v>
      </c>
      <c r="O258" s="242"/>
      <c r="P258" s="246"/>
      <c r="Q258" s="246"/>
    </row>
    <row r="259" ht="11.25" customHeight="1">
      <c r="A259" s="67" t="s">
        <v>1618</v>
      </c>
      <c r="B259" s="65" t="s">
        <v>1619</v>
      </c>
      <c r="C259" s="65" t="s">
        <v>51</v>
      </c>
      <c r="D259" s="65" t="s">
        <v>1626</v>
      </c>
      <c r="E259" s="230" t="s">
        <v>1627</v>
      </c>
      <c r="F259" s="68" t="s">
        <v>1041</v>
      </c>
      <c r="G259" s="65">
        <v>7.0</v>
      </c>
      <c r="H259" s="65">
        <v>6.0</v>
      </c>
      <c r="I259" s="65">
        <v>7.0</v>
      </c>
      <c r="J259" s="227">
        <v>50.0</v>
      </c>
      <c r="K259" s="254">
        <v>7.14</v>
      </c>
      <c r="L259" s="226" t="s">
        <v>448</v>
      </c>
      <c r="O259" s="242"/>
    </row>
    <row r="260" ht="11.25" customHeight="1">
      <c r="A260" s="67" t="s">
        <v>1628</v>
      </c>
      <c r="B260" s="65" t="s">
        <v>1629</v>
      </c>
      <c r="C260" s="65" t="s">
        <v>51</v>
      </c>
      <c r="D260" s="65" t="s">
        <v>1630</v>
      </c>
      <c r="E260" s="230" t="s">
        <v>1631</v>
      </c>
      <c r="F260" s="68" t="s">
        <v>1041</v>
      </c>
      <c r="G260" s="65">
        <v>6.0</v>
      </c>
      <c r="H260" s="65">
        <v>1.0</v>
      </c>
      <c r="I260" s="65">
        <v>6.0</v>
      </c>
      <c r="J260" s="227">
        <v>50.0</v>
      </c>
      <c r="K260" s="254">
        <v>8.33</v>
      </c>
      <c r="L260" s="226" t="s">
        <v>448</v>
      </c>
      <c r="O260" s="242"/>
    </row>
    <row r="261" ht="11.25" customHeight="1">
      <c r="A261" s="67" t="s">
        <v>1628</v>
      </c>
      <c r="B261" s="65" t="s">
        <v>1629</v>
      </c>
      <c r="C261" s="65" t="s">
        <v>51</v>
      </c>
      <c r="D261" s="65" t="s">
        <v>1632</v>
      </c>
      <c r="E261" s="230" t="s">
        <v>1633</v>
      </c>
      <c r="F261" s="68" t="s">
        <v>1041</v>
      </c>
      <c r="G261" s="65">
        <v>6.0</v>
      </c>
      <c r="H261" s="65">
        <v>1.0</v>
      </c>
      <c r="I261" s="65">
        <v>6.0</v>
      </c>
      <c r="J261" s="227">
        <v>50.0</v>
      </c>
      <c r="K261" s="254">
        <v>8.33</v>
      </c>
      <c r="L261" s="226" t="s">
        <v>448</v>
      </c>
      <c r="O261" s="242"/>
    </row>
    <row r="262" ht="11.25" customHeight="1">
      <c r="A262" s="67" t="s">
        <v>1628</v>
      </c>
      <c r="B262" s="65" t="s">
        <v>1629</v>
      </c>
      <c r="C262" s="65" t="s">
        <v>51</v>
      </c>
      <c r="D262" s="65" t="s">
        <v>1634</v>
      </c>
      <c r="E262" s="230" t="s">
        <v>1635</v>
      </c>
      <c r="F262" s="68" t="s">
        <v>1041</v>
      </c>
      <c r="G262" s="65">
        <v>6.0</v>
      </c>
      <c r="H262" s="65">
        <v>1.0</v>
      </c>
      <c r="I262" s="65">
        <v>6.0</v>
      </c>
      <c r="J262" s="227">
        <v>50.0</v>
      </c>
      <c r="K262" s="254">
        <v>8.33</v>
      </c>
      <c r="L262" s="226" t="s">
        <v>448</v>
      </c>
      <c r="O262" s="242"/>
    </row>
    <row r="263" ht="11.25" customHeight="1">
      <c r="A263" s="67" t="s">
        <v>1628</v>
      </c>
      <c r="B263" s="65" t="s">
        <v>1629</v>
      </c>
      <c r="C263" s="65" t="s">
        <v>51</v>
      </c>
      <c r="D263" s="65" t="s">
        <v>1636</v>
      </c>
      <c r="E263" s="230" t="s">
        <v>1637</v>
      </c>
      <c r="F263" s="68" t="s">
        <v>1041</v>
      </c>
      <c r="G263" s="65">
        <v>6.0</v>
      </c>
      <c r="H263" s="65">
        <v>1.0</v>
      </c>
      <c r="I263" s="65">
        <v>6.0</v>
      </c>
      <c r="J263" s="227">
        <v>50.0</v>
      </c>
      <c r="K263" s="254">
        <v>8.33</v>
      </c>
      <c r="L263" s="226" t="s">
        <v>448</v>
      </c>
      <c r="O263" s="242"/>
    </row>
    <row r="264" ht="11.25" customHeight="1">
      <c r="A264" s="67" t="s">
        <v>1628</v>
      </c>
      <c r="B264" s="65" t="s">
        <v>1629</v>
      </c>
      <c r="C264" s="65" t="s">
        <v>51</v>
      </c>
      <c r="D264" s="65" t="s">
        <v>1638</v>
      </c>
      <c r="E264" s="230" t="s">
        <v>1639</v>
      </c>
      <c r="F264" s="68" t="s">
        <v>1041</v>
      </c>
      <c r="G264" s="65">
        <v>6.0</v>
      </c>
      <c r="H264" s="65">
        <v>1.0</v>
      </c>
      <c r="I264" s="65">
        <v>6.0</v>
      </c>
      <c r="J264" s="227">
        <v>50.0</v>
      </c>
      <c r="K264" s="254">
        <v>8.33</v>
      </c>
      <c r="L264" s="226" t="s">
        <v>448</v>
      </c>
      <c r="O264" s="242"/>
    </row>
    <row r="265" ht="11.25" customHeight="1">
      <c r="A265" s="67" t="s">
        <v>1628</v>
      </c>
      <c r="B265" s="65" t="s">
        <v>1629</v>
      </c>
      <c r="C265" s="65" t="s">
        <v>51</v>
      </c>
      <c r="D265" s="65" t="s">
        <v>1640</v>
      </c>
      <c r="E265" s="230" t="s">
        <v>1641</v>
      </c>
      <c r="F265" s="68" t="s">
        <v>1041</v>
      </c>
      <c r="G265" s="65">
        <v>6.0</v>
      </c>
      <c r="H265" s="65">
        <v>1.0</v>
      </c>
      <c r="I265" s="65">
        <v>6.0</v>
      </c>
      <c r="J265" s="227">
        <v>50.0</v>
      </c>
      <c r="K265" s="254">
        <v>8.33</v>
      </c>
      <c r="L265" s="226" t="s">
        <v>448</v>
      </c>
      <c r="O265" s="242"/>
    </row>
    <row r="266" ht="11.25" customHeight="1">
      <c r="A266" s="67" t="s">
        <v>1628</v>
      </c>
      <c r="B266" s="65" t="s">
        <v>1629</v>
      </c>
      <c r="C266" s="65" t="s">
        <v>51</v>
      </c>
      <c r="D266" s="65" t="s">
        <v>1642</v>
      </c>
      <c r="E266" s="230" t="s">
        <v>1643</v>
      </c>
      <c r="F266" s="68" t="s">
        <v>1041</v>
      </c>
      <c r="G266" s="65">
        <v>6.0</v>
      </c>
      <c r="H266" s="65">
        <v>1.0</v>
      </c>
      <c r="I266" s="65">
        <v>6.0</v>
      </c>
      <c r="J266" s="227">
        <v>50.0</v>
      </c>
      <c r="K266" s="254">
        <v>8.33</v>
      </c>
      <c r="L266" s="226" t="s">
        <v>448</v>
      </c>
      <c r="O266" s="242"/>
    </row>
    <row r="267" ht="11.25" customHeight="1">
      <c r="A267" s="67" t="s">
        <v>1628</v>
      </c>
      <c r="B267" s="65" t="s">
        <v>1629</v>
      </c>
      <c r="C267" s="65" t="s">
        <v>51</v>
      </c>
      <c r="D267" s="65" t="s">
        <v>1644</v>
      </c>
      <c r="E267" s="230" t="s">
        <v>1645</v>
      </c>
      <c r="F267" s="68" t="s">
        <v>1041</v>
      </c>
      <c r="G267" s="65">
        <v>6.0</v>
      </c>
      <c r="H267" s="65">
        <v>1.0</v>
      </c>
      <c r="I267" s="65">
        <v>6.0</v>
      </c>
      <c r="J267" s="227">
        <v>50.0</v>
      </c>
      <c r="K267" s="254">
        <v>8.33</v>
      </c>
      <c r="L267" s="226" t="s">
        <v>448</v>
      </c>
      <c r="O267" s="242"/>
    </row>
    <row r="268" ht="11.25" customHeight="1">
      <c r="A268" s="67" t="s">
        <v>1628</v>
      </c>
      <c r="B268" s="65" t="s">
        <v>1629</v>
      </c>
      <c r="C268" s="65" t="s">
        <v>51</v>
      </c>
      <c r="D268" s="65" t="s">
        <v>1646</v>
      </c>
      <c r="E268" s="230" t="s">
        <v>1647</v>
      </c>
      <c r="F268" s="68" t="s">
        <v>1041</v>
      </c>
      <c r="G268" s="65">
        <v>6.0</v>
      </c>
      <c r="H268" s="65">
        <v>1.0</v>
      </c>
      <c r="I268" s="65">
        <v>6.0</v>
      </c>
      <c r="J268" s="227">
        <v>50.0</v>
      </c>
      <c r="K268" s="254">
        <v>8.33</v>
      </c>
      <c r="L268" s="226" t="s">
        <v>448</v>
      </c>
      <c r="O268" s="242"/>
    </row>
    <row r="269" ht="11.25" customHeight="1">
      <c r="A269" s="67" t="s">
        <v>1628</v>
      </c>
      <c r="B269" s="65" t="s">
        <v>1629</v>
      </c>
      <c r="C269" s="65" t="s">
        <v>51</v>
      </c>
      <c r="D269" s="65" t="s">
        <v>1648</v>
      </c>
      <c r="E269" s="230" t="s">
        <v>1649</v>
      </c>
      <c r="F269" s="68" t="s">
        <v>1041</v>
      </c>
      <c r="G269" s="65">
        <v>6.0</v>
      </c>
      <c r="H269" s="65">
        <v>1.0</v>
      </c>
      <c r="I269" s="65">
        <v>6.0</v>
      </c>
      <c r="J269" s="227">
        <v>50.0</v>
      </c>
      <c r="K269" s="254">
        <v>8.33</v>
      </c>
      <c r="L269" s="226" t="s">
        <v>448</v>
      </c>
      <c r="O269" s="242"/>
    </row>
    <row r="270" ht="11.25" customHeight="1">
      <c r="A270" s="67" t="s">
        <v>1628</v>
      </c>
      <c r="B270" s="65" t="s">
        <v>1629</v>
      </c>
      <c r="C270" s="65" t="s">
        <v>51</v>
      </c>
      <c r="D270" s="65" t="s">
        <v>1650</v>
      </c>
      <c r="E270" s="230" t="s">
        <v>1651</v>
      </c>
      <c r="F270" s="68" t="s">
        <v>1041</v>
      </c>
      <c r="G270" s="65">
        <v>6.0</v>
      </c>
      <c r="H270" s="65">
        <v>1.0</v>
      </c>
      <c r="I270" s="65">
        <v>6.0</v>
      </c>
      <c r="J270" s="227">
        <v>50.0</v>
      </c>
      <c r="K270" s="254">
        <v>8.33</v>
      </c>
      <c r="L270" s="226" t="s">
        <v>448</v>
      </c>
    </row>
    <row r="271" ht="11.25" customHeight="1">
      <c r="A271" s="67" t="s">
        <v>1628</v>
      </c>
      <c r="B271" s="65" t="s">
        <v>1629</v>
      </c>
      <c r="C271" s="65" t="s">
        <v>51</v>
      </c>
      <c r="D271" s="65" t="s">
        <v>1652</v>
      </c>
      <c r="E271" s="230" t="s">
        <v>1653</v>
      </c>
      <c r="F271" s="68" t="s">
        <v>1041</v>
      </c>
      <c r="G271" s="65">
        <v>6.0</v>
      </c>
      <c r="H271" s="65">
        <v>1.0</v>
      </c>
      <c r="I271" s="65">
        <v>6.0</v>
      </c>
      <c r="J271" s="227">
        <v>50.0</v>
      </c>
      <c r="K271" s="254">
        <v>8.33</v>
      </c>
      <c r="L271" s="226" t="s">
        <v>448</v>
      </c>
    </row>
    <row r="272" ht="11.25" customHeight="1">
      <c r="A272" s="67" t="s">
        <v>1628</v>
      </c>
      <c r="B272" s="65" t="s">
        <v>1629</v>
      </c>
      <c r="C272" s="65" t="s">
        <v>51</v>
      </c>
      <c r="D272" s="65" t="s">
        <v>1654</v>
      </c>
      <c r="E272" s="230" t="s">
        <v>1655</v>
      </c>
      <c r="F272" s="68" t="s">
        <v>1041</v>
      </c>
      <c r="G272" s="65">
        <v>6.0</v>
      </c>
      <c r="H272" s="65">
        <v>1.0</v>
      </c>
      <c r="I272" s="65">
        <v>6.0</v>
      </c>
      <c r="J272" s="227">
        <v>50.0</v>
      </c>
      <c r="K272" s="254">
        <v>8.33</v>
      </c>
      <c r="L272" s="226" t="s">
        <v>448</v>
      </c>
    </row>
    <row r="273" ht="11.25" customHeight="1">
      <c r="A273" s="67" t="s">
        <v>1628</v>
      </c>
      <c r="B273" s="65" t="s">
        <v>1629</v>
      </c>
      <c r="C273" s="65" t="s">
        <v>51</v>
      </c>
      <c r="D273" s="65" t="s">
        <v>1656</v>
      </c>
      <c r="E273" s="230" t="s">
        <v>1657</v>
      </c>
      <c r="F273" s="68" t="s">
        <v>1041</v>
      </c>
      <c r="G273" s="65">
        <v>6.0</v>
      </c>
      <c r="H273" s="65">
        <v>1.0</v>
      </c>
      <c r="I273" s="65">
        <v>6.0</v>
      </c>
      <c r="J273" s="227">
        <v>50.0</v>
      </c>
      <c r="K273" s="254">
        <v>8.33</v>
      </c>
      <c r="L273" s="226" t="s">
        <v>448</v>
      </c>
    </row>
    <row r="274" ht="11.25" customHeight="1">
      <c r="A274" s="67" t="s">
        <v>1628</v>
      </c>
      <c r="B274" s="65" t="s">
        <v>1629</v>
      </c>
      <c r="C274" s="65" t="s">
        <v>51</v>
      </c>
      <c r="D274" s="65" t="s">
        <v>1658</v>
      </c>
      <c r="E274" s="230" t="s">
        <v>1659</v>
      </c>
      <c r="F274" s="68" t="s">
        <v>1041</v>
      </c>
      <c r="G274" s="65">
        <v>6.0</v>
      </c>
      <c r="H274" s="65">
        <v>1.0</v>
      </c>
      <c r="I274" s="65">
        <v>6.0</v>
      </c>
      <c r="J274" s="227">
        <v>50.0</v>
      </c>
      <c r="K274" s="254">
        <v>8.33</v>
      </c>
      <c r="L274" s="226" t="s">
        <v>448</v>
      </c>
    </row>
    <row r="275" ht="11.25" customHeight="1">
      <c r="A275" s="67" t="s">
        <v>1628</v>
      </c>
      <c r="B275" s="65" t="s">
        <v>1629</v>
      </c>
      <c r="C275" s="65" t="s">
        <v>51</v>
      </c>
      <c r="D275" s="65" t="s">
        <v>1660</v>
      </c>
      <c r="E275" s="230" t="s">
        <v>1661</v>
      </c>
      <c r="F275" s="68" t="s">
        <v>1041</v>
      </c>
      <c r="G275" s="65">
        <v>6.0</v>
      </c>
      <c r="H275" s="65">
        <v>1.0</v>
      </c>
      <c r="I275" s="65">
        <v>6.0</v>
      </c>
      <c r="J275" s="227">
        <v>50.0</v>
      </c>
      <c r="K275" s="254">
        <v>8.33</v>
      </c>
      <c r="L275" s="226" t="s">
        <v>448</v>
      </c>
    </row>
    <row r="276" ht="11.25" customHeight="1">
      <c r="A276" s="67" t="s">
        <v>1628</v>
      </c>
      <c r="B276" s="65" t="s">
        <v>1629</v>
      </c>
      <c r="C276" s="65" t="s">
        <v>51</v>
      </c>
      <c r="D276" s="65" t="s">
        <v>1662</v>
      </c>
      <c r="E276" s="230" t="s">
        <v>1663</v>
      </c>
      <c r="F276" s="68" t="s">
        <v>1041</v>
      </c>
      <c r="G276" s="65">
        <v>6.0</v>
      </c>
      <c r="H276" s="65">
        <v>1.0</v>
      </c>
      <c r="I276" s="65">
        <v>6.0</v>
      </c>
      <c r="J276" s="227">
        <v>50.0</v>
      </c>
      <c r="K276" s="254">
        <v>8.33</v>
      </c>
      <c r="L276" s="226" t="s">
        <v>448</v>
      </c>
    </row>
    <row r="277" ht="11.25" customHeight="1">
      <c r="A277" s="67" t="s">
        <v>1628</v>
      </c>
      <c r="B277" s="65" t="s">
        <v>1629</v>
      </c>
      <c r="C277" s="65" t="s">
        <v>51</v>
      </c>
      <c r="D277" s="65" t="s">
        <v>1664</v>
      </c>
      <c r="E277" s="230" t="s">
        <v>1665</v>
      </c>
      <c r="F277" s="68" t="s">
        <v>1041</v>
      </c>
      <c r="G277" s="65">
        <v>6.0</v>
      </c>
      <c r="H277" s="65">
        <v>1.0</v>
      </c>
      <c r="I277" s="65">
        <v>6.0</v>
      </c>
      <c r="J277" s="227">
        <v>50.0</v>
      </c>
      <c r="K277" s="254">
        <v>8.33</v>
      </c>
      <c r="L277" s="226" t="s">
        <v>448</v>
      </c>
    </row>
    <row r="278" ht="11.25" customHeight="1">
      <c r="A278" s="67" t="s">
        <v>1628</v>
      </c>
      <c r="B278" s="65" t="s">
        <v>1629</v>
      </c>
      <c r="C278" s="65" t="s">
        <v>51</v>
      </c>
      <c r="D278" s="65" t="s">
        <v>1666</v>
      </c>
      <c r="E278" s="230" t="s">
        <v>1667</v>
      </c>
      <c r="F278" s="68" t="s">
        <v>1041</v>
      </c>
      <c r="G278" s="65">
        <v>6.0</v>
      </c>
      <c r="H278" s="65">
        <v>1.0</v>
      </c>
      <c r="I278" s="65">
        <v>6.0</v>
      </c>
      <c r="J278" s="227">
        <v>50.0</v>
      </c>
      <c r="K278" s="254">
        <v>8.34</v>
      </c>
      <c r="L278" s="226" t="s">
        <v>448</v>
      </c>
    </row>
    <row r="279" ht="11.25" customHeight="1">
      <c r="A279" s="67" t="s">
        <v>1628</v>
      </c>
      <c r="B279" s="65" t="s">
        <v>1629</v>
      </c>
      <c r="C279" s="65" t="s">
        <v>51</v>
      </c>
      <c r="D279" s="65" t="s">
        <v>1668</v>
      </c>
      <c r="E279" s="230" t="s">
        <v>1669</v>
      </c>
      <c r="F279" s="68" t="s">
        <v>1041</v>
      </c>
      <c r="G279" s="65">
        <v>6.0</v>
      </c>
      <c r="H279" s="65">
        <v>1.0</v>
      </c>
      <c r="I279" s="65">
        <v>6.0</v>
      </c>
      <c r="J279" s="227">
        <v>50.0</v>
      </c>
      <c r="K279" s="254">
        <v>8.33</v>
      </c>
      <c r="L279" s="226" t="s">
        <v>448</v>
      </c>
    </row>
    <row r="280" ht="11.25" customHeight="1">
      <c r="A280" s="67" t="s">
        <v>1628</v>
      </c>
      <c r="B280" s="65" t="s">
        <v>1629</v>
      </c>
      <c r="C280" s="65" t="s">
        <v>51</v>
      </c>
      <c r="D280" s="65" t="s">
        <v>1670</v>
      </c>
      <c r="E280" s="230" t="s">
        <v>1671</v>
      </c>
      <c r="F280" s="68" t="s">
        <v>1041</v>
      </c>
      <c r="G280" s="65">
        <v>6.0</v>
      </c>
      <c r="H280" s="65">
        <v>1.0</v>
      </c>
      <c r="I280" s="65">
        <v>6.0</v>
      </c>
      <c r="J280" s="227">
        <v>50.0</v>
      </c>
      <c r="K280" s="254">
        <v>8.33</v>
      </c>
      <c r="L280" s="226" t="s">
        <v>448</v>
      </c>
    </row>
    <row r="281" ht="11.25" customHeight="1">
      <c r="A281" s="67" t="s">
        <v>1628</v>
      </c>
      <c r="B281" s="65" t="s">
        <v>1629</v>
      </c>
      <c r="C281" s="65" t="s">
        <v>51</v>
      </c>
      <c r="D281" s="65" t="s">
        <v>1672</v>
      </c>
      <c r="E281" s="230" t="s">
        <v>1673</v>
      </c>
      <c r="F281" s="68" t="s">
        <v>1041</v>
      </c>
      <c r="G281" s="65">
        <v>6.0</v>
      </c>
      <c r="H281" s="65">
        <v>1.0</v>
      </c>
      <c r="I281" s="65">
        <v>6.0</v>
      </c>
      <c r="J281" s="227">
        <v>50.0</v>
      </c>
      <c r="K281" s="254">
        <v>8.33</v>
      </c>
      <c r="L281" s="226" t="s">
        <v>448</v>
      </c>
    </row>
    <row r="282" ht="11.25" customHeight="1">
      <c r="A282" s="67" t="s">
        <v>1628</v>
      </c>
      <c r="B282" s="65" t="s">
        <v>1629</v>
      </c>
      <c r="C282" s="65" t="s">
        <v>51</v>
      </c>
      <c r="D282" s="65" t="s">
        <v>1674</v>
      </c>
      <c r="E282" s="230" t="s">
        <v>1675</v>
      </c>
      <c r="F282" s="68" t="s">
        <v>1041</v>
      </c>
      <c r="G282" s="65">
        <v>6.0</v>
      </c>
      <c r="H282" s="65">
        <v>1.0</v>
      </c>
      <c r="I282" s="65">
        <v>6.0</v>
      </c>
      <c r="J282" s="227">
        <v>50.0</v>
      </c>
      <c r="K282" s="254">
        <v>8.33</v>
      </c>
      <c r="L282" s="226" t="s">
        <v>448</v>
      </c>
    </row>
    <row r="283" ht="11.25" customHeight="1">
      <c r="A283" s="67" t="s">
        <v>1628</v>
      </c>
      <c r="B283" s="65" t="s">
        <v>1629</v>
      </c>
      <c r="C283" s="65" t="s">
        <v>51</v>
      </c>
      <c r="D283" s="65" t="s">
        <v>1676</v>
      </c>
      <c r="E283" s="230" t="s">
        <v>1677</v>
      </c>
      <c r="F283" s="68" t="s">
        <v>1041</v>
      </c>
      <c r="G283" s="65">
        <v>6.0</v>
      </c>
      <c r="H283" s="65">
        <v>1.0</v>
      </c>
      <c r="I283" s="65">
        <v>6.0</v>
      </c>
      <c r="J283" s="227">
        <v>50.0</v>
      </c>
      <c r="K283" s="254">
        <v>8.33</v>
      </c>
      <c r="L283" s="226" t="s">
        <v>448</v>
      </c>
    </row>
    <row r="284" ht="11.25" customHeight="1">
      <c r="A284" s="67" t="s">
        <v>1628</v>
      </c>
      <c r="B284" s="65" t="s">
        <v>1629</v>
      </c>
      <c r="C284" s="65" t="s">
        <v>51</v>
      </c>
      <c r="D284" s="65" t="s">
        <v>1678</v>
      </c>
      <c r="E284" s="230" t="s">
        <v>1679</v>
      </c>
      <c r="F284" s="68" t="s">
        <v>1041</v>
      </c>
      <c r="G284" s="65">
        <v>6.0</v>
      </c>
      <c r="H284" s="65">
        <v>1.0</v>
      </c>
      <c r="I284" s="65">
        <v>6.0</v>
      </c>
      <c r="J284" s="227">
        <v>50.0</v>
      </c>
      <c r="K284" s="254">
        <v>8.33</v>
      </c>
      <c r="L284" s="226" t="s">
        <v>448</v>
      </c>
    </row>
    <row r="285" ht="11.25" customHeight="1">
      <c r="A285" s="67" t="s">
        <v>1628</v>
      </c>
      <c r="B285" s="65" t="s">
        <v>1629</v>
      </c>
      <c r="C285" s="65" t="s">
        <v>51</v>
      </c>
      <c r="D285" s="65" t="s">
        <v>1680</v>
      </c>
      <c r="E285" s="230" t="s">
        <v>1681</v>
      </c>
      <c r="F285" s="68" t="s">
        <v>1041</v>
      </c>
      <c r="G285" s="65">
        <v>6.0</v>
      </c>
      <c r="H285" s="65">
        <v>1.0</v>
      </c>
      <c r="I285" s="65">
        <v>6.0</v>
      </c>
      <c r="J285" s="227">
        <v>50.0</v>
      </c>
      <c r="K285" s="254">
        <v>8.33</v>
      </c>
      <c r="L285" s="226" t="s">
        <v>448</v>
      </c>
    </row>
    <row r="286" ht="11.25" customHeight="1">
      <c r="A286" s="67" t="s">
        <v>1628</v>
      </c>
      <c r="B286" s="65" t="s">
        <v>1629</v>
      </c>
      <c r="C286" s="65" t="s">
        <v>51</v>
      </c>
      <c r="D286" s="65" t="s">
        <v>1682</v>
      </c>
      <c r="E286" s="230" t="s">
        <v>1683</v>
      </c>
      <c r="F286" s="68" t="s">
        <v>1041</v>
      </c>
      <c r="G286" s="65">
        <v>6.0</v>
      </c>
      <c r="H286" s="65">
        <v>1.0</v>
      </c>
      <c r="I286" s="65">
        <v>6.0</v>
      </c>
      <c r="J286" s="227">
        <v>50.0</v>
      </c>
      <c r="K286" s="254">
        <v>8.33</v>
      </c>
      <c r="L286" s="226" t="s">
        <v>448</v>
      </c>
    </row>
    <row r="287" ht="11.25" customHeight="1">
      <c r="A287" s="67" t="s">
        <v>1628</v>
      </c>
      <c r="B287" s="65" t="s">
        <v>1629</v>
      </c>
      <c r="C287" s="65" t="s">
        <v>51</v>
      </c>
      <c r="D287" s="65" t="s">
        <v>1684</v>
      </c>
      <c r="E287" s="230" t="s">
        <v>1685</v>
      </c>
      <c r="F287" s="68" t="s">
        <v>1041</v>
      </c>
      <c r="G287" s="65">
        <v>6.0</v>
      </c>
      <c r="H287" s="65">
        <v>1.0</v>
      </c>
      <c r="I287" s="65">
        <v>6.0</v>
      </c>
      <c r="J287" s="227">
        <v>50.0</v>
      </c>
      <c r="K287" s="254">
        <v>8.33</v>
      </c>
      <c r="L287" s="226" t="s">
        <v>448</v>
      </c>
    </row>
    <row r="288" ht="11.25" customHeight="1">
      <c r="A288" s="67" t="s">
        <v>1628</v>
      </c>
      <c r="B288" s="65" t="s">
        <v>1629</v>
      </c>
      <c r="C288" s="65" t="s">
        <v>51</v>
      </c>
      <c r="D288" s="65" t="s">
        <v>1686</v>
      </c>
      <c r="E288" s="230" t="s">
        <v>1687</v>
      </c>
      <c r="F288" s="68" t="s">
        <v>1041</v>
      </c>
      <c r="G288" s="65">
        <v>6.0</v>
      </c>
      <c r="H288" s="65">
        <v>1.0</v>
      </c>
      <c r="I288" s="65">
        <v>6.0</v>
      </c>
      <c r="J288" s="227">
        <v>50.0</v>
      </c>
      <c r="K288" s="254">
        <v>8.33</v>
      </c>
      <c r="L288" s="226" t="s">
        <v>448</v>
      </c>
    </row>
    <row r="289" ht="11.25" customHeight="1">
      <c r="A289" s="67" t="s">
        <v>1628</v>
      </c>
      <c r="B289" s="65" t="s">
        <v>1629</v>
      </c>
      <c r="C289" s="65" t="s">
        <v>51</v>
      </c>
      <c r="D289" s="65" t="s">
        <v>1688</v>
      </c>
      <c r="E289" s="230" t="s">
        <v>1689</v>
      </c>
      <c r="F289" s="68" t="s">
        <v>1041</v>
      </c>
      <c r="G289" s="65">
        <v>6.0</v>
      </c>
      <c r="H289" s="65">
        <v>1.0</v>
      </c>
      <c r="I289" s="65">
        <v>6.0</v>
      </c>
      <c r="J289" s="227">
        <v>50.0</v>
      </c>
      <c r="K289" s="254">
        <v>8.33</v>
      </c>
      <c r="L289" s="226" t="s">
        <v>448</v>
      </c>
    </row>
    <row r="290" ht="11.25" customHeight="1">
      <c r="A290" s="67" t="s">
        <v>1628</v>
      </c>
      <c r="B290" s="65" t="s">
        <v>1629</v>
      </c>
      <c r="C290" s="65" t="s">
        <v>51</v>
      </c>
      <c r="D290" s="65" t="s">
        <v>1690</v>
      </c>
      <c r="E290" s="230" t="s">
        <v>1691</v>
      </c>
      <c r="F290" s="68" t="s">
        <v>1041</v>
      </c>
      <c r="G290" s="65">
        <v>6.0</v>
      </c>
      <c r="H290" s="65">
        <v>1.0</v>
      </c>
      <c r="I290" s="65">
        <v>6.0</v>
      </c>
      <c r="J290" s="227">
        <v>50.0</v>
      </c>
      <c r="K290" s="254">
        <v>8.33</v>
      </c>
      <c r="L290" s="226" t="s">
        <v>448</v>
      </c>
    </row>
    <row r="291" ht="11.25" customHeight="1">
      <c r="A291" s="67" t="s">
        <v>1628</v>
      </c>
      <c r="B291" s="65" t="s">
        <v>1629</v>
      </c>
      <c r="C291" s="65" t="s">
        <v>51</v>
      </c>
      <c r="D291" s="65" t="s">
        <v>1692</v>
      </c>
      <c r="E291" s="230" t="s">
        <v>1693</v>
      </c>
      <c r="F291" s="68" t="s">
        <v>1041</v>
      </c>
      <c r="G291" s="65">
        <v>6.0</v>
      </c>
      <c r="H291" s="65">
        <v>1.0</v>
      </c>
      <c r="I291" s="65">
        <v>6.0</v>
      </c>
      <c r="J291" s="227">
        <v>50.0</v>
      </c>
      <c r="K291" s="254">
        <v>8.33</v>
      </c>
      <c r="L291" s="226" t="s">
        <v>448</v>
      </c>
    </row>
    <row r="292" ht="11.25" customHeight="1">
      <c r="A292" s="67" t="s">
        <v>1628</v>
      </c>
      <c r="B292" s="65" t="s">
        <v>1629</v>
      </c>
      <c r="C292" s="65" t="s">
        <v>51</v>
      </c>
      <c r="D292" s="65" t="s">
        <v>1694</v>
      </c>
      <c r="E292" s="230" t="s">
        <v>1695</v>
      </c>
      <c r="F292" s="68" t="s">
        <v>1041</v>
      </c>
      <c r="G292" s="65">
        <v>6.0</v>
      </c>
      <c r="H292" s="65">
        <v>1.0</v>
      </c>
      <c r="I292" s="65">
        <v>6.0</v>
      </c>
      <c r="J292" s="227">
        <v>50.0</v>
      </c>
      <c r="K292" s="254">
        <v>8.33</v>
      </c>
      <c r="L292" s="226" t="s">
        <v>448</v>
      </c>
    </row>
    <row r="293" ht="11.25" customHeight="1">
      <c r="A293" s="67" t="s">
        <v>1628</v>
      </c>
      <c r="B293" s="65" t="s">
        <v>1629</v>
      </c>
      <c r="C293" s="65" t="s">
        <v>51</v>
      </c>
      <c r="D293" s="65" t="s">
        <v>1696</v>
      </c>
      <c r="E293" s="230" t="s">
        <v>1697</v>
      </c>
      <c r="F293" s="68" t="s">
        <v>1041</v>
      </c>
      <c r="G293" s="65">
        <v>6.0</v>
      </c>
      <c r="H293" s="65">
        <v>1.0</v>
      </c>
      <c r="I293" s="65">
        <v>6.0</v>
      </c>
      <c r="J293" s="227">
        <v>50.0</v>
      </c>
      <c r="K293" s="254">
        <v>8.33</v>
      </c>
      <c r="L293" s="226" t="s">
        <v>448</v>
      </c>
    </row>
    <row r="294" ht="11.25" customHeight="1">
      <c r="A294" s="67" t="s">
        <v>1628</v>
      </c>
      <c r="B294" s="65" t="s">
        <v>1629</v>
      </c>
      <c r="C294" s="65" t="s">
        <v>51</v>
      </c>
      <c r="D294" s="65" t="s">
        <v>1698</v>
      </c>
      <c r="E294" s="230" t="s">
        <v>1699</v>
      </c>
      <c r="F294" s="68" t="s">
        <v>1041</v>
      </c>
      <c r="G294" s="65">
        <v>6.0</v>
      </c>
      <c r="H294" s="65">
        <v>1.0</v>
      </c>
      <c r="I294" s="65">
        <v>6.0</v>
      </c>
      <c r="J294" s="227">
        <v>50.0</v>
      </c>
      <c r="K294" s="254">
        <v>8.33</v>
      </c>
      <c r="L294" s="226" t="s">
        <v>448</v>
      </c>
    </row>
    <row r="295" ht="11.25" customHeight="1">
      <c r="A295" s="67" t="s">
        <v>1628</v>
      </c>
      <c r="B295" s="65" t="s">
        <v>1629</v>
      </c>
      <c r="C295" s="65" t="s">
        <v>51</v>
      </c>
      <c r="D295" s="65" t="s">
        <v>1700</v>
      </c>
      <c r="E295" s="230" t="s">
        <v>1701</v>
      </c>
      <c r="F295" s="68" t="s">
        <v>1041</v>
      </c>
      <c r="G295" s="65">
        <v>6.0</v>
      </c>
      <c r="H295" s="65">
        <v>1.0</v>
      </c>
      <c r="I295" s="65">
        <v>6.0</v>
      </c>
      <c r="J295" s="227">
        <v>50.0</v>
      </c>
      <c r="K295" s="254">
        <v>8.33</v>
      </c>
      <c r="L295" s="226" t="s">
        <v>448</v>
      </c>
    </row>
    <row r="296" ht="11.25" customHeight="1">
      <c r="A296" s="67" t="s">
        <v>1628</v>
      </c>
      <c r="B296" s="65" t="s">
        <v>1629</v>
      </c>
      <c r="C296" s="65" t="s">
        <v>51</v>
      </c>
      <c r="D296" s="65" t="s">
        <v>1702</v>
      </c>
      <c r="E296" s="230" t="s">
        <v>1703</v>
      </c>
      <c r="F296" s="68" t="s">
        <v>1041</v>
      </c>
      <c r="G296" s="65">
        <v>6.0</v>
      </c>
      <c r="H296" s="65">
        <v>1.0</v>
      </c>
      <c r="I296" s="65">
        <v>6.0</v>
      </c>
      <c r="J296" s="227">
        <v>50.0</v>
      </c>
      <c r="K296" s="254">
        <v>8.33</v>
      </c>
      <c r="L296" s="226" t="s">
        <v>448</v>
      </c>
    </row>
    <row r="297" ht="11.25" customHeight="1">
      <c r="A297" s="67" t="s">
        <v>1628</v>
      </c>
      <c r="B297" s="65" t="s">
        <v>1629</v>
      </c>
      <c r="C297" s="65" t="s">
        <v>51</v>
      </c>
      <c r="D297" s="65" t="s">
        <v>1704</v>
      </c>
      <c r="E297" s="230" t="s">
        <v>1705</v>
      </c>
      <c r="F297" s="68" t="s">
        <v>1041</v>
      </c>
      <c r="G297" s="65">
        <v>6.0</v>
      </c>
      <c r="H297" s="65">
        <v>1.0</v>
      </c>
      <c r="I297" s="65">
        <v>6.0</v>
      </c>
      <c r="J297" s="227">
        <v>50.0</v>
      </c>
      <c r="K297" s="254">
        <v>8.33</v>
      </c>
      <c r="L297" s="226" t="s">
        <v>448</v>
      </c>
    </row>
    <row r="298" ht="11.25" customHeight="1">
      <c r="A298" s="67" t="s">
        <v>1628</v>
      </c>
      <c r="B298" s="65" t="s">
        <v>1629</v>
      </c>
      <c r="C298" s="65" t="s">
        <v>51</v>
      </c>
      <c r="D298" s="65" t="s">
        <v>1706</v>
      </c>
      <c r="E298" s="230" t="s">
        <v>1707</v>
      </c>
      <c r="F298" s="68" t="s">
        <v>1041</v>
      </c>
      <c r="G298" s="65">
        <v>6.0</v>
      </c>
      <c r="H298" s="65">
        <v>1.0</v>
      </c>
      <c r="I298" s="65">
        <v>6.0</v>
      </c>
      <c r="J298" s="227">
        <v>50.0</v>
      </c>
      <c r="K298" s="254">
        <v>8.33</v>
      </c>
      <c r="L298" s="226" t="s">
        <v>448</v>
      </c>
    </row>
    <row r="299" ht="11.25" customHeight="1">
      <c r="A299" s="67" t="s">
        <v>1628</v>
      </c>
      <c r="B299" s="65" t="s">
        <v>1629</v>
      </c>
      <c r="C299" s="65" t="s">
        <v>51</v>
      </c>
      <c r="D299" s="65" t="s">
        <v>1708</v>
      </c>
      <c r="E299" s="230" t="s">
        <v>1709</v>
      </c>
      <c r="F299" s="68" t="s">
        <v>1041</v>
      </c>
      <c r="G299" s="65">
        <v>6.0</v>
      </c>
      <c r="H299" s="65">
        <v>1.0</v>
      </c>
      <c r="I299" s="65">
        <v>6.0</v>
      </c>
      <c r="J299" s="227">
        <v>50.0</v>
      </c>
      <c r="K299" s="254">
        <v>8.33</v>
      </c>
      <c r="L299" s="226" t="s">
        <v>448</v>
      </c>
    </row>
    <row r="300" ht="11.25" customHeight="1">
      <c r="A300" s="67" t="s">
        <v>1628</v>
      </c>
      <c r="B300" s="65" t="s">
        <v>1629</v>
      </c>
      <c r="C300" s="65" t="s">
        <v>51</v>
      </c>
      <c r="D300" s="65" t="s">
        <v>1710</v>
      </c>
      <c r="E300" s="230" t="s">
        <v>1711</v>
      </c>
      <c r="F300" s="68" t="s">
        <v>1041</v>
      </c>
      <c r="G300" s="65">
        <v>6.0</v>
      </c>
      <c r="H300" s="65">
        <v>1.0</v>
      </c>
      <c r="I300" s="65">
        <v>6.0</v>
      </c>
      <c r="J300" s="227">
        <v>50.0</v>
      </c>
      <c r="K300" s="254">
        <v>8.33</v>
      </c>
      <c r="L300" s="226" t="s">
        <v>448</v>
      </c>
    </row>
    <row r="301" ht="11.25" customHeight="1">
      <c r="A301" s="67" t="s">
        <v>1628</v>
      </c>
      <c r="B301" s="65" t="s">
        <v>1629</v>
      </c>
      <c r="C301" s="65" t="s">
        <v>51</v>
      </c>
      <c r="D301" s="65" t="s">
        <v>1712</v>
      </c>
      <c r="E301" s="230" t="s">
        <v>1713</v>
      </c>
      <c r="F301" s="68" t="s">
        <v>1041</v>
      </c>
      <c r="G301" s="65">
        <v>6.0</v>
      </c>
      <c r="H301" s="65">
        <v>1.0</v>
      </c>
      <c r="I301" s="65">
        <v>6.0</v>
      </c>
      <c r="J301" s="227">
        <v>50.0</v>
      </c>
      <c r="K301" s="254">
        <v>8.33</v>
      </c>
      <c r="L301" s="226" t="s">
        <v>448</v>
      </c>
    </row>
    <row r="302" ht="11.25" customHeight="1">
      <c r="A302" s="67" t="s">
        <v>1628</v>
      </c>
      <c r="B302" s="65" t="s">
        <v>1629</v>
      </c>
      <c r="C302" s="65" t="s">
        <v>51</v>
      </c>
      <c r="D302" s="65" t="s">
        <v>1714</v>
      </c>
      <c r="E302" s="230" t="s">
        <v>1715</v>
      </c>
      <c r="F302" s="68" t="s">
        <v>1041</v>
      </c>
      <c r="G302" s="65">
        <v>6.0</v>
      </c>
      <c r="H302" s="65">
        <v>1.0</v>
      </c>
      <c r="I302" s="65">
        <v>6.0</v>
      </c>
      <c r="J302" s="227">
        <v>50.0</v>
      </c>
      <c r="K302" s="254">
        <v>8.33</v>
      </c>
      <c r="L302" s="226" t="s">
        <v>448</v>
      </c>
    </row>
    <row r="303" ht="11.25" customHeight="1">
      <c r="A303" s="67" t="s">
        <v>1628</v>
      </c>
      <c r="B303" s="65" t="s">
        <v>1629</v>
      </c>
      <c r="C303" s="65" t="s">
        <v>51</v>
      </c>
      <c r="D303" s="65" t="s">
        <v>1716</v>
      </c>
      <c r="E303" s="230" t="s">
        <v>1717</v>
      </c>
      <c r="F303" s="68" t="s">
        <v>1041</v>
      </c>
      <c r="G303" s="65">
        <v>6.0</v>
      </c>
      <c r="H303" s="65">
        <v>1.0</v>
      </c>
      <c r="I303" s="65">
        <v>6.0</v>
      </c>
      <c r="J303" s="227">
        <v>50.0</v>
      </c>
      <c r="K303" s="254">
        <v>8.33</v>
      </c>
      <c r="L303" s="226" t="s">
        <v>448</v>
      </c>
    </row>
    <row r="304" ht="11.25" customHeight="1">
      <c r="A304" s="67" t="s">
        <v>1628</v>
      </c>
      <c r="B304" s="65" t="s">
        <v>1629</v>
      </c>
      <c r="C304" s="65" t="s">
        <v>51</v>
      </c>
      <c r="D304" s="65" t="s">
        <v>1718</v>
      </c>
      <c r="E304" s="230" t="s">
        <v>1719</v>
      </c>
      <c r="F304" s="68" t="s">
        <v>1041</v>
      </c>
      <c r="G304" s="65">
        <v>6.0</v>
      </c>
      <c r="H304" s="65">
        <v>1.0</v>
      </c>
      <c r="I304" s="65">
        <v>6.0</v>
      </c>
      <c r="J304" s="227">
        <v>50.0</v>
      </c>
      <c r="K304" s="254">
        <v>8.33</v>
      </c>
      <c r="L304" s="226" t="s">
        <v>448</v>
      </c>
    </row>
    <row r="305" ht="11.25" customHeight="1">
      <c r="A305" s="67" t="s">
        <v>1628</v>
      </c>
      <c r="B305" s="65" t="s">
        <v>1629</v>
      </c>
      <c r="C305" s="65" t="s">
        <v>51</v>
      </c>
      <c r="D305" s="65" t="s">
        <v>1720</v>
      </c>
      <c r="E305" s="230" t="s">
        <v>1721</v>
      </c>
      <c r="F305" s="68" t="s">
        <v>1041</v>
      </c>
      <c r="G305" s="65">
        <v>6.0</v>
      </c>
      <c r="H305" s="65">
        <v>1.0</v>
      </c>
      <c r="I305" s="65">
        <v>6.0</v>
      </c>
      <c r="J305" s="227">
        <v>50.0</v>
      </c>
      <c r="K305" s="254">
        <v>8.33</v>
      </c>
      <c r="L305" s="226" t="s">
        <v>448</v>
      </c>
    </row>
    <row r="306" ht="11.25" customHeight="1">
      <c r="A306" s="67" t="s">
        <v>1628</v>
      </c>
      <c r="B306" s="65" t="s">
        <v>1629</v>
      </c>
      <c r="C306" s="65" t="s">
        <v>51</v>
      </c>
      <c r="D306" s="65" t="s">
        <v>1722</v>
      </c>
      <c r="E306" s="230" t="s">
        <v>1723</v>
      </c>
      <c r="F306" s="68" t="s">
        <v>1041</v>
      </c>
      <c r="G306" s="65">
        <v>6.0</v>
      </c>
      <c r="H306" s="65">
        <v>1.0</v>
      </c>
      <c r="I306" s="65">
        <v>6.0</v>
      </c>
      <c r="J306" s="227">
        <v>50.0</v>
      </c>
      <c r="K306" s="254">
        <v>8.33</v>
      </c>
      <c r="L306" s="226" t="s">
        <v>448</v>
      </c>
    </row>
    <row r="307" ht="11.25" customHeight="1">
      <c r="A307" s="67" t="s">
        <v>1628</v>
      </c>
      <c r="B307" s="65" t="s">
        <v>1629</v>
      </c>
      <c r="C307" s="65" t="s">
        <v>51</v>
      </c>
      <c r="D307" s="65" t="s">
        <v>1724</v>
      </c>
      <c r="E307" s="230" t="s">
        <v>1725</v>
      </c>
      <c r="F307" s="68" t="s">
        <v>1041</v>
      </c>
      <c r="G307" s="65">
        <v>6.0</v>
      </c>
      <c r="H307" s="65">
        <v>1.0</v>
      </c>
      <c r="I307" s="65">
        <v>6.0</v>
      </c>
      <c r="J307" s="227">
        <v>50.0</v>
      </c>
      <c r="K307" s="254">
        <v>8.33</v>
      </c>
      <c r="L307" s="226" t="s">
        <v>448</v>
      </c>
    </row>
    <row r="308" ht="11.25" customHeight="1">
      <c r="A308" s="67" t="s">
        <v>1628</v>
      </c>
      <c r="B308" s="65" t="s">
        <v>1629</v>
      </c>
      <c r="C308" s="65" t="s">
        <v>51</v>
      </c>
      <c r="D308" s="65" t="s">
        <v>1726</v>
      </c>
      <c r="E308" s="230" t="s">
        <v>1727</v>
      </c>
      <c r="F308" s="68" t="s">
        <v>1041</v>
      </c>
      <c r="G308" s="65">
        <v>6.0</v>
      </c>
      <c r="H308" s="65">
        <v>1.0</v>
      </c>
      <c r="I308" s="65">
        <v>6.0</v>
      </c>
      <c r="J308" s="227">
        <v>50.0</v>
      </c>
      <c r="K308" s="254">
        <v>8.33</v>
      </c>
      <c r="L308" s="226" t="s">
        <v>448</v>
      </c>
    </row>
    <row r="309" ht="11.25" customHeight="1">
      <c r="A309" s="67" t="s">
        <v>1628</v>
      </c>
      <c r="B309" s="65" t="s">
        <v>1629</v>
      </c>
      <c r="C309" s="65" t="s">
        <v>51</v>
      </c>
      <c r="D309" s="65" t="s">
        <v>1728</v>
      </c>
      <c r="E309" s="230" t="s">
        <v>1729</v>
      </c>
      <c r="F309" s="68" t="s">
        <v>1041</v>
      </c>
      <c r="G309" s="65">
        <v>6.0</v>
      </c>
      <c r="H309" s="65">
        <v>1.0</v>
      </c>
      <c r="I309" s="65">
        <v>6.0</v>
      </c>
      <c r="J309" s="227">
        <v>50.0</v>
      </c>
      <c r="K309" s="254">
        <v>8.33</v>
      </c>
      <c r="L309" s="226" t="s">
        <v>448</v>
      </c>
    </row>
    <row r="310" ht="11.25" customHeight="1">
      <c r="A310" s="67" t="s">
        <v>1628</v>
      </c>
      <c r="B310" s="65" t="s">
        <v>1629</v>
      </c>
      <c r="C310" s="65" t="s">
        <v>51</v>
      </c>
      <c r="D310" s="65" t="s">
        <v>1730</v>
      </c>
      <c r="E310" s="230" t="s">
        <v>1731</v>
      </c>
      <c r="F310" s="68" t="s">
        <v>1041</v>
      </c>
      <c r="G310" s="65">
        <v>6.0</v>
      </c>
      <c r="H310" s="65">
        <v>1.0</v>
      </c>
      <c r="I310" s="65">
        <v>6.0</v>
      </c>
      <c r="J310" s="227">
        <v>50.0</v>
      </c>
      <c r="K310" s="254">
        <v>8.33</v>
      </c>
      <c r="L310" s="226" t="s">
        <v>448</v>
      </c>
    </row>
    <row r="311" ht="11.25" customHeight="1">
      <c r="A311" s="67" t="s">
        <v>1628</v>
      </c>
      <c r="B311" s="65" t="s">
        <v>1629</v>
      </c>
      <c r="C311" s="65" t="s">
        <v>51</v>
      </c>
      <c r="D311" s="65" t="s">
        <v>1732</v>
      </c>
      <c r="E311" s="230" t="s">
        <v>1733</v>
      </c>
      <c r="F311" s="68" t="s">
        <v>1041</v>
      </c>
      <c r="G311" s="65">
        <v>6.0</v>
      </c>
      <c r="H311" s="65">
        <v>1.0</v>
      </c>
      <c r="I311" s="65">
        <v>6.0</v>
      </c>
      <c r="J311" s="227">
        <v>50.0</v>
      </c>
      <c r="K311" s="254">
        <v>8.33</v>
      </c>
      <c r="L311" s="226" t="s">
        <v>448</v>
      </c>
    </row>
    <row r="312" ht="11.25" customHeight="1">
      <c r="A312" s="67" t="s">
        <v>1628</v>
      </c>
      <c r="B312" s="65" t="s">
        <v>1629</v>
      </c>
      <c r="C312" s="65" t="s">
        <v>51</v>
      </c>
      <c r="D312" s="65" t="s">
        <v>1734</v>
      </c>
      <c r="E312" s="230" t="s">
        <v>1735</v>
      </c>
      <c r="F312" s="68" t="s">
        <v>1041</v>
      </c>
      <c r="G312" s="65">
        <v>6.0</v>
      </c>
      <c r="H312" s="65">
        <v>1.0</v>
      </c>
      <c r="I312" s="65">
        <v>6.0</v>
      </c>
      <c r="J312" s="227">
        <v>50.0</v>
      </c>
      <c r="K312" s="254">
        <v>8.33</v>
      </c>
      <c r="L312" s="226" t="s">
        <v>448</v>
      </c>
    </row>
    <row r="313" ht="11.25" customHeight="1">
      <c r="A313" s="67" t="s">
        <v>1628</v>
      </c>
      <c r="B313" s="65" t="s">
        <v>1629</v>
      </c>
      <c r="C313" s="65" t="s">
        <v>51</v>
      </c>
      <c r="D313" s="65" t="s">
        <v>1561</v>
      </c>
      <c r="E313" s="230" t="s">
        <v>1562</v>
      </c>
      <c r="F313" s="68" t="s">
        <v>1041</v>
      </c>
      <c r="G313" s="65">
        <v>6.0</v>
      </c>
      <c r="H313" s="65">
        <v>1.0</v>
      </c>
      <c r="I313" s="65">
        <v>6.0</v>
      </c>
      <c r="J313" s="227">
        <v>50.0</v>
      </c>
      <c r="K313" s="254">
        <v>8.33</v>
      </c>
      <c r="L313" s="226" t="s">
        <v>448</v>
      </c>
    </row>
    <row r="314" ht="11.25" customHeight="1">
      <c r="A314" s="67" t="s">
        <v>1628</v>
      </c>
      <c r="B314" s="65" t="s">
        <v>1629</v>
      </c>
      <c r="C314" s="65" t="s">
        <v>51</v>
      </c>
      <c r="D314" s="65" t="s">
        <v>1736</v>
      </c>
      <c r="E314" s="230" t="s">
        <v>1737</v>
      </c>
      <c r="F314" s="68" t="s">
        <v>1041</v>
      </c>
      <c r="G314" s="65">
        <v>6.0</v>
      </c>
      <c r="H314" s="65">
        <v>1.0</v>
      </c>
      <c r="I314" s="65">
        <v>6.0</v>
      </c>
      <c r="J314" s="227">
        <v>50.0</v>
      </c>
      <c r="K314" s="254">
        <v>8.33</v>
      </c>
      <c r="L314" s="226" t="s">
        <v>448</v>
      </c>
    </row>
    <row r="315" ht="11.25" customHeight="1">
      <c r="A315" s="67" t="s">
        <v>1628</v>
      </c>
      <c r="B315" s="65" t="s">
        <v>1629</v>
      </c>
      <c r="C315" s="65" t="s">
        <v>51</v>
      </c>
      <c r="D315" s="65" t="s">
        <v>1738</v>
      </c>
      <c r="E315" s="230" t="s">
        <v>1739</v>
      </c>
      <c r="F315" s="68" t="s">
        <v>1041</v>
      </c>
      <c r="G315" s="65">
        <v>6.0</v>
      </c>
      <c r="H315" s="65">
        <v>1.0</v>
      </c>
      <c r="I315" s="65">
        <v>6.0</v>
      </c>
      <c r="J315" s="227">
        <v>50.0</v>
      </c>
      <c r="K315" s="254">
        <v>8.33</v>
      </c>
      <c r="L315" s="226" t="s">
        <v>448</v>
      </c>
    </row>
    <row r="316" ht="11.25" customHeight="1">
      <c r="A316" s="67" t="s">
        <v>1628</v>
      </c>
      <c r="B316" s="65" t="s">
        <v>1629</v>
      </c>
      <c r="C316" s="65" t="s">
        <v>51</v>
      </c>
      <c r="D316" s="65" t="s">
        <v>1740</v>
      </c>
      <c r="E316" s="230" t="s">
        <v>1741</v>
      </c>
      <c r="F316" s="68" t="s">
        <v>1041</v>
      </c>
      <c r="G316" s="65">
        <v>6.0</v>
      </c>
      <c r="H316" s="65">
        <v>1.0</v>
      </c>
      <c r="I316" s="65">
        <v>6.0</v>
      </c>
      <c r="J316" s="227">
        <v>50.0</v>
      </c>
      <c r="K316" s="254">
        <v>8.33</v>
      </c>
      <c r="L316" s="226" t="s">
        <v>448</v>
      </c>
    </row>
    <row r="317" ht="11.25" customHeight="1">
      <c r="A317" s="67" t="s">
        <v>1628</v>
      </c>
      <c r="B317" s="65" t="s">
        <v>1629</v>
      </c>
      <c r="C317" s="65" t="s">
        <v>51</v>
      </c>
      <c r="D317" s="65" t="s">
        <v>1742</v>
      </c>
      <c r="E317" s="230" t="s">
        <v>1743</v>
      </c>
      <c r="F317" s="68" t="s">
        <v>1041</v>
      </c>
      <c r="G317" s="65">
        <v>6.0</v>
      </c>
      <c r="H317" s="65">
        <v>1.0</v>
      </c>
      <c r="I317" s="65">
        <v>6.0</v>
      </c>
      <c r="J317" s="227">
        <v>50.0</v>
      </c>
      <c r="K317" s="254">
        <v>8.33</v>
      </c>
      <c r="L317" s="226" t="s">
        <v>448</v>
      </c>
    </row>
    <row r="318" ht="11.25" customHeight="1">
      <c r="A318" s="67" t="s">
        <v>1628</v>
      </c>
      <c r="B318" s="65" t="s">
        <v>1629</v>
      </c>
      <c r="C318" s="65" t="s">
        <v>51</v>
      </c>
      <c r="D318" s="65" t="s">
        <v>1744</v>
      </c>
      <c r="E318" s="230" t="s">
        <v>1745</v>
      </c>
      <c r="F318" s="68" t="s">
        <v>1041</v>
      </c>
      <c r="G318" s="65">
        <v>6.0</v>
      </c>
      <c r="H318" s="65">
        <v>1.0</v>
      </c>
      <c r="I318" s="65">
        <v>6.0</v>
      </c>
      <c r="J318" s="227">
        <v>50.0</v>
      </c>
      <c r="K318" s="254">
        <v>8.34</v>
      </c>
      <c r="L318" s="226" t="s">
        <v>448</v>
      </c>
    </row>
    <row r="319" ht="11.25" customHeight="1">
      <c r="A319" s="67" t="s">
        <v>1628</v>
      </c>
      <c r="B319" s="65" t="s">
        <v>1629</v>
      </c>
      <c r="C319" s="65" t="s">
        <v>51</v>
      </c>
      <c r="D319" s="65" t="s">
        <v>1746</v>
      </c>
      <c r="E319" s="230" t="s">
        <v>1747</v>
      </c>
      <c r="F319" s="68" t="s">
        <v>1041</v>
      </c>
      <c r="G319" s="65">
        <v>6.0</v>
      </c>
      <c r="H319" s="65">
        <v>1.0</v>
      </c>
      <c r="I319" s="65">
        <v>6.0</v>
      </c>
      <c r="J319" s="227">
        <v>50.0</v>
      </c>
      <c r="K319" s="254">
        <v>8.34</v>
      </c>
      <c r="L319" s="226" t="s">
        <v>448</v>
      </c>
    </row>
    <row r="320" ht="11.25" customHeight="1">
      <c r="A320" s="67" t="s">
        <v>1748</v>
      </c>
      <c r="B320" s="65" t="s">
        <v>1749</v>
      </c>
      <c r="C320" s="65" t="s">
        <v>51</v>
      </c>
      <c r="D320" s="65" t="s">
        <v>1750</v>
      </c>
      <c r="E320" s="230" t="s">
        <v>1751</v>
      </c>
      <c r="F320" s="68" t="s">
        <v>1041</v>
      </c>
      <c r="G320" s="65">
        <v>1.0</v>
      </c>
      <c r="H320" s="65">
        <v>1.0</v>
      </c>
      <c r="I320" s="65">
        <v>5.0</v>
      </c>
      <c r="J320" s="227">
        <v>50.0</v>
      </c>
      <c r="K320" s="254">
        <v>50.0</v>
      </c>
      <c r="L320" s="226" t="s">
        <v>448</v>
      </c>
    </row>
    <row r="321" ht="11.25" customHeight="1">
      <c r="A321" s="67" t="s">
        <v>1752</v>
      </c>
      <c r="B321" s="65" t="s">
        <v>1753</v>
      </c>
      <c r="C321" s="65" t="s">
        <v>51</v>
      </c>
      <c r="D321" s="65" t="s">
        <v>1754</v>
      </c>
      <c r="E321" s="230" t="s">
        <v>1755</v>
      </c>
      <c r="F321" s="68" t="s">
        <v>1041</v>
      </c>
      <c r="G321" s="65">
        <v>2.0</v>
      </c>
      <c r="H321" s="65">
        <v>2.0</v>
      </c>
      <c r="I321" s="65">
        <v>2.0</v>
      </c>
      <c r="J321" s="227">
        <v>50.0</v>
      </c>
      <c r="K321" s="254">
        <v>25.0</v>
      </c>
      <c r="L321" s="226" t="s">
        <v>448</v>
      </c>
    </row>
    <row r="322" ht="11.25" customHeight="1">
      <c r="A322" s="67" t="s">
        <v>1752</v>
      </c>
      <c r="B322" s="65" t="s">
        <v>1753</v>
      </c>
      <c r="C322" s="65" t="s">
        <v>51</v>
      </c>
      <c r="D322" s="65" t="s">
        <v>1756</v>
      </c>
      <c r="E322" s="230" t="s">
        <v>1757</v>
      </c>
      <c r="F322" s="68" t="s">
        <v>1041</v>
      </c>
      <c r="G322" s="65">
        <v>2.0</v>
      </c>
      <c r="H322" s="65">
        <v>2.0</v>
      </c>
      <c r="I322" s="65">
        <v>2.0</v>
      </c>
      <c r="J322" s="227">
        <v>50.0</v>
      </c>
      <c r="K322" s="254">
        <v>25.0</v>
      </c>
      <c r="L322" s="226" t="s">
        <v>448</v>
      </c>
    </row>
    <row r="323" ht="11.25" customHeight="1">
      <c r="A323" s="67" t="s">
        <v>1758</v>
      </c>
      <c r="B323" s="65" t="s">
        <v>1529</v>
      </c>
      <c r="C323" s="65" t="s">
        <v>51</v>
      </c>
      <c r="D323" s="65" t="s">
        <v>1759</v>
      </c>
      <c r="E323" s="230" t="s">
        <v>1760</v>
      </c>
      <c r="F323" s="68" t="s">
        <v>273</v>
      </c>
      <c r="G323" s="65">
        <v>6.0</v>
      </c>
      <c r="H323" s="65">
        <v>5.0</v>
      </c>
      <c r="I323" s="65">
        <v>6.0</v>
      </c>
      <c r="J323" s="227">
        <v>50.0</v>
      </c>
      <c r="K323" s="254">
        <v>8.33</v>
      </c>
      <c r="L323" s="226" t="s">
        <v>448</v>
      </c>
    </row>
    <row r="324" ht="11.25" customHeight="1">
      <c r="A324" s="67" t="s">
        <v>1545</v>
      </c>
      <c r="B324" s="65" t="s">
        <v>1546</v>
      </c>
      <c r="C324" s="65" t="s">
        <v>51</v>
      </c>
      <c r="D324" s="65" t="s">
        <v>1761</v>
      </c>
      <c r="E324" s="230" t="s">
        <v>1762</v>
      </c>
      <c r="F324" s="68" t="s">
        <v>273</v>
      </c>
      <c r="G324" s="65">
        <v>7.0</v>
      </c>
      <c r="H324" s="65">
        <v>5.0</v>
      </c>
      <c r="I324" s="65">
        <v>9.0</v>
      </c>
      <c r="J324" s="227">
        <v>50.0</v>
      </c>
      <c r="K324" s="254">
        <v>7.14</v>
      </c>
      <c r="L324" s="226" t="s">
        <v>448</v>
      </c>
    </row>
    <row r="325" ht="11.25" customHeight="1">
      <c r="A325" s="67" t="s">
        <v>1545</v>
      </c>
      <c r="B325" s="65" t="s">
        <v>1546</v>
      </c>
      <c r="C325" s="65" t="s">
        <v>51</v>
      </c>
      <c r="D325" s="65" t="s">
        <v>1763</v>
      </c>
      <c r="E325" s="230" t="s">
        <v>1764</v>
      </c>
      <c r="F325" s="68" t="s">
        <v>273</v>
      </c>
      <c r="G325" s="65">
        <v>7.0</v>
      </c>
      <c r="H325" s="65">
        <v>5.0</v>
      </c>
      <c r="I325" s="65">
        <v>9.0</v>
      </c>
      <c r="J325" s="227">
        <v>50.0</v>
      </c>
      <c r="K325" s="254">
        <v>7.14</v>
      </c>
      <c r="L325" s="226" t="s">
        <v>448</v>
      </c>
    </row>
    <row r="326" ht="11.25" customHeight="1">
      <c r="A326" s="67" t="s">
        <v>1534</v>
      </c>
      <c r="B326" s="65" t="s">
        <v>1535</v>
      </c>
      <c r="C326" s="65" t="s">
        <v>51</v>
      </c>
      <c r="D326" s="65" t="s">
        <v>1765</v>
      </c>
      <c r="E326" s="230" t="s">
        <v>1766</v>
      </c>
      <c r="F326" s="68" t="s">
        <v>273</v>
      </c>
      <c r="G326" s="65">
        <v>12.0</v>
      </c>
      <c r="H326" s="65">
        <v>11.0</v>
      </c>
      <c r="I326" s="65">
        <v>12.0</v>
      </c>
      <c r="J326" s="227">
        <v>50.0</v>
      </c>
      <c r="K326" s="254">
        <v>4.17</v>
      </c>
      <c r="L326" s="226" t="s">
        <v>448</v>
      </c>
    </row>
    <row r="327" ht="11.25" customHeight="1">
      <c r="A327" s="67" t="s">
        <v>1767</v>
      </c>
      <c r="B327" s="65" t="s">
        <v>1768</v>
      </c>
      <c r="C327" s="65" t="s">
        <v>51</v>
      </c>
      <c r="D327" s="65" t="s">
        <v>1769</v>
      </c>
      <c r="E327" s="230" t="s">
        <v>1770</v>
      </c>
      <c r="F327" s="68" t="s">
        <v>273</v>
      </c>
      <c r="G327" s="65">
        <v>5.0</v>
      </c>
      <c r="H327" s="65">
        <v>5.0</v>
      </c>
      <c r="I327" s="65">
        <v>6.0</v>
      </c>
      <c r="J327" s="227">
        <v>50.0</v>
      </c>
      <c r="K327" s="254">
        <v>10.0</v>
      </c>
      <c r="L327" s="226" t="s">
        <v>448</v>
      </c>
    </row>
    <row r="328" ht="11.25" customHeight="1">
      <c r="A328" s="67" t="s">
        <v>1767</v>
      </c>
      <c r="B328" s="65" t="s">
        <v>1768</v>
      </c>
      <c r="C328" s="65" t="s">
        <v>51</v>
      </c>
      <c r="D328" s="65" t="s">
        <v>1771</v>
      </c>
      <c r="E328" s="230" t="s">
        <v>1772</v>
      </c>
      <c r="F328" s="68" t="s">
        <v>273</v>
      </c>
      <c r="G328" s="65">
        <v>5.0</v>
      </c>
      <c r="H328" s="65">
        <v>5.0</v>
      </c>
      <c r="I328" s="65">
        <v>6.0</v>
      </c>
      <c r="J328" s="227">
        <v>50.0</v>
      </c>
      <c r="K328" s="254">
        <v>10.0</v>
      </c>
      <c r="L328" s="226" t="s">
        <v>448</v>
      </c>
    </row>
    <row r="329" ht="11.25" customHeight="1">
      <c r="A329" s="67" t="s">
        <v>1773</v>
      </c>
      <c r="B329" s="65" t="s">
        <v>1774</v>
      </c>
      <c r="C329" s="65" t="s">
        <v>51</v>
      </c>
      <c r="D329" s="65" t="s">
        <v>1775</v>
      </c>
      <c r="E329" s="230" t="s">
        <v>1776</v>
      </c>
      <c r="F329" s="68" t="s">
        <v>273</v>
      </c>
      <c r="G329" s="65">
        <v>2.0</v>
      </c>
      <c r="H329" s="65">
        <v>2.0</v>
      </c>
      <c r="I329" s="65">
        <v>2.0</v>
      </c>
      <c r="J329" s="227">
        <v>50.0</v>
      </c>
      <c r="K329" s="254">
        <v>25.0</v>
      </c>
      <c r="L329" s="226" t="s">
        <v>448</v>
      </c>
    </row>
    <row r="330" ht="11.25" customHeight="1">
      <c r="A330" s="67" t="s">
        <v>1565</v>
      </c>
      <c r="B330" s="65" t="s">
        <v>1566</v>
      </c>
      <c r="C330" s="65" t="s">
        <v>51</v>
      </c>
      <c r="D330" s="65" t="s">
        <v>1777</v>
      </c>
      <c r="E330" s="230" t="s">
        <v>1778</v>
      </c>
      <c r="F330" s="68" t="s">
        <v>273</v>
      </c>
      <c r="G330" s="65">
        <v>6.0</v>
      </c>
      <c r="H330" s="65">
        <v>3.0</v>
      </c>
      <c r="I330" s="65">
        <v>7.0</v>
      </c>
      <c r="J330" s="227">
        <v>50.0</v>
      </c>
      <c r="K330" s="254">
        <v>8.33</v>
      </c>
      <c r="L330" s="226" t="s">
        <v>448</v>
      </c>
    </row>
    <row r="331" ht="11.25" customHeight="1">
      <c r="A331" s="67" t="s">
        <v>1565</v>
      </c>
      <c r="B331" s="65" t="s">
        <v>1566</v>
      </c>
      <c r="C331" s="65" t="s">
        <v>51</v>
      </c>
      <c r="D331" s="65" t="s">
        <v>1779</v>
      </c>
      <c r="E331" s="230" t="s">
        <v>1780</v>
      </c>
      <c r="F331" s="68" t="s">
        <v>273</v>
      </c>
      <c r="G331" s="65">
        <v>6.0</v>
      </c>
      <c r="H331" s="65">
        <v>3.0</v>
      </c>
      <c r="I331" s="65">
        <v>7.0</v>
      </c>
      <c r="J331" s="227">
        <v>50.0</v>
      </c>
      <c r="K331" s="254">
        <v>8.33</v>
      </c>
      <c r="L331" s="226" t="s">
        <v>448</v>
      </c>
    </row>
    <row r="332" ht="11.25" customHeight="1">
      <c r="A332" s="67" t="s">
        <v>1565</v>
      </c>
      <c r="B332" s="65" t="s">
        <v>1566</v>
      </c>
      <c r="C332" s="65" t="s">
        <v>51</v>
      </c>
      <c r="D332" s="65" t="s">
        <v>1781</v>
      </c>
      <c r="E332" s="230" t="s">
        <v>1782</v>
      </c>
      <c r="F332" s="68" t="s">
        <v>273</v>
      </c>
      <c r="G332" s="65">
        <v>6.0</v>
      </c>
      <c r="H332" s="65">
        <v>3.0</v>
      </c>
      <c r="I332" s="65">
        <v>7.0</v>
      </c>
      <c r="J332" s="227">
        <v>50.0</v>
      </c>
      <c r="K332" s="254">
        <v>8.33</v>
      </c>
      <c r="L332" s="226" t="s">
        <v>448</v>
      </c>
    </row>
    <row r="333" ht="11.25" customHeight="1">
      <c r="A333" s="67" t="s">
        <v>1565</v>
      </c>
      <c r="B333" s="65" t="s">
        <v>1566</v>
      </c>
      <c r="C333" s="65" t="s">
        <v>51</v>
      </c>
      <c r="D333" s="65" t="s">
        <v>1783</v>
      </c>
      <c r="E333" s="230" t="s">
        <v>1784</v>
      </c>
      <c r="F333" s="68" t="s">
        <v>273</v>
      </c>
      <c r="G333" s="65">
        <v>6.0</v>
      </c>
      <c r="H333" s="65">
        <v>3.0</v>
      </c>
      <c r="I333" s="65">
        <v>7.0</v>
      </c>
      <c r="J333" s="227">
        <v>50.0</v>
      </c>
      <c r="K333" s="254">
        <v>8.33</v>
      </c>
      <c r="L333" s="226" t="s">
        <v>448</v>
      </c>
    </row>
    <row r="334" ht="11.25" customHeight="1">
      <c r="A334" s="67" t="s">
        <v>1565</v>
      </c>
      <c r="B334" s="65" t="s">
        <v>1566</v>
      </c>
      <c r="C334" s="65" t="s">
        <v>51</v>
      </c>
      <c r="D334" s="65" t="s">
        <v>1785</v>
      </c>
      <c r="E334" s="230" t="s">
        <v>1786</v>
      </c>
      <c r="F334" s="68" t="s">
        <v>273</v>
      </c>
      <c r="G334" s="65">
        <v>6.0</v>
      </c>
      <c r="H334" s="65">
        <v>3.0</v>
      </c>
      <c r="I334" s="65">
        <v>7.0</v>
      </c>
      <c r="J334" s="227">
        <v>50.0</v>
      </c>
      <c r="K334" s="254">
        <v>8.33</v>
      </c>
      <c r="L334" s="226" t="s">
        <v>448</v>
      </c>
    </row>
    <row r="335" ht="11.25" customHeight="1">
      <c r="A335" s="67" t="s">
        <v>1593</v>
      </c>
      <c r="B335" s="65" t="s">
        <v>1594</v>
      </c>
      <c r="C335" s="65" t="s">
        <v>51</v>
      </c>
      <c r="D335" s="65" t="s">
        <v>1787</v>
      </c>
      <c r="E335" s="230" t="s">
        <v>1788</v>
      </c>
      <c r="F335" s="68" t="s">
        <v>273</v>
      </c>
      <c r="G335" s="65">
        <v>8.0</v>
      </c>
      <c r="H335" s="65">
        <v>3.0</v>
      </c>
      <c r="I335" s="65">
        <v>12.0</v>
      </c>
      <c r="J335" s="227">
        <v>50.0</v>
      </c>
      <c r="K335" s="254">
        <v>6.25</v>
      </c>
      <c r="L335" s="226" t="s">
        <v>448</v>
      </c>
    </row>
    <row r="336" ht="11.25" customHeight="1">
      <c r="A336" s="67" t="s">
        <v>1605</v>
      </c>
      <c r="B336" s="65" t="s">
        <v>1606</v>
      </c>
      <c r="C336" s="65" t="s">
        <v>51</v>
      </c>
      <c r="D336" s="65" t="s">
        <v>1789</v>
      </c>
      <c r="E336" s="230" t="s">
        <v>1790</v>
      </c>
      <c r="F336" s="68" t="s">
        <v>273</v>
      </c>
      <c r="G336" s="65">
        <v>4.0</v>
      </c>
      <c r="H336" s="65">
        <v>4.0</v>
      </c>
      <c r="I336" s="65">
        <v>4.0</v>
      </c>
      <c r="J336" s="227">
        <v>50.0</v>
      </c>
      <c r="K336" s="254">
        <v>12.5</v>
      </c>
      <c r="L336" s="226" t="s">
        <v>448</v>
      </c>
    </row>
    <row r="337" ht="11.25" customHeight="1">
      <c r="A337" s="67" t="s">
        <v>1615</v>
      </c>
      <c r="B337" s="65" t="s">
        <v>1616</v>
      </c>
      <c r="C337" s="225" t="s">
        <v>51</v>
      </c>
      <c r="D337" s="65" t="s">
        <v>1791</v>
      </c>
      <c r="E337" s="230" t="s">
        <v>1792</v>
      </c>
      <c r="F337" s="68" t="s">
        <v>273</v>
      </c>
      <c r="G337" s="65">
        <v>2.0</v>
      </c>
      <c r="H337" s="65">
        <v>2.0</v>
      </c>
      <c r="I337" s="65">
        <v>5.0</v>
      </c>
      <c r="J337" s="227">
        <v>50.0</v>
      </c>
      <c r="K337" s="254">
        <v>25.0</v>
      </c>
      <c r="L337" s="226" t="s">
        <v>448</v>
      </c>
    </row>
    <row r="338" ht="11.25" customHeight="1">
      <c r="A338" s="67" t="s">
        <v>1793</v>
      </c>
      <c r="B338" s="65" t="s">
        <v>1794</v>
      </c>
      <c r="C338" s="65" t="s">
        <v>51</v>
      </c>
      <c r="D338" s="65" t="s">
        <v>1795</v>
      </c>
      <c r="E338" s="230" t="s">
        <v>1796</v>
      </c>
      <c r="F338" s="68" t="s">
        <v>273</v>
      </c>
      <c r="G338" s="65">
        <v>3.0</v>
      </c>
      <c r="H338" s="65">
        <v>3.0</v>
      </c>
      <c r="I338" s="65">
        <v>3.0</v>
      </c>
      <c r="J338" s="227">
        <v>50.0</v>
      </c>
      <c r="K338" s="254">
        <v>16.67</v>
      </c>
      <c r="L338" s="226" t="s">
        <v>448</v>
      </c>
    </row>
    <row r="339" ht="11.25" customHeight="1">
      <c r="A339" s="67" t="s">
        <v>1628</v>
      </c>
      <c r="B339" s="65" t="s">
        <v>1629</v>
      </c>
      <c r="C339" s="65" t="s">
        <v>51</v>
      </c>
      <c r="D339" s="65" t="s">
        <v>1797</v>
      </c>
      <c r="E339" s="230" t="s">
        <v>1798</v>
      </c>
      <c r="F339" s="68" t="s">
        <v>273</v>
      </c>
      <c r="G339" s="65">
        <v>6.0</v>
      </c>
      <c r="H339" s="65">
        <v>1.0</v>
      </c>
      <c r="I339" s="65">
        <v>6.0</v>
      </c>
      <c r="J339" s="227">
        <v>50.0</v>
      </c>
      <c r="K339" s="254">
        <v>8.33</v>
      </c>
      <c r="L339" s="226" t="s">
        <v>448</v>
      </c>
    </row>
    <row r="340" ht="11.25" customHeight="1">
      <c r="A340" s="67" t="s">
        <v>1628</v>
      </c>
      <c r="B340" s="65" t="s">
        <v>1629</v>
      </c>
      <c r="C340" s="65" t="s">
        <v>51</v>
      </c>
      <c r="D340" s="65" t="s">
        <v>1799</v>
      </c>
      <c r="E340" s="230" t="s">
        <v>1800</v>
      </c>
      <c r="F340" s="68" t="s">
        <v>273</v>
      </c>
      <c r="G340" s="65">
        <v>6.0</v>
      </c>
      <c r="H340" s="65">
        <v>1.0</v>
      </c>
      <c r="I340" s="65">
        <v>6.0</v>
      </c>
      <c r="J340" s="227">
        <v>50.0</v>
      </c>
      <c r="K340" s="254">
        <v>8.33</v>
      </c>
      <c r="L340" s="226" t="s">
        <v>448</v>
      </c>
    </row>
    <row r="341" ht="11.25" customHeight="1">
      <c r="A341" s="67" t="s">
        <v>1628</v>
      </c>
      <c r="B341" s="65" t="s">
        <v>1629</v>
      </c>
      <c r="C341" s="65" t="s">
        <v>51</v>
      </c>
      <c r="D341" s="65" t="s">
        <v>1801</v>
      </c>
      <c r="E341" s="230" t="s">
        <v>1802</v>
      </c>
      <c r="F341" s="68" t="s">
        <v>273</v>
      </c>
      <c r="G341" s="65">
        <v>6.0</v>
      </c>
      <c r="H341" s="65">
        <v>1.0</v>
      </c>
      <c r="I341" s="65">
        <v>6.0</v>
      </c>
      <c r="J341" s="227">
        <v>50.0</v>
      </c>
      <c r="K341" s="254">
        <v>8.33</v>
      </c>
      <c r="L341" s="226" t="s">
        <v>448</v>
      </c>
    </row>
    <row r="342" ht="11.25" customHeight="1">
      <c r="A342" s="67" t="s">
        <v>1628</v>
      </c>
      <c r="B342" s="65" t="s">
        <v>1629</v>
      </c>
      <c r="C342" s="65" t="s">
        <v>51</v>
      </c>
      <c r="D342" s="65" t="s">
        <v>1803</v>
      </c>
      <c r="E342" s="230" t="s">
        <v>1804</v>
      </c>
      <c r="F342" s="68" t="s">
        <v>273</v>
      </c>
      <c r="G342" s="65">
        <v>6.0</v>
      </c>
      <c r="H342" s="65">
        <v>1.0</v>
      </c>
      <c r="I342" s="65">
        <v>6.0</v>
      </c>
      <c r="J342" s="227">
        <v>50.0</v>
      </c>
      <c r="K342" s="254">
        <v>8.33</v>
      </c>
      <c r="L342" s="226" t="s">
        <v>448</v>
      </c>
    </row>
    <row r="343" ht="11.25" customHeight="1">
      <c r="A343" s="67" t="s">
        <v>1628</v>
      </c>
      <c r="B343" s="65" t="s">
        <v>1629</v>
      </c>
      <c r="C343" s="65" t="s">
        <v>51</v>
      </c>
      <c r="D343" s="65" t="s">
        <v>1805</v>
      </c>
      <c r="E343" s="230" t="s">
        <v>1806</v>
      </c>
      <c r="F343" s="68" t="s">
        <v>273</v>
      </c>
      <c r="G343" s="65">
        <v>6.0</v>
      </c>
      <c r="H343" s="65">
        <v>1.0</v>
      </c>
      <c r="I343" s="65">
        <v>6.0</v>
      </c>
      <c r="J343" s="227">
        <v>50.0</v>
      </c>
      <c r="K343" s="254">
        <v>8.33</v>
      </c>
      <c r="L343" s="226" t="s">
        <v>448</v>
      </c>
    </row>
    <row r="344" ht="11.25" customHeight="1">
      <c r="A344" s="67" t="s">
        <v>1628</v>
      </c>
      <c r="B344" s="65" t="s">
        <v>1629</v>
      </c>
      <c r="C344" s="65" t="s">
        <v>51</v>
      </c>
      <c r="D344" s="65" t="s">
        <v>1807</v>
      </c>
      <c r="E344" s="230" t="s">
        <v>1808</v>
      </c>
      <c r="F344" s="68" t="s">
        <v>273</v>
      </c>
      <c r="G344" s="65">
        <v>6.0</v>
      </c>
      <c r="H344" s="65">
        <v>1.0</v>
      </c>
      <c r="I344" s="65">
        <v>6.0</v>
      </c>
      <c r="J344" s="227">
        <v>50.0</v>
      </c>
      <c r="K344" s="254">
        <v>8.34</v>
      </c>
      <c r="L344" s="226" t="s">
        <v>448</v>
      </c>
    </row>
    <row r="345" ht="11.25" customHeight="1">
      <c r="A345" s="67" t="s">
        <v>1628</v>
      </c>
      <c r="B345" s="65" t="s">
        <v>1629</v>
      </c>
      <c r="C345" s="65" t="s">
        <v>51</v>
      </c>
      <c r="D345" s="65" t="s">
        <v>1809</v>
      </c>
      <c r="E345" s="230" t="s">
        <v>1810</v>
      </c>
      <c r="F345" s="68" t="s">
        <v>273</v>
      </c>
      <c r="G345" s="65">
        <v>6.0</v>
      </c>
      <c r="H345" s="65">
        <v>1.0</v>
      </c>
      <c r="I345" s="65">
        <v>6.0</v>
      </c>
      <c r="J345" s="227">
        <v>50.0</v>
      </c>
      <c r="K345" s="254">
        <v>8.33</v>
      </c>
      <c r="L345" s="226" t="s">
        <v>448</v>
      </c>
    </row>
    <row r="346" ht="11.25" customHeight="1">
      <c r="A346" s="67" t="s">
        <v>1628</v>
      </c>
      <c r="B346" s="65" t="s">
        <v>1629</v>
      </c>
      <c r="C346" s="65" t="s">
        <v>51</v>
      </c>
      <c r="D346" s="65" t="s">
        <v>1811</v>
      </c>
      <c r="E346" s="230" t="s">
        <v>1812</v>
      </c>
      <c r="F346" s="68" t="s">
        <v>273</v>
      </c>
      <c r="G346" s="65">
        <v>6.0</v>
      </c>
      <c r="H346" s="65">
        <v>1.0</v>
      </c>
      <c r="I346" s="65">
        <v>6.0</v>
      </c>
      <c r="J346" s="227">
        <v>50.0</v>
      </c>
      <c r="K346" s="254">
        <v>8.33</v>
      </c>
      <c r="L346" s="226" t="s">
        <v>448</v>
      </c>
    </row>
    <row r="347" ht="11.25" customHeight="1">
      <c r="A347" s="67" t="s">
        <v>1628</v>
      </c>
      <c r="B347" s="65" t="s">
        <v>1629</v>
      </c>
      <c r="C347" s="65" t="s">
        <v>51</v>
      </c>
      <c r="D347" s="65" t="s">
        <v>1813</v>
      </c>
      <c r="E347" s="230" t="s">
        <v>1814</v>
      </c>
      <c r="F347" s="68" t="s">
        <v>273</v>
      </c>
      <c r="G347" s="65">
        <v>6.0</v>
      </c>
      <c r="H347" s="65">
        <v>1.0</v>
      </c>
      <c r="I347" s="65">
        <v>6.0</v>
      </c>
      <c r="J347" s="227">
        <v>50.0</v>
      </c>
      <c r="K347" s="254">
        <v>8.33</v>
      </c>
      <c r="L347" s="226" t="s">
        <v>448</v>
      </c>
    </row>
    <row r="348" ht="11.25" customHeight="1">
      <c r="A348" s="67" t="s">
        <v>1628</v>
      </c>
      <c r="B348" s="65" t="s">
        <v>1629</v>
      </c>
      <c r="C348" s="65" t="s">
        <v>51</v>
      </c>
      <c r="D348" s="65" t="s">
        <v>1815</v>
      </c>
      <c r="E348" s="230" t="s">
        <v>1816</v>
      </c>
      <c r="F348" s="68" t="s">
        <v>273</v>
      </c>
      <c r="G348" s="65">
        <v>6.0</v>
      </c>
      <c r="H348" s="65">
        <v>1.0</v>
      </c>
      <c r="I348" s="65">
        <v>6.0</v>
      </c>
      <c r="J348" s="227">
        <v>50.0</v>
      </c>
      <c r="K348" s="254">
        <v>8.33</v>
      </c>
      <c r="L348" s="226" t="s">
        <v>448</v>
      </c>
    </row>
    <row r="349" ht="11.25" customHeight="1">
      <c r="A349" s="67" t="s">
        <v>1628</v>
      </c>
      <c r="B349" s="65" t="s">
        <v>1629</v>
      </c>
      <c r="C349" s="65" t="s">
        <v>51</v>
      </c>
      <c r="D349" s="65" t="s">
        <v>1817</v>
      </c>
      <c r="E349" s="230" t="s">
        <v>1818</v>
      </c>
      <c r="F349" s="68" t="s">
        <v>273</v>
      </c>
      <c r="G349" s="65">
        <v>6.0</v>
      </c>
      <c r="H349" s="65">
        <v>1.0</v>
      </c>
      <c r="I349" s="65">
        <v>6.0</v>
      </c>
      <c r="J349" s="227">
        <v>50.0</v>
      </c>
      <c r="K349" s="254">
        <v>8.34</v>
      </c>
      <c r="L349" s="226" t="s">
        <v>448</v>
      </c>
    </row>
    <row r="350" ht="11.25" customHeight="1">
      <c r="A350" s="67" t="s">
        <v>1628</v>
      </c>
      <c r="B350" s="65" t="s">
        <v>1629</v>
      </c>
      <c r="C350" s="65" t="s">
        <v>51</v>
      </c>
      <c r="D350" s="65" t="s">
        <v>1819</v>
      </c>
      <c r="E350" s="230" t="s">
        <v>1820</v>
      </c>
      <c r="F350" s="68" t="s">
        <v>273</v>
      </c>
      <c r="G350" s="65">
        <v>6.0</v>
      </c>
      <c r="H350" s="65">
        <v>1.0</v>
      </c>
      <c r="I350" s="65">
        <v>6.0</v>
      </c>
      <c r="J350" s="227">
        <v>50.0</v>
      </c>
      <c r="K350" s="254">
        <v>8.33</v>
      </c>
      <c r="L350" s="226" t="s">
        <v>448</v>
      </c>
    </row>
    <row r="351" ht="11.25" customHeight="1">
      <c r="A351" s="67" t="s">
        <v>1628</v>
      </c>
      <c r="B351" s="65" t="s">
        <v>1629</v>
      </c>
      <c r="C351" s="65" t="s">
        <v>51</v>
      </c>
      <c r="D351" s="65" t="s">
        <v>1821</v>
      </c>
      <c r="E351" s="230" t="s">
        <v>1822</v>
      </c>
      <c r="F351" s="68" t="s">
        <v>273</v>
      </c>
      <c r="G351" s="65">
        <v>6.0</v>
      </c>
      <c r="H351" s="65">
        <v>1.0</v>
      </c>
      <c r="I351" s="65">
        <v>6.0</v>
      </c>
      <c r="J351" s="227">
        <v>50.0</v>
      </c>
      <c r="K351" s="254">
        <v>8.33</v>
      </c>
      <c r="L351" s="226" t="s">
        <v>448</v>
      </c>
    </row>
    <row r="352" ht="11.25" customHeight="1">
      <c r="A352" s="67" t="s">
        <v>1628</v>
      </c>
      <c r="B352" s="65" t="s">
        <v>1629</v>
      </c>
      <c r="C352" s="65" t="s">
        <v>51</v>
      </c>
      <c r="D352" s="65" t="s">
        <v>1823</v>
      </c>
      <c r="E352" s="230" t="s">
        <v>1824</v>
      </c>
      <c r="F352" s="68" t="s">
        <v>273</v>
      </c>
      <c r="G352" s="65">
        <v>6.0</v>
      </c>
      <c r="H352" s="65">
        <v>1.0</v>
      </c>
      <c r="I352" s="65">
        <v>6.0</v>
      </c>
      <c r="J352" s="227">
        <v>50.0</v>
      </c>
      <c r="K352" s="254">
        <v>8.33</v>
      </c>
      <c r="L352" s="226" t="s">
        <v>448</v>
      </c>
    </row>
    <row r="353" ht="11.25" customHeight="1">
      <c r="A353" s="67" t="s">
        <v>1628</v>
      </c>
      <c r="B353" s="65" t="s">
        <v>1629</v>
      </c>
      <c r="C353" s="65" t="s">
        <v>51</v>
      </c>
      <c r="D353" s="65" t="s">
        <v>1825</v>
      </c>
      <c r="E353" s="230" t="s">
        <v>1826</v>
      </c>
      <c r="F353" s="68" t="s">
        <v>273</v>
      </c>
      <c r="G353" s="65">
        <v>6.0</v>
      </c>
      <c r="H353" s="65">
        <v>1.0</v>
      </c>
      <c r="I353" s="65">
        <v>6.0</v>
      </c>
      <c r="J353" s="227">
        <v>50.0</v>
      </c>
      <c r="K353" s="254">
        <v>8.34</v>
      </c>
      <c r="L353" s="226" t="s">
        <v>448</v>
      </c>
    </row>
    <row r="354" ht="11.25" customHeight="1">
      <c r="A354" s="67" t="s">
        <v>1628</v>
      </c>
      <c r="B354" s="65" t="s">
        <v>1629</v>
      </c>
      <c r="C354" s="65" t="s">
        <v>51</v>
      </c>
      <c r="D354" s="65" t="s">
        <v>1827</v>
      </c>
      <c r="E354" s="230" t="s">
        <v>1828</v>
      </c>
      <c r="F354" s="68" t="s">
        <v>273</v>
      </c>
      <c r="G354" s="65">
        <v>6.0</v>
      </c>
      <c r="H354" s="65">
        <v>1.0</v>
      </c>
      <c r="I354" s="65">
        <v>6.0</v>
      </c>
      <c r="J354" s="227">
        <v>50.0</v>
      </c>
      <c r="K354" s="254">
        <v>8.34</v>
      </c>
      <c r="L354" s="226" t="s">
        <v>448</v>
      </c>
    </row>
    <row r="355" ht="11.25" customHeight="1">
      <c r="A355" s="67" t="s">
        <v>1628</v>
      </c>
      <c r="B355" s="65" t="s">
        <v>1629</v>
      </c>
      <c r="C355" s="65" t="s">
        <v>51</v>
      </c>
      <c r="D355" s="65" t="s">
        <v>1829</v>
      </c>
      <c r="E355" s="230" t="s">
        <v>1830</v>
      </c>
      <c r="F355" s="68" t="s">
        <v>273</v>
      </c>
      <c r="G355" s="65">
        <v>6.0</v>
      </c>
      <c r="H355" s="65">
        <v>1.0</v>
      </c>
      <c r="I355" s="65">
        <v>6.0</v>
      </c>
      <c r="J355" s="227">
        <v>50.0</v>
      </c>
      <c r="K355" s="254">
        <v>8.33</v>
      </c>
      <c r="L355" s="226" t="s">
        <v>448</v>
      </c>
    </row>
    <row r="356" ht="11.25" customHeight="1">
      <c r="A356" s="67" t="s">
        <v>1628</v>
      </c>
      <c r="B356" s="65" t="s">
        <v>1629</v>
      </c>
      <c r="C356" s="65" t="s">
        <v>51</v>
      </c>
      <c r="D356" s="65" t="s">
        <v>1831</v>
      </c>
      <c r="E356" s="230" t="s">
        <v>1832</v>
      </c>
      <c r="F356" s="68" t="s">
        <v>273</v>
      </c>
      <c r="G356" s="65">
        <v>6.0</v>
      </c>
      <c r="H356" s="65">
        <v>1.0</v>
      </c>
      <c r="I356" s="65">
        <v>6.0</v>
      </c>
      <c r="J356" s="227">
        <v>50.0</v>
      </c>
      <c r="K356" s="254">
        <v>8.33</v>
      </c>
      <c r="L356" s="226" t="s">
        <v>448</v>
      </c>
    </row>
    <row r="357" ht="11.25" customHeight="1">
      <c r="A357" s="67" t="s">
        <v>1628</v>
      </c>
      <c r="B357" s="65" t="s">
        <v>1629</v>
      </c>
      <c r="C357" s="65" t="s">
        <v>51</v>
      </c>
      <c r="D357" s="65" t="s">
        <v>1833</v>
      </c>
      <c r="E357" s="230" t="s">
        <v>1834</v>
      </c>
      <c r="F357" s="68" t="s">
        <v>273</v>
      </c>
      <c r="G357" s="65">
        <v>6.0</v>
      </c>
      <c r="H357" s="65">
        <v>1.0</v>
      </c>
      <c r="I357" s="65">
        <v>6.0</v>
      </c>
      <c r="J357" s="227">
        <v>50.0</v>
      </c>
      <c r="K357" s="254">
        <v>8.33</v>
      </c>
      <c r="L357" s="226" t="s">
        <v>448</v>
      </c>
    </row>
    <row r="358" ht="11.25" customHeight="1">
      <c r="A358" s="67" t="s">
        <v>1628</v>
      </c>
      <c r="B358" s="65" t="s">
        <v>1629</v>
      </c>
      <c r="C358" s="65" t="s">
        <v>51</v>
      </c>
      <c r="D358" s="65" t="s">
        <v>1835</v>
      </c>
      <c r="E358" s="230" t="s">
        <v>1836</v>
      </c>
      <c r="F358" s="68" t="s">
        <v>273</v>
      </c>
      <c r="G358" s="65">
        <v>6.0</v>
      </c>
      <c r="H358" s="65">
        <v>1.0</v>
      </c>
      <c r="I358" s="65">
        <v>6.0</v>
      </c>
      <c r="J358" s="227">
        <v>50.0</v>
      </c>
      <c r="K358" s="254">
        <v>8.33</v>
      </c>
      <c r="L358" s="226" t="s">
        <v>448</v>
      </c>
    </row>
    <row r="359" ht="11.25" customHeight="1">
      <c r="A359" s="67" t="s">
        <v>1628</v>
      </c>
      <c r="B359" s="65" t="s">
        <v>1629</v>
      </c>
      <c r="C359" s="65" t="s">
        <v>51</v>
      </c>
      <c r="D359" s="65" t="s">
        <v>1837</v>
      </c>
      <c r="E359" s="230" t="s">
        <v>1838</v>
      </c>
      <c r="F359" s="68" t="s">
        <v>273</v>
      </c>
      <c r="G359" s="65">
        <v>6.0</v>
      </c>
      <c r="H359" s="65">
        <v>1.0</v>
      </c>
      <c r="I359" s="65">
        <v>6.0</v>
      </c>
      <c r="J359" s="227">
        <v>50.0</v>
      </c>
      <c r="K359" s="254">
        <v>8.33</v>
      </c>
      <c r="L359" s="226" t="s">
        <v>448</v>
      </c>
    </row>
    <row r="360" ht="11.25" customHeight="1">
      <c r="A360" s="67" t="s">
        <v>1839</v>
      </c>
      <c r="B360" s="65" t="s">
        <v>1840</v>
      </c>
      <c r="C360" s="65" t="s">
        <v>51</v>
      </c>
      <c r="D360" s="65" t="s">
        <v>1841</v>
      </c>
      <c r="E360" s="230" t="s">
        <v>1842</v>
      </c>
      <c r="F360" s="68" t="s">
        <v>273</v>
      </c>
      <c r="G360" s="65">
        <v>3.0</v>
      </c>
      <c r="H360" s="65">
        <v>3.0</v>
      </c>
      <c r="I360" s="65">
        <v>3.0</v>
      </c>
      <c r="J360" s="227">
        <v>50.0</v>
      </c>
      <c r="K360" s="254">
        <v>16.67</v>
      </c>
      <c r="L360" s="226" t="s">
        <v>448</v>
      </c>
    </row>
    <row r="361" ht="11.25" customHeight="1">
      <c r="A361" s="67" t="s">
        <v>1843</v>
      </c>
      <c r="B361" s="65" t="s">
        <v>1844</v>
      </c>
      <c r="C361" s="65" t="s">
        <v>51</v>
      </c>
      <c r="D361" s="65" t="s">
        <v>1841</v>
      </c>
      <c r="E361" s="230" t="s">
        <v>1842</v>
      </c>
      <c r="F361" s="68" t="s">
        <v>273</v>
      </c>
      <c r="G361" s="65">
        <v>3.0</v>
      </c>
      <c r="H361" s="65">
        <v>3.0</v>
      </c>
      <c r="I361" s="65">
        <v>3.0</v>
      </c>
      <c r="J361" s="227">
        <v>50.0</v>
      </c>
      <c r="K361" s="254">
        <v>16.67</v>
      </c>
      <c r="L361" s="226" t="s">
        <v>448</v>
      </c>
    </row>
    <row r="362" ht="11.25" customHeight="1">
      <c r="A362" s="67" t="s">
        <v>1845</v>
      </c>
      <c r="B362" s="65" t="s">
        <v>1846</v>
      </c>
      <c r="C362" s="65" t="s">
        <v>51</v>
      </c>
      <c r="D362" s="65" t="s">
        <v>1841</v>
      </c>
      <c r="E362" s="230" t="s">
        <v>1842</v>
      </c>
      <c r="F362" s="68" t="s">
        <v>273</v>
      </c>
      <c r="G362" s="65">
        <v>2.0</v>
      </c>
      <c r="H362" s="65">
        <v>2.0</v>
      </c>
      <c r="I362" s="65">
        <v>2.0</v>
      </c>
      <c r="J362" s="227">
        <v>50.0</v>
      </c>
      <c r="K362" s="254">
        <v>25.0</v>
      </c>
      <c r="L362" s="226" t="s">
        <v>448</v>
      </c>
    </row>
    <row r="363" ht="11.25" customHeight="1">
      <c r="A363" s="67" t="s">
        <v>1847</v>
      </c>
      <c r="B363" s="65" t="s">
        <v>1848</v>
      </c>
      <c r="C363" s="65" t="s">
        <v>51</v>
      </c>
      <c r="D363" s="65" t="s">
        <v>1841</v>
      </c>
      <c r="E363" s="230" t="s">
        <v>1842</v>
      </c>
      <c r="F363" s="68" t="s">
        <v>273</v>
      </c>
      <c r="G363" s="65">
        <v>2.0</v>
      </c>
      <c r="H363" s="65">
        <v>2.0</v>
      </c>
      <c r="I363" s="65">
        <v>2.0</v>
      </c>
      <c r="J363" s="227">
        <v>50.0</v>
      </c>
      <c r="K363" s="254">
        <v>25.0</v>
      </c>
      <c r="L363" s="226" t="s">
        <v>448</v>
      </c>
    </row>
    <row r="364" ht="11.25" customHeight="1">
      <c r="A364" s="67" t="s">
        <v>1849</v>
      </c>
      <c r="B364" s="65" t="s">
        <v>1850</v>
      </c>
      <c r="C364" s="65" t="s">
        <v>51</v>
      </c>
      <c r="D364" s="65" t="s">
        <v>1841</v>
      </c>
      <c r="E364" s="230" t="s">
        <v>1842</v>
      </c>
      <c r="F364" s="68" t="s">
        <v>273</v>
      </c>
      <c r="G364" s="65">
        <v>3.0</v>
      </c>
      <c r="H364" s="65">
        <v>3.0</v>
      </c>
      <c r="I364" s="65">
        <v>3.0</v>
      </c>
      <c r="J364" s="227">
        <v>50.0</v>
      </c>
      <c r="K364" s="254">
        <v>16.67</v>
      </c>
      <c r="L364" s="226" t="s">
        <v>448</v>
      </c>
    </row>
    <row r="365" ht="11.25" customHeight="1">
      <c r="A365" s="67" t="s">
        <v>1849</v>
      </c>
      <c r="B365" s="65" t="s">
        <v>1850</v>
      </c>
      <c r="C365" s="65" t="s">
        <v>51</v>
      </c>
      <c r="D365" s="65" t="s">
        <v>1851</v>
      </c>
      <c r="E365" s="230" t="s">
        <v>1852</v>
      </c>
      <c r="F365" s="68" t="s">
        <v>273</v>
      </c>
      <c r="G365" s="65">
        <v>3.0</v>
      </c>
      <c r="H365" s="65">
        <v>3.0</v>
      </c>
      <c r="I365" s="65">
        <v>3.0</v>
      </c>
      <c r="J365" s="227">
        <v>50.0</v>
      </c>
      <c r="K365" s="254">
        <v>16.67</v>
      </c>
      <c r="L365" s="226" t="s">
        <v>448</v>
      </c>
    </row>
    <row r="366" ht="11.25" customHeight="1">
      <c r="A366" s="67" t="s">
        <v>1845</v>
      </c>
      <c r="B366" s="65" t="s">
        <v>1846</v>
      </c>
      <c r="C366" s="65" t="s">
        <v>51</v>
      </c>
      <c r="D366" s="65" t="s">
        <v>1853</v>
      </c>
      <c r="E366" s="230" t="s">
        <v>1854</v>
      </c>
      <c r="F366" s="68" t="s">
        <v>273</v>
      </c>
      <c r="G366" s="65">
        <v>2.0</v>
      </c>
      <c r="H366" s="65">
        <v>2.0</v>
      </c>
      <c r="I366" s="65">
        <v>2.0</v>
      </c>
      <c r="J366" s="227">
        <v>50.0</v>
      </c>
      <c r="K366" s="254">
        <v>25.0</v>
      </c>
      <c r="L366" s="226" t="s">
        <v>448</v>
      </c>
    </row>
    <row r="367" ht="11.25" customHeight="1">
      <c r="A367" s="67" t="s">
        <v>1855</v>
      </c>
      <c r="B367" s="65" t="s">
        <v>1856</v>
      </c>
      <c r="C367" s="65" t="s">
        <v>51</v>
      </c>
      <c r="D367" s="65" t="s">
        <v>1857</v>
      </c>
      <c r="E367" s="230" t="s">
        <v>1858</v>
      </c>
      <c r="F367" s="68" t="s">
        <v>273</v>
      </c>
      <c r="G367" s="65">
        <v>7.0</v>
      </c>
      <c r="H367" s="65">
        <v>3.0</v>
      </c>
      <c r="I367" s="65">
        <v>7.0</v>
      </c>
      <c r="J367" s="227">
        <v>50.0</v>
      </c>
      <c r="K367" s="254">
        <v>7.14</v>
      </c>
      <c r="L367" s="226" t="s">
        <v>448</v>
      </c>
    </row>
    <row r="368" ht="11.25" customHeight="1">
      <c r="A368" s="67" t="s">
        <v>1859</v>
      </c>
      <c r="B368" s="65" t="s">
        <v>1860</v>
      </c>
      <c r="C368" s="65" t="s">
        <v>51</v>
      </c>
      <c r="D368" s="65" t="s">
        <v>1861</v>
      </c>
      <c r="E368" s="230" t="s">
        <v>1862</v>
      </c>
      <c r="F368" s="68" t="s">
        <v>273</v>
      </c>
      <c r="G368" s="65">
        <v>3.0</v>
      </c>
      <c r="H368" s="65">
        <v>3.0</v>
      </c>
      <c r="I368" s="65">
        <v>3.0</v>
      </c>
      <c r="J368" s="227">
        <v>50.0</v>
      </c>
      <c r="K368" s="254">
        <v>16.67</v>
      </c>
      <c r="L368" s="226" t="s">
        <v>448</v>
      </c>
    </row>
    <row r="369" ht="11.25" customHeight="1">
      <c r="A369" s="67" t="s">
        <v>1863</v>
      </c>
      <c r="B369" s="65" t="s">
        <v>1864</v>
      </c>
      <c r="C369" s="65" t="s">
        <v>51</v>
      </c>
      <c r="D369" s="65" t="s">
        <v>1865</v>
      </c>
      <c r="E369" s="230" t="s">
        <v>1866</v>
      </c>
      <c r="F369" s="68" t="s">
        <v>273</v>
      </c>
      <c r="G369" s="65">
        <v>2.0</v>
      </c>
      <c r="H369" s="65">
        <v>1.0</v>
      </c>
      <c r="I369" s="65">
        <v>5.0</v>
      </c>
      <c r="J369" s="227">
        <v>50.0</v>
      </c>
      <c r="K369" s="254">
        <v>25.0</v>
      </c>
      <c r="L369" s="226" t="s">
        <v>448</v>
      </c>
    </row>
    <row r="370" ht="11.25" customHeight="1">
      <c r="A370" s="67" t="s">
        <v>1867</v>
      </c>
      <c r="B370" s="65" t="s">
        <v>1868</v>
      </c>
      <c r="C370" s="65" t="s">
        <v>51</v>
      </c>
      <c r="D370" s="82" t="s">
        <v>1869</v>
      </c>
      <c r="E370" s="230" t="s">
        <v>1870</v>
      </c>
      <c r="F370" s="82" t="s">
        <v>273</v>
      </c>
      <c r="G370" s="65">
        <v>5.0</v>
      </c>
      <c r="H370" s="65">
        <v>5.0</v>
      </c>
      <c r="I370" s="65">
        <v>5.0</v>
      </c>
      <c r="J370" s="227">
        <v>50.0</v>
      </c>
      <c r="K370" s="254">
        <v>10.0</v>
      </c>
      <c r="L370" s="226" t="s">
        <v>448</v>
      </c>
    </row>
    <row r="371" ht="11.25" customHeight="1">
      <c r="A371" s="67" t="s">
        <v>1628</v>
      </c>
      <c r="B371" s="65" t="s">
        <v>1629</v>
      </c>
      <c r="C371" s="65" t="s">
        <v>51</v>
      </c>
      <c r="D371" s="65" t="s">
        <v>1871</v>
      </c>
      <c r="E371" s="230" t="s">
        <v>1872</v>
      </c>
      <c r="F371" s="68" t="s">
        <v>1873</v>
      </c>
      <c r="G371" s="65">
        <v>6.0</v>
      </c>
      <c r="H371" s="65">
        <v>1.0</v>
      </c>
      <c r="I371" s="65">
        <v>6.0</v>
      </c>
      <c r="J371" s="227">
        <v>50.0</v>
      </c>
      <c r="K371" s="254">
        <v>8.33</v>
      </c>
      <c r="L371" s="226" t="s">
        <v>448</v>
      </c>
    </row>
    <row r="372" ht="11.25" customHeight="1">
      <c r="A372" s="67" t="s">
        <v>1628</v>
      </c>
      <c r="B372" s="65" t="s">
        <v>1629</v>
      </c>
      <c r="C372" s="65" t="s">
        <v>51</v>
      </c>
      <c r="D372" s="65" t="s">
        <v>1874</v>
      </c>
      <c r="E372" s="230" t="s">
        <v>1875</v>
      </c>
      <c r="F372" s="68" t="s">
        <v>273</v>
      </c>
      <c r="G372" s="65">
        <v>6.0</v>
      </c>
      <c r="H372" s="65">
        <v>1.0</v>
      </c>
      <c r="I372" s="65">
        <v>6.0</v>
      </c>
      <c r="J372" s="227">
        <v>50.0</v>
      </c>
      <c r="K372" s="254">
        <v>8.33</v>
      </c>
      <c r="L372" s="226" t="s">
        <v>448</v>
      </c>
    </row>
    <row r="373" ht="11.25" customHeight="1">
      <c r="A373" s="67" t="s">
        <v>1628</v>
      </c>
      <c r="B373" s="65" t="s">
        <v>1629</v>
      </c>
      <c r="C373" s="65" t="s">
        <v>51</v>
      </c>
      <c r="D373" s="65" t="s">
        <v>1876</v>
      </c>
      <c r="E373" s="230" t="s">
        <v>1877</v>
      </c>
      <c r="F373" s="68" t="s">
        <v>1873</v>
      </c>
      <c r="G373" s="65">
        <v>6.0</v>
      </c>
      <c r="H373" s="65">
        <v>1.0</v>
      </c>
      <c r="I373" s="65">
        <v>6.0</v>
      </c>
      <c r="J373" s="227">
        <v>50.0</v>
      </c>
      <c r="K373" s="254">
        <v>8.33</v>
      </c>
      <c r="L373" s="226" t="s">
        <v>448</v>
      </c>
    </row>
    <row r="374" ht="11.25" customHeight="1">
      <c r="A374" s="67" t="s">
        <v>1565</v>
      </c>
      <c r="B374" s="65" t="s">
        <v>1566</v>
      </c>
      <c r="C374" s="65" t="s">
        <v>51</v>
      </c>
      <c r="D374" s="65" t="s">
        <v>1878</v>
      </c>
      <c r="E374" s="230" t="s">
        <v>1879</v>
      </c>
      <c r="F374" s="68" t="s">
        <v>273</v>
      </c>
      <c r="G374" s="65">
        <v>6.0</v>
      </c>
      <c r="H374" s="65">
        <v>3.0</v>
      </c>
      <c r="I374" s="65">
        <v>7.0</v>
      </c>
      <c r="J374" s="227">
        <v>50.0</v>
      </c>
      <c r="K374" s="254">
        <v>8.33</v>
      </c>
      <c r="L374" s="226" t="s">
        <v>448</v>
      </c>
    </row>
    <row r="375" ht="11.25" customHeight="1">
      <c r="A375" s="67" t="s">
        <v>1565</v>
      </c>
      <c r="B375" s="65" t="s">
        <v>1566</v>
      </c>
      <c r="C375" s="65" t="s">
        <v>51</v>
      </c>
      <c r="D375" s="65" t="s">
        <v>1880</v>
      </c>
      <c r="E375" s="230" t="s">
        <v>1881</v>
      </c>
      <c r="F375" s="68" t="s">
        <v>1882</v>
      </c>
      <c r="G375" s="65">
        <v>6.0</v>
      </c>
      <c r="H375" s="65">
        <v>3.0</v>
      </c>
      <c r="I375" s="65">
        <v>7.0</v>
      </c>
      <c r="J375" s="227">
        <v>50.0</v>
      </c>
      <c r="K375" s="254">
        <v>8.33</v>
      </c>
      <c r="L375" s="226" t="s">
        <v>448</v>
      </c>
    </row>
    <row r="376" ht="11.25" customHeight="1">
      <c r="A376" s="67" t="s">
        <v>1565</v>
      </c>
      <c r="B376" s="65" t="s">
        <v>1566</v>
      </c>
      <c r="C376" s="65" t="s">
        <v>51</v>
      </c>
      <c r="D376" s="65" t="s">
        <v>1883</v>
      </c>
      <c r="E376" s="230" t="s">
        <v>1884</v>
      </c>
      <c r="F376" s="68" t="s">
        <v>1873</v>
      </c>
      <c r="G376" s="65">
        <v>6.0</v>
      </c>
      <c r="H376" s="65">
        <v>3.0</v>
      </c>
      <c r="I376" s="65">
        <v>7.0</v>
      </c>
      <c r="J376" s="227">
        <v>50.0</v>
      </c>
      <c r="K376" s="254">
        <v>8.33</v>
      </c>
      <c r="L376" s="226" t="s">
        <v>448</v>
      </c>
    </row>
    <row r="377" ht="11.25" customHeight="1">
      <c r="A377" s="67" t="s">
        <v>1565</v>
      </c>
      <c r="B377" s="65" t="s">
        <v>1566</v>
      </c>
      <c r="C377" s="65" t="s">
        <v>51</v>
      </c>
      <c r="D377" s="65" t="s">
        <v>1885</v>
      </c>
      <c r="E377" s="230" t="s">
        <v>1886</v>
      </c>
      <c r="F377" s="68" t="s">
        <v>1887</v>
      </c>
      <c r="G377" s="65">
        <v>6.0</v>
      </c>
      <c r="H377" s="65">
        <v>3.0</v>
      </c>
      <c r="I377" s="65">
        <v>7.0</v>
      </c>
      <c r="J377" s="227">
        <v>50.0</v>
      </c>
      <c r="K377" s="254">
        <v>8.33</v>
      </c>
      <c r="L377" s="226" t="s">
        <v>448</v>
      </c>
    </row>
    <row r="378" ht="11.25" customHeight="1">
      <c r="A378" s="67" t="s">
        <v>1847</v>
      </c>
      <c r="B378" s="65" t="s">
        <v>1848</v>
      </c>
      <c r="C378" s="65" t="s">
        <v>51</v>
      </c>
      <c r="D378" s="65" t="s">
        <v>1888</v>
      </c>
      <c r="E378" s="230" t="s">
        <v>1889</v>
      </c>
      <c r="F378" s="68" t="s">
        <v>1882</v>
      </c>
      <c r="G378" s="65">
        <v>2.0</v>
      </c>
      <c r="H378" s="65">
        <v>2.0</v>
      </c>
      <c r="I378" s="65">
        <v>2.0</v>
      </c>
      <c r="J378" s="227">
        <v>50.0</v>
      </c>
      <c r="K378" s="254">
        <v>25.0</v>
      </c>
      <c r="L378" s="226" t="s">
        <v>448</v>
      </c>
    </row>
    <row r="379" ht="11.25" customHeight="1">
      <c r="A379" s="67" t="s">
        <v>1534</v>
      </c>
      <c r="B379" s="65" t="s">
        <v>1535</v>
      </c>
      <c r="C379" s="65" t="s">
        <v>51</v>
      </c>
      <c r="D379" s="65" t="s">
        <v>1890</v>
      </c>
      <c r="E379" s="230" t="s">
        <v>1891</v>
      </c>
      <c r="F379" s="68" t="s">
        <v>1892</v>
      </c>
      <c r="G379" s="65">
        <v>12.0</v>
      </c>
      <c r="H379" s="65">
        <v>11.0</v>
      </c>
      <c r="I379" s="65">
        <v>12.0</v>
      </c>
      <c r="J379" s="227">
        <v>50.0</v>
      </c>
      <c r="K379" s="254">
        <v>4.17</v>
      </c>
      <c r="L379" s="226" t="s">
        <v>448</v>
      </c>
    </row>
    <row r="380" ht="11.25" customHeight="1">
      <c r="A380" s="67" t="s">
        <v>1893</v>
      </c>
      <c r="B380" s="65" t="s">
        <v>1894</v>
      </c>
      <c r="C380" s="65" t="s">
        <v>51</v>
      </c>
      <c r="D380" s="65" t="s">
        <v>1895</v>
      </c>
      <c r="E380" s="230" t="s">
        <v>1896</v>
      </c>
      <c r="F380" s="68" t="s">
        <v>1892</v>
      </c>
      <c r="G380" s="65">
        <v>2.0</v>
      </c>
      <c r="H380" s="65">
        <v>1.0</v>
      </c>
      <c r="I380" s="65">
        <v>5.0</v>
      </c>
      <c r="J380" s="227">
        <v>50.0</v>
      </c>
      <c r="K380" s="254">
        <v>25.0</v>
      </c>
      <c r="L380" s="226" t="s">
        <v>448</v>
      </c>
    </row>
    <row r="381" ht="11.25" customHeight="1">
      <c r="A381" s="67" t="s">
        <v>1839</v>
      </c>
      <c r="B381" s="65" t="s">
        <v>1840</v>
      </c>
      <c r="C381" s="65" t="s">
        <v>51</v>
      </c>
      <c r="D381" s="65" t="s">
        <v>1897</v>
      </c>
      <c r="E381" s="230" t="s">
        <v>1898</v>
      </c>
      <c r="F381" s="68" t="s">
        <v>1873</v>
      </c>
      <c r="G381" s="65">
        <v>3.0</v>
      </c>
      <c r="H381" s="65">
        <v>3.0</v>
      </c>
      <c r="I381" s="65">
        <v>3.0</v>
      </c>
      <c r="J381" s="227">
        <v>50.0</v>
      </c>
      <c r="K381" s="254">
        <v>16.67</v>
      </c>
      <c r="L381" s="226" t="s">
        <v>448</v>
      </c>
    </row>
    <row r="382" ht="11.25" customHeight="1">
      <c r="A382" s="67" t="s">
        <v>1899</v>
      </c>
      <c r="B382" s="65" t="s">
        <v>1900</v>
      </c>
      <c r="C382" s="65" t="s">
        <v>51</v>
      </c>
      <c r="D382" s="65" t="s">
        <v>1901</v>
      </c>
      <c r="E382" s="230" t="s">
        <v>1902</v>
      </c>
      <c r="F382" s="68" t="s">
        <v>1873</v>
      </c>
      <c r="G382" s="65">
        <v>2.0</v>
      </c>
      <c r="H382" s="65">
        <v>2.0</v>
      </c>
      <c r="I382" s="65">
        <v>2.0</v>
      </c>
      <c r="J382" s="227">
        <v>50.0</v>
      </c>
      <c r="K382" s="254">
        <v>25.0</v>
      </c>
      <c r="L382" s="226" t="s">
        <v>448</v>
      </c>
    </row>
    <row r="383" ht="11.25" customHeight="1">
      <c r="A383" s="67" t="s">
        <v>1628</v>
      </c>
      <c r="B383" s="65" t="s">
        <v>1629</v>
      </c>
      <c r="C383" s="65" t="s">
        <v>51</v>
      </c>
      <c r="D383" s="65" t="s">
        <v>1903</v>
      </c>
      <c r="E383" s="230" t="s">
        <v>1904</v>
      </c>
      <c r="F383" s="68" t="s">
        <v>273</v>
      </c>
      <c r="G383" s="65">
        <v>6.0</v>
      </c>
      <c r="H383" s="65">
        <v>1.0</v>
      </c>
      <c r="I383" s="65">
        <v>6.0</v>
      </c>
      <c r="J383" s="227">
        <v>50.0</v>
      </c>
      <c r="K383" s="254">
        <v>8.33</v>
      </c>
      <c r="L383" s="226" t="s">
        <v>448</v>
      </c>
    </row>
    <row r="384" ht="11.25" customHeight="1">
      <c r="A384" s="67" t="s">
        <v>1905</v>
      </c>
      <c r="B384" s="65" t="s">
        <v>1906</v>
      </c>
      <c r="C384" s="65" t="s">
        <v>51</v>
      </c>
      <c r="D384" s="65" t="s">
        <v>1907</v>
      </c>
      <c r="E384" s="228" t="s">
        <v>1908</v>
      </c>
      <c r="F384" s="255" t="s">
        <v>1909</v>
      </c>
      <c r="G384" s="65">
        <v>2.0</v>
      </c>
      <c r="H384" s="65">
        <v>22.0</v>
      </c>
      <c r="I384" s="65">
        <v>5.0</v>
      </c>
      <c r="J384" s="227">
        <v>50.0</v>
      </c>
      <c r="K384" s="254">
        <v>25.0</v>
      </c>
      <c r="L384" s="226" t="s">
        <v>464</v>
      </c>
    </row>
    <row r="385" ht="11.25" customHeight="1">
      <c r="A385" s="67" t="s">
        <v>1905</v>
      </c>
      <c r="B385" s="65" t="s">
        <v>1906</v>
      </c>
      <c r="C385" s="65" t="s">
        <v>51</v>
      </c>
      <c r="D385" s="65" t="s">
        <v>1910</v>
      </c>
      <c r="E385" s="228" t="s">
        <v>1911</v>
      </c>
      <c r="F385" s="255" t="s">
        <v>1912</v>
      </c>
      <c r="G385" s="65">
        <v>2.0</v>
      </c>
      <c r="H385" s="65">
        <v>22.0</v>
      </c>
      <c r="I385" s="65">
        <v>5.0</v>
      </c>
      <c r="J385" s="227">
        <v>50.0</v>
      </c>
      <c r="K385" s="254">
        <v>25.0</v>
      </c>
      <c r="L385" s="226" t="s">
        <v>464</v>
      </c>
    </row>
    <row r="386" ht="11.25" customHeight="1">
      <c r="A386" s="67" t="s">
        <v>1905</v>
      </c>
      <c r="B386" s="65" t="s">
        <v>1906</v>
      </c>
      <c r="C386" s="65" t="s">
        <v>51</v>
      </c>
      <c r="D386" s="65" t="s">
        <v>1913</v>
      </c>
      <c r="E386" s="228" t="s">
        <v>1914</v>
      </c>
      <c r="F386" s="255" t="s">
        <v>1915</v>
      </c>
      <c r="G386" s="65">
        <v>2.0</v>
      </c>
      <c r="H386" s="65">
        <v>22.0</v>
      </c>
      <c r="I386" s="65">
        <v>5.0</v>
      </c>
      <c r="J386" s="227">
        <v>50.0</v>
      </c>
      <c r="K386" s="254">
        <v>25.0</v>
      </c>
      <c r="L386" s="226" t="s">
        <v>464</v>
      </c>
    </row>
    <row r="387" ht="11.25" customHeight="1">
      <c r="A387" s="67" t="s">
        <v>1905</v>
      </c>
      <c r="B387" s="65" t="s">
        <v>1906</v>
      </c>
      <c r="C387" s="65" t="s">
        <v>51</v>
      </c>
      <c r="D387" s="65" t="s">
        <v>1916</v>
      </c>
      <c r="E387" s="228" t="s">
        <v>1917</v>
      </c>
      <c r="F387" s="255" t="s">
        <v>1918</v>
      </c>
      <c r="G387" s="65">
        <v>2.0</v>
      </c>
      <c r="H387" s="65">
        <v>22.0</v>
      </c>
      <c r="I387" s="65">
        <v>5.0</v>
      </c>
      <c r="J387" s="227">
        <v>50.0</v>
      </c>
      <c r="K387" s="254">
        <v>25.0</v>
      </c>
      <c r="L387" s="226" t="s">
        <v>464</v>
      </c>
    </row>
    <row r="388" ht="11.25" customHeight="1">
      <c r="A388" s="67" t="s">
        <v>1905</v>
      </c>
      <c r="B388" s="65" t="s">
        <v>1906</v>
      </c>
      <c r="C388" s="65" t="s">
        <v>51</v>
      </c>
      <c r="D388" s="65" t="s">
        <v>1919</v>
      </c>
      <c r="E388" s="230" t="s">
        <v>1920</v>
      </c>
      <c r="F388" s="255" t="s">
        <v>1921</v>
      </c>
      <c r="G388" s="65">
        <v>2.0</v>
      </c>
      <c r="H388" s="65">
        <v>22.0</v>
      </c>
      <c r="I388" s="65">
        <v>5.0</v>
      </c>
      <c r="J388" s="227">
        <v>50.0</v>
      </c>
      <c r="K388" s="254">
        <v>25.0</v>
      </c>
      <c r="L388" s="226" t="s">
        <v>464</v>
      </c>
    </row>
    <row r="389" ht="11.25" customHeight="1">
      <c r="A389" s="67" t="s">
        <v>1905</v>
      </c>
      <c r="B389" s="65" t="s">
        <v>1906</v>
      </c>
      <c r="C389" s="65" t="s">
        <v>51</v>
      </c>
      <c r="D389" s="65" t="s">
        <v>1922</v>
      </c>
      <c r="E389" s="230" t="s">
        <v>1923</v>
      </c>
      <c r="F389" s="255" t="s">
        <v>1924</v>
      </c>
      <c r="G389" s="65">
        <v>2.0</v>
      </c>
      <c r="H389" s="65">
        <v>22.0</v>
      </c>
      <c r="I389" s="65">
        <v>5.0</v>
      </c>
      <c r="J389" s="227">
        <v>50.0</v>
      </c>
      <c r="K389" s="254">
        <v>25.0</v>
      </c>
      <c r="L389" s="226" t="s">
        <v>464</v>
      </c>
    </row>
    <row r="390" ht="11.25" customHeight="1">
      <c r="A390" s="67" t="s">
        <v>1905</v>
      </c>
      <c r="B390" s="65" t="s">
        <v>1906</v>
      </c>
      <c r="C390" s="65" t="s">
        <v>51</v>
      </c>
      <c r="D390" s="65" t="s">
        <v>1925</v>
      </c>
      <c r="E390" s="230" t="s">
        <v>1926</v>
      </c>
      <c r="F390" s="255" t="s">
        <v>1927</v>
      </c>
      <c r="G390" s="65">
        <v>2.0</v>
      </c>
      <c r="H390" s="65">
        <v>22.0</v>
      </c>
      <c r="I390" s="65">
        <v>5.0</v>
      </c>
      <c r="J390" s="227">
        <v>50.0</v>
      </c>
      <c r="K390" s="254">
        <v>25.0</v>
      </c>
      <c r="L390" s="226" t="s">
        <v>464</v>
      </c>
    </row>
    <row r="391" ht="11.25" customHeight="1">
      <c r="A391" s="67" t="s">
        <v>1905</v>
      </c>
      <c r="B391" s="65" t="s">
        <v>1906</v>
      </c>
      <c r="C391" s="65" t="s">
        <v>51</v>
      </c>
      <c r="D391" s="65" t="s">
        <v>1928</v>
      </c>
      <c r="E391" s="230" t="s">
        <v>1929</v>
      </c>
      <c r="F391" s="255" t="s">
        <v>1930</v>
      </c>
      <c r="G391" s="65">
        <v>2.0</v>
      </c>
      <c r="H391" s="65">
        <v>22.0</v>
      </c>
      <c r="I391" s="65">
        <v>5.0</v>
      </c>
      <c r="J391" s="227">
        <v>50.0</v>
      </c>
      <c r="K391" s="254">
        <v>25.0</v>
      </c>
      <c r="L391" s="226" t="s">
        <v>464</v>
      </c>
    </row>
    <row r="392" ht="11.25" customHeight="1">
      <c r="A392" s="67" t="s">
        <v>1931</v>
      </c>
      <c r="B392" s="65" t="s">
        <v>1932</v>
      </c>
      <c r="C392" s="65" t="s">
        <v>51</v>
      </c>
      <c r="D392" s="65" t="s">
        <v>1933</v>
      </c>
      <c r="E392" s="230" t="s">
        <v>1934</v>
      </c>
      <c r="F392" s="68" t="s">
        <v>1935</v>
      </c>
      <c r="G392" s="65">
        <v>3.0</v>
      </c>
      <c r="H392" s="65">
        <v>3.0</v>
      </c>
      <c r="I392" s="65">
        <v>4.0</v>
      </c>
      <c r="J392" s="227">
        <v>50.0</v>
      </c>
      <c r="K392" s="254">
        <v>16.67</v>
      </c>
      <c r="L392" s="226" t="s">
        <v>464</v>
      </c>
    </row>
    <row r="393" ht="11.25" customHeight="1">
      <c r="A393" s="67" t="s">
        <v>1936</v>
      </c>
      <c r="B393" s="65" t="s">
        <v>1937</v>
      </c>
      <c r="C393" s="65" t="s">
        <v>51</v>
      </c>
      <c r="D393" s="65" t="s">
        <v>1938</v>
      </c>
      <c r="E393" s="228" t="s">
        <v>1939</v>
      </c>
      <c r="F393" s="68" t="s">
        <v>1940</v>
      </c>
      <c r="G393" s="65">
        <v>2.0</v>
      </c>
      <c r="H393" s="65">
        <v>2.0</v>
      </c>
      <c r="I393" s="65">
        <v>2.0</v>
      </c>
      <c r="J393" s="227">
        <v>50.0</v>
      </c>
      <c r="K393" s="254">
        <v>25.0</v>
      </c>
      <c r="L393" s="226" t="s">
        <v>464</v>
      </c>
    </row>
    <row r="394" ht="11.25" customHeight="1">
      <c r="A394" s="67" t="s">
        <v>1839</v>
      </c>
      <c r="B394" s="65" t="s">
        <v>1840</v>
      </c>
      <c r="C394" s="65" t="s">
        <v>51</v>
      </c>
      <c r="D394" s="65" t="s">
        <v>1841</v>
      </c>
      <c r="E394" s="230" t="s">
        <v>1842</v>
      </c>
      <c r="F394" s="68" t="s">
        <v>273</v>
      </c>
      <c r="G394" s="65">
        <v>3.0</v>
      </c>
      <c r="H394" s="65">
        <v>3.0</v>
      </c>
      <c r="I394" s="65">
        <v>3.0</v>
      </c>
      <c r="J394" s="227">
        <v>50.0</v>
      </c>
      <c r="K394" s="254">
        <v>16.67</v>
      </c>
      <c r="L394" s="226" t="s">
        <v>464</v>
      </c>
    </row>
    <row r="395" ht="11.25" customHeight="1">
      <c r="A395" s="67" t="s">
        <v>1843</v>
      </c>
      <c r="B395" s="65" t="s">
        <v>1844</v>
      </c>
      <c r="C395" s="65" t="s">
        <v>51</v>
      </c>
      <c r="D395" s="65" t="s">
        <v>1841</v>
      </c>
      <c r="E395" s="230" t="s">
        <v>1842</v>
      </c>
      <c r="F395" s="68" t="s">
        <v>273</v>
      </c>
      <c r="G395" s="65">
        <v>3.0</v>
      </c>
      <c r="H395" s="65">
        <v>3.0</v>
      </c>
      <c r="I395" s="65">
        <v>3.0</v>
      </c>
      <c r="J395" s="227">
        <v>50.0</v>
      </c>
      <c r="K395" s="254">
        <v>16.67</v>
      </c>
      <c r="L395" s="226" t="s">
        <v>464</v>
      </c>
    </row>
    <row r="396" ht="11.25" customHeight="1">
      <c r="A396" s="67" t="s">
        <v>1845</v>
      </c>
      <c r="B396" s="65" t="s">
        <v>1846</v>
      </c>
      <c r="C396" s="65" t="s">
        <v>51</v>
      </c>
      <c r="D396" s="65" t="s">
        <v>1841</v>
      </c>
      <c r="E396" s="230" t="s">
        <v>1842</v>
      </c>
      <c r="F396" s="68" t="s">
        <v>273</v>
      </c>
      <c r="G396" s="65">
        <v>2.0</v>
      </c>
      <c r="H396" s="65">
        <v>2.0</v>
      </c>
      <c r="I396" s="65">
        <v>2.0</v>
      </c>
      <c r="J396" s="227">
        <v>50.0</v>
      </c>
      <c r="K396" s="254">
        <v>25.0</v>
      </c>
      <c r="L396" s="226" t="s">
        <v>464</v>
      </c>
    </row>
    <row r="397" ht="11.25" customHeight="1">
      <c r="A397" s="67" t="s">
        <v>1839</v>
      </c>
      <c r="B397" s="65" t="s">
        <v>1840</v>
      </c>
      <c r="C397" s="65" t="s">
        <v>51</v>
      </c>
      <c r="D397" s="65" t="s">
        <v>1897</v>
      </c>
      <c r="E397" s="230" t="s">
        <v>1898</v>
      </c>
      <c r="F397" s="68" t="s">
        <v>1873</v>
      </c>
      <c r="G397" s="65">
        <v>3.0</v>
      </c>
      <c r="H397" s="65">
        <v>3.0</v>
      </c>
      <c r="I397" s="65">
        <v>3.0</v>
      </c>
      <c r="J397" s="227">
        <v>50.0</v>
      </c>
      <c r="K397" s="254">
        <v>16.67</v>
      </c>
      <c r="L397" s="226" t="s">
        <v>464</v>
      </c>
    </row>
    <row r="398" ht="11.25" customHeight="1">
      <c r="A398" s="67" t="s">
        <v>1941</v>
      </c>
      <c r="B398" s="65" t="s">
        <v>1942</v>
      </c>
      <c r="C398" s="65" t="s">
        <v>51</v>
      </c>
      <c r="D398" s="65" t="s">
        <v>1943</v>
      </c>
      <c r="E398" s="230" t="s">
        <v>1944</v>
      </c>
      <c r="F398" s="68" t="s">
        <v>1945</v>
      </c>
      <c r="G398" s="65">
        <v>5.0</v>
      </c>
      <c r="H398" s="65">
        <v>4.0</v>
      </c>
      <c r="I398" s="65">
        <v>5.0</v>
      </c>
      <c r="J398" s="227">
        <v>50.0</v>
      </c>
      <c r="K398" s="254">
        <v>10.0</v>
      </c>
      <c r="L398" s="226" t="s">
        <v>464</v>
      </c>
    </row>
    <row r="399" ht="11.25" customHeight="1">
      <c r="A399" s="67" t="s">
        <v>1946</v>
      </c>
      <c r="B399" s="65" t="s">
        <v>1947</v>
      </c>
      <c r="C399" s="65"/>
      <c r="D399" s="65" t="s">
        <v>1948</v>
      </c>
      <c r="E399" s="230" t="s">
        <v>1949</v>
      </c>
      <c r="F399" s="68" t="s">
        <v>1950</v>
      </c>
      <c r="G399" s="65">
        <v>2.0</v>
      </c>
      <c r="H399" s="65">
        <v>2.0</v>
      </c>
      <c r="I399" s="65">
        <v>2.0</v>
      </c>
      <c r="J399" s="227">
        <v>50.0</v>
      </c>
      <c r="K399" s="254">
        <v>25.0</v>
      </c>
      <c r="L399" s="226" t="s">
        <v>464</v>
      </c>
    </row>
    <row r="400" ht="11.25" customHeight="1">
      <c r="A400" s="67" t="s">
        <v>1951</v>
      </c>
      <c r="B400" s="65" t="s">
        <v>1952</v>
      </c>
      <c r="C400" s="65" t="s">
        <v>51</v>
      </c>
      <c r="D400" s="65" t="s">
        <v>1953</v>
      </c>
      <c r="E400" s="230" t="s">
        <v>1954</v>
      </c>
      <c r="F400" s="68" t="s">
        <v>1955</v>
      </c>
      <c r="G400" s="65">
        <v>3.0</v>
      </c>
      <c r="H400" s="65">
        <v>3.0</v>
      </c>
      <c r="I400" s="65">
        <v>3.0</v>
      </c>
      <c r="J400" s="227">
        <v>50.0</v>
      </c>
      <c r="K400" s="254">
        <v>16.67</v>
      </c>
      <c r="L400" s="226" t="s">
        <v>464</v>
      </c>
    </row>
    <row r="401" ht="11.25" customHeight="1">
      <c r="A401" s="67" t="s">
        <v>1956</v>
      </c>
      <c r="B401" s="65" t="s">
        <v>1957</v>
      </c>
      <c r="C401" s="65" t="s">
        <v>51</v>
      </c>
      <c r="D401" s="65" t="s">
        <v>1958</v>
      </c>
      <c r="E401" s="230" t="s">
        <v>1959</v>
      </c>
      <c r="F401" s="68" t="s">
        <v>1960</v>
      </c>
      <c r="G401" s="65">
        <v>2.0</v>
      </c>
      <c r="H401" s="65">
        <v>2.0</v>
      </c>
      <c r="I401" s="65">
        <v>2.0</v>
      </c>
      <c r="J401" s="227">
        <v>50.0</v>
      </c>
      <c r="K401" s="254">
        <v>25.0</v>
      </c>
      <c r="L401" s="226" t="s">
        <v>464</v>
      </c>
    </row>
    <row r="402" ht="11.25" customHeight="1">
      <c r="A402" s="67" t="s">
        <v>1961</v>
      </c>
      <c r="B402" s="65" t="s">
        <v>1962</v>
      </c>
      <c r="C402" s="65" t="s">
        <v>51</v>
      </c>
      <c r="D402" s="65" t="s">
        <v>1963</v>
      </c>
      <c r="E402" s="230" t="s">
        <v>1964</v>
      </c>
      <c r="F402" s="68" t="s">
        <v>1965</v>
      </c>
      <c r="G402" s="65">
        <v>1.0</v>
      </c>
      <c r="H402" s="65">
        <v>1.0</v>
      </c>
      <c r="I402" s="65">
        <v>15.0</v>
      </c>
      <c r="J402" s="227">
        <v>50.0</v>
      </c>
      <c r="K402" s="254">
        <v>50.0</v>
      </c>
      <c r="L402" s="226" t="s">
        <v>474</v>
      </c>
    </row>
    <row r="403" ht="11.25" customHeight="1">
      <c r="A403" s="67" t="s">
        <v>1961</v>
      </c>
      <c r="B403" s="65" t="s">
        <v>1962</v>
      </c>
      <c r="C403" s="65" t="s">
        <v>51</v>
      </c>
      <c r="D403" s="65" t="s">
        <v>1966</v>
      </c>
      <c r="E403" s="228" t="s">
        <v>1967</v>
      </c>
      <c r="F403" s="68" t="s">
        <v>1968</v>
      </c>
      <c r="G403" s="65">
        <v>1.0</v>
      </c>
      <c r="H403" s="65">
        <v>1.0</v>
      </c>
      <c r="I403" s="65">
        <v>15.0</v>
      </c>
      <c r="J403" s="227">
        <v>50.0</v>
      </c>
      <c r="K403" s="254">
        <v>50.0</v>
      </c>
      <c r="L403" s="226" t="s">
        <v>474</v>
      </c>
    </row>
    <row r="404" ht="11.25" customHeight="1">
      <c r="A404" s="67" t="s">
        <v>1961</v>
      </c>
      <c r="B404" s="65" t="s">
        <v>1962</v>
      </c>
      <c r="C404" s="65" t="s">
        <v>51</v>
      </c>
      <c r="D404" s="65" t="s">
        <v>1969</v>
      </c>
      <c r="E404" s="230" t="s">
        <v>1970</v>
      </c>
      <c r="F404" s="68" t="s">
        <v>1971</v>
      </c>
      <c r="G404" s="65">
        <v>1.0</v>
      </c>
      <c r="H404" s="65">
        <v>1.0</v>
      </c>
      <c r="I404" s="65">
        <v>15.0</v>
      </c>
      <c r="J404" s="227">
        <v>50.0</v>
      </c>
      <c r="K404" s="254">
        <v>50.0</v>
      </c>
      <c r="L404" s="226" t="s">
        <v>474</v>
      </c>
    </row>
    <row r="405" ht="11.25" customHeight="1">
      <c r="A405" s="67" t="s">
        <v>1961</v>
      </c>
      <c r="B405" s="65" t="s">
        <v>1962</v>
      </c>
      <c r="C405" s="65" t="s">
        <v>51</v>
      </c>
      <c r="D405" s="65" t="s">
        <v>1972</v>
      </c>
      <c r="E405" s="230" t="s">
        <v>1973</v>
      </c>
      <c r="F405" s="68" t="s">
        <v>1974</v>
      </c>
      <c r="G405" s="65">
        <v>1.0</v>
      </c>
      <c r="H405" s="65">
        <v>1.0</v>
      </c>
      <c r="I405" s="65">
        <v>15.0</v>
      </c>
      <c r="J405" s="227">
        <v>50.0</v>
      </c>
      <c r="K405" s="254">
        <v>50.0</v>
      </c>
      <c r="L405" s="226" t="s">
        <v>474</v>
      </c>
    </row>
    <row r="406" ht="11.25" customHeight="1">
      <c r="A406" s="67" t="s">
        <v>1961</v>
      </c>
      <c r="B406" s="65" t="s">
        <v>1962</v>
      </c>
      <c r="C406" s="65" t="s">
        <v>51</v>
      </c>
      <c r="D406" s="65" t="s">
        <v>1975</v>
      </c>
      <c r="E406" s="230" t="s">
        <v>1976</v>
      </c>
      <c r="F406" s="68" t="s">
        <v>1977</v>
      </c>
      <c r="G406" s="65">
        <v>1.0</v>
      </c>
      <c r="H406" s="65">
        <v>1.0</v>
      </c>
      <c r="I406" s="65">
        <v>15.0</v>
      </c>
      <c r="J406" s="227">
        <v>50.0</v>
      </c>
      <c r="K406" s="254">
        <v>50.0</v>
      </c>
      <c r="L406" s="226" t="s">
        <v>474</v>
      </c>
    </row>
    <row r="407" ht="11.25" customHeight="1">
      <c r="A407" s="67" t="s">
        <v>1961</v>
      </c>
      <c r="B407" s="65" t="s">
        <v>1962</v>
      </c>
      <c r="C407" s="65" t="s">
        <v>51</v>
      </c>
      <c r="D407" s="65" t="s">
        <v>1978</v>
      </c>
      <c r="E407" s="230" t="s">
        <v>1979</v>
      </c>
      <c r="F407" s="68" t="s">
        <v>1980</v>
      </c>
      <c r="G407" s="65">
        <v>1.0</v>
      </c>
      <c r="H407" s="65">
        <v>1.0</v>
      </c>
      <c r="I407" s="65">
        <v>15.0</v>
      </c>
      <c r="J407" s="227">
        <v>50.0</v>
      </c>
      <c r="K407" s="254">
        <v>50.0</v>
      </c>
      <c r="L407" s="226" t="s">
        <v>474</v>
      </c>
    </row>
    <row r="408" ht="11.25" customHeight="1">
      <c r="A408" s="67" t="s">
        <v>1961</v>
      </c>
      <c r="B408" s="65" t="s">
        <v>1962</v>
      </c>
      <c r="C408" s="65" t="s">
        <v>51</v>
      </c>
      <c r="D408" s="65" t="s">
        <v>1978</v>
      </c>
      <c r="E408" s="230" t="s">
        <v>1979</v>
      </c>
      <c r="F408" s="68" t="s">
        <v>1979</v>
      </c>
      <c r="G408" s="65">
        <v>1.0</v>
      </c>
      <c r="H408" s="65">
        <v>1.0</v>
      </c>
      <c r="I408" s="65">
        <v>15.0</v>
      </c>
      <c r="J408" s="227">
        <v>50.0</v>
      </c>
      <c r="K408" s="254">
        <v>50.0</v>
      </c>
      <c r="L408" s="226" t="s">
        <v>474</v>
      </c>
    </row>
    <row r="409" ht="11.25" customHeight="1">
      <c r="A409" s="67" t="s">
        <v>1961</v>
      </c>
      <c r="B409" s="65" t="s">
        <v>1962</v>
      </c>
      <c r="C409" s="65" t="s">
        <v>51</v>
      </c>
      <c r="D409" s="65" t="s">
        <v>1981</v>
      </c>
      <c r="E409" s="230" t="s">
        <v>1982</v>
      </c>
      <c r="F409" s="68" t="s">
        <v>1983</v>
      </c>
      <c r="G409" s="65">
        <v>1.0</v>
      </c>
      <c r="H409" s="65">
        <v>1.0</v>
      </c>
      <c r="I409" s="65">
        <v>15.0</v>
      </c>
      <c r="J409" s="227">
        <v>50.0</v>
      </c>
      <c r="K409" s="254">
        <v>50.0</v>
      </c>
      <c r="L409" s="226" t="s">
        <v>474</v>
      </c>
    </row>
    <row r="410" ht="11.25" customHeight="1">
      <c r="A410" s="67" t="s">
        <v>1961</v>
      </c>
      <c r="B410" s="65" t="s">
        <v>1962</v>
      </c>
      <c r="C410" s="65" t="s">
        <v>51</v>
      </c>
      <c r="D410" s="65" t="s">
        <v>1984</v>
      </c>
      <c r="E410" s="230" t="s">
        <v>1985</v>
      </c>
      <c r="F410" s="68" t="s">
        <v>1986</v>
      </c>
      <c r="G410" s="65">
        <v>1.0</v>
      </c>
      <c r="H410" s="65">
        <v>1.0</v>
      </c>
      <c r="I410" s="65">
        <v>15.0</v>
      </c>
      <c r="J410" s="227">
        <v>50.0</v>
      </c>
      <c r="K410" s="254">
        <v>50.0</v>
      </c>
      <c r="L410" s="226" t="s">
        <v>474</v>
      </c>
    </row>
    <row r="411" ht="11.25" customHeight="1">
      <c r="A411" s="67" t="s">
        <v>1961</v>
      </c>
      <c r="B411" s="65" t="s">
        <v>1962</v>
      </c>
      <c r="C411" s="65" t="s">
        <v>51</v>
      </c>
      <c r="D411" s="65" t="s">
        <v>1987</v>
      </c>
      <c r="E411" s="230" t="s">
        <v>1988</v>
      </c>
      <c r="F411" s="68" t="s">
        <v>1989</v>
      </c>
      <c r="G411" s="65">
        <v>1.0</v>
      </c>
      <c r="H411" s="65">
        <v>1.0</v>
      </c>
      <c r="I411" s="65">
        <v>15.0</v>
      </c>
      <c r="J411" s="227">
        <v>50.0</v>
      </c>
      <c r="K411" s="254">
        <v>50.0</v>
      </c>
      <c r="L411" s="226" t="s">
        <v>474</v>
      </c>
    </row>
    <row r="412" ht="11.25" customHeight="1">
      <c r="A412" s="67" t="s">
        <v>1961</v>
      </c>
      <c r="B412" s="65" t="s">
        <v>1962</v>
      </c>
      <c r="C412" s="65" t="s">
        <v>51</v>
      </c>
      <c r="D412" s="65" t="s">
        <v>1990</v>
      </c>
      <c r="E412" s="230" t="s">
        <v>1991</v>
      </c>
      <c r="F412" s="255" t="s">
        <v>1992</v>
      </c>
      <c r="G412" s="65">
        <v>1.0</v>
      </c>
      <c r="H412" s="65">
        <v>1.0</v>
      </c>
      <c r="I412" s="65">
        <v>15.0</v>
      </c>
      <c r="J412" s="227">
        <v>50.0</v>
      </c>
      <c r="K412" s="254">
        <v>50.0</v>
      </c>
      <c r="L412" s="226" t="s">
        <v>474</v>
      </c>
    </row>
    <row r="413" ht="11.25" customHeight="1">
      <c r="A413" s="67" t="s">
        <v>1961</v>
      </c>
      <c r="B413" s="65" t="s">
        <v>1962</v>
      </c>
      <c r="C413" s="65" t="s">
        <v>51</v>
      </c>
      <c r="D413" s="65" t="s">
        <v>1993</v>
      </c>
      <c r="E413" s="230" t="s">
        <v>1994</v>
      </c>
      <c r="F413" s="255" t="s">
        <v>1995</v>
      </c>
      <c r="G413" s="65">
        <v>1.0</v>
      </c>
      <c r="H413" s="65">
        <v>1.0</v>
      </c>
      <c r="I413" s="65">
        <v>15.0</v>
      </c>
      <c r="J413" s="227">
        <v>50.0</v>
      </c>
      <c r="K413" s="254">
        <v>50.0</v>
      </c>
      <c r="L413" s="226" t="s">
        <v>474</v>
      </c>
    </row>
    <row r="414" ht="11.25" customHeight="1">
      <c r="A414" s="67" t="s">
        <v>1961</v>
      </c>
      <c r="B414" s="65" t="s">
        <v>1962</v>
      </c>
      <c r="C414" s="65" t="s">
        <v>51</v>
      </c>
      <c r="D414" s="65" t="s">
        <v>1996</v>
      </c>
      <c r="E414" s="230" t="s">
        <v>1997</v>
      </c>
      <c r="F414" s="255" t="s">
        <v>1998</v>
      </c>
      <c r="G414" s="65">
        <v>1.0</v>
      </c>
      <c r="H414" s="65">
        <v>1.0</v>
      </c>
      <c r="I414" s="65">
        <v>15.0</v>
      </c>
      <c r="J414" s="227">
        <v>50.0</v>
      </c>
      <c r="K414" s="254">
        <v>50.0</v>
      </c>
      <c r="L414" s="226" t="s">
        <v>474</v>
      </c>
    </row>
    <row r="415" ht="11.25" customHeight="1">
      <c r="A415" s="67" t="s">
        <v>1961</v>
      </c>
      <c r="B415" s="65" t="s">
        <v>1962</v>
      </c>
      <c r="C415" s="65" t="s">
        <v>51</v>
      </c>
      <c r="D415" s="65" t="s">
        <v>1999</v>
      </c>
      <c r="E415" s="230" t="s">
        <v>2000</v>
      </c>
      <c r="F415" s="255" t="s">
        <v>2001</v>
      </c>
      <c r="G415" s="65">
        <v>1.0</v>
      </c>
      <c r="H415" s="65">
        <v>1.0</v>
      </c>
      <c r="I415" s="65">
        <v>15.0</v>
      </c>
      <c r="J415" s="227">
        <v>50.0</v>
      </c>
      <c r="K415" s="254">
        <v>50.0</v>
      </c>
      <c r="L415" s="226" t="s">
        <v>474</v>
      </c>
    </row>
    <row r="416" ht="11.25" customHeight="1">
      <c r="A416" s="67" t="s">
        <v>1961</v>
      </c>
      <c r="B416" s="65" t="s">
        <v>1962</v>
      </c>
      <c r="C416" s="65" t="s">
        <v>51</v>
      </c>
      <c r="D416" s="65" t="s">
        <v>2002</v>
      </c>
      <c r="E416" s="230" t="s">
        <v>2003</v>
      </c>
      <c r="F416" s="255" t="s">
        <v>2004</v>
      </c>
      <c r="G416" s="65">
        <v>1.0</v>
      </c>
      <c r="H416" s="65">
        <v>1.0</v>
      </c>
      <c r="I416" s="65">
        <v>15.0</v>
      </c>
      <c r="J416" s="227">
        <v>50.0</v>
      </c>
      <c r="K416" s="254">
        <v>50.0</v>
      </c>
      <c r="L416" s="226" t="s">
        <v>474</v>
      </c>
    </row>
    <row r="417" ht="11.25" customHeight="1">
      <c r="A417" s="67" t="s">
        <v>1961</v>
      </c>
      <c r="B417" s="65" t="s">
        <v>1962</v>
      </c>
      <c r="C417" s="65" t="s">
        <v>51</v>
      </c>
      <c r="D417" s="65" t="s">
        <v>2005</v>
      </c>
      <c r="E417" s="230" t="s">
        <v>2006</v>
      </c>
      <c r="F417" s="255" t="s">
        <v>2007</v>
      </c>
      <c r="G417" s="65">
        <v>1.0</v>
      </c>
      <c r="H417" s="65">
        <v>1.0</v>
      </c>
      <c r="I417" s="65">
        <v>15.0</v>
      </c>
      <c r="J417" s="227">
        <v>50.0</v>
      </c>
      <c r="K417" s="254">
        <v>50.0</v>
      </c>
      <c r="L417" s="226" t="s">
        <v>474</v>
      </c>
    </row>
    <row r="418" ht="11.25" customHeight="1">
      <c r="A418" s="67" t="s">
        <v>1961</v>
      </c>
      <c r="B418" s="65" t="s">
        <v>1962</v>
      </c>
      <c r="C418" s="65" t="s">
        <v>51</v>
      </c>
      <c r="D418" s="65" t="s">
        <v>2008</v>
      </c>
      <c r="E418" s="230" t="s">
        <v>2009</v>
      </c>
      <c r="F418" s="255" t="s">
        <v>2010</v>
      </c>
      <c r="G418" s="65">
        <v>1.0</v>
      </c>
      <c r="H418" s="65">
        <v>1.0</v>
      </c>
      <c r="I418" s="65">
        <v>15.0</v>
      </c>
      <c r="J418" s="227">
        <v>50.0</v>
      </c>
      <c r="K418" s="254">
        <v>50.0</v>
      </c>
      <c r="L418" s="226" t="s">
        <v>474</v>
      </c>
    </row>
    <row r="419" ht="11.25" customHeight="1">
      <c r="A419" s="67" t="s">
        <v>1961</v>
      </c>
      <c r="B419" s="65" t="s">
        <v>1962</v>
      </c>
      <c r="C419" s="65" t="s">
        <v>51</v>
      </c>
      <c r="D419" s="65" t="s">
        <v>2011</v>
      </c>
      <c r="E419" s="230" t="s">
        <v>2012</v>
      </c>
      <c r="F419" s="255" t="s">
        <v>2013</v>
      </c>
      <c r="G419" s="65">
        <v>1.0</v>
      </c>
      <c r="H419" s="65">
        <v>1.0</v>
      </c>
      <c r="I419" s="65">
        <v>15.0</v>
      </c>
      <c r="J419" s="227">
        <v>50.0</v>
      </c>
      <c r="K419" s="254">
        <v>50.0</v>
      </c>
      <c r="L419" s="226" t="s">
        <v>474</v>
      </c>
    </row>
    <row r="420" ht="11.25" customHeight="1">
      <c r="A420" s="67" t="s">
        <v>1961</v>
      </c>
      <c r="B420" s="65" t="s">
        <v>1962</v>
      </c>
      <c r="C420" s="65" t="s">
        <v>51</v>
      </c>
      <c r="D420" s="65" t="s">
        <v>2014</v>
      </c>
      <c r="E420" s="230" t="s">
        <v>2015</v>
      </c>
      <c r="F420" s="255" t="s">
        <v>2016</v>
      </c>
      <c r="G420" s="65">
        <v>1.0</v>
      </c>
      <c r="H420" s="65">
        <v>1.0</v>
      </c>
      <c r="I420" s="65">
        <v>15.0</v>
      </c>
      <c r="J420" s="227">
        <v>50.0</v>
      </c>
      <c r="K420" s="254">
        <v>50.0</v>
      </c>
      <c r="L420" s="226" t="s">
        <v>474</v>
      </c>
    </row>
    <row r="421" ht="11.25" customHeight="1">
      <c r="A421" s="67" t="s">
        <v>1961</v>
      </c>
      <c r="B421" s="65" t="s">
        <v>1962</v>
      </c>
      <c r="C421" s="65" t="s">
        <v>51</v>
      </c>
      <c r="D421" s="65" t="s">
        <v>2017</v>
      </c>
      <c r="E421" s="230" t="s">
        <v>2018</v>
      </c>
      <c r="F421" s="255" t="s">
        <v>2019</v>
      </c>
      <c r="G421" s="65">
        <v>1.0</v>
      </c>
      <c r="H421" s="65">
        <v>1.0</v>
      </c>
      <c r="I421" s="65">
        <v>15.0</v>
      </c>
      <c r="J421" s="227">
        <v>50.0</v>
      </c>
      <c r="K421" s="254">
        <v>50.0</v>
      </c>
      <c r="L421" s="226" t="s">
        <v>474</v>
      </c>
    </row>
    <row r="422" ht="11.25" customHeight="1">
      <c r="A422" s="67" t="s">
        <v>1961</v>
      </c>
      <c r="B422" s="65" t="s">
        <v>1962</v>
      </c>
      <c r="C422" s="65" t="s">
        <v>51</v>
      </c>
      <c r="D422" s="65" t="s">
        <v>2020</v>
      </c>
      <c r="E422" s="230" t="s">
        <v>2021</v>
      </c>
      <c r="F422" s="255" t="s">
        <v>2022</v>
      </c>
      <c r="G422" s="65">
        <v>1.0</v>
      </c>
      <c r="H422" s="65">
        <v>1.0</v>
      </c>
      <c r="I422" s="65">
        <v>15.0</v>
      </c>
      <c r="J422" s="227">
        <v>50.0</v>
      </c>
      <c r="K422" s="254">
        <v>50.0</v>
      </c>
      <c r="L422" s="226" t="s">
        <v>474</v>
      </c>
    </row>
    <row r="423" ht="11.25" customHeight="1">
      <c r="A423" s="67" t="s">
        <v>1961</v>
      </c>
      <c r="B423" s="65" t="s">
        <v>1962</v>
      </c>
      <c r="C423" s="65" t="s">
        <v>51</v>
      </c>
      <c r="D423" s="65" t="s">
        <v>2023</v>
      </c>
      <c r="E423" s="230" t="s">
        <v>2024</v>
      </c>
      <c r="F423" s="255" t="s">
        <v>2025</v>
      </c>
      <c r="G423" s="65">
        <v>1.0</v>
      </c>
      <c r="H423" s="65">
        <v>1.0</v>
      </c>
      <c r="I423" s="65">
        <v>15.0</v>
      </c>
      <c r="J423" s="227">
        <v>50.0</v>
      </c>
      <c r="K423" s="254">
        <v>50.0</v>
      </c>
      <c r="L423" s="226" t="s">
        <v>474</v>
      </c>
    </row>
    <row r="424" ht="11.25" customHeight="1">
      <c r="A424" s="67" t="s">
        <v>1961</v>
      </c>
      <c r="B424" s="65" t="s">
        <v>1962</v>
      </c>
      <c r="C424" s="65" t="s">
        <v>51</v>
      </c>
      <c r="D424" s="65" t="s">
        <v>2026</v>
      </c>
      <c r="E424" s="230" t="s">
        <v>2027</v>
      </c>
      <c r="F424" s="255" t="s">
        <v>2028</v>
      </c>
      <c r="G424" s="65">
        <v>1.0</v>
      </c>
      <c r="H424" s="65">
        <v>1.0</v>
      </c>
      <c r="I424" s="65">
        <v>15.0</v>
      </c>
      <c r="J424" s="227">
        <v>50.0</v>
      </c>
      <c r="K424" s="254">
        <v>50.0</v>
      </c>
      <c r="L424" s="226" t="s">
        <v>474</v>
      </c>
    </row>
    <row r="425" ht="11.25" customHeight="1">
      <c r="A425" s="67" t="s">
        <v>1961</v>
      </c>
      <c r="B425" s="65" t="s">
        <v>1962</v>
      </c>
      <c r="C425" s="65" t="s">
        <v>51</v>
      </c>
      <c r="D425" s="65" t="s">
        <v>2029</v>
      </c>
      <c r="E425" s="230" t="s">
        <v>2030</v>
      </c>
      <c r="F425" s="255" t="s">
        <v>2031</v>
      </c>
      <c r="G425" s="65">
        <v>1.0</v>
      </c>
      <c r="H425" s="65">
        <v>1.0</v>
      </c>
      <c r="I425" s="65">
        <v>15.0</v>
      </c>
      <c r="J425" s="227">
        <v>50.0</v>
      </c>
      <c r="K425" s="254">
        <v>50.0</v>
      </c>
      <c r="L425" s="226" t="s">
        <v>474</v>
      </c>
    </row>
    <row r="426" ht="11.25" customHeight="1">
      <c r="A426" s="67" t="s">
        <v>1961</v>
      </c>
      <c r="B426" s="65" t="s">
        <v>1962</v>
      </c>
      <c r="C426" s="65" t="s">
        <v>51</v>
      </c>
      <c r="D426" s="65" t="s">
        <v>2032</v>
      </c>
      <c r="E426" s="230" t="s">
        <v>2033</v>
      </c>
      <c r="F426" s="255" t="s">
        <v>2034</v>
      </c>
      <c r="G426" s="65">
        <v>1.0</v>
      </c>
      <c r="H426" s="65">
        <v>1.0</v>
      </c>
      <c r="I426" s="65">
        <v>15.0</v>
      </c>
      <c r="J426" s="227">
        <v>50.0</v>
      </c>
      <c r="K426" s="254">
        <v>50.0</v>
      </c>
      <c r="L426" s="226" t="s">
        <v>474</v>
      </c>
    </row>
    <row r="427" ht="11.25" customHeight="1">
      <c r="A427" s="67" t="s">
        <v>1961</v>
      </c>
      <c r="B427" s="65" t="s">
        <v>1962</v>
      </c>
      <c r="C427" s="65" t="s">
        <v>51</v>
      </c>
      <c r="D427" s="65" t="s">
        <v>2035</v>
      </c>
      <c r="E427" s="230" t="s">
        <v>2036</v>
      </c>
      <c r="F427" s="255" t="s">
        <v>2037</v>
      </c>
      <c r="G427" s="65">
        <v>1.0</v>
      </c>
      <c r="H427" s="65">
        <v>1.0</v>
      </c>
      <c r="I427" s="65">
        <v>15.0</v>
      </c>
      <c r="J427" s="227">
        <v>50.0</v>
      </c>
      <c r="K427" s="254">
        <v>50.0</v>
      </c>
      <c r="L427" s="226" t="s">
        <v>474</v>
      </c>
    </row>
    <row r="428" ht="11.25" customHeight="1">
      <c r="A428" s="67" t="s">
        <v>1961</v>
      </c>
      <c r="B428" s="65" t="s">
        <v>1962</v>
      </c>
      <c r="C428" s="65" t="s">
        <v>51</v>
      </c>
      <c r="D428" s="65" t="s">
        <v>2038</v>
      </c>
      <c r="E428" s="230" t="s">
        <v>2039</v>
      </c>
      <c r="F428" s="255" t="s">
        <v>2040</v>
      </c>
      <c r="G428" s="65">
        <v>1.0</v>
      </c>
      <c r="H428" s="65">
        <v>1.0</v>
      </c>
      <c r="I428" s="65">
        <v>15.0</v>
      </c>
      <c r="J428" s="227">
        <v>50.0</v>
      </c>
      <c r="K428" s="254">
        <v>50.0</v>
      </c>
      <c r="L428" s="226" t="s">
        <v>474</v>
      </c>
    </row>
    <row r="429" ht="11.25" customHeight="1">
      <c r="A429" s="67" t="s">
        <v>1961</v>
      </c>
      <c r="B429" s="65" t="s">
        <v>1962</v>
      </c>
      <c r="C429" s="65" t="s">
        <v>51</v>
      </c>
      <c r="D429" s="65" t="s">
        <v>2041</v>
      </c>
      <c r="E429" s="256" t="s">
        <v>2042</v>
      </c>
      <c r="F429" s="255" t="s">
        <v>2043</v>
      </c>
      <c r="G429" s="65">
        <v>1.0</v>
      </c>
      <c r="H429" s="65">
        <v>1.0</v>
      </c>
      <c r="I429" s="65">
        <v>15.0</v>
      </c>
      <c r="J429" s="227">
        <v>50.0</v>
      </c>
      <c r="K429" s="254">
        <v>50.0</v>
      </c>
      <c r="L429" s="226" t="s">
        <v>474</v>
      </c>
    </row>
    <row r="430" ht="11.25" customHeight="1">
      <c r="A430" s="67" t="s">
        <v>1961</v>
      </c>
      <c r="B430" s="65" t="s">
        <v>1962</v>
      </c>
      <c r="C430" s="65" t="s">
        <v>51</v>
      </c>
      <c r="D430" s="65" t="s">
        <v>2044</v>
      </c>
      <c r="E430" s="230" t="s">
        <v>2045</v>
      </c>
      <c r="F430" s="255" t="s">
        <v>2046</v>
      </c>
      <c r="G430" s="65">
        <v>1.0</v>
      </c>
      <c r="H430" s="65">
        <v>1.0</v>
      </c>
      <c r="I430" s="65">
        <v>15.0</v>
      </c>
      <c r="J430" s="227">
        <v>50.0</v>
      </c>
      <c r="K430" s="254">
        <v>50.0</v>
      </c>
      <c r="L430" s="226" t="s">
        <v>474</v>
      </c>
    </row>
    <row r="431" ht="11.25" customHeight="1">
      <c r="A431" s="67" t="s">
        <v>1905</v>
      </c>
      <c r="B431" s="65" t="s">
        <v>1906</v>
      </c>
      <c r="C431" s="65" t="s">
        <v>51</v>
      </c>
      <c r="D431" s="65" t="s">
        <v>1907</v>
      </c>
      <c r="E431" s="230" t="s">
        <v>2047</v>
      </c>
      <c r="F431" s="255" t="s">
        <v>1909</v>
      </c>
      <c r="G431" s="65">
        <v>2.0</v>
      </c>
      <c r="H431" s="65">
        <v>22.0</v>
      </c>
      <c r="I431" s="65">
        <v>5.0</v>
      </c>
      <c r="J431" s="227">
        <v>50.0</v>
      </c>
      <c r="K431" s="254">
        <v>25.0</v>
      </c>
      <c r="L431" s="226" t="s">
        <v>474</v>
      </c>
    </row>
    <row r="432" ht="11.25" customHeight="1">
      <c r="A432" s="67" t="s">
        <v>1905</v>
      </c>
      <c r="B432" s="65" t="s">
        <v>1906</v>
      </c>
      <c r="C432" s="65" t="s">
        <v>51</v>
      </c>
      <c r="D432" s="65" t="s">
        <v>1910</v>
      </c>
      <c r="E432" s="230" t="s">
        <v>1911</v>
      </c>
      <c r="F432" s="255" t="s">
        <v>1912</v>
      </c>
      <c r="G432" s="65">
        <v>2.0</v>
      </c>
      <c r="H432" s="65">
        <v>22.0</v>
      </c>
      <c r="I432" s="65">
        <v>5.0</v>
      </c>
      <c r="J432" s="227">
        <v>50.0</v>
      </c>
      <c r="K432" s="254">
        <v>25.0</v>
      </c>
      <c r="L432" s="226" t="s">
        <v>474</v>
      </c>
    </row>
    <row r="433" ht="11.25" customHeight="1">
      <c r="A433" s="67" t="s">
        <v>1905</v>
      </c>
      <c r="B433" s="65" t="s">
        <v>1906</v>
      </c>
      <c r="C433" s="65" t="s">
        <v>51</v>
      </c>
      <c r="D433" s="65" t="s">
        <v>1913</v>
      </c>
      <c r="E433" s="230" t="s">
        <v>1914</v>
      </c>
      <c r="F433" s="255" t="s">
        <v>1915</v>
      </c>
      <c r="G433" s="65">
        <v>2.0</v>
      </c>
      <c r="H433" s="65">
        <v>22.0</v>
      </c>
      <c r="I433" s="65">
        <v>5.0</v>
      </c>
      <c r="J433" s="227">
        <v>50.0</v>
      </c>
      <c r="K433" s="254">
        <v>25.0</v>
      </c>
      <c r="L433" s="226" t="s">
        <v>474</v>
      </c>
    </row>
    <row r="434" ht="11.25" customHeight="1">
      <c r="A434" s="67" t="s">
        <v>1905</v>
      </c>
      <c r="B434" s="65" t="s">
        <v>1906</v>
      </c>
      <c r="C434" s="65" t="s">
        <v>51</v>
      </c>
      <c r="D434" s="65" t="s">
        <v>1916</v>
      </c>
      <c r="E434" s="230" t="s">
        <v>1917</v>
      </c>
      <c r="F434" s="255" t="s">
        <v>1918</v>
      </c>
      <c r="G434" s="65">
        <v>2.0</v>
      </c>
      <c r="H434" s="65">
        <v>22.0</v>
      </c>
      <c r="I434" s="65">
        <v>5.0</v>
      </c>
      <c r="J434" s="227">
        <v>50.0</v>
      </c>
      <c r="K434" s="254">
        <v>25.0</v>
      </c>
      <c r="L434" s="226" t="s">
        <v>474</v>
      </c>
    </row>
    <row r="435" ht="11.25" customHeight="1">
      <c r="A435" s="67" t="s">
        <v>1905</v>
      </c>
      <c r="B435" s="65" t="s">
        <v>1906</v>
      </c>
      <c r="C435" s="65" t="s">
        <v>51</v>
      </c>
      <c r="D435" s="65" t="s">
        <v>1919</v>
      </c>
      <c r="E435" s="230" t="s">
        <v>1920</v>
      </c>
      <c r="F435" s="255" t="s">
        <v>1921</v>
      </c>
      <c r="G435" s="65">
        <v>2.0</v>
      </c>
      <c r="H435" s="65">
        <v>22.0</v>
      </c>
      <c r="I435" s="65">
        <v>5.0</v>
      </c>
      <c r="J435" s="227">
        <v>50.0</v>
      </c>
      <c r="K435" s="254">
        <v>25.0</v>
      </c>
      <c r="L435" s="226" t="s">
        <v>474</v>
      </c>
    </row>
    <row r="436" ht="11.25" customHeight="1">
      <c r="A436" s="67" t="s">
        <v>1905</v>
      </c>
      <c r="B436" s="65" t="s">
        <v>1906</v>
      </c>
      <c r="C436" s="65" t="s">
        <v>51</v>
      </c>
      <c r="D436" s="65" t="s">
        <v>1922</v>
      </c>
      <c r="E436" s="230" t="s">
        <v>1923</v>
      </c>
      <c r="F436" s="255" t="s">
        <v>1924</v>
      </c>
      <c r="G436" s="65">
        <v>2.0</v>
      </c>
      <c r="H436" s="65">
        <v>22.0</v>
      </c>
      <c r="I436" s="65">
        <v>5.0</v>
      </c>
      <c r="J436" s="227">
        <v>50.0</v>
      </c>
      <c r="K436" s="254">
        <v>25.0</v>
      </c>
      <c r="L436" s="226" t="s">
        <v>474</v>
      </c>
    </row>
    <row r="437" ht="11.25" customHeight="1">
      <c r="A437" s="67" t="s">
        <v>1905</v>
      </c>
      <c r="B437" s="65" t="s">
        <v>1906</v>
      </c>
      <c r="C437" s="65" t="s">
        <v>51</v>
      </c>
      <c r="D437" s="65" t="s">
        <v>1925</v>
      </c>
      <c r="E437" s="230" t="s">
        <v>1926</v>
      </c>
      <c r="F437" s="255" t="s">
        <v>1927</v>
      </c>
      <c r="G437" s="65">
        <v>2.0</v>
      </c>
      <c r="H437" s="65">
        <v>22.0</v>
      </c>
      <c r="I437" s="65">
        <v>5.0</v>
      </c>
      <c r="J437" s="227">
        <v>50.0</v>
      </c>
      <c r="K437" s="254">
        <v>25.0</v>
      </c>
      <c r="L437" s="226" t="s">
        <v>474</v>
      </c>
    </row>
    <row r="438" ht="11.25" customHeight="1">
      <c r="A438" s="67" t="s">
        <v>1905</v>
      </c>
      <c r="B438" s="65" t="s">
        <v>1906</v>
      </c>
      <c r="C438" s="65" t="s">
        <v>51</v>
      </c>
      <c r="D438" s="65" t="s">
        <v>1928</v>
      </c>
      <c r="E438" s="230" t="s">
        <v>1929</v>
      </c>
      <c r="F438" s="255" t="s">
        <v>1930</v>
      </c>
      <c r="G438" s="65">
        <v>2.0</v>
      </c>
      <c r="H438" s="65">
        <v>22.0</v>
      </c>
      <c r="I438" s="65">
        <v>5.0</v>
      </c>
      <c r="J438" s="227">
        <v>50.0</v>
      </c>
      <c r="K438" s="254">
        <v>25.0</v>
      </c>
      <c r="L438" s="226" t="s">
        <v>474</v>
      </c>
    </row>
    <row r="439" ht="11.25" customHeight="1">
      <c r="A439" s="67" t="s">
        <v>1931</v>
      </c>
      <c r="B439" s="65" t="s">
        <v>1932</v>
      </c>
      <c r="C439" s="65" t="s">
        <v>51</v>
      </c>
      <c r="D439" s="65" t="s">
        <v>1933</v>
      </c>
      <c r="E439" s="230" t="s">
        <v>1934</v>
      </c>
      <c r="F439" s="68" t="s">
        <v>1935</v>
      </c>
      <c r="G439" s="65">
        <v>3.0</v>
      </c>
      <c r="H439" s="65">
        <v>3.0</v>
      </c>
      <c r="I439" s="65">
        <v>4.0</v>
      </c>
      <c r="J439" s="227">
        <v>50.0</v>
      </c>
      <c r="K439" s="254">
        <v>16.67</v>
      </c>
      <c r="L439" s="226" t="s">
        <v>474</v>
      </c>
    </row>
    <row r="440" ht="11.25" customHeight="1">
      <c r="A440" s="67" t="s">
        <v>1936</v>
      </c>
      <c r="B440" s="65" t="s">
        <v>1937</v>
      </c>
      <c r="C440" s="65" t="s">
        <v>51</v>
      </c>
      <c r="D440" s="65" t="s">
        <v>1938</v>
      </c>
      <c r="E440" s="228" t="s">
        <v>1939</v>
      </c>
      <c r="F440" s="68" t="s">
        <v>1940</v>
      </c>
      <c r="G440" s="65">
        <v>2.0</v>
      </c>
      <c r="H440" s="65">
        <v>2.0</v>
      </c>
      <c r="I440" s="65">
        <v>2.0</v>
      </c>
      <c r="J440" s="227">
        <v>50.0</v>
      </c>
      <c r="K440" s="254">
        <v>25.0</v>
      </c>
      <c r="L440" s="226" t="s">
        <v>474</v>
      </c>
    </row>
    <row r="441" ht="11.25" customHeight="1">
      <c r="A441" s="67" t="s">
        <v>2048</v>
      </c>
      <c r="B441" s="65" t="s">
        <v>2049</v>
      </c>
      <c r="C441" s="65" t="s">
        <v>51</v>
      </c>
      <c r="D441" s="65" t="s">
        <v>2050</v>
      </c>
      <c r="E441" s="228" t="s">
        <v>2051</v>
      </c>
      <c r="F441" s="68" t="s">
        <v>2052</v>
      </c>
      <c r="G441" s="65">
        <v>1.0</v>
      </c>
      <c r="H441" s="65">
        <v>1.0</v>
      </c>
      <c r="I441" s="65">
        <v>1.0</v>
      </c>
      <c r="J441" s="227">
        <v>50.0</v>
      </c>
      <c r="K441" s="254">
        <v>50.0</v>
      </c>
      <c r="L441" s="226" t="s">
        <v>474</v>
      </c>
    </row>
    <row r="442" ht="11.25" customHeight="1">
      <c r="A442" s="67" t="s">
        <v>2053</v>
      </c>
      <c r="B442" s="65" t="s">
        <v>2054</v>
      </c>
      <c r="C442" s="65" t="s">
        <v>51</v>
      </c>
      <c r="D442" s="65" t="s">
        <v>2055</v>
      </c>
      <c r="E442" s="228" t="s">
        <v>2056</v>
      </c>
      <c r="F442" s="255" t="s">
        <v>2057</v>
      </c>
      <c r="G442" s="65">
        <v>11.0</v>
      </c>
      <c r="H442" s="65">
        <v>1.0</v>
      </c>
      <c r="I442" s="65">
        <v>1.0</v>
      </c>
      <c r="J442" s="227">
        <v>50.0</v>
      </c>
      <c r="K442" s="254">
        <v>50.0</v>
      </c>
      <c r="L442" s="226" t="s">
        <v>474</v>
      </c>
    </row>
    <row r="443" ht="11.25" customHeight="1">
      <c r="A443" s="67" t="s">
        <v>2053</v>
      </c>
      <c r="B443" s="65" t="s">
        <v>2054</v>
      </c>
      <c r="C443" s="65" t="s">
        <v>51</v>
      </c>
      <c r="D443" s="65" t="s">
        <v>2058</v>
      </c>
      <c r="E443" s="228" t="s">
        <v>2059</v>
      </c>
      <c r="F443" s="255" t="s">
        <v>2060</v>
      </c>
      <c r="G443" s="65">
        <v>11.0</v>
      </c>
      <c r="H443" s="65">
        <v>1.0</v>
      </c>
      <c r="I443" s="65">
        <v>1.0</v>
      </c>
      <c r="J443" s="227">
        <v>50.0</v>
      </c>
      <c r="K443" s="254">
        <v>50.0</v>
      </c>
      <c r="L443" s="226" t="s">
        <v>474</v>
      </c>
    </row>
    <row r="444" ht="11.25" customHeight="1">
      <c r="A444" s="67" t="s">
        <v>2053</v>
      </c>
      <c r="B444" s="65" t="s">
        <v>2054</v>
      </c>
      <c r="C444" s="65" t="s">
        <v>51</v>
      </c>
      <c r="D444" s="65" t="s">
        <v>2061</v>
      </c>
      <c r="E444" s="228" t="s">
        <v>2062</v>
      </c>
      <c r="F444" s="255" t="s">
        <v>2063</v>
      </c>
      <c r="G444" s="65">
        <v>11.0</v>
      </c>
      <c r="H444" s="65">
        <v>1.0</v>
      </c>
      <c r="I444" s="65">
        <v>1.0</v>
      </c>
      <c r="J444" s="227">
        <v>50.0</v>
      </c>
      <c r="K444" s="254">
        <v>50.0</v>
      </c>
      <c r="L444" s="226" t="s">
        <v>474</v>
      </c>
    </row>
    <row r="445" ht="11.25" customHeight="1">
      <c r="A445" s="67" t="s">
        <v>2053</v>
      </c>
      <c r="B445" s="65" t="s">
        <v>2054</v>
      </c>
      <c r="C445" s="65" t="s">
        <v>51</v>
      </c>
      <c r="D445" s="65" t="s">
        <v>2064</v>
      </c>
      <c r="E445" s="228" t="s">
        <v>2065</v>
      </c>
      <c r="F445" s="255" t="s">
        <v>2066</v>
      </c>
      <c r="G445" s="65">
        <v>11.0</v>
      </c>
      <c r="H445" s="65">
        <v>1.0</v>
      </c>
      <c r="I445" s="65">
        <v>1.0</v>
      </c>
      <c r="J445" s="227">
        <v>50.0</v>
      </c>
      <c r="K445" s="254">
        <v>50.0</v>
      </c>
      <c r="L445" s="226" t="s">
        <v>474</v>
      </c>
    </row>
    <row r="446" ht="11.25" customHeight="1">
      <c r="A446" s="67" t="s">
        <v>2053</v>
      </c>
      <c r="B446" s="65" t="s">
        <v>2054</v>
      </c>
      <c r="C446" s="65" t="s">
        <v>51</v>
      </c>
      <c r="D446" s="65" t="s">
        <v>2067</v>
      </c>
      <c r="E446" s="228" t="s">
        <v>2068</v>
      </c>
      <c r="F446" s="255" t="s">
        <v>2069</v>
      </c>
      <c r="G446" s="65">
        <v>11.0</v>
      </c>
      <c r="H446" s="65">
        <v>1.0</v>
      </c>
      <c r="I446" s="65">
        <v>1.0</v>
      </c>
      <c r="J446" s="227">
        <v>50.0</v>
      </c>
      <c r="K446" s="254">
        <v>50.0</v>
      </c>
      <c r="L446" s="226" t="s">
        <v>474</v>
      </c>
    </row>
    <row r="447" ht="11.25" customHeight="1">
      <c r="A447" s="67" t="s">
        <v>2053</v>
      </c>
      <c r="B447" s="65" t="s">
        <v>2054</v>
      </c>
      <c r="C447" s="65" t="s">
        <v>51</v>
      </c>
      <c r="D447" s="65" t="s">
        <v>2070</v>
      </c>
      <c r="E447" s="228" t="s">
        <v>2071</v>
      </c>
      <c r="F447" s="255" t="s">
        <v>2072</v>
      </c>
      <c r="G447" s="65">
        <v>11.0</v>
      </c>
      <c r="H447" s="65">
        <v>1.0</v>
      </c>
      <c r="I447" s="65">
        <v>1.0</v>
      </c>
      <c r="J447" s="227">
        <v>50.0</v>
      </c>
      <c r="K447" s="254">
        <v>50.0</v>
      </c>
      <c r="L447" s="226" t="s">
        <v>474</v>
      </c>
    </row>
    <row r="448" ht="11.25" customHeight="1">
      <c r="A448" s="67" t="s">
        <v>2053</v>
      </c>
      <c r="B448" s="65" t="s">
        <v>2054</v>
      </c>
      <c r="C448" s="65" t="s">
        <v>51</v>
      </c>
      <c r="D448" s="65" t="s">
        <v>2073</v>
      </c>
      <c r="E448" s="228" t="s">
        <v>2074</v>
      </c>
      <c r="F448" s="255" t="s">
        <v>2075</v>
      </c>
      <c r="G448" s="65">
        <v>11.0</v>
      </c>
      <c r="H448" s="65">
        <v>1.0</v>
      </c>
      <c r="I448" s="65">
        <v>1.0</v>
      </c>
      <c r="J448" s="227">
        <v>50.0</v>
      </c>
      <c r="K448" s="254">
        <v>50.0</v>
      </c>
      <c r="L448" s="226" t="s">
        <v>474</v>
      </c>
    </row>
    <row r="449" ht="11.25" customHeight="1">
      <c r="A449" s="67" t="s">
        <v>2076</v>
      </c>
      <c r="B449" s="65" t="s">
        <v>2077</v>
      </c>
      <c r="C449" s="65" t="s">
        <v>51</v>
      </c>
      <c r="D449" s="65" t="s">
        <v>2078</v>
      </c>
      <c r="E449" s="228" t="s">
        <v>2079</v>
      </c>
      <c r="F449" s="255" t="s">
        <v>2080</v>
      </c>
      <c r="G449" s="65">
        <v>11.0</v>
      </c>
      <c r="H449" s="65">
        <v>1.0</v>
      </c>
      <c r="I449" s="65">
        <v>1.0</v>
      </c>
      <c r="J449" s="227">
        <v>50.0</v>
      </c>
      <c r="K449" s="254">
        <v>50.0</v>
      </c>
      <c r="L449" s="226" t="s">
        <v>474</v>
      </c>
    </row>
    <row r="450" ht="11.25" customHeight="1">
      <c r="A450" s="67" t="s">
        <v>2076</v>
      </c>
      <c r="B450" s="65" t="s">
        <v>2077</v>
      </c>
      <c r="C450" s="65" t="s">
        <v>51</v>
      </c>
      <c r="D450" s="65" t="s">
        <v>2081</v>
      </c>
      <c r="E450" s="228" t="s">
        <v>2082</v>
      </c>
      <c r="F450" s="255" t="s">
        <v>2083</v>
      </c>
      <c r="G450" s="65">
        <v>11.0</v>
      </c>
      <c r="H450" s="65">
        <v>1.0</v>
      </c>
      <c r="I450" s="65">
        <v>1.0</v>
      </c>
      <c r="J450" s="227">
        <v>50.0</v>
      </c>
      <c r="K450" s="254">
        <v>50.0</v>
      </c>
      <c r="L450" s="226" t="s">
        <v>474</v>
      </c>
    </row>
    <row r="451" ht="11.25" customHeight="1">
      <c r="A451" s="67" t="s">
        <v>2076</v>
      </c>
      <c r="B451" s="65" t="s">
        <v>2077</v>
      </c>
      <c r="C451" s="65" t="s">
        <v>51</v>
      </c>
      <c r="D451" s="65" t="s">
        <v>2084</v>
      </c>
      <c r="E451" s="228"/>
      <c r="F451" s="255" t="s">
        <v>2085</v>
      </c>
      <c r="G451" s="65">
        <v>11.0</v>
      </c>
      <c r="H451" s="65">
        <v>1.0</v>
      </c>
      <c r="I451" s="65">
        <v>1.0</v>
      </c>
      <c r="J451" s="227">
        <v>50.0</v>
      </c>
      <c r="K451" s="254">
        <v>50.0</v>
      </c>
      <c r="L451" s="226" t="s">
        <v>474</v>
      </c>
    </row>
    <row r="452" ht="11.25" customHeight="1">
      <c r="A452" s="67" t="s">
        <v>2076</v>
      </c>
      <c r="B452" s="65" t="s">
        <v>2077</v>
      </c>
      <c r="C452" s="65" t="s">
        <v>51</v>
      </c>
      <c r="D452" s="65" t="s">
        <v>2086</v>
      </c>
      <c r="E452" s="228" t="s">
        <v>2087</v>
      </c>
      <c r="F452" s="255" t="s">
        <v>2088</v>
      </c>
      <c r="G452" s="65">
        <v>11.0</v>
      </c>
      <c r="H452" s="65">
        <v>1.0</v>
      </c>
      <c r="I452" s="65">
        <v>1.0</v>
      </c>
      <c r="J452" s="227">
        <v>50.0</v>
      </c>
      <c r="K452" s="254">
        <v>50.0</v>
      </c>
      <c r="L452" s="226" t="s">
        <v>474</v>
      </c>
    </row>
    <row r="453" ht="11.25" customHeight="1">
      <c r="A453" s="67" t="s">
        <v>2089</v>
      </c>
      <c r="B453" s="65" t="s">
        <v>2090</v>
      </c>
      <c r="C453" s="65" t="s">
        <v>51</v>
      </c>
      <c r="D453" s="65" t="s">
        <v>2091</v>
      </c>
      <c r="E453" s="228" t="s">
        <v>2092</v>
      </c>
      <c r="F453" s="255" t="s">
        <v>2093</v>
      </c>
      <c r="G453" s="65">
        <v>10.0</v>
      </c>
      <c r="H453" s="65">
        <v>1.0</v>
      </c>
      <c r="I453" s="65">
        <v>1.0</v>
      </c>
      <c r="J453" s="227">
        <v>50.0</v>
      </c>
      <c r="K453" s="254">
        <v>50.0</v>
      </c>
      <c r="L453" s="226" t="s">
        <v>474</v>
      </c>
    </row>
    <row r="454" ht="11.25" customHeight="1">
      <c r="A454" s="67" t="s">
        <v>2089</v>
      </c>
      <c r="B454" s="65" t="s">
        <v>2090</v>
      </c>
      <c r="C454" s="65" t="s">
        <v>51</v>
      </c>
      <c r="D454" s="65" t="s">
        <v>2094</v>
      </c>
      <c r="E454" s="228" t="s">
        <v>2095</v>
      </c>
      <c r="F454" s="255" t="s">
        <v>2096</v>
      </c>
      <c r="G454" s="65">
        <v>10.0</v>
      </c>
      <c r="H454" s="65">
        <v>1.0</v>
      </c>
      <c r="I454" s="65">
        <v>1.0</v>
      </c>
      <c r="J454" s="227">
        <v>50.0</v>
      </c>
      <c r="K454" s="254">
        <v>50.0</v>
      </c>
      <c r="L454" s="226" t="s">
        <v>474</v>
      </c>
    </row>
    <row r="455" ht="11.25" customHeight="1">
      <c r="A455" s="67" t="s">
        <v>2097</v>
      </c>
      <c r="B455" s="65" t="s">
        <v>2098</v>
      </c>
      <c r="C455" s="65" t="s">
        <v>51</v>
      </c>
      <c r="D455" s="65" t="s">
        <v>2099</v>
      </c>
      <c r="E455" s="228" t="s">
        <v>2100</v>
      </c>
      <c r="F455" s="255" t="s">
        <v>2101</v>
      </c>
      <c r="G455" s="65">
        <v>6.0</v>
      </c>
      <c r="H455" s="65">
        <v>1.0</v>
      </c>
      <c r="I455" s="65">
        <v>1.0</v>
      </c>
      <c r="J455" s="227">
        <v>50.0</v>
      </c>
      <c r="K455" s="254">
        <v>50.0</v>
      </c>
      <c r="L455" s="226" t="s">
        <v>474</v>
      </c>
    </row>
    <row r="456" ht="11.25" customHeight="1">
      <c r="A456" s="67" t="s">
        <v>2097</v>
      </c>
      <c r="B456" s="65" t="s">
        <v>2098</v>
      </c>
      <c r="C456" s="65" t="s">
        <v>51</v>
      </c>
      <c r="D456" s="65" t="s">
        <v>2102</v>
      </c>
      <c r="E456" s="228" t="s">
        <v>2103</v>
      </c>
      <c r="F456" s="255" t="s">
        <v>2104</v>
      </c>
      <c r="G456" s="65">
        <v>6.0</v>
      </c>
      <c r="H456" s="65">
        <v>1.0</v>
      </c>
      <c r="I456" s="65">
        <v>1.0</v>
      </c>
      <c r="J456" s="227">
        <v>50.0</v>
      </c>
      <c r="K456" s="254">
        <v>50.0</v>
      </c>
      <c r="L456" s="226" t="s">
        <v>474</v>
      </c>
    </row>
    <row r="457" ht="11.25" customHeight="1">
      <c r="A457" s="67" t="s">
        <v>2097</v>
      </c>
      <c r="B457" s="65" t="s">
        <v>2098</v>
      </c>
      <c r="C457" s="65" t="s">
        <v>51</v>
      </c>
      <c r="D457" s="65" t="s">
        <v>2105</v>
      </c>
      <c r="E457" s="228" t="s">
        <v>2106</v>
      </c>
      <c r="F457" s="255" t="s">
        <v>2107</v>
      </c>
      <c r="G457" s="65">
        <v>6.0</v>
      </c>
      <c r="H457" s="65">
        <v>1.0</v>
      </c>
      <c r="I457" s="65">
        <v>1.0</v>
      </c>
      <c r="J457" s="227">
        <v>50.0</v>
      </c>
      <c r="K457" s="254">
        <v>50.0</v>
      </c>
      <c r="L457" s="226" t="s">
        <v>474</v>
      </c>
    </row>
    <row r="458" ht="11.25" customHeight="1">
      <c r="A458" s="67" t="s">
        <v>2108</v>
      </c>
      <c r="B458" s="65" t="s">
        <v>2109</v>
      </c>
      <c r="C458" s="65" t="s">
        <v>51</v>
      </c>
      <c r="D458" s="65" t="s">
        <v>2110</v>
      </c>
      <c r="E458" s="228" t="s">
        <v>2111</v>
      </c>
      <c r="F458" s="255" t="s">
        <v>2112</v>
      </c>
      <c r="G458" s="65">
        <v>8.0</v>
      </c>
      <c r="H458" s="65">
        <v>1.0</v>
      </c>
      <c r="I458" s="65">
        <v>1.0</v>
      </c>
      <c r="J458" s="227">
        <v>50.0</v>
      </c>
      <c r="K458" s="254">
        <v>50.0</v>
      </c>
      <c r="L458" s="226" t="s">
        <v>474</v>
      </c>
    </row>
    <row r="459" ht="11.25" customHeight="1">
      <c r="A459" s="67" t="s">
        <v>2108</v>
      </c>
      <c r="B459" s="65" t="s">
        <v>2109</v>
      </c>
      <c r="C459" s="65" t="s">
        <v>51</v>
      </c>
      <c r="D459" s="65" t="s">
        <v>2113</v>
      </c>
      <c r="E459" s="228" t="s">
        <v>2114</v>
      </c>
      <c r="F459" s="255" t="s">
        <v>2115</v>
      </c>
      <c r="G459" s="65">
        <v>8.0</v>
      </c>
      <c r="H459" s="65">
        <v>1.0</v>
      </c>
      <c r="I459" s="65">
        <v>1.0</v>
      </c>
      <c r="J459" s="227">
        <v>50.0</v>
      </c>
      <c r="K459" s="254">
        <v>50.0</v>
      </c>
      <c r="L459" s="226" t="s">
        <v>474</v>
      </c>
    </row>
    <row r="460" ht="11.25" customHeight="1">
      <c r="A460" s="67" t="s">
        <v>1545</v>
      </c>
      <c r="B460" s="65" t="s">
        <v>1546</v>
      </c>
      <c r="C460" s="65" t="s">
        <v>51</v>
      </c>
      <c r="D460" s="65" t="s">
        <v>1547</v>
      </c>
      <c r="E460" s="230" t="s">
        <v>1548</v>
      </c>
      <c r="F460" s="68" t="s">
        <v>1041</v>
      </c>
      <c r="G460" s="65">
        <v>7.0</v>
      </c>
      <c r="H460" s="65">
        <v>5.0</v>
      </c>
      <c r="I460" s="65">
        <v>9.0</v>
      </c>
      <c r="J460" s="227">
        <v>50.0</v>
      </c>
      <c r="K460" s="254">
        <v>7.14</v>
      </c>
      <c r="L460" s="226" t="s">
        <v>474</v>
      </c>
    </row>
    <row r="461" ht="11.25" customHeight="1">
      <c r="A461" s="67" t="s">
        <v>1545</v>
      </c>
      <c r="B461" s="65" t="s">
        <v>1546</v>
      </c>
      <c r="C461" s="65" t="s">
        <v>51</v>
      </c>
      <c r="D461" s="65" t="s">
        <v>1549</v>
      </c>
      <c r="E461" s="230" t="s">
        <v>1550</v>
      </c>
      <c r="F461" s="68" t="s">
        <v>1041</v>
      </c>
      <c r="G461" s="65">
        <v>7.0</v>
      </c>
      <c r="H461" s="65">
        <v>5.0</v>
      </c>
      <c r="I461" s="65">
        <v>9.0</v>
      </c>
      <c r="J461" s="227">
        <v>50.0</v>
      </c>
      <c r="K461" s="254">
        <v>7.14</v>
      </c>
      <c r="L461" s="226" t="s">
        <v>474</v>
      </c>
    </row>
    <row r="462" ht="11.25" customHeight="1">
      <c r="A462" s="67" t="s">
        <v>1545</v>
      </c>
      <c r="B462" s="65" t="s">
        <v>1546</v>
      </c>
      <c r="C462" s="65" t="s">
        <v>51</v>
      </c>
      <c r="D462" s="65" t="s">
        <v>1551</v>
      </c>
      <c r="E462" s="230" t="s">
        <v>1552</v>
      </c>
      <c r="F462" s="68" t="s">
        <v>1041</v>
      </c>
      <c r="G462" s="65">
        <v>7.0</v>
      </c>
      <c r="H462" s="65">
        <v>5.0</v>
      </c>
      <c r="I462" s="65">
        <v>9.0</v>
      </c>
      <c r="J462" s="227">
        <v>50.0</v>
      </c>
      <c r="K462" s="254">
        <v>7.14</v>
      </c>
      <c r="L462" s="226" t="s">
        <v>474</v>
      </c>
    </row>
    <row r="463" ht="11.25" customHeight="1">
      <c r="A463" s="67" t="s">
        <v>1545</v>
      </c>
      <c r="B463" s="65" t="s">
        <v>1546</v>
      </c>
      <c r="C463" s="65" t="s">
        <v>51</v>
      </c>
      <c r="D463" s="65" t="s">
        <v>1553</v>
      </c>
      <c r="E463" s="230" t="s">
        <v>1554</v>
      </c>
      <c r="F463" s="68" t="s">
        <v>1041</v>
      </c>
      <c r="G463" s="65">
        <v>7.0</v>
      </c>
      <c r="H463" s="65">
        <v>5.0</v>
      </c>
      <c r="I463" s="65">
        <v>9.0</v>
      </c>
      <c r="J463" s="227">
        <v>50.0</v>
      </c>
      <c r="K463" s="254">
        <v>7.14</v>
      </c>
      <c r="L463" s="226" t="s">
        <v>474</v>
      </c>
    </row>
    <row r="464" ht="11.25" customHeight="1">
      <c r="A464" s="67" t="s">
        <v>1545</v>
      </c>
      <c r="B464" s="65" t="s">
        <v>1546</v>
      </c>
      <c r="C464" s="65" t="s">
        <v>51</v>
      </c>
      <c r="D464" s="65" t="s">
        <v>1555</v>
      </c>
      <c r="E464" s="230" t="s">
        <v>1556</v>
      </c>
      <c r="F464" s="68" t="s">
        <v>1041</v>
      </c>
      <c r="G464" s="65">
        <v>7.0</v>
      </c>
      <c r="H464" s="65">
        <v>5.0</v>
      </c>
      <c r="I464" s="65">
        <v>9.0</v>
      </c>
      <c r="J464" s="227">
        <v>50.0</v>
      </c>
      <c r="K464" s="254">
        <v>7.14</v>
      </c>
      <c r="L464" s="226" t="s">
        <v>474</v>
      </c>
    </row>
    <row r="465" ht="11.25" customHeight="1">
      <c r="A465" s="67" t="s">
        <v>1545</v>
      </c>
      <c r="B465" s="65" t="s">
        <v>1546</v>
      </c>
      <c r="C465" s="65" t="s">
        <v>51</v>
      </c>
      <c r="D465" s="65" t="s">
        <v>1557</v>
      </c>
      <c r="E465" s="230" t="s">
        <v>1558</v>
      </c>
      <c r="F465" s="68" t="s">
        <v>1041</v>
      </c>
      <c r="G465" s="65">
        <v>7.0</v>
      </c>
      <c r="H465" s="65">
        <v>5.0</v>
      </c>
      <c r="I465" s="65">
        <v>9.0</v>
      </c>
      <c r="J465" s="227">
        <v>50.0</v>
      </c>
      <c r="K465" s="254">
        <v>7.14</v>
      </c>
      <c r="L465" s="226" t="s">
        <v>474</v>
      </c>
    </row>
    <row r="466" ht="11.25" customHeight="1">
      <c r="A466" s="67" t="s">
        <v>1545</v>
      </c>
      <c r="B466" s="65" t="s">
        <v>1546</v>
      </c>
      <c r="C466" s="65" t="s">
        <v>51</v>
      </c>
      <c r="D466" s="65" t="s">
        <v>1559</v>
      </c>
      <c r="E466" s="230" t="s">
        <v>1560</v>
      </c>
      <c r="F466" s="68" t="s">
        <v>1041</v>
      </c>
      <c r="G466" s="65">
        <v>7.0</v>
      </c>
      <c r="H466" s="65">
        <v>5.0</v>
      </c>
      <c r="I466" s="65">
        <v>9.0</v>
      </c>
      <c r="J466" s="227">
        <v>50.0</v>
      </c>
      <c r="K466" s="254">
        <v>7.14</v>
      </c>
      <c r="L466" s="226" t="s">
        <v>474</v>
      </c>
    </row>
    <row r="467" ht="11.25" customHeight="1">
      <c r="A467" s="67" t="s">
        <v>1545</v>
      </c>
      <c r="B467" s="65" t="s">
        <v>1546</v>
      </c>
      <c r="C467" s="65" t="s">
        <v>51</v>
      </c>
      <c r="D467" s="65" t="s">
        <v>1561</v>
      </c>
      <c r="E467" s="230" t="s">
        <v>1562</v>
      </c>
      <c r="F467" s="68" t="s">
        <v>1041</v>
      </c>
      <c r="G467" s="65">
        <v>7.0</v>
      </c>
      <c r="H467" s="65">
        <v>5.0</v>
      </c>
      <c r="I467" s="65">
        <v>9.0</v>
      </c>
      <c r="J467" s="227">
        <v>50.0</v>
      </c>
      <c r="K467" s="254">
        <v>7.14</v>
      </c>
      <c r="L467" s="226" t="s">
        <v>474</v>
      </c>
    </row>
    <row r="468" ht="11.25" customHeight="1">
      <c r="A468" s="67" t="s">
        <v>1545</v>
      </c>
      <c r="B468" s="65" t="s">
        <v>1546</v>
      </c>
      <c r="C468" s="65" t="s">
        <v>51</v>
      </c>
      <c r="D468" s="65" t="s">
        <v>1563</v>
      </c>
      <c r="E468" s="230" t="s">
        <v>1564</v>
      </c>
      <c r="F468" s="68" t="s">
        <v>1041</v>
      </c>
      <c r="G468" s="65">
        <v>7.0</v>
      </c>
      <c r="H468" s="65">
        <v>5.0</v>
      </c>
      <c r="I468" s="65">
        <v>9.0</v>
      </c>
      <c r="J468" s="227">
        <v>50.0</v>
      </c>
      <c r="K468" s="254">
        <v>7.14</v>
      </c>
      <c r="L468" s="226" t="s">
        <v>474</v>
      </c>
    </row>
    <row r="469" ht="11.25" customHeight="1">
      <c r="A469" s="67" t="s">
        <v>1565</v>
      </c>
      <c r="B469" s="65" t="s">
        <v>1566</v>
      </c>
      <c r="C469" s="65" t="s">
        <v>51</v>
      </c>
      <c r="D469" s="65" t="s">
        <v>1567</v>
      </c>
      <c r="E469" s="230" t="s">
        <v>1568</v>
      </c>
      <c r="F469" s="68" t="s">
        <v>1041</v>
      </c>
      <c r="G469" s="65">
        <v>6.0</v>
      </c>
      <c r="H469" s="65">
        <v>3.0</v>
      </c>
      <c r="I469" s="65">
        <v>7.0</v>
      </c>
      <c r="J469" s="227">
        <v>50.0</v>
      </c>
      <c r="K469" s="254">
        <v>8.33</v>
      </c>
      <c r="L469" s="226" t="s">
        <v>474</v>
      </c>
    </row>
    <row r="470" ht="11.25" customHeight="1">
      <c r="A470" s="67" t="s">
        <v>1565</v>
      </c>
      <c r="B470" s="65" t="s">
        <v>1566</v>
      </c>
      <c r="C470" s="65" t="s">
        <v>51</v>
      </c>
      <c r="D470" s="65" t="s">
        <v>1569</v>
      </c>
      <c r="E470" s="230" t="s">
        <v>1570</v>
      </c>
      <c r="F470" s="68" t="s">
        <v>1041</v>
      </c>
      <c r="G470" s="65">
        <v>6.0</v>
      </c>
      <c r="H470" s="65">
        <v>3.0</v>
      </c>
      <c r="I470" s="65">
        <v>7.0</v>
      </c>
      <c r="J470" s="227">
        <v>50.0</v>
      </c>
      <c r="K470" s="254">
        <v>8.33</v>
      </c>
      <c r="L470" s="226" t="s">
        <v>474</v>
      </c>
    </row>
    <row r="471" ht="11.25" customHeight="1">
      <c r="A471" s="67" t="s">
        <v>1565</v>
      </c>
      <c r="B471" s="65" t="s">
        <v>1566</v>
      </c>
      <c r="C471" s="65" t="s">
        <v>51</v>
      </c>
      <c r="D471" s="65" t="s">
        <v>1571</v>
      </c>
      <c r="E471" s="230" t="s">
        <v>1572</v>
      </c>
      <c r="F471" s="68" t="s">
        <v>1041</v>
      </c>
      <c r="G471" s="65">
        <v>6.0</v>
      </c>
      <c r="H471" s="65">
        <v>3.0</v>
      </c>
      <c r="I471" s="65">
        <v>7.0</v>
      </c>
      <c r="J471" s="227">
        <v>50.0</v>
      </c>
      <c r="K471" s="254">
        <v>8.33</v>
      </c>
      <c r="L471" s="226" t="s">
        <v>474</v>
      </c>
    </row>
    <row r="472" ht="11.25" customHeight="1">
      <c r="A472" s="67" t="s">
        <v>1565</v>
      </c>
      <c r="B472" s="65" t="s">
        <v>1566</v>
      </c>
      <c r="C472" s="65" t="s">
        <v>51</v>
      </c>
      <c r="D472" s="65" t="s">
        <v>1573</v>
      </c>
      <c r="E472" s="230" t="s">
        <v>1574</v>
      </c>
      <c r="F472" s="68" t="s">
        <v>1041</v>
      </c>
      <c r="G472" s="65">
        <v>6.0</v>
      </c>
      <c r="H472" s="65">
        <v>3.0</v>
      </c>
      <c r="I472" s="65">
        <v>7.0</v>
      </c>
      <c r="J472" s="227">
        <v>50.0</v>
      </c>
      <c r="K472" s="254">
        <v>8.33</v>
      </c>
      <c r="L472" s="226" t="s">
        <v>474</v>
      </c>
    </row>
    <row r="473" ht="11.25" customHeight="1">
      <c r="A473" s="67" t="s">
        <v>1565</v>
      </c>
      <c r="B473" s="65" t="s">
        <v>1566</v>
      </c>
      <c r="C473" s="65" t="s">
        <v>51</v>
      </c>
      <c r="D473" s="65" t="s">
        <v>1575</v>
      </c>
      <c r="E473" s="230" t="s">
        <v>1576</v>
      </c>
      <c r="F473" s="68" t="s">
        <v>1041</v>
      </c>
      <c r="G473" s="65">
        <v>6.0</v>
      </c>
      <c r="H473" s="65">
        <v>3.0</v>
      </c>
      <c r="I473" s="65">
        <v>7.0</v>
      </c>
      <c r="J473" s="227">
        <v>50.0</v>
      </c>
      <c r="K473" s="254">
        <v>8.33</v>
      </c>
      <c r="L473" s="226" t="s">
        <v>474</v>
      </c>
    </row>
    <row r="474" ht="11.25" customHeight="1">
      <c r="A474" s="67" t="s">
        <v>1565</v>
      </c>
      <c r="B474" s="65" t="s">
        <v>1566</v>
      </c>
      <c r="C474" s="65" t="s">
        <v>51</v>
      </c>
      <c r="D474" s="65" t="s">
        <v>1577</v>
      </c>
      <c r="E474" s="230" t="s">
        <v>1578</v>
      </c>
      <c r="F474" s="68" t="s">
        <v>1041</v>
      </c>
      <c r="G474" s="65">
        <v>6.0</v>
      </c>
      <c r="H474" s="65">
        <v>3.0</v>
      </c>
      <c r="I474" s="65">
        <v>7.0</v>
      </c>
      <c r="J474" s="227">
        <v>50.0</v>
      </c>
      <c r="K474" s="254">
        <v>8.33</v>
      </c>
      <c r="L474" s="226" t="s">
        <v>474</v>
      </c>
    </row>
    <row r="475" ht="11.25" customHeight="1">
      <c r="A475" s="67" t="s">
        <v>1565</v>
      </c>
      <c r="B475" s="65" t="s">
        <v>1566</v>
      </c>
      <c r="C475" s="65" t="s">
        <v>51</v>
      </c>
      <c r="D475" s="65" t="s">
        <v>1579</v>
      </c>
      <c r="E475" s="230" t="s">
        <v>1580</v>
      </c>
      <c r="F475" s="68" t="s">
        <v>1041</v>
      </c>
      <c r="G475" s="65">
        <v>6.0</v>
      </c>
      <c r="H475" s="65">
        <v>3.0</v>
      </c>
      <c r="I475" s="65">
        <v>7.0</v>
      </c>
      <c r="J475" s="227">
        <v>50.0</v>
      </c>
      <c r="K475" s="254">
        <v>8.33</v>
      </c>
      <c r="L475" s="226" t="s">
        <v>474</v>
      </c>
    </row>
    <row r="476" ht="11.25" customHeight="1">
      <c r="A476" s="67" t="s">
        <v>1565</v>
      </c>
      <c r="B476" s="65" t="s">
        <v>1566</v>
      </c>
      <c r="C476" s="65" t="s">
        <v>51</v>
      </c>
      <c r="D476" s="65" t="s">
        <v>1581</v>
      </c>
      <c r="E476" s="230" t="s">
        <v>1582</v>
      </c>
      <c r="F476" s="68" t="s">
        <v>1041</v>
      </c>
      <c r="G476" s="65">
        <v>6.0</v>
      </c>
      <c r="H476" s="65">
        <v>3.0</v>
      </c>
      <c r="I476" s="65">
        <v>7.0</v>
      </c>
      <c r="J476" s="227">
        <v>50.0</v>
      </c>
      <c r="K476" s="254">
        <v>8.33</v>
      </c>
      <c r="L476" s="226" t="s">
        <v>474</v>
      </c>
    </row>
    <row r="477" ht="11.25" customHeight="1">
      <c r="A477" s="67" t="s">
        <v>1565</v>
      </c>
      <c r="B477" s="65" t="s">
        <v>1566</v>
      </c>
      <c r="C477" s="65" t="s">
        <v>51</v>
      </c>
      <c r="D477" s="65" t="s">
        <v>1583</v>
      </c>
      <c r="E477" s="230" t="s">
        <v>1584</v>
      </c>
      <c r="F477" s="68" t="s">
        <v>1041</v>
      </c>
      <c r="G477" s="65">
        <v>6.0</v>
      </c>
      <c r="H477" s="65">
        <v>3.0</v>
      </c>
      <c r="I477" s="65">
        <v>7.0</v>
      </c>
      <c r="J477" s="227">
        <v>50.0</v>
      </c>
      <c r="K477" s="254">
        <v>8.33</v>
      </c>
      <c r="L477" s="226" t="s">
        <v>474</v>
      </c>
    </row>
    <row r="478" ht="11.25" customHeight="1">
      <c r="A478" s="67" t="s">
        <v>1565</v>
      </c>
      <c r="B478" s="65" t="s">
        <v>1566</v>
      </c>
      <c r="C478" s="65" t="s">
        <v>51</v>
      </c>
      <c r="D478" s="65" t="s">
        <v>1585</v>
      </c>
      <c r="E478" s="230" t="s">
        <v>1586</v>
      </c>
      <c r="F478" s="68" t="s">
        <v>1041</v>
      </c>
      <c r="G478" s="65">
        <v>6.0</v>
      </c>
      <c r="H478" s="65">
        <v>3.0</v>
      </c>
      <c r="I478" s="65">
        <v>7.0</v>
      </c>
      <c r="J478" s="227">
        <v>50.0</v>
      </c>
      <c r="K478" s="254">
        <v>8.33</v>
      </c>
      <c r="L478" s="226" t="s">
        <v>474</v>
      </c>
    </row>
    <row r="479" ht="11.25" customHeight="1">
      <c r="A479" s="67" t="s">
        <v>1565</v>
      </c>
      <c r="B479" s="65" t="s">
        <v>1566</v>
      </c>
      <c r="C479" s="65" t="s">
        <v>51</v>
      </c>
      <c r="D479" s="65" t="s">
        <v>1587</v>
      </c>
      <c r="E479" s="230" t="s">
        <v>1588</v>
      </c>
      <c r="F479" s="68" t="s">
        <v>1041</v>
      </c>
      <c r="G479" s="65">
        <v>6.0</v>
      </c>
      <c r="H479" s="65">
        <v>3.0</v>
      </c>
      <c r="I479" s="65">
        <v>7.0</v>
      </c>
      <c r="J479" s="227">
        <v>50.0</v>
      </c>
      <c r="K479" s="254">
        <v>8.33</v>
      </c>
      <c r="L479" s="226" t="s">
        <v>474</v>
      </c>
    </row>
    <row r="480" ht="11.25" customHeight="1">
      <c r="A480" s="67" t="s">
        <v>1545</v>
      </c>
      <c r="B480" s="65" t="s">
        <v>1546</v>
      </c>
      <c r="C480" s="65" t="s">
        <v>51</v>
      </c>
      <c r="D480" s="65" t="s">
        <v>1761</v>
      </c>
      <c r="E480" s="230" t="s">
        <v>1762</v>
      </c>
      <c r="F480" s="68" t="s">
        <v>273</v>
      </c>
      <c r="G480" s="65">
        <v>7.0</v>
      </c>
      <c r="H480" s="65">
        <v>5.0</v>
      </c>
      <c r="I480" s="65">
        <v>9.0</v>
      </c>
      <c r="J480" s="227">
        <v>50.0</v>
      </c>
      <c r="K480" s="254">
        <v>7.14</v>
      </c>
      <c r="L480" s="226" t="s">
        <v>474</v>
      </c>
    </row>
    <row r="481" ht="11.25" customHeight="1">
      <c r="A481" s="67" t="s">
        <v>1545</v>
      </c>
      <c r="B481" s="65" t="s">
        <v>1546</v>
      </c>
      <c r="C481" s="65" t="s">
        <v>51</v>
      </c>
      <c r="D481" s="65" t="s">
        <v>1763</v>
      </c>
      <c r="E481" s="230" t="s">
        <v>1764</v>
      </c>
      <c r="F481" s="68" t="s">
        <v>273</v>
      </c>
      <c r="G481" s="65">
        <v>7.0</v>
      </c>
      <c r="H481" s="65">
        <v>5.0</v>
      </c>
      <c r="I481" s="65">
        <v>9.0</v>
      </c>
      <c r="J481" s="227">
        <v>50.0</v>
      </c>
      <c r="K481" s="254">
        <v>7.14</v>
      </c>
      <c r="L481" s="226" t="s">
        <v>474</v>
      </c>
    </row>
    <row r="482" ht="11.25" customHeight="1">
      <c r="A482" s="67" t="s">
        <v>1767</v>
      </c>
      <c r="B482" s="65" t="s">
        <v>1768</v>
      </c>
      <c r="C482" s="65" t="s">
        <v>51</v>
      </c>
      <c r="D482" s="65" t="s">
        <v>1769</v>
      </c>
      <c r="E482" s="230" t="s">
        <v>1770</v>
      </c>
      <c r="F482" s="68" t="s">
        <v>273</v>
      </c>
      <c r="G482" s="65">
        <v>5.0</v>
      </c>
      <c r="H482" s="65">
        <v>5.0</v>
      </c>
      <c r="I482" s="65">
        <v>6.0</v>
      </c>
      <c r="J482" s="227">
        <v>50.0</v>
      </c>
      <c r="K482" s="254">
        <v>10.0</v>
      </c>
      <c r="L482" s="226" t="s">
        <v>474</v>
      </c>
    </row>
    <row r="483" ht="11.25" customHeight="1">
      <c r="A483" s="67" t="s">
        <v>1767</v>
      </c>
      <c r="B483" s="65" t="s">
        <v>1768</v>
      </c>
      <c r="C483" s="65" t="s">
        <v>51</v>
      </c>
      <c r="D483" s="65" t="s">
        <v>1771</v>
      </c>
      <c r="E483" s="230" t="s">
        <v>1772</v>
      </c>
      <c r="F483" s="68" t="s">
        <v>273</v>
      </c>
      <c r="G483" s="65">
        <v>5.0</v>
      </c>
      <c r="H483" s="65">
        <v>5.0</v>
      </c>
      <c r="I483" s="65">
        <v>6.0</v>
      </c>
      <c r="J483" s="227">
        <v>50.0</v>
      </c>
      <c r="K483" s="254">
        <v>10.0</v>
      </c>
      <c r="L483" s="226" t="s">
        <v>474</v>
      </c>
    </row>
    <row r="484" ht="11.25" customHeight="1">
      <c r="A484" s="67" t="s">
        <v>1773</v>
      </c>
      <c r="B484" s="65" t="s">
        <v>1774</v>
      </c>
      <c r="C484" s="65" t="s">
        <v>51</v>
      </c>
      <c r="D484" s="65" t="s">
        <v>1775</v>
      </c>
      <c r="E484" s="230" t="s">
        <v>1776</v>
      </c>
      <c r="F484" s="68" t="s">
        <v>273</v>
      </c>
      <c r="G484" s="65">
        <v>2.0</v>
      </c>
      <c r="H484" s="65">
        <v>2.0</v>
      </c>
      <c r="I484" s="65">
        <v>2.0</v>
      </c>
      <c r="J484" s="227">
        <v>50.0</v>
      </c>
      <c r="K484" s="254">
        <v>25.0</v>
      </c>
      <c r="L484" s="226" t="s">
        <v>474</v>
      </c>
    </row>
    <row r="485" ht="11.25" customHeight="1">
      <c r="A485" s="67" t="s">
        <v>1565</v>
      </c>
      <c r="B485" s="65" t="s">
        <v>1566</v>
      </c>
      <c r="C485" s="65" t="s">
        <v>51</v>
      </c>
      <c r="D485" s="65" t="s">
        <v>1777</v>
      </c>
      <c r="E485" s="230" t="s">
        <v>1778</v>
      </c>
      <c r="F485" s="68" t="s">
        <v>273</v>
      </c>
      <c r="G485" s="65">
        <v>6.0</v>
      </c>
      <c r="H485" s="65">
        <v>3.0</v>
      </c>
      <c r="I485" s="65">
        <v>7.0</v>
      </c>
      <c r="J485" s="227">
        <v>50.0</v>
      </c>
      <c r="K485" s="254">
        <v>8.33</v>
      </c>
      <c r="L485" s="226" t="s">
        <v>474</v>
      </c>
    </row>
    <row r="486" ht="11.25" customHeight="1">
      <c r="A486" s="67" t="s">
        <v>1565</v>
      </c>
      <c r="B486" s="65" t="s">
        <v>1566</v>
      </c>
      <c r="C486" s="65" t="s">
        <v>51</v>
      </c>
      <c r="D486" s="65" t="s">
        <v>1779</v>
      </c>
      <c r="E486" s="230" t="s">
        <v>1780</v>
      </c>
      <c r="F486" s="68" t="s">
        <v>273</v>
      </c>
      <c r="G486" s="65">
        <v>6.0</v>
      </c>
      <c r="H486" s="65">
        <v>3.0</v>
      </c>
      <c r="I486" s="65">
        <v>7.0</v>
      </c>
      <c r="J486" s="227">
        <v>50.0</v>
      </c>
      <c r="K486" s="254">
        <v>8.33</v>
      </c>
      <c r="L486" s="226" t="s">
        <v>474</v>
      </c>
    </row>
    <row r="487" ht="11.25" customHeight="1">
      <c r="A487" s="67" t="s">
        <v>1565</v>
      </c>
      <c r="B487" s="65" t="s">
        <v>1566</v>
      </c>
      <c r="C487" s="65" t="s">
        <v>51</v>
      </c>
      <c r="D487" s="65" t="s">
        <v>1781</v>
      </c>
      <c r="E487" s="230" t="s">
        <v>1782</v>
      </c>
      <c r="F487" s="68" t="s">
        <v>273</v>
      </c>
      <c r="G487" s="65">
        <v>6.0</v>
      </c>
      <c r="H487" s="65">
        <v>3.0</v>
      </c>
      <c r="I487" s="65">
        <v>7.0</v>
      </c>
      <c r="J487" s="227">
        <v>50.0</v>
      </c>
      <c r="K487" s="254">
        <v>8.33</v>
      </c>
      <c r="L487" s="226" t="s">
        <v>474</v>
      </c>
    </row>
    <row r="488" ht="11.25" customHeight="1">
      <c r="A488" s="67" t="s">
        <v>1565</v>
      </c>
      <c r="B488" s="65" t="s">
        <v>1566</v>
      </c>
      <c r="C488" s="65" t="s">
        <v>51</v>
      </c>
      <c r="D488" s="65" t="s">
        <v>1783</v>
      </c>
      <c r="E488" s="230" t="s">
        <v>1784</v>
      </c>
      <c r="F488" s="68" t="s">
        <v>273</v>
      </c>
      <c r="G488" s="65">
        <v>6.0</v>
      </c>
      <c r="H488" s="65">
        <v>3.0</v>
      </c>
      <c r="I488" s="65">
        <v>7.0</v>
      </c>
      <c r="J488" s="227">
        <v>50.0</v>
      </c>
      <c r="K488" s="254">
        <v>8.33</v>
      </c>
      <c r="L488" s="226" t="s">
        <v>474</v>
      </c>
    </row>
    <row r="489" ht="11.25" customHeight="1">
      <c r="A489" s="67" t="s">
        <v>1565</v>
      </c>
      <c r="B489" s="65" t="s">
        <v>1566</v>
      </c>
      <c r="C489" s="65" t="s">
        <v>51</v>
      </c>
      <c r="D489" s="65" t="s">
        <v>1785</v>
      </c>
      <c r="E489" s="230" t="s">
        <v>1786</v>
      </c>
      <c r="F489" s="68" t="s">
        <v>273</v>
      </c>
      <c r="G489" s="65">
        <v>6.0</v>
      </c>
      <c r="H489" s="65">
        <v>3.0</v>
      </c>
      <c r="I489" s="65">
        <v>7.0</v>
      </c>
      <c r="J489" s="227">
        <v>50.0</v>
      </c>
      <c r="K489" s="254">
        <v>8.33</v>
      </c>
      <c r="L489" s="226" t="s">
        <v>474</v>
      </c>
    </row>
    <row r="490" ht="11.25" customHeight="1">
      <c r="A490" s="67" t="s">
        <v>1593</v>
      </c>
      <c r="B490" s="65" t="s">
        <v>1594</v>
      </c>
      <c r="C490" s="65" t="s">
        <v>51</v>
      </c>
      <c r="D490" s="65" t="s">
        <v>1787</v>
      </c>
      <c r="E490" s="230" t="s">
        <v>1788</v>
      </c>
      <c r="F490" s="68" t="s">
        <v>273</v>
      </c>
      <c r="G490" s="65">
        <v>8.0</v>
      </c>
      <c r="H490" s="65">
        <v>3.0</v>
      </c>
      <c r="I490" s="65">
        <v>12.0</v>
      </c>
      <c r="J490" s="227">
        <v>50.0</v>
      </c>
      <c r="K490" s="254">
        <v>6.25</v>
      </c>
      <c r="L490" s="226" t="s">
        <v>474</v>
      </c>
    </row>
    <row r="491" ht="11.25" customHeight="1">
      <c r="A491" s="67" t="s">
        <v>1605</v>
      </c>
      <c r="B491" s="65" t="s">
        <v>1606</v>
      </c>
      <c r="C491" s="65" t="s">
        <v>51</v>
      </c>
      <c r="D491" s="65" t="s">
        <v>1789</v>
      </c>
      <c r="E491" s="230" t="s">
        <v>1790</v>
      </c>
      <c r="F491" s="68" t="s">
        <v>273</v>
      </c>
      <c r="G491" s="65">
        <v>4.0</v>
      </c>
      <c r="H491" s="65">
        <v>4.0</v>
      </c>
      <c r="I491" s="65">
        <v>4.0</v>
      </c>
      <c r="J491" s="227">
        <v>50.0</v>
      </c>
      <c r="K491" s="254">
        <v>12.5</v>
      </c>
      <c r="L491" s="226" t="s">
        <v>474</v>
      </c>
    </row>
    <row r="492" ht="11.25" customHeight="1">
      <c r="A492" s="67" t="s">
        <v>1615</v>
      </c>
      <c r="B492" s="65" t="s">
        <v>1616</v>
      </c>
      <c r="C492" s="225" t="s">
        <v>51</v>
      </c>
      <c r="D492" s="65" t="s">
        <v>1791</v>
      </c>
      <c r="E492" s="230" t="s">
        <v>1792</v>
      </c>
      <c r="F492" s="68" t="s">
        <v>273</v>
      </c>
      <c r="G492" s="65">
        <v>2.0</v>
      </c>
      <c r="H492" s="65">
        <v>2.0</v>
      </c>
      <c r="I492" s="65">
        <v>5.0</v>
      </c>
      <c r="J492" s="227">
        <v>50.0</v>
      </c>
      <c r="K492" s="254">
        <v>25.0</v>
      </c>
      <c r="L492" s="226" t="s">
        <v>474</v>
      </c>
    </row>
    <row r="493" ht="11.25" customHeight="1">
      <c r="A493" s="67" t="s">
        <v>1839</v>
      </c>
      <c r="B493" s="65" t="s">
        <v>1840</v>
      </c>
      <c r="C493" s="65" t="s">
        <v>51</v>
      </c>
      <c r="D493" s="65" t="s">
        <v>1841</v>
      </c>
      <c r="E493" s="230" t="s">
        <v>1842</v>
      </c>
      <c r="F493" s="68" t="s">
        <v>273</v>
      </c>
      <c r="G493" s="65">
        <v>3.0</v>
      </c>
      <c r="H493" s="65">
        <v>3.0</v>
      </c>
      <c r="I493" s="65">
        <v>3.0</v>
      </c>
      <c r="J493" s="227">
        <v>50.0</v>
      </c>
      <c r="K493" s="254">
        <v>16.67</v>
      </c>
      <c r="L493" s="226" t="s">
        <v>474</v>
      </c>
    </row>
    <row r="494" ht="11.25" customHeight="1">
      <c r="A494" s="67" t="s">
        <v>1843</v>
      </c>
      <c r="B494" s="65" t="s">
        <v>1844</v>
      </c>
      <c r="C494" s="65" t="s">
        <v>51</v>
      </c>
      <c r="D494" s="65" t="s">
        <v>1841</v>
      </c>
      <c r="E494" s="230" t="s">
        <v>1842</v>
      </c>
      <c r="F494" s="68" t="s">
        <v>273</v>
      </c>
      <c r="G494" s="65">
        <v>3.0</v>
      </c>
      <c r="H494" s="65">
        <v>3.0</v>
      </c>
      <c r="I494" s="65">
        <v>3.0</v>
      </c>
      <c r="J494" s="227">
        <v>50.0</v>
      </c>
      <c r="K494" s="254">
        <v>16.67</v>
      </c>
      <c r="L494" s="226" t="s">
        <v>474</v>
      </c>
    </row>
    <row r="495" ht="11.25" customHeight="1">
      <c r="A495" s="67" t="s">
        <v>1845</v>
      </c>
      <c r="B495" s="65" t="s">
        <v>1846</v>
      </c>
      <c r="C495" s="65" t="s">
        <v>51</v>
      </c>
      <c r="D495" s="65" t="s">
        <v>1841</v>
      </c>
      <c r="E495" s="230" t="s">
        <v>1842</v>
      </c>
      <c r="F495" s="68" t="s">
        <v>273</v>
      </c>
      <c r="G495" s="65">
        <v>2.0</v>
      </c>
      <c r="H495" s="65">
        <v>2.0</v>
      </c>
      <c r="I495" s="65">
        <v>2.0</v>
      </c>
      <c r="J495" s="227">
        <v>50.0</v>
      </c>
      <c r="K495" s="254">
        <v>25.0</v>
      </c>
      <c r="L495" s="226" t="s">
        <v>474</v>
      </c>
    </row>
    <row r="496" ht="11.25" customHeight="1">
      <c r="A496" s="67" t="s">
        <v>1847</v>
      </c>
      <c r="B496" s="65" t="s">
        <v>1848</v>
      </c>
      <c r="C496" s="65" t="s">
        <v>51</v>
      </c>
      <c r="D496" s="65" t="s">
        <v>1841</v>
      </c>
      <c r="E496" s="230" t="s">
        <v>1842</v>
      </c>
      <c r="F496" s="68" t="s">
        <v>273</v>
      </c>
      <c r="G496" s="65">
        <v>2.0</v>
      </c>
      <c r="H496" s="65">
        <v>2.0</v>
      </c>
      <c r="I496" s="65">
        <v>2.0</v>
      </c>
      <c r="J496" s="227">
        <v>50.0</v>
      </c>
      <c r="K496" s="254">
        <v>25.0</v>
      </c>
      <c r="L496" s="226" t="s">
        <v>474</v>
      </c>
    </row>
    <row r="497" ht="11.25" customHeight="1">
      <c r="A497" s="67" t="s">
        <v>1849</v>
      </c>
      <c r="B497" s="65" t="s">
        <v>1850</v>
      </c>
      <c r="C497" s="65" t="s">
        <v>51</v>
      </c>
      <c r="D497" s="65" t="s">
        <v>1841</v>
      </c>
      <c r="E497" s="230" t="s">
        <v>1842</v>
      </c>
      <c r="F497" s="68" t="s">
        <v>273</v>
      </c>
      <c r="G497" s="65">
        <v>3.0</v>
      </c>
      <c r="H497" s="65">
        <v>3.0</v>
      </c>
      <c r="I497" s="65">
        <v>3.0</v>
      </c>
      <c r="J497" s="227">
        <v>50.0</v>
      </c>
      <c r="K497" s="254">
        <v>16.67</v>
      </c>
      <c r="L497" s="226" t="s">
        <v>474</v>
      </c>
    </row>
    <row r="498" ht="11.25" customHeight="1">
      <c r="A498" s="67" t="s">
        <v>1849</v>
      </c>
      <c r="B498" s="65" t="s">
        <v>1850</v>
      </c>
      <c r="C498" s="65" t="s">
        <v>51</v>
      </c>
      <c r="D498" s="65" t="s">
        <v>1851</v>
      </c>
      <c r="E498" s="230" t="s">
        <v>1852</v>
      </c>
      <c r="F498" s="68" t="s">
        <v>273</v>
      </c>
      <c r="G498" s="65">
        <v>3.0</v>
      </c>
      <c r="H498" s="65">
        <v>3.0</v>
      </c>
      <c r="I498" s="65">
        <v>3.0</v>
      </c>
      <c r="J498" s="227">
        <v>50.0</v>
      </c>
      <c r="K498" s="254">
        <v>16.67</v>
      </c>
      <c r="L498" s="226" t="s">
        <v>474</v>
      </c>
    </row>
    <row r="499" ht="11.25" customHeight="1">
      <c r="A499" s="67" t="s">
        <v>1845</v>
      </c>
      <c r="B499" s="65" t="s">
        <v>1846</v>
      </c>
      <c r="C499" s="65" t="s">
        <v>51</v>
      </c>
      <c r="D499" s="65" t="s">
        <v>1853</v>
      </c>
      <c r="E499" s="230" t="s">
        <v>1854</v>
      </c>
      <c r="F499" s="68" t="s">
        <v>273</v>
      </c>
      <c r="G499" s="65">
        <v>2.0</v>
      </c>
      <c r="H499" s="65">
        <v>2.0</v>
      </c>
      <c r="I499" s="65">
        <v>2.0</v>
      </c>
      <c r="J499" s="227">
        <v>50.0</v>
      </c>
      <c r="K499" s="254">
        <v>25.0</v>
      </c>
      <c r="L499" s="226" t="s">
        <v>474</v>
      </c>
    </row>
    <row r="500" ht="11.25" customHeight="1">
      <c r="A500" s="67" t="s">
        <v>1859</v>
      </c>
      <c r="B500" s="65" t="s">
        <v>1860</v>
      </c>
      <c r="C500" s="65" t="s">
        <v>51</v>
      </c>
      <c r="D500" s="65" t="s">
        <v>1861</v>
      </c>
      <c r="E500" s="230" t="s">
        <v>1862</v>
      </c>
      <c r="F500" s="68" t="s">
        <v>273</v>
      </c>
      <c r="G500" s="65">
        <v>3.0</v>
      </c>
      <c r="H500" s="65">
        <v>3.0</v>
      </c>
      <c r="I500" s="65">
        <v>3.0</v>
      </c>
      <c r="J500" s="227">
        <v>50.0</v>
      </c>
      <c r="K500" s="254">
        <v>16.67</v>
      </c>
      <c r="L500" s="226" t="s">
        <v>474</v>
      </c>
    </row>
    <row r="501" ht="11.25" customHeight="1">
      <c r="A501" s="67" t="s">
        <v>1565</v>
      </c>
      <c r="B501" s="65" t="s">
        <v>1566</v>
      </c>
      <c r="C501" s="65" t="s">
        <v>51</v>
      </c>
      <c r="D501" s="65" t="s">
        <v>1878</v>
      </c>
      <c r="E501" s="230" t="s">
        <v>1879</v>
      </c>
      <c r="F501" s="68" t="s">
        <v>273</v>
      </c>
      <c r="G501" s="65">
        <v>6.0</v>
      </c>
      <c r="H501" s="65">
        <v>3.0</v>
      </c>
      <c r="I501" s="65">
        <v>7.0</v>
      </c>
      <c r="J501" s="227">
        <v>50.0</v>
      </c>
      <c r="K501" s="254">
        <v>8.33</v>
      </c>
      <c r="L501" s="226" t="s">
        <v>474</v>
      </c>
    </row>
    <row r="502" ht="11.25" customHeight="1">
      <c r="A502" s="67" t="s">
        <v>1565</v>
      </c>
      <c r="B502" s="65" t="s">
        <v>1566</v>
      </c>
      <c r="C502" s="65" t="s">
        <v>51</v>
      </c>
      <c r="D502" s="65" t="s">
        <v>1880</v>
      </c>
      <c r="E502" s="230" t="s">
        <v>1881</v>
      </c>
      <c r="F502" s="68" t="s">
        <v>1882</v>
      </c>
      <c r="G502" s="65">
        <v>6.0</v>
      </c>
      <c r="H502" s="65">
        <v>3.0</v>
      </c>
      <c r="I502" s="65">
        <v>7.0</v>
      </c>
      <c r="J502" s="227">
        <v>50.0</v>
      </c>
      <c r="K502" s="254">
        <v>8.33</v>
      </c>
      <c r="L502" s="226" t="s">
        <v>474</v>
      </c>
    </row>
    <row r="503" ht="11.25" customHeight="1">
      <c r="A503" s="67" t="s">
        <v>1565</v>
      </c>
      <c r="B503" s="65" t="s">
        <v>1566</v>
      </c>
      <c r="C503" s="65" t="s">
        <v>51</v>
      </c>
      <c r="D503" s="65" t="s">
        <v>1883</v>
      </c>
      <c r="E503" s="230" t="s">
        <v>1884</v>
      </c>
      <c r="F503" s="68" t="s">
        <v>1873</v>
      </c>
      <c r="G503" s="65">
        <v>6.0</v>
      </c>
      <c r="H503" s="65">
        <v>3.0</v>
      </c>
      <c r="I503" s="65">
        <v>7.0</v>
      </c>
      <c r="J503" s="227">
        <v>50.0</v>
      </c>
      <c r="K503" s="254">
        <v>8.33</v>
      </c>
      <c r="L503" s="226" t="s">
        <v>474</v>
      </c>
    </row>
    <row r="504" ht="11.25" customHeight="1">
      <c r="A504" s="67" t="s">
        <v>1565</v>
      </c>
      <c r="B504" s="65" t="s">
        <v>1566</v>
      </c>
      <c r="C504" s="65" t="s">
        <v>51</v>
      </c>
      <c r="D504" s="65" t="s">
        <v>1885</v>
      </c>
      <c r="E504" s="230" t="s">
        <v>1886</v>
      </c>
      <c r="F504" s="68" t="s">
        <v>1887</v>
      </c>
      <c r="G504" s="65">
        <v>6.0</v>
      </c>
      <c r="H504" s="65">
        <v>3.0</v>
      </c>
      <c r="I504" s="65">
        <v>7.0</v>
      </c>
      <c r="J504" s="227">
        <v>50.0</v>
      </c>
      <c r="K504" s="254">
        <v>8.33</v>
      </c>
      <c r="L504" s="226" t="s">
        <v>474</v>
      </c>
    </row>
    <row r="505" ht="11.25" customHeight="1">
      <c r="A505" s="67" t="s">
        <v>1847</v>
      </c>
      <c r="B505" s="65" t="s">
        <v>1848</v>
      </c>
      <c r="C505" s="65" t="s">
        <v>51</v>
      </c>
      <c r="D505" s="65" t="s">
        <v>1888</v>
      </c>
      <c r="E505" s="230" t="s">
        <v>1889</v>
      </c>
      <c r="F505" s="68" t="s">
        <v>1882</v>
      </c>
      <c r="G505" s="65">
        <v>2.0</v>
      </c>
      <c r="H505" s="65">
        <v>2.0</v>
      </c>
      <c r="I505" s="65">
        <v>2.0</v>
      </c>
      <c r="J505" s="227">
        <v>50.0</v>
      </c>
      <c r="K505" s="254">
        <v>25.0</v>
      </c>
      <c r="L505" s="226" t="s">
        <v>474</v>
      </c>
    </row>
    <row r="506" ht="11.25" customHeight="1">
      <c r="A506" s="67" t="s">
        <v>1839</v>
      </c>
      <c r="B506" s="65" t="s">
        <v>1840</v>
      </c>
      <c r="C506" s="65" t="s">
        <v>51</v>
      </c>
      <c r="D506" s="65" t="s">
        <v>1897</v>
      </c>
      <c r="E506" s="230" t="s">
        <v>1898</v>
      </c>
      <c r="F506" s="68" t="s">
        <v>1873</v>
      </c>
      <c r="G506" s="65">
        <v>3.0</v>
      </c>
      <c r="H506" s="65">
        <v>3.0</v>
      </c>
      <c r="I506" s="65">
        <v>3.0</v>
      </c>
      <c r="J506" s="227">
        <v>50.0</v>
      </c>
      <c r="K506" s="254">
        <v>16.67</v>
      </c>
      <c r="L506" s="226" t="s">
        <v>474</v>
      </c>
    </row>
    <row r="507" ht="11.25" customHeight="1">
      <c r="A507" s="257" t="s">
        <v>2116</v>
      </c>
      <c r="B507" s="257" t="s">
        <v>527</v>
      </c>
      <c r="C507" s="255" t="s">
        <v>51</v>
      </c>
      <c r="D507" s="255" t="s">
        <v>2117</v>
      </c>
      <c r="E507" s="258" t="s">
        <v>2118</v>
      </c>
      <c r="F507" s="255" t="s">
        <v>1041</v>
      </c>
      <c r="G507" s="259">
        <v>5.0</v>
      </c>
      <c r="H507" s="259">
        <v>2.0</v>
      </c>
      <c r="I507" s="259">
        <v>5.0</v>
      </c>
      <c r="J507" s="259">
        <v>50.0</v>
      </c>
      <c r="K507" s="255">
        <v>10.0</v>
      </c>
      <c r="L507" s="226" t="s">
        <v>534</v>
      </c>
    </row>
    <row r="508" ht="11.25" customHeight="1">
      <c r="A508" s="257" t="s">
        <v>2119</v>
      </c>
      <c r="B508" s="257" t="s">
        <v>2120</v>
      </c>
      <c r="C508" s="255" t="s">
        <v>51</v>
      </c>
      <c r="D508" s="255" t="s">
        <v>2121</v>
      </c>
      <c r="E508" s="258" t="s">
        <v>1363</v>
      </c>
      <c r="F508" s="260" t="s">
        <v>2122</v>
      </c>
      <c r="G508" s="255">
        <v>9.0</v>
      </c>
      <c r="H508" s="255">
        <v>8.0</v>
      </c>
      <c r="I508" s="255">
        <v>9.0</v>
      </c>
      <c r="J508" s="261">
        <v>50.0</v>
      </c>
      <c r="K508" s="262">
        <v>5.55</v>
      </c>
      <c r="L508" s="226" t="s">
        <v>534</v>
      </c>
    </row>
    <row r="509" ht="11.25" customHeight="1">
      <c r="A509" s="255" t="s">
        <v>2123</v>
      </c>
      <c r="B509" s="255" t="s">
        <v>2124</v>
      </c>
      <c r="C509" s="255" t="s">
        <v>51</v>
      </c>
      <c r="D509" s="255" t="s">
        <v>2125</v>
      </c>
      <c r="E509" s="255" t="s">
        <v>2126</v>
      </c>
      <c r="F509" s="263" t="s">
        <v>2127</v>
      </c>
      <c r="G509" s="255">
        <v>4.0</v>
      </c>
      <c r="H509" s="255">
        <v>3.0</v>
      </c>
      <c r="I509" s="255">
        <v>4.0</v>
      </c>
      <c r="J509" s="261">
        <v>50.0</v>
      </c>
      <c r="K509" s="262">
        <v>16.67</v>
      </c>
      <c r="L509" s="226" t="s">
        <v>534</v>
      </c>
    </row>
    <row r="510" ht="11.25" customHeight="1">
      <c r="A510" s="255" t="s">
        <v>2128</v>
      </c>
      <c r="B510" s="255" t="s">
        <v>2129</v>
      </c>
      <c r="C510" s="255" t="s">
        <v>51</v>
      </c>
      <c r="D510" s="255" t="s">
        <v>2130</v>
      </c>
      <c r="E510" s="258" t="s">
        <v>2131</v>
      </c>
      <c r="F510" s="264" t="s">
        <v>2132</v>
      </c>
      <c r="G510" s="255">
        <v>4.0</v>
      </c>
      <c r="H510" s="255">
        <v>2.0</v>
      </c>
      <c r="I510" s="255">
        <v>4.0</v>
      </c>
      <c r="J510" s="261">
        <v>50.0</v>
      </c>
      <c r="K510" s="262">
        <v>16.66</v>
      </c>
      <c r="L510" s="226" t="s">
        <v>534</v>
      </c>
    </row>
    <row r="511" ht="11.25" customHeight="1">
      <c r="A511" s="257" t="s">
        <v>2133</v>
      </c>
      <c r="B511" s="257" t="s">
        <v>2134</v>
      </c>
      <c r="C511" s="255" t="s">
        <v>51</v>
      </c>
      <c r="D511" s="92" t="s">
        <v>2135</v>
      </c>
      <c r="E511" s="265" t="s">
        <v>2136</v>
      </c>
      <c r="F511" s="94" t="s">
        <v>2137</v>
      </c>
      <c r="G511" s="259">
        <v>5.0</v>
      </c>
      <c r="H511" s="259">
        <v>2.0</v>
      </c>
      <c r="I511" s="259">
        <v>5.0</v>
      </c>
      <c r="J511" s="259">
        <v>50.0</v>
      </c>
      <c r="K511" s="255">
        <v>10.0</v>
      </c>
      <c r="L511" s="226" t="s">
        <v>534</v>
      </c>
    </row>
    <row r="512" ht="11.25" customHeight="1">
      <c r="A512" s="91" t="s">
        <v>2138</v>
      </c>
      <c r="B512" s="92" t="s">
        <v>2139</v>
      </c>
      <c r="C512" s="92"/>
      <c r="D512" s="92" t="s">
        <v>2140</v>
      </c>
      <c r="E512" s="265" t="s">
        <v>2141</v>
      </c>
      <c r="F512" s="94" t="s">
        <v>273</v>
      </c>
      <c r="G512" s="92">
        <v>3.0</v>
      </c>
      <c r="H512" s="92">
        <v>1.0</v>
      </c>
      <c r="I512" s="92">
        <v>3.0</v>
      </c>
      <c r="J512" s="266">
        <v>50.0</v>
      </c>
      <c r="K512" s="267">
        <v>50.0</v>
      </c>
      <c r="L512" s="226" t="s">
        <v>534</v>
      </c>
    </row>
    <row r="513" ht="11.25" customHeight="1">
      <c r="A513" s="67" t="s">
        <v>2142</v>
      </c>
      <c r="B513" s="110" t="s">
        <v>2143</v>
      </c>
      <c r="C513" s="65" t="s">
        <v>51</v>
      </c>
      <c r="D513" s="268" t="s">
        <v>2144</v>
      </c>
      <c r="E513" s="269" t="s">
        <v>2145</v>
      </c>
      <c r="F513" s="65" t="s">
        <v>273</v>
      </c>
      <c r="G513" s="225">
        <v>5.0</v>
      </c>
      <c r="H513" s="225">
        <v>4.0</v>
      </c>
      <c r="I513" s="225">
        <v>5.0</v>
      </c>
      <c r="J513" s="225">
        <v>50.0</v>
      </c>
      <c r="K513" s="65">
        <v>12.5</v>
      </c>
      <c r="L513" s="226" t="s">
        <v>2146</v>
      </c>
    </row>
    <row r="514" ht="11.25" customHeight="1">
      <c r="A514" s="64" t="s">
        <v>2147</v>
      </c>
      <c r="B514" s="64" t="s">
        <v>2148</v>
      </c>
      <c r="C514" s="65" t="s">
        <v>51</v>
      </c>
      <c r="D514" s="72" t="s">
        <v>2149</v>
      </c>
      <c r="E514" s="269" t="s">
        <v>2150</v>
      </c>
      <c r="F514" s="65" t="s">
        <v>273</v>
      </c>
      <c r="G514" s="65">
        <v>5.0</v>
      </c>
      <c r="H514" s="65">
        <v>4.0</v>
      </c>
      <c r="I514" s="65">
        <v>8.0</v>
      </c>
      <c r="J514" s="227">
        <v>50.0</v>
      </c>
      <c r="K514" s="84">
        <v>12.5</v>
      </c>
      <c r="L514" s="226" t="s">
        <v>2146</v>
      </c>
    </row>
    <row r="515" ht="11.25" customHeight="1">
      <c r="A515" s="64" t="s">
        <v>2151</v>
      </c>
      <c r="B515" s="64" t="s">
        <v>2148</v>
      </c>
      <c r="C515" s="65" t="s">
        <v>51</v>
      </c>
      <c r="D515" s="270" t="s">
        <v>2152</v>
      </c>
      <c r="E515" s="271" t="s">
        <v>2153</v>
      </c>
      <c r="F515" s="68" t="s">
        <v>998</v>
      </c>
      <c r="G515" s="65">
        <v>5.0</v>
      </c>
      <c r="H515" s="65">
        <v>4.0</v>
      </c>
      <c r="I515" s="65">
        <v>8.0</v>
      </c>
      <c r="J515" s="227">
        <v>50.0</v>
      </c>
      <c r="K515" s="84">
        <v>12.5</v>
      </c>
      <c r="L515" s="226" t="s">
        <v>2146</v>
      </c>
    </row>
    <row r="516" ht="11.25" customHeight="1">
      <c r="A516" s="67" t="s">
        <v>2154</v>
      </c>
      <c r="B516" s="64" t="s">
        <v>2155</v>
      </c>
      <c r="C516" s="65" t="s">
        <v>51</v>
      </c>
      <c r="D516" s="65" t="s">
        <v>2156</v>
      </c>
      <c r="E516" s="272" t="s">
        <v>1078</v>
      </c>
      <c r="F516" s="65" t="s">
        <v>998</v>
      </c>
      <c r="G516" s="225">
        <v>6.0</v>
      </c>
      <c r="H516" s="225">
        <v>4.0</v>
      </c>
      <c r="I516" s="225">
        <v>7.0</v>
      </c>
      <c r="J516" s="225">
        <v>50.0</v>
      </c>
      <c r="K516" s="65">
        <v>8.33</v>
      </c>
      <c r="L516" s="226" t="s">
        <v>538</v>
      </c>
    </row>
    <row r="517" ht="11.25" customHeight="1">
      <c r="A517" s="67" t="s">
        <v>2154</v>
      </c>
      <c r="B517" s="64" t="s">
        <v>2155</v>
      </c>
      <c r="C517" s="65" t="s">
        <v>51</v>
      </c>
      <c r="D517" s="65" t="s">
        <v>2157</v>
      </c>
      <c r="E517" s="272" t="s">
        <v>1075</v>
      </c>
      <c r="F517" s="65" t="s">
        <v>998</v>
      </c>
      <c r="G517" s="225">
        <v>6.0</v>
      </c>
      <c r="H517" s="225">
        <v>4.0</v>
      </c>
      <c r="I517" s="225">
        <v>7.0</v>
      </c>
      <c r="J517" s="225">
        <v>50.0</v>
      </c>
      <c r="K517" s="65">
        <v>8.33</v>
      </c>
      <c r="L517" s="226" t="s">
        <v>538</v>
      </c>
    </row>
    <row r="518" ht="11.25" customHeight="1">
      <c r="A518" s="67" t="s">
        <v>2154</v>
      </c>
      <c r="B518" s="64" t="s">
        <v>2155</v>
      </c>
      <c r="C518" s="65" t="s">
        <v>51</v>
      </c>
      <c r="D518" s="65" t="s">
        <v>2158</v>
      </c>
      <c r="E518" s="272" t="s">
        <v>1081</v>
      </c>
      <c r="F518" s="65" t="s">
        <v>998</v>
      </c>
      <c r="G518" s="225">
        <v>6.0</v>
      </c>
      <c r="H518" s="225">
        <v>4.0</v>
      </c>
      <c r="I518" s="225">
        <v>7.0</v>
      </c>
      <c r="J518" s="225">
        <v>50.0</v>
      </c>
      <c r="K518" s="65">
        <v>8.33</v>
      </c>
      <c r="L518" s="226" t="s">
        <v>538</v>
      </c>
    </row>
    <row r="519" ht="11.25" customHeight="1">
      <c r="A519" s="67" t="s">
        <v>2154</v>
      </c>
      <c r="B519" s="64" t="s">
        <v>2155</v>
      </c>
      <c r="C519" s="65" t="s">
        <v>51</v>
      </c>
      <c r="D519" s="65" t="s">
        <v>2159</v>
      </c>
      <c r="E519" s="272" t="s">
        <v>1084</v>
      </c>
      <c r="F519" s="65" t="s">
        <v>998</v>
      </c>
      <c r="G519" s="225">
        <v>6.0</v>
      </c>
      <c r="H519" s="225">
        <v>4.0</v>
      </c>
      <c r="I519" s="225">
        <v>7.0</v>
      </c>
      <c r="J519" s="225">
        <v>50.0</v>
      </c>
      <c r="K519" s="65">
        <v>8.33</v>
      </c>
      <c r="L519" s="226" t="s">
        <v>538</v>
      </c>
    </row>
    <row r="520" ht="11.25" customHeight="1">
      <c r="A520" s="67" t="s">
        <v>2154</v>
      </c>
      <c r="B520" s="64" t="s">
        <v>2155</v>
      </c>
      <c r="C520" s="65" t="s">
        <v>51</v>
      </c>
      <c r="D520" s="65" t="s">
        <v>2160</v>
      </c>
      <c r="E520" s="272" t="s">
        <v>1087</v>
      </c>
      <c r="F520" s="65" t="s">
        <v>998</v>
      </c>
      <c r="G520" s="225">
        <v>6.0</v>
      </c>
      <c r="H520" s="225">
        <v>4.0</v>
      </c>
      <c r="I520" s="225">
        <v>7.0</v>
      </c>
      <c r="J520" s="225">
        <v>50.0</v>
      </c>
      <c r="K520" s="65">
        <v>8.33</v>
      </c>
      <c r="L520" s="226" t="s">
        <v>538</v>
      </c>
    </row>
    <row r="521" ht="11.25" customHeight="1">
      <c r="A521" s="67" t="s">
        <v>2154</v>
      </c>
      <c r="B521" s="64" t="s">
        <v>2155</v>
      </c>
      <c r="C521" s="65" t="s">
        <v>51</v>
      </c>
      <c r="D521" s="65" t="s">
        <v>2161</v>
      </c>
      <c r="E521" s="272" t="s">
        <v>1090</v>
      </c>
      <c r="F521" s="65" t="s">
        <v>998</v>
      </c>
      <c r="G521" s="225">
        <v>6.0</v>
      </c>
      <c r="H521" s="225">
        <v>4.0</v>
      </c>
      <c r="I521" s="225">
        <v>7.0</v>
      </c>
      <c r="J521" s="225">
        <v>50.0</v>
      </c>
      <c r="K521" s="65">
        <v>8.33</v>
      </c>
      <c r="L521" s="226" t="s">
        <v>538</v>
      </c>
    </row>
    <row r="522" ht="11.25" customHeight="1">
      <c r="A522" s="67" t="s">
        <v>2162</v>
      </c>
      <c r="B522" s="65" t="s">
        <v>2163</v>
      </c>
      <c r="C522" s="65" t="s">
        <v>51</v>
      </c>
      <c r="D522" s="65" t="s">
        <v>2164</v>
      </c>
      <c r="E522" s="272" t="s">
        <v>1011</v>
      </c>
      <c r="F522" s="65" t="s">
        <v>998</v>
      </c>
      <c r="G522" s="65">
        <v>5.0</v>
      </c>
      <c r="H522" s="65">
        <v>3.0</v>
      </c>
      <c r="I522" s="65">
        <v>5.0</v>
      </c>
      <c r="J522" s="227">
        <v>50.0</v>
      </c>
      <c r="K522" s="84">
        <v>10.0</v>
      </c>
      <c r="L522" s="226" t="s">
        <v>538</v>
      </c>
    </row>
    <row r="523" ht="11.25" customHeight="1">
      <c r="A523" s="67" t="s">
        <v>2165</v>
      </c>
      <c r="B523" s="65" t="s">
        <v>2166</v>
      </c>
      <c r="C523" s="65" t="s">
        <v>51</v>
      </c>
      <c r="D523" s="65" t="s">
        <v>2167</v>
      </c>
      <c r="E523" s="228" t="s">
        <v>1033</v>
      </c>
      <c r="F523" s="68" t="s">
        <v>2137</v>
      </c>
      <c r="G523" s="65">
        <v>9.0</v>
      </c>
      <c r="H523" s="65">
        <v>7.0</v>
      </c>
      <c r="I523" s="65">
        <v>9.0</v>
      </c>
      <c r="J523" s="227">
        <v>50.0</v>
      </c>
      <c r="K523" s="84">
        <v>5.56</v>
      </c>
      <c r="L523" s="226" t="s">
        <v>538</v>
      </c>
    </row>
    <row r="524" ht="11.25" customHeight="1">
      <c r="A524" s="67" t="s">
        <v>2168</v>
      </c>
      <c r="B524" s="65" t="s">
        <v>2169</v>
      </c>
      <c r="C524" s="65" t="s">
        <v>51</v>
      </c>
      <c r="D524" s="65" t="s">
        <v>2170</v>
      </c>
      <c r="E524" s="228" t="s">
        <v>2171</v>
      </c>
      <c r="F524" s="68" t="s">
        <v>998</v>
      </c>
      <c r="G524" s="65">
        <v>4.0</v>
      </c>
      <c r="H524" s="65">
        <v>3.0</v>
      </c>
      <c r="I524" s="65">
        <v>4.0</v>
      </c>
      <c r="J524" s="227">
        <v>50.0</v>
      </c>
      <c r="K524" s="84">
        <v>16.67</v>
      </c>
      <c r="L524" s="226" t="s">
        <v>538</v>
      </c>
    </row>
    <row r="525" ht="11.25" customHeight="1">
      <c r="A525" s="67" t="s">
        <v>2172</v>
      </c>
      <c r="B525" s="65" t="s">
        <v>2173</v>
      </c>
      <c r="C525" s="65" t="s">
        <v>51</v>
      </c>
      <c r="D525" s="65" t="s">
        <v>2174</v>
      </c>
      <c r="E525" s="228" t="s">
        <v>2175</v>
      </c>
      <c r="F525" s="68" t="s">
        <v>998</v>
      </c>
      <c r="G525" s="65">
        <v>5.0</v>
      </c>
      <c r="H525" s="65">
        <v>3.0</v>
      </c>
      <c r="I525" s="65">
        <v>5.0</v>
      </c>
      <c r="J525" s="227">
        <v>40.0</v>
      </c>
      <c r="K525" s="84">
        <v>10.0</v>
      </c>
      <c r="L525" s="226" t="s">
        <v>538</v>
      </c>
    </row>
    <row r="526" ht="11.25" customHeight="1">
      <c r="A526" s="67" t="s">
        <v>2176</v>
      </c>
      <c r="B526" s="65" t="s">
        <v>2177</v>
      </c>
      <c r="C526" s="65" t="s">
        <v>51</v>
      </c>
      <c r="D526" s="65" t="s">
        <v>2178</v>
      </c>
      <c r="E526" s="228" t="s">
        <v>2179</v>
      </c>
      <c r="F526" s="68" t="s">
        <v>998</v>
      </c>
      <c r="G526" s="65">
        <v>2.0</v>
      </c>
      <c r="H526" s="65">
        <v>2.0</v>
      </c>
      <c r="I526" s="65">
        <v>2.0</v>
      </c>
      <c r="J526" s="227">
        <v>50.0</v>
      </c>
      <c r="K526" s="84">
        <v>25.0</v>
      </c>
      <c r="L526" s="226" t="s">
        <v>538</v>
      </c>
    </row>
    <row r="527" ht="11.25" customHeight="1">
      <c r="A527" s="67" t="s">
        <v>2180</v>
      </c>
      <c r="B527" s="65" t="s">
        <v>2181</v>
      </c>
      <c r="C527" s="65" t="s">
        <v>51</v>
      </c>
      <c r="D527" s="65" t="s">
        <v>2182</v>
      </c>
      <c r="E527" s="228" t="s">
        <v>2136</v>
      </c>
      <c r="F527" s="68" t="s">
        <v>998</v>
      </c>
      <c r="G527" s="65">
        <v>4.0</v>
      </c>
      <c r="H527" s="65">
        <v>4.0</v>
      </c>
      <c r="I527" s="65">
        <v>4.0</v>
      </c>
      <c r="J527" s="227">
        <v>50.0</v>
      </c>
      <c r="K527" s="84">
        <v>12.5</v>
      </c>
      <c r="L527" s="226" t="s">
        <v>538</v>
      </c>
    </row>
    <row r="528" ht="11.25" customHeight="1">
      <c r="A528" s="67" t="s">
        <v>2183</v>
      </c>
      <c r="B528" s="65" t="s">
        <v>2184</v>
      </c>
      <c r="C528" s="65" t="s">
        <v>51</v>
      </c>
      <c r="D528" s="65" t="s">
        <v>2185</v>
      </c>
      <c r="E528" s="228" t="s">
        <v>202</v>
      </c>
      <c r="F528" s="68" t="s">
        <v>998</v>
      </c>
      <c r="G528" s="65">
        <v>2.0</v>
      </c>
      <c r="H528" s="65">
        <v>2.0</v>
      </c>
      <c r="I528" s="65">
        <v>2.0</v>
      </c>
      <c r="J528" s="227">
        <v>50.0</v>
      </c>
      <c r="K528" s="84">
        <v>25.0</v>
      </c>
      <c r="L528" s="226" t="s">
        <v>538</v>
      </c>
    </row>
    <row r="529" ht="11.25" customHeight="1">
      <c r="A529" s="67" t="s">
        <v>2186</v>
      </c>
      <c r="B529" s="65" t="s">
        <v>2187</v>
      </c>
      <c r="C529" s="65" t="s">
        <v>51</v>
      </c>
      <c r="D529" s="65" t="s">
        <v>2188</v>
      </c>
      <c r="E529" s="228" t="s">
        <v>2189</v>
      </c>
      <c r="F529" s="68" t="s">
        <v>998</v>
      </c>
      <c r="G529" s="65">
        <v>2.0</v>
      </c>
      <c r="H529" s="65">
        <v>2.0</v>
      </c>
      <c r="I529" s="65">
        <v>2.0</v>
      </c>
      <c r="J529" s="227">
        <v>50.0</v>
      </c>
      <c r="K529" s="84">
        <v>25.0</v>
      </c>
      <c r="L529" s="226" t="s">
        <v>538</v>
      </c>
    </row>
    <row r="530" ht="11.25" customHeight="1">
      <c r="A530" s="67" t="s">
        <v>2190</v>
      </c>
      <c r="B530" s="65" t="s">
        <v>2191</v>
      </c>
      <c r="C530" s="65" t="s">
        <v>51</v>
      </c>
      <c r="D530" s="65" t="s">
        <v>2192</v>
      </c>
      <c r="E530" s="228" t="s">
        <v>2193</v>
      </c>
      <c r="F530" s="68" t="s">
        <v>998</v>
      </c>
      <c r="G530" s="65">
        <v>1.0</v>
      </c>
      <c r="H530" s="65">
        <v>1.0</v>
      </c>
      <c r="I530" s="65">
        <v>1.0</v>
      </c>
      <c r="J530" s="227">
        <v>50.0</v>
      </c>
      <c r="K530" s="84">
        <v>50.0</v>
      </c>
      <c r="L530" s="226" t="s">
        <v>538</v>
      </c>
    </row>
    <row r="531" ht="11.25" customHeight="1">
      <c r="A531" s="67" t="s">
        <v>2194</v>
      </c>
      <c r="B531" s="65" t="s">
        <v>2195</v>
      </c>
      <c r="C531" s="65" t="s">
        <v>51</v>
      </c>
      <c r="D531" s="65" t="s">
        <v>2196</v>
      </c>
      <c r="E531" s="228" t="s">
        <v>1015</v>
      </c>
      <c r="F531" s="68" t="s">
        <v>998</v>
      </c>
      <c r="G531" s="65">
        <v>4.0</v>
      </c>
      <c r="H531" s="65">
        <v>3.0</v>
      </c>
      <c r="I531" s="65">
        <v>4.0</v>
      </c>
      <c r="J531" s="227">
        <v>50.0</v>
      </c>
      <c r="K531" s="84">
        <v>16.67</v>
      </c>
      <c r="L531" s="226" t="s">
        <v>538</v>
      </c>
    </row>
    <row r="532" ht="11.25" customHeight="1">
      <c r="A532" s="273" t="s">
        <v>2197</v>
      </c>
      <c r="B532" s="274" t="s">
        <v>2198</v>
      </c>
      <c r="C532" s="275" t="s">
        <v>51</v>
      </c>
      <c r="D532" s="276" t="s">
        <v>2199</v>
      </c>
      <c r="E532" s="277" t="s">
        <v>2200</v>
      </c>
      <c r="F532" s="68" t="s">
        <v>998</v>
      </c>
      <c r="G532" s="65">
        <v>3.0</v>
      </c>
      <c r="H532" s="65">
        <v>2.0</v>
      </c>
      <c r="I532" s="65">
        <v>2.0</v>
      </c>
      <c r="J532" s="227">
        <v>50.0</v>
      </c>
      <c r="K532" s="84">
        <v>25.0</v>
      </c>
      <c r="L532" s="226" t="s">
        <v>538</v>
      </c>
    </row>
    <row r="533" ht="11.25" customHeight="1">
      <c r="A533" s="273" t="s">
        <v>2197</v>
      </c>
      <c r="B533" s="274" t="s">
        <v>2198</v>
      </c>
      <c r="C533" s="275" t="s">
        <v>51</v>
      </c>
      <c r="D533" s="276" t="s">
        <v>2201</v>
      </c>
      <c r="E533" s="277" t="s">
        <v>2202</v>
      </c>
      <c r="F533" s="68" t="s">
        <v>998</v>
      </c>
      <c r="G533" s="65">
        <v>3.0</v>
      </c>
      <c r="H533" s="65">
        <v>2.0</v>
      </c>
      <c r="I533" s="65">
        <v>2.0</v>
      </c>
      <c r="J533" s="227">
        <v>50.0</v>
      </c>
      <c r="K533" s="84">
        <v>25.0</v>
      </c>
      <c r="L533" s="226" t="s">
        <v>538</v>
      </c>
    </row>
    <row r="534" ht="11.25" customHeight="1">
      <c r="A534" s="241" t="s">
        <v>2203</v>
      </c>
      <c r="B534" s="274" t="s">
        <v>2204</v>
      </c>
      <c r="C534" s="65" t="s">
        <v>51</v>
      </c>
      <c r="D534" s="278" t="s">
        <v>2205</v>
      </c>
      <c r="E534" s="228" t="s">
        <v>2206</v>
      </c>
      <c r="F534" s="68" t="s">
        <v>2137</v>
      </c>
      <c r="G534" s="65">
        <v>4.0</v>
      </c>
      <c r="H534" s="65">
        <v>3.0</v>
      </c>
      <c r="I534" s="65">
        <v>4.0</v>
      </c>
      <c r="J534" s="227">
        <v>50.0</v>
      </c>
      <c r="K534" s="84">
        <v>12.5</v>
      </c>
      <c r="L534" s="226" t="s">
        <v>538</v>
      </c>
    </row>
    <row r="535" ht="11.25" customHeight="1">
      <c r="A535" s="241" t="s">
        <v>2207</v>
      </c>
      <c r="B535" s="274" t="s">
        <v>2208</v>
      </c>
      <c r="C535" s="65" t="s">
        <v>51</v>
      </c>
      <c r="D535" s="278" t="s">
        <v>2209</v>
      </c>
      <c r="E535" s="228" t="s">
        <v>2210</v>
      </c>
      <c r="F535" s="68" t="s">
        <v>998</v>
      </c>
      <c r="G535" s="65">
        <v>6.0</v>
      </c>
      <c r="H535" s="65">
        <v>4.0</v>
      </c>
      <c r="I535" s="65">
        <v>6.0</v>
      </c>
      <c r="J535" s="227">
        <v>50.0</v>
      </c>
      <c r="K535" s="84">
        <v>8.34</v>
      </c>
      <c r="L535" s="226" t="s">
        <v>538</v>
      </c>
    </row>
    <row r="536" ht="11.25" customHeight="1">
      <c r="A536" s="67" t="s">
        <v>2211</v>
      </c>
      <c r="B536" s="65" t="s">
        <v>2212</v>
      </c>
      <c r="C536" s="65" t="s">
        <v>51</v>
      </c>
      <c r="D536" s="274" t="s">
        <v>2213</v>
      </c>
      <c r="E536" s="228" t="s">
        <v>1019</v>
      </c>
      <c r="F536" s="226" t="s">
        <v>2137</v>
      </c>
      <c r="G536" s="226">
        <v>6.0</v>
      </c>
      <c r="H536" s="226">
        <v>5.0</v>
      </c>
      <c r="I536" s="226">
        <v>6.0</v>
      </c>
      <c r="J536" s="226">
        <v>50.0</v>
      </c>
      <c r="K536" s="226">
        <v>8.33</v>
      </c>
      <c r="L536" s="226" t="s">
        <v>538</v>
      </c>
    </row>
    <row r="537" ht="11.25" customHeight="1">
      <c r="A537" s="67" t="s">
        <v>2214</v>
      </c>
      <c r="B537" s="64" t="s">
        <v>2215</v>
      </c>
      <c r="C537" s="108" t="s">
        <v>889</v>
      </c>
      <c r="D537" s="110" t="s">
        <v>2216</v>
      </c>
      <c r="E537" s="243" t="s">
        <v>2217</v>
      </c>
      <c r="F537" s="270" t="s">
        <v>998</v>
      </c>
      <c r="G537" s="247">
        <v>4.0</v>
      </c>
      <c r="H537" s="247">
        <v>3.0</v>
      </c>
      <c r="I537" s="247">
        <v>3.0</v>
      </c>
      <c r="J537" s="247">
        <v>50.0</v>
      </c>
      <c r="K537" s="279">
        <v>12.5</v>
      </c>
      <c r="L537" s="226" t="s">
        <v>565</v>
      </c>
    </row>
    <row r="538" ht="11.25" customHeight="1">
      <c r="A538" s="67" t="s">
        <v>2218</v>
      </c>
      <c r="B538" s="65" t="s">
        <v>1132</v>
      </c>
      <c r="C538" s="108" t="s">
        <v>889</v>
      </c>
      <c r="D538" s="110" t="s">
        <v>2219</v>
      </c>
      <c r="E538" s="243" t="s">
        <v>1134</v>
      </c>
      <c r="F538" s="234" t="s">
        <v>998</v>
      </c>
      <c r="G538" s="280" t="s">
        <v>2220</v>
      </c>
      <c r="H538" s="247">
        <v>4.0</v>
      </c>
      <c r="I538" s="247">
        <v>9.0</v>
      </c>
      <c r="J538" s="247">
        <v>50.0</v>
      </c>
      <c r="K538" s="281">
        <v>5.55</v>
      </c>
      <c r="L538" s="226" t="s">
        <v>565</v>
      </c>
    </row>
    <row r="539" ht="11.25" customHeight="1">
      <c r="A539" s="67" t="s">
        <v>2218</v>
      </c>
      <c r="B539" s="65" t="s">
        <v>1132</v>
      </c>
      <c r="C539" s="108" t="s">
        <v>889</v>
      </c>
      <c r="D539" s="110" t="s">
        <v>2221</v>
      </c>
      <c r="E539" s="243" t="s">
        <v>1136</v>
      </c>
      <c r="F539" s="68" t="s">
        <v>998</v>
      </c>
      <c r="G539" s="65">
        <v>9.0</v>
      </c>
      <c r="H539" s="65">
        <v>4.0</v>
      </c>
      <c r="I539" s="65">
        <v>9.0</v>
      </c>
      <c r="J539" s="227">
        <v>50.0</v>
      </c>
      <c r="K539" s="254">
        <v>5.54</v>
      </c>
      <c r="L539" s="226" t="s">
        <v>565</v>
      </c>
    </row>
    <row r="540" ht="11.25" customHeight="1">
      <c r="A540" s="67" t="s">
        <v>2218</v>
      </c>
      <c r="B540" s="65" t="s">
        <v>1132</v>
      </c>
      <c r="C540" s="108" t="s">
        <v>889</v>
      </c>
      <c r="D540" s="110" t="s">
        <v>2222</v>
      </c>
      <c r="E540" s="282" t="s">
        <v>2223</v>
      </c>
      <c r="F540" s="280" t="s">
        <v>273</v>
      </c>
      <c r="G540" s="247">
        <v>9.0</v>
      </c>
      <c r="H540" s="247">
        <v>4.0</v>
      </c>
      <c r="I540" s="247">
        <v>9.0</v>
      </c>
      <c r="J540" s="247">
        <v>50.0</v>
      </c>
      <c r="K540" s="279">
        <v>5.55</v>
      </c>
      <c r="L540" s="226" t="s">
        <v>565</v>
      </c>
    </row>
    <row r="541" ht="11.25" customHeight="1">
      <c r="A541" s="67" t="s">
        <v>2218</v>
      </c>
      <c r="B541" s="65" t="s">
        <v>1132</v>
      </c>
      <c r="C541" s="108" t="s">
        <v>889</v>
      </c>
      <c r="D541" s="110" t="s">
        <v>2224</v>
      </c>
      <c r="E541" s="110" t="s">
        <v>2225</v>
      </c>
      <c r="F541" s="280" t="s">
        <v>273</v>
      </c>
      <c r="G541" s="247">
        <v>9.0</v>
      </c>
      <c r="H541" s="247">
        <v>4.0</v>
      </c>
      <c r="I541" s="247">
        <v>9.0</v>
      </c>
      <c r="J541" s="247">
        <v>50.0</v>
      </c>
      <c r="K541" s="279">
        <v>5.54</v>
      </c>
      <c r="L541" s="226" t="s">
        <v>565</v>
      </c>
    </row>
    <row r="542" ht="11.25" customHeight="1">
      <c r="A542" s="67" t="s">
        <v>2218</v>
      </c>
      <c r="B542" s="65" t="s">
        <v>1132</v>
      </c>
      <c r="C542" s="108" t="s">
        <v>889</v>
      </c>
      <c r="D542" s="110" t="s">
        <v>2221</v>
      </c>
      <c r="E542" s="243" t="s">
        <v>2226</v>
      </c>
      <c r="F542" s="280" t="s">
        <v>998</v>
      </c>
      <c r="G542" s="247">
        <v>9.0</v>
      </c>
      <c r="H542" s="247">
        <v>4.0</v>
      </c>
      <c r="I542" s="247">
        <v>9.0</v>
      </c>
      <c r="J542" s="247">
        <v>50.0</v>
      </c>
      <c r="K542" s="279">
        <v>5.54</v>
      </c>
      <c r="L542" s="226" t="s">
        <v>565</v>
      </c>
    </row>
    <row r="543" ht="11.25" customHeight="1">
      <c r="A543" s="67" t="s">
        <v>2218</v>
      </c>
      <c r="B543" s="65" t="s">
        <v>1132</v>
      </c>
      <c r="C543" s="108" t="s">
        <v>889</v>
      </c>
      <c r="D543" s="110" t="s">
        <v>2227</v>
      </c>
      <c r="E543" s="243" t="s">
        <v>2228</v>
      </c>
      <c r="F543" s="139" t="s">
        <v>273</v>
      </c>
      <c r="G543" s="247">
        <v>9.0</v>
      </c>
      <c r="H543" s="247">
        <v>4.0</v>
      </c>
      <c r="I543" s="247">
        <v>9.0</v>
      </c>
      <c r="J543" s="247">
        <v>50.0</v>
      </c>
      <c r="K543" s="279">
        <v>5.54</v>
      </c>
      <c r="L543" s="226" t="s">
        <v>565</v>
      </c>
    </row>
    <row r="544" ht="11.25" customHeight="1">
      <c r="A544" s="67" t="s">
        <v>2218</v>
      </c>
      <c r="B544" s="65" t="s">
        <v>1132</v>
      </c>
      <c r="C544" s="108" t="s">
        <v>889</v>
      </c>
      <c r="D544" s="110" t="s">
        <v>2229</v>
      </c>
      <c r="E544" s="243" t="s">
        <v>2230</v>
      </c>
      <c r="F544" s="280" t="s">
        <v>273</v>
      </c>
      <c r="G544" s="247">
        <v>9.0</v>
      </c>
      <c r="H544" s="247">
        <v>4.0</v>
      </c>
      <c r="I544" s="247">
        <v>9.0</v>
      </c>
      <c r="J544" s="247">
        <v>50.0</v>
      </c>
      <c r="K544" s="279">
        <v>5.54</v>
      </c>
      <c r="L544" s="226" t="s">
        <v>565</v>
      </c>
    </row>
    <row r="545" ht="11.25" customHeight="1">
      <c r="A545" s="63" t="s">
        <v>2231</v>
      </c>
      <c r="B545" s="65" t="s">
        <v>2232</v>
      </c>
      <c r="C545" s="108" t="s">
        <v>889</v>
      </c>
      <c r="D545" s="110" t="s">
        <v>2233</v>
      </c>
      <c r="E545" s="243" t="s">
        <v>2234</v>
      </c>
      <c r="F545" s="280" t="s">
        <v>998</v>
      </c>
      <c r="G545" s="65">
        <v>1.0</v>
      </c>
      <c r="H545" s="65">
        <v>1.0</v>
      </c>
      <c r="I545" s="65">
        <v>5.0</v>
      </c>
      <c r="J545" s="227">
        <v>50.0</v>
      </c>
      <c r="K545" s="254">
        <v>50.0</v>
      </c>
      <c r="L545" s="226" t="s">
        <v>565</v>
      </c>
    </row>
    <row r="546" ht="11.25" customHeight="1">
      <c r="A546" s="63" t="s">
        <v>2231</v>
      </c>
      <c r="B546" s="65" t="s">
        <v>2232</v>
      </c>
      <c r="C546" s="108" t="s">
        <v>889</v>
      </c>
      <c r="D546" s="110" t="s">
        <v>2235</v>
      </c>
      <c r="E546" s="243" t="s">
        <v>2236</v>
      </c>
      <c r="F546" s="280" t="s">
        <v>998</v>
      </c>
      <c r="G546" s="65">
        <v>1.0</v>
      </c>
      <c r="H546" s="65">
        <v>1.0</v>
      </c>
      <c r="I546" s="65">
        <v>5.0</v>
      </c>
      <c r="J546" s="227">
        <v>50.0</v>
      </c>
      <c r="K546" s="254">
        <v>50.0</v>
      </c>
      <c r="L546" s="226" t="s">
        <v>565</v>
      </c>
    </row>
    <row r="547" ht="11.25" customHeight="1">
      <c r="A547" s="63" t="s">
        <v>2231</v>
      </c>
      <c r="B547" s="65" t="s">
        <v>2232</v>
      </c>
      <c r="C547" s="108" t="s">
        <v>889</v>
      </c>
      <c r="D547" s="110" t="s">
        <v>2237</v>
      </c>
      <c r="E547" s="243" t="s">
        <v>2238</v>
      </c>
      <c r="F547" s="270" t="s">
        <v>2239</v>
      </c>
      <c r="G547" s="247">
        <v>1.0</v>
      </c>
      <c r="H547" s="247">
        <v>1.0</v>
      </c>
      <c r="I547" s="247">
        <v>5.0</v>
      </c>
      <c r="J547" s="247">
        <v>50.0</v>
      </c>
      <c r="K547" s="279">
        <v>50.0</v>
      </c>
      <c r="L547" s="226" t="s">
        <v>565</v>
      </c>
    </row>
    <row r="548" ht="11.25" customHeight="1">
      <c r="A548" s="63" t="s">
        <v>2240</v>
      </c>
      <c r="B548" s="65" t="s">
        <v>2241</v>
      </c>
      <c r="C548" s="108" t="s">
        <v>889</v>
      </c>
      <c r="D548" s="110" t="s">
        <v>2242</v>
      </c>
      <c r="E548" s="243" t="s">
        <v>2238</v>
      </c>
      <c r="F548" s="280" t="s">
        <v>2239</v>
      </c>
      <c r="G548" s="247">
        <v>1.0</v>
      </c>
      <c r="H548" s="247">
        <v>1.0</v>
      </c>
      <c r="I548" s="247">
        <v>7.0</v>
      </c>
      <c r="J548" s="247">
        <v>50.0</v>
      </c>
      <c r="K548" s="279">
        <v>50.0</v>
      </c>
      <c r="L548" s="226" t="s">
        <v>565</v>
      </c>
    </row>
    <row r="549" ht="11.25" customHeight="1">
      <c r="A549" s="110" t="s">
        <v>2243</v>
      </c>
      <c r="B549" s="110" t="s">
        <v>2244</v>
      </c>
      <c r="C549" s="108" t="s">
        <v>889</v>
      </c>
      <c r="D549" s="110" t="s">
        <v>2245</v>
      </c>
      <c r="E549" s="243" t="s">
        <v>2246</v>
      </c>
      <c r="F549" s="280" t="s">
        <v>1041</v>
      </c>
      <c r="G549" s="247">
        <v>6.0</v>
      </c>
      <c r="H549" s="247">
        <v>6.0</v>
      </c>
      <c r="I549" s="247">
        <v>6.0</v>
      </c>
      <c r="J549" s="247">
        <v>50.0</v>
      </c>
      <c r="K549" s="279">
        <v>8.33</v>
      </c>
      <c r="L549" s="226" t="s">
        <v>565</v>
      </c>
    </row>
    <row r="550" ht="11.25" customHeight="1">
      <c r="A550" s="67" t="s">
        <v>2247</v>
      </c>
      <c r="B550" s="64" t="s">
        <v>2248</v>
      </c>
      <c r="C550" s="108" t="s">
        <v>889</v>
      </c>
      <c r="D550" s="110" t="s">
        <v>2249</v>
      </c>
      <c r="E550" s="243" t="s">
        <v>2250</v>
      </c>
      <c r="F550" s="280" t="s">
        <v>998</v>
      </c>
      <c r="G550" s="65">
        <v>3.0</v>
      </c>
      <c r="H550" s="65">
        <v>3.0</v>
      </c>
      <c r="I550" s="65">
        <v>6.0</v>
      </c>
      <c r="J550" s="227">
        <v>50.0</v>
      </c>
      <c r="K550" s="254">
        <v>16.66</v>
      </c>
      <c r="L550" s="226" t="s">
        <v>565</v>
      </c>
    </row>
    <row r="551" ht="11.25" customHeight="1">
      <c r="A551" s="110" t="s">
        <v>2251</v>
      </c>
      <c r="B551" s="108" t="s">
        <v>2252</v>
      </c>
      <c r="C551" s="108" t="s">
        <v>889</v>
      </c>
      <c r="D551" s="110" t="s">
        <v>2253</v>
      </c>
      <c r="E551" s="243" t="s">
        <v>2254</v>
      </c>
      <c r="F551" s="139" t="s">
        <v>273</v>
      </c>
      <c r="G551" s="247">
        <v>3.0</v>
      </c>
      <c r="H551" s="247">
        <v>3.0</v>
      </c>
      <c r="I551" s="247">
        <v>3.0</v>
      </c>
      <c r="J551" s="247">
        <v>50.0</v>
      </c>
      <c r="K551" s="279">
        <v>16.66</v>
      </c>
      <c r="L551" s="226" t="s">
        <v>565</v>
      </c>
    </row>
    <row r="552" ht="11.25" customHeight="1">
      <c r="A552" s="67" t="s">
        <v>2255</v>
      </c>
      <c r="B552" s="65" t="s">
        <v>2256</v>
      </c>
      <c r="C552" s="108" t="s">
        <v>889</v>
      </c>
      <c r="D552" s="110" t="s">
        <v>2257</v>
      </c>
      <c r="E552" s="243" t="s">
        <v>2258</v>
      </c>
      <c r="F552" s="280" t="s">
        <v>998</v>
      </c>
      <c r="G552" s="65">
        <v>3.0</v>
      </c>
      <c r="H552" s="65">
        <v>3.0</v>
      </c>
      <c r="I552" s="65">
        <v>3.0</v>
      </c>
      <c r="J552" s="227">
        <v>50.0</v>
      </c>
      <c r="K552" s="254">
        <v>16.66</v>
      </c>
      <c r="L552" s="226" t="s">
        <v>565</v>
      </c>
    </row>
    <row r="553" ht="11.25" customHeight="1">
      <c r="A553" s="110" t="s">
        <v>2259</v>
      </c>
      <c r="B553" s="108" t="s">
        <v>222</v>
      </c>
      <c r="C553" s="108" t="s">
        <v>559</v>
      </c>
      <c r="D553" s="110" t="s">
        <v>2260</v>
      </c>
      <c r="E553" s="243" t="s">
        <v>2261</v>
      </c>
      <c r="F553" s="283" t="s">
        <v>2262</v>
      </c>
      <c r="G553" s="247">
        <v>5.0</v>
      </c>
      <c r="H553" s="247">
        <v>4.0</v>
      </c>
      <c r="I553" s="247">
        <v>5.0</v>
      </c>
      <c r="J553" s="247">
        <v>50.0</v>
      </c>
      <c r="K553" s="279">
        <v>10.0</v>
      </c>
      <c r="L553" s="226" t="s">
        <v>565</v>
      </c>
    </row>
    <row r="554" ht="11.25" customHeight="1">
      <c r="A554" s="110" t="s">
        <v>2259</v>
      </c>
      <c r="B554" s="108" t="s">
        <v>222</v>
      </c>
      <c r="C554" s="108" t="s">
        <v>559</v>
      </c>
      <c r="D554" s="110" t="s">
        <v>2263</v>
      </c>
      <c r="E554" s="284" t="s">
        <v>2264</v>
      </c>
      <c r="F554" s="283" t="s">
        <v>2265</v>
      </c>
      <c r="G554" s="247">
        <v>5.0</v>
      </c>
      <c r="H554" s="247">
        <v>4.0</v>
      </c>
      <c r="I554" s="247">
        <v>5.0</v>
      </c>
      <c r="J554" s="247">
        <v>50.0</v>
      </c>
      <c r="K554" s="279">
        <v>10.0</v>
      </c>
      <c r="L554" s="226" t="s">
        <v>565</v>
      </c>
    </row>
    <row r="555" ht="11.25" customHeight="1">
      <c r="A555" s="110" t="s">
        <v>2266</v>
      </c>
      <c r="B555" s="108" t="s">
        <v>251</v>
      </c>
      <c r="C555" s="108" t="s">
        <v>559</v>
      </c>
      <c r="D555" s="110" t="s">
        <v>2267</v>
      </c>
      <c r="E555" s="243" t="s">
        <v>2268</v>
      </c>
      <c r="F555" s="283" t="s">
        <v>2268</v>
      </c>
      <c r="G555" s="247">
        <v>5.0</v>
      </c>
      <c r="H555" s="247">
        <v>4.0</v>
      </c>
      <c r="I555" s="247">
        <v>5.0</v>
      </c>
      <c r="J555" s="247">
        <v>50.0</v>
      </c>
      <c r="K555" s="279">
        <v>10.0</v>
      </c>
      <c r="L555" s="226" t="s">
        <v>565</v>
      </c>
    </row>
    <row r="556" ht="11.25" customHeight="1">
      <c r="A556" s="110" t="s">
        <v>2269</v>
      </c>
      <c r="B556" s="108" t="s">
        <v>1169</v>
      </c>
      <c r="C556" s="108" t="s">
        <v>559</v>
      </c>
      <c r="D556" s="285" t="s">
        <v>2270</v>
      </c>
      <c r="E556" s="243" t="s">
        <v>1171</v>
      </c>
      <c r="F556" s="283" t="s">
        <v>2271</v>
      </c>
      <c r="G556" s="247">
        <v>3.0</v>
      </c>
      <c r="H556" s="247">
        <v>3.0</v>
      </c>
      <c r="I556" s="247">
        <v>3.0</v>
      </c>
      <c r="J556" s="247">
        <v>50.0</v>
      </c>
      <c r="K556" s="279">
        <v>16.66</v>
      </c>
      <c r="L556" s="226" t="s">
        <v>565</v>
      </c>
    </row>
    <row r="557" ht="11.25" customHeight="1">
      <c r="A557" s="110" t="s">
        <v>2272</v>
      </c>
      <c r="B557" s="108" t="s">
        <v>242</v>
      </c>
      <c r="C557" s="108" t="s">
        <v>559</v>
      </c>
      <c r="D557" s="110" t="s">
        <v>2273</v>
      </c>
      <c r="E557" s="243" t="s">
        <v>1159</v>
      </c>
      <c r="F557" s="283" t="s">
        <v>2274</v>
      </c>
      <c r="G557" s="247">
        <v>4.0</v>
      </c>
      <c r="H557" s="247">
        <v>3.0</v>
      </c>
      <c r="I557" s="247">
        <v>4.0</v>
      </c>
      <c r="J557" s="247">
        <v>50.0</v>
      </c>
      <c r="K557" s="279">
        <v>12.5</v>
      </c>
      <c r="L557" s="226" t="s">
        <v>565</v>
      </c>
    </row>
    <row r="558" ht="11.25" customHeight="1">
      <c r="A558" s="110" t="s">
        <v>2272</v>
      </c>
      <c r="B558" s="108" t="s">
        <v>242</v>
      </c>
      <c r="C558" s="108" t="s">
        <v>559</v>
      </c>
      <c r="D558" s="110" t="s">
        <v>2275</v>
      </c>
      <c r="E558" s="243" t="s">
        <v>1162</v>
      </c>
      <c r="F558" s="283" t="s">
        <v>2276</v>
      </c>
      <c r="G558" s="247">
        <v>4.0</v>
      </c>
      <c r="H558" s="247">
        <v>3.0</v>
      </c>
      <c r="I558" s="247">
        <v>4.0</v>
      </c>
      <c r="J558" s="247">
        <v>50.0</v>
      </c>
      <c r="K558" s="279">
        <v>12.5</v>
      </c>
      <c r="L558" s="226" t="s">
        <v>565</v>
      </c>
    </row>
    <row r="559" ht="11.25" customHeight="1">
      <c r="A559" s="110" t="s">
        <v>2272</v>
      </c>
      <c r="B559" s="108" t="s">
        <v>242</v>
      </c>
      <c r="C559" s="108" t="s">
        <v>559</v>
      </c>
      <c r="D559" s="110" t="s">
        <v>2277</v>
      </c>
      <c r="E559" s="243" t="s">
        <v>1164</v>
      </c>
      <c r="F559" s="280" t="s">
        <v>1004</v>
      </c>
      <c r="G559" s="247">
        <v>4.0</v>
      </c>
      <c r="H559" s="247">
        <v>3.0</v>
      </c>
      <c r="I559" s="247">
        <v>4.0</v>
      </c>
      <c r="J559" s="247">
        <v>50.0</v>
      </c>
      <c r="K559" s="279">
        <v>12.5</v>
      </c>
      <c r="L559" s="226" t="s">
        <v>565</v>
      </c>
    </row>
    <row r="560" ht="11.25" customHeight="1">
      <c r="A560" s="110" t="s">
        <v>2278</v>
      </c>
      <c r="B560" s="108" t="s">
        <v>2279</v>
      </c>
      <c r="C560" s="108" t="s">
        <v>51</v>
      </c>
      <c r="D560" s="110" t="s">
        <v>2280</v>
      </c>
      <c r="E560" s="243" t="s">
        <v>1369</v>
      </c>
      <c r="F560" s="280" t="s">
        <v>1004</v>
      </c>
      <c r="G560" s="247">
        <v>6.0</v>
      </c>
      <c r="H560" s="247">
        <v>6.0</v>
      </c>
      <c r="I560" s="247">
        <v>6.0</v>
      </c>
      <c r="J560" s="247">
        <v>50.0</v>
      </c>
      <c r="K560" s="279">
        <v>8.33</v>
      </c>
      <c r="L560" s="226" t="s">
        <v>565</v>
      </c>
    </row>
    <row r="561" ht="11.25" customHeight="1">
      <c r="A561" s="108" t="s">
        <v>2281</v>
      </c>
      <c r="B561" s="110" t="s">
        <v>2282</v>
      </c>
      <c r="C561" s="108" t="s">
        <v>51</v>
      </c>
      <c r="D561" s="110" t="s">
        <v>2283</v>
      </c>
      <c r="E561" s="243" t="s">
        <v>2284</v>
      </c>
      <c r="F561" s="280" t="s">
        <v>998</v>
      </c>
      <c r="G561" s="247">
        <v>7.0</v>
      </c>
      <c r="H561" s="247">
        <v>7.0</v>
      </c>
      <c r="I561" s="247">
        <v>7.0</v>
      </c>
      <c r="J561" s="247">
        <v>50.0</v>
      </c>
      <c r="K561" s="279">
        <v>7.14</v>
      </c>
      <c r="L561" s="226" t="s">
        <v>565</v>
      </c>
    </row>
    <row r="562" ht="11.25" customHeight="1">
      <c r="A562" s="108" t="s">
        <v>2285</v>
      </c>
      <c r="B562" s="110" t="s">
        <v>2286</v>
      </c>
      <c r="C562" s="108" t="s">
        <v>51</v>
      </c>
      <c r="D562" s="110" t="s">
        <v>2287</v>
      </c>
      <c r="E562" s="243" t="s">
        <v>1174</v>
      </c>
      <c r="F562" s="280" t="s">
        <v>998</v>
      </c>
      <c r="G562" s="247">
        <v>4.0</v>
      </c>
      <c r="H562" s="247">
        <v>5.0</v>
      </c>
      <c r="I562" s="247">
        <v>5.0</v>
      </c>
      <c r="J562" s="247">
        <v>50.0</v>
      </c>
      <c r="K562" s="279">
        <v>10.0</v>
      </c>
      <c r="L562" s="226" t="s">
        <v>565</v>
      </c>
    </row>
    <row r="563" ht="11.25" customHeight="1">
      <c r="A563" s="110" t="s">
        <v>2288</v>
      </c>
      <c r="B563" s="108" t="s">
        <v>2289</v>
      </c>
      <c r="C563" s="108" t="s">
        <v>2290</v>
      </c>
      <c r="D563" s="110" t="s">
        <v>2291</v>
      </c>
      <c r="E563" s="286" t="s">
        <v>2292</v>
      </c>
      <c r="F563" s="280" t="s">
        <v>273</v>
      </c>
      <c r="G563" s="247">
        <v>3.0</v>
      </c>
      <c r="H563" s="247">
        <v>3.0</v>
      </c>
      <c r="I563" s="247">
        <v>3.0</v>
      </c>
      <c r="J563" s="247">
        <v>50.0</v>
      </c>
      <c r="K563" s="279">
        <v>16.66</v>
      </c>
      <c r="L563" s="226" t="s">
        <v>565</v>
      </c>
    </row>
    <row r="564" ht="11.25" customHeight="1">
      <c r="A564" s="110" t="s">
        <v>2293</v>
      </c>
      <c r="B564" s="108" t="s">
        <v>2294</v>
      </c>
      <c r="C564" s="108" t="s">
        <v>51</v>
      </c>
      <c r="D564" s="110" t="s">
        <v>2295</v>
      </c>
      <c r="E564" s="243" t="s">
        <v>2296</v>
      </c>
      <c r="F564" s="280" t="s">
        <v>998</v>
      </c>
      <c r="G564" s="247">
        <v>4.0</v>
      </c>
      <c r="H564" s="247">
        <v>4.0</v>
      </c>
      <c r="I564" s="247">
        <v>4.0</v>
      </c>
      <c r="J564" s="247">
        <v>50.0</v>
      </c>
      <c r="K564" s="279">
        <v>12.5</v>
      </c>
      <c r="L564" s="226" t="s">
        <v>565</v>
      </c>
    </row>
    <row r="565" ht="11.25" customHeight="1">
      <c r="A565" s="112" t="s">
        <v>2297</v>
      </c>
      <c r="B565" s="90" t="s">
        <v>2298</v>
      </c>
      <c r="C565" s="110" t="s">
        <v>51</v>
      </c>
      <c r="D565" s="90" t="s">
        <v>2299</v>
      </c>
      <c r="E565" s="243" t="s">
        <v>2300</v>
      </c>
      <c r="F565" s="90" t="s">
        <v>598</v>
      </c>
      <c r="G565" s="65">
        <v>1.0</v>
      </c>
      <c r="H565" s="65">
        <v>1.0</v>
      </c>
      <c r="I565" s="65">
        <v>1.0</v>
      </c>
      <c r="J565" s="227">
        <v>50.0</v>
      </c>
      <c r="K565" s="84">
        <f t="shared" ref="K565:K628" si="10">J565/G565</f>
        <v>50</v>
      </c>
      <c r="L565" s="226" t="s">
        <v>614</v>
      </c>
    </row>
    <row r="566" ht="11.25" customHeight="1">
      <c r="A566" s="112" t="s">
        <v>2297</v>
      </c>
      <c r="B566" s="90" t="s">
        <v>2298</v>
      </c>
      <c r="C566" s="110" t="s">
        <v>51</v>
      </c>
      <c r="D566" s="90" t="s">
        <v>2301</v>
      </c>
      <c r="E566" s="243" t="s">
        <v>2302</v>
      </c>
      <c r="F566" s="90" t="s">
        <v>598</v>
      </c>
      <c r="G566" s="65">
        <v>1.0</v>
      </c>
      <c r="H566" s="65">
        <v>1.0</v>
      </c>
      <c r="I566" s="65">
        <v>1.0</v>
      </c>
      <c r="J566" s="227">
        <v>50.0</v>
      </c>
      <c r="K566" s="84">
        <f t="shared" si="10"/>
        <v>50</v>
      </c>
      <c r="L566" s="226" t="s">
        <v>614</v>
      </c>
    </row>
    <row r="567" ht="11.25" customHeight="1">
      <c r="A567" s="112" t="s">
        <v>2297</v>
      </c>
      <c r="B567" s="90" t="s">
        <v>2298</v>
      </c>
      <c r="C567" s="110" t="s">
        <v>51</v>
      </c>
      <c r="D567" s="90" t="s">
        <v>2303</v>
      </c>
      <c r="E567" s="243" t="s">
        <v>2304</v>
      </c>
      <c r="F567" s="90" t="s">
        <v>598</v>
      </c>
      <c r="G567" s="65">
        <v>1.0</v>
      </c>
      <c r="H567" s="65">
        <v>1.0</v>
      </c>
      <c r="I567" s="65">
        <v>1.0</v>
      </c>
      <c r="J567" s="227">
        <v>50.0</v>
      </c>
      <c r="K567" s="84">
        <f t="shared" si="10"/>
        <v>50</v>
      </c>
      <c r="L567" s="226" t="s">
        <v>614</v>
      </c>
    </row>
    <row r="568" ht="11.25" customHeight="1">
      <c r="A568" s="112" t="s">
        <v>2297</v>
      </c>
      <c r="B568" s="90" t="s">
        <v>2298</v>
      </c>
      <c r="C568" s="110" t="s">
        <v>51</v>
      </c>
      <c r="D568" s="90" t="s">
        <v>2305</v>
      </c>
      <c r="E568" s="243" t="s">
        <v>2306</v>
      </c>
      <c r="F568" s="90" t="s">
        <v>598</v>
      </c>
      <c r="G568" s="65">
        <v>1.0</v>
      </c>
      <c r="H568" s="65"/>
      <c r="I568" s="65">
        <v>1.0</v>
      </c>
      <c r="J568" s="227">
        <v>50.0</v>
      </c>
      <c r="K568" s="84">
        <f t="shared" si="10"/>
        <v>50</v>
      </c>
      <c r="L568" s="226" t="s">
        <v>614</v>
      </c>
    </row>
    <row r="569" ht="11.25" customHeight="1">
      <c r="A569" s="112" t="s">
        <v>2297</v>
      </c>
      <c r="B569" s="90" t="s">
        <v>2298</v>
      </c>
      <c r="C569" s="110" t="s">
        <v>51</v>
      </c>
      <c r="D569" s="90" t="s">
        <v>2307</v>
      </c>
      <c r="E569" s="243" t="s">
        <v>2308</v>
      </c>
      <c r="F569" s="90" t="s">
        <v>598</v>
      </c>
      <c r="G569" s="65">
        <v>1.0</v>
      </c>
      <c r="H569" s="65">
        <v>1.0</v>
      </c>
      <c r="I569" s="65">
        <v>1.0</v>
      </c>
      <c r="J569" s="227">
        <v>50.0</v>
      </c>
      <c r="K569" s="84">
        <f t="shared" si="10"/>
        <v>50</v>
      </c>
      <c r="L569" s="226" t="s">
        <v>614</v>
      </c>
    </row>
    <row r="570" ht="11.25" customHeight="1">
      <c r="A570" s="112" t="s">
        <v>2297</v>
      </c>
      <c r="B570" s="90" t="s">
        <v>2298</v>
      </c>
      <c r="C570" s="110" t="s">
        <v>51</v>
      </c>
      <c r="D570" s="90" t="s">
        <v>2309</v>
      </c>
      <c r="E570" s="243" t="s">
        <v>2310</v>
      </c>
      <c r="F570" s="90" t="s">
        <v>598</v>
      </c>
      <c r="G570" s="65">
        <v>1.0</v>
      </c>
      <c r="H570" s="65">
        <v>1.0</v>
      </c>
      <c r="I570" s="65">
        <v>1.0</v>
      </c>
      <c r="J570" s="227">
        <v>50.0</v>
      </c>
      <c r="K570" s="84">
        <f t="shared" si="10"/>
        <v>50</v>
      </c>
      <c r="L570" s="226" t="s">
        <v>614</v>
      </c>
    </row>
    <row r="571" ht="11.25" customHeight="1">
      <c r="A571" s="112" t="s">
        <v>2297</v>
      </c>
      <c r="B571" s="90" t="s">
        <v>2298</v>
      </c>
      <c r="C571" s="110" t="s">
        <v>51</v>
      </c>
      <c r="D571" s="90" t="s">
        <v>2311</v>
      </c>
      <c r="E571" s="243" t="s">
        <v>2312</v>
      </c>
      <c r="F571" s="90" t="s">
        <v>598</v>
      </c>
      <c r="G571" s="65">
        <v>1.0</v>
      </c>
      <c r="H571" s="65">
        <v>1.0</v>
      </c>
      <c r="I571" s="65">
        <v>1.0</v>
      </c>
      <c r="J571" s="227">
        <v>50.0</v>
      </c>
      <c r="K571" s="84">
        <f t="shared" si="10"/>
        <v>50</v>
      </c>
      <c r="L571" s="226" t="s">
        <v>614</v>
      </c>
    </row>
    <row r="572" ht="11.25" customHeight="1">
      <c r="A572" s="112" t="s">
        <v>2297</v>
      </c>
      <c r="B572" s="90" t="s">
        <v>2298</v>
      </c>
      <c r="C572" s="110" t="s">
        <v>51</v>
      </c>
      <c r="D572" s="90" t="s">
        <v>2313</v>
      </c>
      <c r="E572" s="243" t="s">
        <v>2314</v>
      </c>
      <c r="F572" s="90" t="s">
        <v>691</v>
      </c>
      <c r="G572" s="65">
        <v>1.0</v>
      </c>
      <c r="H572" s="65">
        <v>1.0</v>
      </c>
      <c r="I572" s="65">
        <v>1.0</v>
      </c>
      <c r="J572" s="227">
        <v>50.0</v>
      </c>
      <c r="K572" s="84">
        <f t="shared" si="10"/>
        <v>50</v>
      </c>
      <c r="L572" s="226" t="s">
        <v>614</v>
      </c>
    </row>
    <row r="573" ht="11.25" customHeight="1">
      <c r="A573" s="112" t="s">
        <v>2297</v>
      </c>
      <c r="B573" s="90" t="s">
        <v>2298</v>
      </c>
      <c r="C573" s="110" t="s">
        <v>51</v>
      </c>
      <c r="D573" s="90" t="s">
        <v>2315</v>
      </c>
      <c r="E573" s="243" t="s">
        <v>2316</v>
      </c>
      <c r="F573" s="90" t="s">
        <v>598</v>
      </c>
      <c r="G573" s="65">
        <v>1.0</v>
      </c>
      <c r="H573" s="65">
        <v>1.0</v>
      </c>
      <c r="I573" s="65">
        <v>1.0</v>
      </c>
      <c r="J573" s="227">
        <v>50.0</v>
      </c>
      <c r="K573" s="84">
        <f t="shared" si="10"/>
        <v>50</v>
      </c>
      <c r="L573" s="226" t="s">
        <v>614</v>
      </c>
    </row>
    <row r="574" ht="11.25" customHeight="1">
      <c r="A574" s="112" t="s">
        <v>2297</v>
      </c>
      <c r="B574" s="90" t="s">
        <v>2298</v>
      </c>
      <c r="C574" s="110" t="s">
        <v>51</v>
      </c>
      <c r="D574" s="90" t="s">
        <v>2317</v>
      </c>
      <c r="E574" s="243" t="s">
        <v>2318</v>
      </c>
      <c r="F574" s="90" t="s">
        <v>2319</v>
      </c>
      <c r="G574" s="65">
        <v>1.0</v>
      </c>
      <c r="H574" s="65">
        <v>1.0</v>
      </c>
      <c r="I574" s="65">
        <v>1.0</v>
      </c>
      <c r="J574" s="227">
        <v>50.0</v>
      </c>
      <c r="K574" s="84">
        <f t="shared" si="10"/>
        <v>50</v>
      </c>
      <c r="L574" s="226" t="s">
        <v>614</v>
      </c>
    </row>
    <row r="575" ht="11.25" customHeight="1">
      <c r="A575" s="112" t="s">
        <v>2297</v>
      </c>
      <c r="B575" s="90" t="s">
        <v>2298</v>
      </c>
      <c r="C575" s="110" t="s">
        <v>51</v>
      </c>
      <c r="D575" s="90" t="s">
        <v>2320</v>
      </c>
      <c r="E575" s="243" t="s">
        <v>2321</v>
      </c>
      <c r="F575" s="90" t="s">
        <v>598</v>
      </c>
      <c r="G575" s="65">
        <v>1.0</v>
      </c>
      <c r="H575" s="65">
        <v>1.0</v>
      </c>
      <c r="I575" s="65">
        <v>1.0</v>
      </c>
      <c r="J575" s="227">
        <v>50.0</v>
      </c>
      <c r="K575" s="84">
        <f t="shared" si="10"/>
        <v>50</v>
      </c>
      <c r="L575" s="226" t="s">
        <v>614</v>
      </c>
    </row>
    <row r="576" ht="11.25" customHeight="1">
      <c r="A576" s="112" t="s">
        <v>2297</v>
      </c>
      <c r="B576" s="90" t="s">
        <v>2298</v>
      </c>
      <c r="C576" s="110" t="s">
        <v>51</v>
      </c>
      <c r="D576" s="90" t="s">
        <v>2322</v>
      </c>
      <c r="E576" s="243" t="s">
        <v>2323</v>
      </c>
      <c r="F576" s="90" t="s">
        <v>598</v>
      </c>
      <c r="G576" s="65">
        <v>1.0</v>
      </c>
      <c r="H576" s="65">
        <v>1.0</v>
      </c>
      <c r="I576" s="65">
        <v>1.0</v>
      </c>
      <c r="J576" s="227">
        <v>50.0</v>
      </c>
      <c r="K576" s="84">
        <f t="shared" si="10"/>
        <v>50</v>
      </c>
      <c r="L576" s="226" t="s">
        <v>614</v>
      </c>
    </row>
    <row r="577" ht="11.25" customHeight="1">
      <c r="A577" s="112" t="s">
        <v>2297</v>
      </c>
      <c r="B577" s="90" t="s">
        <v>2298</v>
      </c>
      <c r="C577" s="110" t="s">
        <v>51</v>
      </c>
      <c r="D577" s="90" t="s">
        <v>2324</v>
      </c>
      <c r="E577" s="243" t="s">
        <v>2325</v>
      </c>
      <c r="F577" s="90" t="s">
        <v>2326</v>
      </c>
      <c r="G577" s="65">
        <v>1.0</v>
      </c>
      <c r="H577" s="65">
        <v>1.0</v>
      </c>
      <c r="I577" s="65">
        <v>1.0</v>
      </c>
      <c r="J577" s="227">
        <v>50.0</v>
      </c>
      <c r="K577" s="84">
        <f t="shared" si="10"/>
        <v>50</v>
      </c>
      <c r="L577" s="226" t="s">
        <v>614</v>
      </c>
    </row>
    <row r="578" ht="11.25" customHeight="1">
      <c r="A578" s="112" t="s">
        <v>2297</v>
      </c>
      <c r="B578" s="90" t="s">
        <v>2298</v>
      </c>
      <c r="C578" s="110" t="s">
        <v>51</v>
      </c>
      <c r="D578" s="90" t="s">
        <v>2327</v>
      </c>
      <c r="E578" s="243" t="s">
        <v>2328</v>
      </c>
      <c r="F578" s="90" t="s">
        <v>598</v>
      </c>
      <c r="G578" s="65">
        <v>1.0</v>
      </c>
      <c r="H578" s="65">
        <v>1.0</v>
      </c>
      <c r="I578" s="65">
        <v>1.0</v>
      </c>
      <c r="J578" s="227">
        <v>50.0</v>
      </c>
      <c r="K578" s="84">
        <f t="shared" si="10"/>
        <v>50</v>
      </c>
      <c r="L578" s="226" t="s">
        <v>614</v>
      </c>
    </row>
    <row r="579" ht="11.25" customHeight="1">
      <c r="A579" s="112" t="s">
        <v>2297</v>
      </c>
      <c r="B579" s="90" t="s">
        <v>2298</v>
      </c>
      <c r="C579" s="110" t="s">
        <v>51</v>
      </c>
      <c r="D579" s="90" t="s">
        <v>2329</v>
      </c>
      <c r="E579" s="243" t="s">
        <v>2330</v>
      </c>
      <c r="F579" s="90" t="s">
        <v>691</v>
      </c>
      <c r="G579" s="65">
        <v>1.0</v>
      </c>
      <c r="H579" s="65">
        <v>1.0</v>
      </c>
      <c r="I579" s="65">
        <v>1.0</v>
      </c>
      <c r="J579" s="227">
        <v>50.0</v>
      </c>
      <c r="K579" s="84">
        <f t="shared" si="10"/>
        <v>50</v>
      </c>
      <c r="L579" s="226" t="s">
        <v>614</v>
      </c>
    </row>
    <row r="580" ht="11.25" customHeight="1">
      <c r="A580" s="112" t="s">
        <v>2297</v>
      </c>
      <c r="B580" s="90" t="s">
        <v>2298</v>
      </c>
      <c r="C580" s="110" t="s">
        <v>51</v>
      </c>
      <c r="D580" s="90" t="s">
        <v>2331</v>
      </c>
      <c r="E580" s="243" t="s">
        <v>2332</v>
      </c>
      <c r="F580" s="90" t="s">
        <v>598</v>
      </c>
      <c r="G580" s="65">
        <v>1.0</v>
      </c>
      <c r="H580" s="65">
        <v>1.0</v>
      </c>
      <c r="I580" s="65">
        <v>1.0</v>
      </c>
      <c r="J580" s="227">
        <v>50.0</v>
      </c>
      <c r="K580" s="84">
        <f t="shared" si="10"/>
        <v>50</v>
      </c>
      <c r="L580" s="226" t="s">
        <v>614</v>
      </c>
    </row>
    <row r="581" ht="11.25" customHeight="1">
      <c r="A581" s="112" t="s">
        <v>2297</v>
      </c>
      <c r="B581" s="90" t="s">
        <v>2298</v>
      </c>
      <c r="C581" s="110" t="s">
        <v>51</v>
      </c>
      <c r="D581" s="90" t="s">
        <v>2333</v>
      </c>
      <c r="E581" s="243" t="s">
        <v>2334</v>
      </c>
      <c r="F581" s="90" t="s">
        <v>598</v>
      </c>
      <c r="G581" s="65">
        <v>1.0</v>
      </c>
      <c r="H581" s="65">
        <v>1.0</v>
      </c>
      <c r="I581" s="65">
        <v>1.0</v>
      </c>
      <c r="J581" s="227">
        <v>50.0</v>
      </c>
      <c r="K581" s="84">
        <f t="shared" si="10"/>
        <v>50</v>
      </c>
      <c r="L581" s="226" t="s">
        <v>614</v>
      </c>
    </row>
    <row r="582" ht="11.25" customHeight="1">
      <c r="A582" s="112" t="s">
        <v>2297</v>
      </c>
      <c r="B582" s="90" t="s">
        <v>2298</v>
      </c>
      <c r="C582" s="110" t="s">
        <v>51</v>
      </c>
      <c r="D582" s="90" t="s">
        <v>2335</v>
      </c>
      <c r="E582" s="243" t="s">
        <v>2336</v>
      </c>
      <c r="F582" s="90" t="s">
        <v>273</v>
      </c>
      <c r="G582" s="65">
        <v>1.0</v>
      </c>
      <c r="H582" s="65">
        <v>1.0</v>
      </c>
      <c r="I582" s="65">
        <v>1.0</v>
      </c>
      <c r="J582" s="227">
        <v>50.0</v>
      </c>
      <c r="K582" s="84">
        <f t="shared" si="10"/>
        <v>50</v>
      </c>
      <c r="L582" s="226" t="s">
        <v>614</v>
      </c>
    </row>
    <row r="583" ht="11.25" customHeight="1">
      <c r="A583" s="112" t="s">
        <v>2297</v>
      </c>
      <c r="B583" s="90" t="s">
        <v>2298</v>
      </c>
      <c r="C583" s="110" t="s">
        <v>51</v>
      </c>
      <c r="D583" s="90" t="s">
        <v>2337</v>
      </c>
      <c r="E583" s="243" t="s">
        <v>2338</v>
      </c>
      <c r="F583" s="90" t="s">
        <v>598</v>
      </c>
      <c r="G583" s="65">
        <v>1.0</v>
      </c>
      <c r="H583" s="65"/>
      <c r="I583" s="65">
        <v>1.0</v>
      </c>
      <c r="J583" s="227">
        <v>50.0</v>
      </c>
      <c r="K583" s="84">
        <f t="shared" si="10"/>
        <v>50</v>
      </c>
      <c r="L583" s="226" t="s">
        <v>614</v>
      </c>
    </row>
    <row r="584" ht="11.25" customHeight="1">
      <c r="A584" s="112" t="s">
        <v>2297</v>
      </c>
      <c r="B584" s="90" t="s">
        <v>2298</v>
      </c>
      <c r="C584" s="110" t="s">
        <v>51</v>
      </c>
      <c r="D584" s="90" t="s">
        <v>2339</v>
      </c>
      <c r="E584" s="243" t="s">
        <v>2340</v>
      </c>
      <c r="F584" s="90" t="s">
        <v>598</v>
      </c>
      <c r="G584" s="65">
        <v>1.0</v>
      </c>
      <c r="H584" s="65">
        <v>1.0</v>
      </c>
      <c r="I584" s="65">
        <v>1.0</v>
      </c>
      <c r="J584" s="227">
        <v>50.0</v>
      </c>
      <c r="K584" s="84">
        <f t="shared" si="10"/>
        <v>50</v>
      </c>
      <c r="L584" s="226" t="s">
        <v>614</v>
      </c>
    </row>
    <row r="585" ht="11.25" customHeight="1">
      <c r="A585" s="112" t="s">
        <v>2297</v>
      </c>
      <c r="B585" s="90" t="s">
        <v>2298</v>
      </c>
      <c r="C585" s="110" t="s">
        <v>51</v>
      </c>
      <c r="D585" s="90" t="s">
        <v>2341</v>
      </c>
      <c r="E585" s="243" t="s">
        <v>2342</v>
      </c>
      <c r="F585" s="90" t="s">
        <v>598</v>
      </c>
      <c r="G585" s="65">
        <v>1.0</v>
      </c>
      <c r="H585" s="65">
        <v>1.0</v>
      </c>
      <c r="I585" s="65">
        <v>1.0</v>
      </c>
      <c r="J585" s="227">
        <v>50.0</v>
      </c>
      <c r="K585" s="84">
        <f t="shared" si="10"/>
        <v>50</v>
      </c>
      <c r="L585" s="226" t="s">
        <v>614</v>
      </c>
    </row>
    <row r="586" ht="11.25" customHeight="1">
      <c r="A586" s="112" t="s">
        <v>2297</v>
      </c>
      <c r="B586" s="90" t="s">
        <v>2298</v>
      </c>
      <c r="C586" s="110" t="s">
        <v>51</v>
      </c>
      <c r="D586" s="90" t="s">
        <v>2343</v>
      </c>
      <c r="E586" s="243" t="s">
        <v>2344</v>
      </c>
      <c r="F586" s="90" t="s">
        <v>598</v>
      </c>
      <c r="G586" s="65">
        <v>1.0</v>
      </c>
      <c r="H586" s="65">
        <v>1.0</v>
      </c>
      <c r="I586" s="65">
        <v>1.0</v>
      </c>
      <c r="J586" s="227">
        <v>50.0</v>
      </c>
      <c r="K586" s="84">
        <f t="shared" si="10"/>
        <v>50</v>
      </c>
      <c r="L586" s="226" t="s">
        <v>614</v>
      </c>
    </row>
    <row r="587" ht="11.25" customHeight="1">
      <c r="A587" s="112" t="s">
        <v>2297</v>
      </c>
      <c r="B587" s="90" t="s">
        <v>2298</v>
      </c>
      <c r="C587" s="110" t="s">
        <v>51</v>
      </c>
      <c r="D587" s="90" t="s">
        <v>2345</v>
      </c>
      <c r="E587" s="243" t="s">
        <v>2346</v>
      </c>
      <c r="F587" s="90" t="s">
        <v>598</v>
      </c>
      <c r="G587" s="65">
        <v>1.0</v>
      </c>
      <c r="H587" s="65">
        <v>1.0</v>
      </c>
      <c r="I587" s="65">
        <v>1.0</v>
      </c>
      <c r="J587" s="227">
        <v>50.0</v>
      </c>
      <c r="K587" s="84">
        <f t="shared" si="10"/>
        <v>50</v>
      </c>
      <c r="L587" s="226" t="s">
        <v>614</v>
      </c>
    </row>
    <row r="588" ht="11.25" customHeight="1">
      <c r="A588" s="112" t="s">
        <v>2297</v>
      </c>
      <c r="B588" s="90" t="s">
        <v>2298</v>
      </c>
      <c r="C588" s="110" t="s">
        <v>51</v>
      </c>
      <c r="D588" s="90" t="s">
        <v>2347</v>
      </c>
      <c r="E588" s="243" t="s">
        <v>2348</v>
      </c>
      <c r="F588" s="90" t="s">
        <v>598</v>
      </c>
      <c r="G588" s="65">
        <v>1.0</v>
      </c>
      <c r="H588" s="65">
        <v>1.0</v>
      </c>
      <c r="I588" s="65">
        <v>1.0</v>
      </c>
      <c r="J588" s="227">
        <v>50.0</v>
      </c>
      <c r="K588" s="84">
        <f t="shared" si="10"/>
        <v>50</v>
      </c>
      <c r="L588" s="226" t="s">
        <v>614</v>
      </c>
    </row>
    <row r="589" ht="11.25" customHeight="1">
      <c r="A589" s="112" t="s">
        <v>2297</v>
      </c>
      <c r="B589" s="90" t="s">
        <v>2298</v>
      </c>
      <c r="C589" s="110" t="s">
        <v>51</v>
      </c>
      <c r="D589" s="90" t="s">
        <v>2349</v>
      </c>
      <c r="E589" s="243" t="s">
        <v>2350</v>
      </c>
      <c r="F589" s="90" t="s">
        <v>598</v>
      </c>
      <c r="G589" s="65">
        <v>1.0</v>
      </c>
      <c r="H589" s="65">
        <v>1.0</v>
      </c>
      <c r="I589" s="65">
        <v>1.0</v>
      </c>
      <c r="J589" s="227">
        <v>50.0</v>
      </c>
      <c r="K589" s="84">
        <f t="shared" si="10"/>
        <v>50</v>
      </c>
      <c r="L589" s="226" t="s">
        <v>614</v>
      </c>
    </row>
    <row r="590" ht="11.25" customHeight="1">
      <c r="A590" s="112" t="s">
        <v>2297</v>
      </c>
      <c r="B590" s="90" t="s">
        <v>2298</v>
      </c>
      <c r="C590" s="110" t="s">
        <v>51</v>
      </c>
      <c r="D590" s="90" t="s">
        <v>2351</v>
      </c>
      <c r="E590" s="243" t="s">
        <v>2352</v>
      </c>
      <c r="F590" s="90" t="s">
        <v>598</v>
      </c>
      <c r="G590" s="65">
        <v>1.0</v>
      </c>
      <c r="H590" s="65">
        <v>1.0</v>
      </c>
      <c r="I590" s="65">
        <v>1.0</v>
      </c>
      <c r="J590" s="227">
        <v>50.0</v>
      </c>
      <c r="K590" s="84">
        <f t="shared" si="10"/>
        <v>50</v>
      </c>
      <c r="L590" s="226" t="s">
        <v>614</v>
      </c>
    </row>
    <row r="591" ht="11.25" customHeight="1">
      <c r="A591" s="112" t="s">
        <v>2297</v>
      </c>
      <c r="B591" s="90" t="s">
        <v>2298</v>
      </c>
      <c r="C591" s="110" t="s">
        <v>51</v>
      </c>
      <c r="D591" s="90" t="s">
        <v>2353</v>
      </c>
      <c r="E591" s="243" t="s">
        <v>2354</v>
      </c>
      <c r="F591" s="90" t="s">
        <v>598</v>
      </c>
      <c r="G591" s="65">
        <v>1.0</v>
      </c>
      <c r="H591" s="65">
        <v>1.0</v>
      </c>
      <c r="I591" s="65">
        <v>1.0</v>
      </c>
      <c r="J591" s="227">
        <v>50.0</v>
      </c>
      <c r="K591" s="84">
        <f t="shared" si="10"/>
        <v>50</v>
      </c>
      <c r="L591" s="226" t="s">
        <v>614</v>
      </c>
    </row>
    <row r="592" ht="11.25" customHeight="1">
      <c r="A592" s="112" t="s">
        <v>2297</v>
      </c>
      <c r="B592" s="90" t="s">
        <v>2298</v>
      </c>
      <c r="C592" s="110" t="s">
        <v>51</v>
      </c>
      <c r="D592" s="90" t="s">
        <v>2355</v>
      </c>
      <c r="E592" s="243" t="s">
        <v>2356</v>
      </c>
      <c r="F592" s="90" t="s">
        <v>598</v>
      </c>
      <c r="G592" s="65">
        <v>1.0</v>
      </c>
      <c r="H592" s="65">
        <v>1.0</v>
      </c>
      <c r="I592" s="65">
        <v>1.0</v>
      </c>
      <c r="J592" s="227">
        <v>50.0</v>
      </c>
      <c r="K592" s="84">
        <f t="shared" si="10"/>
        <v>50</v>
      </c>
      <c r="L592" s="226" t="s">
        <v>614</v>
      </c>
    </row>
    <row r="593" ht="11.25" customHeight="1">
      <c r="A593" s="112" t="s">
        <v>2297</v>
      </c>
      <c r="B593" s="90" t="s">
        <v>2298</v>
      </c>
      <c r="C593" s="110" t="s">
        <v>51</v>
      </c>
      <c r="D593" s="90" t="s">
        <v>2357</v>
      </c>
      <c r="E593" s="243" t="s">
        <v>2358</v>
      </c>
      <c r="F593" s="90" t="s">
        <v>598</v>
      </c>
      <c r="G593" s="65">
        <v>1.0</v>
      </c>
      <c r="H593" s="65">
        <v>1.0</v>
      </c>
      <c r="I593" s="65">
        <v>1.0</v>
      </c>
      <c r="J593" s="227">
        <v>50.0</v>
      </c>
      <c r="K593" s="84">
        <f t="shared" si="10"/>
        <v>50</v>
      </c>
      <c r="L593" s="226" t="s">
        <v>614</v>
      </c>
    </row>
    <row r="594" ht="11.25" customHeight="1">
      <c r="A594" s="112" t="s">
        <v>2297</v>
      </c>
      <c r="B594" s="90" t="s">
        <v>2298</v>
      </c>
      <c r="C594" s="110" t="s">
        <v>51</v>
      </c>
      <c r="D594" s="90" t="s">
        <v>2359</v>
      </c>
      <c r="E594" s="243" t="s">
        <v>2360</v>
      </c>
      <c r="F594" s="90" t="s">
        <v>598</v>
      </c>
      <c r="G594" s="65">
        <v>1.0</v>
      </c>
      <c r="H594" s="65">
        <v>1.0</v>
      </c>
      <c r="I594" s="65">
        <v>1.0</v>
      </c>
      <c r="J594" s="227">
        <v>50.0</v>
      </c>
      <c r="K594" s="84">
        <f t="shared" si="10"/>
        <v>50</v>
      </c>
      <c r="L594" s="226" t="s">
        <v>614</v>
      </c>
    </row>
    <row r="595" ht="11.25" customHeight="1">
      <c r="A595" s="112" t="s">
        <v>2297</v>
      </c>
      <c r="B595" s="90" t="s">
        <v>2298</v>
      </c>
      <c r="C595" s="110" t="s">
        <v>51</v>
      </c>
      <c r="D595" s="90" t="s">
        <v>2361</v>
      </c>
      <c r="E595" s="243" t="s">
        <v>2362</v>
      </c>
      <c r="F595" s="90" t="s">
        <v>598</v>
      </c>
      <c r="G595" s="65">
        <v>1.0</v>
      </c>
      <c r="H595" s="65">
        <v>1.0</v>
      </c>
      <c r="I595" s="65">
        <v>1.0</v>
      </c>
      <c r="J595" s="227">
        <v>50.0</v>
      </c>
      <c r="K595" s="84">
        <f t="shared" si="10"/>
        <v>50</v>
      </c>
      <c r="L595" s="226" t="s">
        <v>614</v>
      </c>
    </row>
    <row r="596" ht="11.25" customHeight="1">
      <c r="A596" s="112" t="s">
        <v>2297</v>
      </c>
      <c r="B596" s="90" t="s">
        <v>2298</v>
      </c>
      <c r="C596" s="110" t="s">
        <v>51</v>
      </c>
      <c r="D596" s="90" t="s">
        <v>2363</v>
      </c>
      <c r="E596" s="243" t="s">
        <v>2364</v>
      </c>
      <c r="F596" s="90" t="s">
        <v>598</v>
      </c>
      <c r="G596" s="65">
        <v>1.0</v>
      </c>
      <c r="H596" s="65">
        <v>1.0</v>
      </c>
      <c r="I596" s="65">
        <v>1.0</v>
      </c>
      <c r="J596" s="227">
        <v>50.0</v>
      </c>
      <c r="K596" s="84">
        <f t="shared" si="10"/>
        <v>50</v>
      </c>
      <c r="L596" s="226" t="s">
        <v>614</v>
      </c>
    </row>
    <row r="597" ht="11.25" customHeight="1">
      <c r="A597" s="112" t="s">
        <v>2297</v>
      </c>
      <c r="B597" s="90" t="s">
        <v>2298</v>
      </c>
      <c r="C597" s="110" t="s">
        <v>51</v>
      </c>
      <c r="D597" s="90" t="s">
        <v>2365</v>
      </c>
      <c r="E597" s="243" t="s">
        <v>2366</v>
      </c>
      <c r="F597" s="90" t="s">
        <v>598</v>
      </c>
      <c r="G597" s="65">
        <v>1.0</v>
      </c>
      <c r="H597" s="65">
        <v>1.0</v>
      </c>
      <c r="I597" s="65">
        <v>1.0</v>
      </c>
      <c r="J597" s="227">
        <v>50.0</v>
      </c>
      <c r="K597" s="84">
        <f t="shared" si="10"/>
        <v>50</v>
      </c>
      <c r="L597" s="226" t="s">
        <v>614</v>
      </c>
    </row>
    <row r="598" ht="11.25" customHeight="1">
      <c r="A598" s="112" t="s">
        <v>2297</v>
      </c>
      <c r="B598" s="90" t="s">
        <v>2298</v>
      </c>
      <c r="C598" s="110" t="s">
        <v>51</v>
      </c>
      <c r="D598" s="90" t="s">
        <v>2367</v>
      </c>
      <c r="E598" s="243" t="s">
        <v>2368</v>
      </c>
      <c r="F598" s="90" t="s">
        <v>598</v>
      </c>
      <c r="G598" s="65">
        <v>1.0</v>
      </c>
      <c r="H598" s="65"/>
      <c r="I598" s="65">
        <v>1.0</v>
      </c>
      <c r="J598" s="227">
        <v>50.0</v>
      </c>
      <c r="K598" s="84">
        <f t="shared" si="10"/>
        <v>50</v>
      </c>
      <c r="L598" s="226" t="s">
        <v>614</v>
      </c>
    </row>
    <row r="599" ht="11.25" customHeight="1">
      <c r="A599" s="112" t="s">
        <v>2369</v>
      </c>
      <c r="B599" s="90" t="s">
        <v>2298</v>
      </c>
      <c r="C599" s="110" t="s">
        <v>51</v>
      </c>
      <c r="D599" s="90" t="s">
        <v>2370</v>
      </c>
      <c r="E599" s="243" t="s">
        <v>2371</v>
      </c>
      <c r="F599" s="90" t="s">
        <v>598</v>
      </c>
      <c r="G599" s="65">
        <v>1.0</v>
      </c>
      <c r="H599" s="65">
        <v>1.0</v>
      </c>
      <c r="I599" s="65">
        <v>1.0</v>
      </c>
      <c r="J599" s="227">
        <v>50.0</v>
      </c>
      <c r="K599" s="84">
        <f t="shared" si="10"/>
        <v>50</v>
      </c>
      <c r="L599" s="226" t="s">
        <v>614</v>
      </c>
    </row>
    <row r="600" ht="11.25" customHeight="1">
      <c r="A600" s="112" t="s">
        <v>2369</v>
      </c>
      <c r="B600" s="90" t="s">
        <v>2298</v>
      </c>
      <c r="C600" s="110" t="s">
        <v>51</v>
      </c>
      <c r="D600" s="90" t="s">
        <v>2372</v>
      </c>
      <c r="E600" s="243" t="s">
        <v>2373</v>
      </c>
      <c r="F600" s="90" t="s">
        <v>598</v>
      </c>
      <c r="G600" s="65">
        <v>1.0</v>
      </c>
      <c r="H600" s="65">
        <v>1.0</v>
      </c>
      <c r="I600" s="65">
        <v>1.0</v>
      </c>
      <c r="J600" s="227">
        <v>50.0</v>
      </c>
      <c r="K600" s="84">
        <f t="shared" si="10"/>
        <v>50</v>
      </c>
      <c r="L600" s="226" t="s">
        <v>614</v>
      </c>
    </row>
    <row r="601" ht="11.25" customHeight="1">
      <c r="A601" s="112" t="s">
        <v>2369</v>
      </c>
      <c r="B601" s="90" t="s">
        <v>2298</v>
      </c>
      <c r="C601" s="110" t="s">
        <v>51</v>
      </c>
      <c r="D601" s="90" t="s">
        <v>2374</v>
      </c>
      <c r="E601" s="243" t="s">
        <v>2375</v>
      </c>
      <c r="F601" s="90" t="s">
        <v>598</v>
      </c>
      <c r="G601" s="65">
        <v>1.0</v>
      </c>
      <c r="H601" s="65">
        <v>1.0</v>
      </c>
      <c r="I601" s="65">
        <v>1.0</v>
      </c>
      <c r="J601" s="227">
        <v>50.0</v>
      </c>
      <c r="K601" s="84">
        <f t="shared" si="10"/>
        <v>50</v>
      </c>
      <c r="L601" s="226" t="s">
        <v>614</v>
      </c>
    </row>
    <row r="602" ht="11.25" customHeight="1">
      <c r="A602" s="112" t="s">
        <v>2369</v>
      </c>
      <c r="B602" s="90" t="s">
        <v>2298</v>
      </c>
      <c r="C602" s="110" t="s">
        <v>51</v>
      </c>
      <c r="D602" s="90" t="s">
        <v>2376</v>
      </c>
      <c r="E602" s="243" t="s">
        <v>2377</v>
      </c>
      <c r="F602" s="90" t="s">
        <v>598</v>
      </c>
      <c r="G602" s="65">
        <v>1.0</v>
      </c>
      <c r="H602" s="65">
        <v>1.0</v>
      </c>
      <c r="I602" s="65">
        <v>1.0</v>
      </c>
      <c r="J602" s="227">
        <v>50.0</v>
      </c>
      <c r="K602" s="84">
        <f t="shared" si="10"/>
        <v>50</v>
      </c>
      <c r="L602" s="226" t="s">
        <v>614</v>
      </c>
    </row>
    <row r="603" ht="11.25" customHeight="1">
      <c r="A603" s="112" t="s">
        <v>2369</v>
      </c>
      <c r="B603" s="90" t="s">
        <v>2298</v>
      </c>
      <c r="C603" s="110" t="s">
        <v>51</v>
      </c>
      <c r="D603" s="90" t="s">
        <v>2378</v>
      </c>
      <c r="E603" s="243" t="s">
        <v>2379</v>
      </c>
      <c r="F603" s="90" t="s">
        <v>598</v>
      </c>
      <c r="G603" s="65">
        <v>1.0</v>
      </c>
      <c r="H603" s="65">
        <v>1.0</v>
      </c>
      <c r="I603" s="65"/>
      <c r="J603" s="227">
        <v>50.0</v>
      </c>
      <c r="K603" s="84">
        <f t="shared" si="10"/>
        <v>50</v>
      </c>
      <c r="L603" s="226" t="s">
        <v>614</v>
      </c>
    </row>
    <row r="604" ht="11.25" customHeight="1">
      <c r="A604" s="112" t="s">
        <v>2369</v>
      </c>
      <c r="B604" s="90" t="s">
        <v>2298</v>
      </c>
      <c r="C604" s="110" t="s">
        <v>51</v>
      </c>
      <c r="D604" s="90" t="s">
        <v>2380</v>
      </c>
      <c r="E604" s="243" t="s">
        <v>2381</v>
      </c>
      <c r="F604" s="90" t="s">
        <v>598</v>
      </c>
      <c r="G604" s="65">
        <v>1.0</v>
      </c>
      <c r="H604" s="65">
        <v>1.0</v>
      </c>
      <c r="I604" s="65">
        <v>1.0</v>
      </c>
      <c r="J604" s="227">
        <v>50.0</v>
      </c>
      <c r="K604" s="84">
        <f t="shared" si="10"/>
        <v>50</v>
      </c>
      <c r="L604" s="226" t="s">
        <v>614</v>
      </c>
    </row>
    <row r="605" ht="11.25" customHeight="1">
      <c r="A605" s="112" t="s">
        <v>2369</v>
      </c>
      <c r="B605" s="90" t="s">
        <v>2298</v>
      </c>
      <c r="C605" s="110" t="s">
        <v>51</v>
      </c>
      <c r="D605" s="90" t="s">
        <v>2382</v>
      </c>
      <c r="E605" s="243" t="s">
        <v>2383</v>
      </c>
      <c r="F605" s="90" t="s">
        <v>598</v>
      </c>
      <c r="G605" s="65">
        <v>1.0</v>
      </c>
      <c r="H605" s="65">
        <v>1.0</v>
      </c>
      <c r="I605" s="65">
        <v>1.0</v>
      </c>
      <c r="J605" s="227">
        <v>50.0</v>
      </c>
      <c r="K605" s="84">
        <f t="shared" si="10"/>
        <v>50</v>
      </c>
      <c r="L605" s="226" t="s">
        <v>614</v>
      </c>
    </row>
    <row r="606" ht="11.25" customHeight="1">
      <c r="A606" s="112" t="s">
        <v>2369</v>
      </c>
      <c r="B606" s="90" t="s">
        <v>2298</v>
      </c>
      <c r="C606" s="110" t="s">
        <v>51</v>
      </c>
      <c r="D606" s="90" t="s">
        <v>2384</v>
      </c>
      <c r="E606" s="243" t="s">
        <v>2385</v>
      </c>
      <c r="F606" s="90" t="s">
        <v>598</v>
      </c>
      <c r="G606" s="65">
        <v>1.0</v>
      </c>
      <c r="H606" s="65">
        <v>1.0</v>
      </c>
      <c r="I606" s="65">
        <v>1.0</v>
      </c>
      <c r="J606" s="227">
        <v>50.0</v>
      </c>
      <c r="K606" s="84">
        <f t="shared" si="10"/>
        <v>50</v>
      </c>
      <c r="L606" s="226" t="s">
        <v>614</v>
      </c>
    </row>
    <row r="607" ht="11.25" customHeight="1">
      <c r="A607" s="112" t="s">
        <v>2369</v>
      </c>
      <c r="B607" s="90" t="s">
        <v>2298</v>
      </c>
      <c r="C607" s="110" t="s">
        <v>51</v>
      </c>
      <c r="D607" s="90" t="s">
        <v>2386</v>
      </c>
      <c r="E607" s="243" t="s">
        <v>2387</v>
      </c>
      <c r="F607" s="90" t="s">
        <v>598</v>
      </c>
      <c r="G607" s="65">
        <v>1.0</v>
      </c>
      <c r="H607" s="65">
        <v>1.0</v>
      </c>
      <c r="I607" s="65">
        <v>1.0</v>
      </c>
      <c r="J607" s="227">
        <v>50.0</v>
      </c>
      <c r="K607" s="84">
        <f t="shared" si="10"/>
        <v>50</v>
      </c>
      <c r="L607" s="226" t="s">
        <v>614</v>
      </c>
    </row>
    <row r="608" ht="11.25" customHeight="1">
      <c r="A608" s="112" t="s">
        <v>2369</v>
      </c>
      <c r="B608" s="90" t="s">
        <v>2298</v>
      </c>
      <c r="C608" s="110" t="s">
        <v>51</v>
      </c>
      <c r="D608" s="90" t="s">
        <v>2388</v>
      </c>
      <c r="E608" s="243" t="s">
        <v>2389</v>
      </c>
      <c r="F608" s="90" t="s">
        <v>598</v>
      </c>
      <c r="G608" s="65">
        <v>1.0</v>
      </c>
      <c r="H608" s="65">
        <v>1.0</v>
      </c>
      <c r="I608" s="65">
        <v>1.0</v>
      </c>
      <c r="J608" s="227">
        <v>50.0</v>
      </c>
      <c r="K608" s="84">
        <f t="shared" si="10"/>
        <v>50</v>
      </c>
      <c r="L608" s="226" t="s">
        <v>614</v>
      </c>
    </row>
    <row r="609" ht="11.25" customHeight="1">
      <c r="A609" s="112" t="s">
        <v>2369</v>
      </c>
      <c r="B609" s="90" t="s">
        <v>2298</v>
      </c>
      <c r="C609" s="110" t="s">
        <v>51</v>
      </c>
      <c r="D609" s="90" t="s">
        <v>2390</v>
      </c>
      <c r="E609" s="243" t="s">
        <v>2391</v>
      </c>
      <c r="F609" s="90" t="s">
        <v>598</v>
      </c>
      <c r="G609" s="65">
        <v>1.0</v>
      </c>
      <c r="H609" s="65">
        <v>1.0</v>
      </c>
      <c r="I609" s="65"/>
      <c r="J609" s="227">
        <v>50.0</v>
      </c>
      <c r="K609" s="84">
        <f t="shared" si="10"/>
        <v>50</v>
      </c>
      <c r="L609" s="226" t="s">
        <v>614</v>
      </c>
    </row>
    <row r="610" ht="11.25" customHeight="1">
      <c r="A610" s="112" t="s">
        <v>2369</v>
      </c>
      <c r="B610" s="90" t="s">
        <v>2298</v>
      </c>
      <c r="C610" s="110" t="s">
        <v>51</v>
      </c>
      <c r="D610" s="90" t="s">
        <v>2392</v>
      </c>
      <c r="E610" s="243" t="s">
        <v>2393</v>
      </c>
      <c r="F610" s="90" t="s">
        <v>598</v>
      </c>
      <c r="G610" s="65">
        <v>1.0</v>
      </c>
      <c r="H610" s="65">
        <v>1.0</v>
      </c>
      <c r="I610" s="65">
        <v>1.0</v>
      </c>
      <c r="J610" s="227">
        <v>50.0</v>
      </c>
      <c r="K610" s="84">
        <f t="shared" si="10"/>
        <v>50</v>
      </c>
      <c r="L610" s="226" t="s">
        <v>614</v>
      </c>
    </row>
    <row r="611" ht="11.25" customHeight="1">
      <c r="A611" s="112" t="s">
        <v>2369</v>
      </c>
      <c r="B611" s="90" t="s">
        <v>2298</v>
      </c>
      <c r="C611" s="110" t="s">
        <v>51</v>
      </c>
      <c r="D611" s="90" t="s">
        <v>2394</v>
      </c>
      <c r="E611" s="243" t="s">
        <v>2395</v>
      </c>
      <c r="F611" s="90" t="s">
        <v>2396</v>
      </c>
      <c r="G611" s="65">
        <v>1.0</v>
      </c>
      <c r="H611" s="65">
        <v>1.0</v>
      </c>
      <c r="I611" s="65">
        <v>1.0</v>
      </c>
      <c r="J611" s="227">
        <v>50.0</v>
      </c>
      <c r="K611" s="84">
        <f t="shared" si="10"/>
        <v>50</v>
      </c>
      <c r="L611" s="226" t="s">
        <v>614</v>
      </c>
    </row>
    <row r="612" ht="11.25" customHeight="1">
      <c r="A612" s="112" t="s">
        <v>2397</v>
      </c>
      <c r="B612" s="90" t="s">
        <v>2398</v>
      </c>
      <c r="C612" s="110" t="s">
        <v>51</v>
      </c>
      <c r="D612" s="90" t="s">
        <v>2399</v>
      </c>
      <c r="E612" s="243" t="s">
        <v>2400</v>
      </c>
      <c r="F612" s="90" t="s">
        <v>598</v>
      </c>
      <c r="G612" s="65">
        <v>2.0</v>
      </c>
      <c r="H612" s="65">
        <v>2.0</v>
      </c>
      <c r="I612" s="65">
        <v>2.0</v>
      </c>
      <c r="J612" s="227">
        <v>50.0</v>
      </c>
      <c r="K612" s="84">
        <f t="shared" si="10"/>
        <v>25</v>
      </c>
      <c r="L612" s="226" t="s">
        <v>614</v>
      </c>
    </row>
    <row r="613" ht="11.25" customHeight="1">
      <c r="A613" s="112" t="s">
        <v>2397</v>
      </c>
      <c r="B613" s="90" t="s">
        <v>2398</v>
      </c>
      <c r="C613" s="110" t="s">
        <v>51</v>
      </c>
      <c r="D613" s="90" t="s">
        <v>2401</v>
      </c>
      <c r="E613" s="243" t="s">
        <v>2402</v>
      </c>
      <c r="F613" s="90" t="s">
        <v>598</v>
      </c>
      <c r="G613" s="65">
        <v>2.0</v>
      </c>
      <c r="H613" s="65">
        <v>2.0</v>
      </c>
      <c r="I613" s="65">
        <v>2.0</v>
      </c>
      <c r="J613" s="227">
        <v>50.0</v>
      </c>
      <c r="K613" s="84">
        <f t="shared" si="10"/>
        <v>25</v>
      </c>
      <c r="L613" s="226" t="s">
        <v>614</v>
      </c>
    </row>
    <row r="614" ht="11.25" customHeight="1">
      <c r="A614" s="112" t="s">
        <v>2397</v>
      </c>
      <c r="B614" s="90" t="s">
        <v>2398</v>
      </c>
      <c r="C614" s="110" t="s">
        <v>51</v>
      </c>
      <c r="D614" s="90" t="s">
        <v>2403</v>
      </c>
      <c r="E614" s="243" t="s">
        <v>2404</v>
      </c>
      <c r="F614" s="90" t="s">
        <v>598</v>
      </c>
      <c r="G614" s="65">
        <v>2.0</v>
      </c>
      <c r="H614" s="65">
        <v>2.0</v>
      </c>
      <c r="I614" s="65">
        <v>2.0</v>
      </c>
      <c r="J614" s="227">
        <v>50.0</v>
      </c>
      <c r="K614" s="84">
        <f t="shared" si="10"/>
        <v>25</v>
      </c>
      <c r="L614" s="226" t="s">
        <v>614</v>
      </c>
    </row>
    <row r="615" ht="11.25" customHeight="1">
      <c r="A615" s="112" t="s">
        <v>2397</v>
      </c>
      <c r="B615" s="90" t="s">
        <v>2398</v>
      </c>
      <c r="C615" s="110" t="s">
        <v>51</v>
      </c>
      <c r="D615" s="90" t="s">
        <v>2405</v>
      </c>
      <c r="E615" s="243" t="s">
        <v>2406</v>
      </c>
      <c r="F615" s="90" t="s">
        <v>598</v>
      </c>
      <c r="G615" s="65">
        <v>2.0</v>
      </c>
      <c r="H615" s="65">
        <v>2.0</v>
      </c>
      <c r="I615" s="65">
        <v>2.0</v>
      </c>
      <c r="J615" s="227">
        <v>50.0</v>
      </c>
      <c r="K615" s="84">
        <f t="shared" si="10"/>
        <v>25</v>
      </c>
      <c r="L615" s="226" t="s">
        <v>614</v>
      </c>
    </row>
    <row r="616" ht="11.25" customHeight="1">
      <c r="A616" s="112" t="s">
        <v>2397</v>
      </c>
      <c r="B616" s="90" t="s">
        <v>2398</v>
      </c>
      <c r="C616" s="110" t="s">
        <v>51</v>
      </c>
      <c r="D616" s="90" t="s">
        <v>2407</v>
      </c>
      <c r="E616" s="243" t="s">
        <v>2408</v>
      </c>
      <c r="F616" s="90" t="s">
        <v>598</v>
      </c>
      <c r="G616" s="65">
        <v>2.0</v>
      </c>
      <c r="H616" s="65">
        <v>2.0</v>
      </c>
      <c r="I616" s="65">
        <v>2.0</v>
      </c>
      <c r="J616" s="227">
        <v>50.0</v>
      </c>
      <c r="K616" s="84">
        <f t="shared" si="10"/>
        <v>25</v>
      </c>
      <c r="L616" s="226" t="s">
        <v>614</v>
      </c>
    </row>
    <row r="617" ht="11.25" customHeight="1">
      <c r="A617" s="112" t="s">
        <v>2397</v>
      </c>
      <c r="B617" s="90" t="s">
        <v>2398</v>
      </c>
      <c r="C617" s="110" t="s">
        <v>51</v>
      </c>
      <c r="D617" s="90" t="s">
        <v>2409</v>
      </c>
      <c r="E617" s="243" t="s">
        <v>2410</v>
      </c>
      <c r="F617" s="90" t="s">
        <v>180</v>
      </c>
      <c r="G617" s="65">
        <v>2.0</v>
      </c>
      <c r="H617" s="65">
        <v>2.0</v>
      </c>
      <c r="I617" s="65">
        <v>2.0</v>
      </c>
      <c r="J617" s="227">
        <v>50.0</v>
      </c>
      <c r="K617" s="84">
        <f t="shared" si="10"/>
        <v>25</v>
      </c>
      <c r="L617" s="226" t="s">
        <v>614</v>
      </c>
    </row>
    <row r="618" ht="11.25" customHeight="1">
      <c r="A618" s="112" t="s">
        <v>2397</v>
      </c>
      <c r="B618" s="90" t="s">
        <v>2398</v>
      </c>
      <c r="C618" s="110" t="s">
        <v>51</v>
      </c>
      <c r="D618" s="90" t="s">
        <v>2411</v>
      </c>
      <c r="E618" s="243" t="s">
        <v>2412</v>
      </c>
      <c r="F618" s="90" t="s">
        <v>598</v>
      </c>
      <c r="G618" s="65">
        <v>2.0</v>
      </c>
      <c r="H618" s="65">
        <v>2.0</v>
      </c>
      <c r="I618" s="65">
        <v>2.0</v>
      </c>
      <c r="J618" s="227">
        <v>50.0</v>
      </c>
      <c r="K618" s="84">
        <f t="shared" si="10"/>
        <v>25</v>
      </c>
      <c r="L618" s="226" t="s">
        <v>614</v>
      </c>
    </row>
    <row r="619" ht="11.25" customHeight="1">
      <c r="A619" s="112" t="s">
        <v>2397</v>
      </c>
      <c r="B619" s="90" t="s">
        <v>2398</v>
      </c>
      <c r="C619" s="110" t="s">
        <v>51</v>
      </c>
      <c r="D619" s="90" t="s">
        <v>2413</v>
      </c>
      <c r="E619" s="243" t="s">
        <v>2414</v>
      </c>
      <c r="F619" s="90" t="s">
        <v>598</v>
      </c>
      <c r="G619" s="65">
        <v>2.0</v>
      </c>
      <c r="H619" s="65">
        <v>2.0</v>
      </c>
      <c r="I619" s="65">
        <v>2.0</v>
      </c>
      <c r="J619" s="227">
        <v>50.0</v>
      </c>
      <c r="K619" s="84">
        <f t="shared" si="10"/>
        <v>25</v>
      </c>
      <c r="L619" s="226" t="s">
        <v>614</v>
      </c>
    </row>
    <row r="620" ht="11.25" customHeight="1">
      <c r="A620" s="112" t="s">
        <v>2397</v>
      </c>
      <c r="B620" s="90" t="s">
        <v>2398</v>
      </c>
      <c r="C620" s="110" t="s">
        <v>51</v>
      </c>
      <c r="D620" s="90" t="s">
        <v>2415</v>
      </c>
      <c r="E620" s="243" t="s">
        <v>2416</v>
      </c>
      <c r="F620" s="90" t="s">
        <v>598</v>
      </c>
      <c r="G620" s="65">
        <v>2.0</v>
      </c>
      <c r="H620" s="65">
        <v>2.0</v>
      </c>
      <c r="I620" s="65">
        <v>2.0</v>
      </c>
      <c r="J620" s="227">
        <v>50.0</v>
      </c>
      <c r="K620" s="84">
        <f t="shared" si="10"/>
        <v>25</v>
      </c>
      <c r="L620" s="226" t="s">
        <v>614</v>
      </c>
    </row>
    <row r="621" ht="11.25" customHeight="1">
      <c r="A621" s="112" t="s">
        <v>2397</v>
      </c>
      <c r="B621" s="90" t="s">
        <v>2398</v>
      </c>
      <c r="C621" s="110" t="s">
        <v>51</v>
      </c>
      <c r="D621" s="90" t="s">
        <v>2417</v>
      </c>
      <c r="E621" s="243" t="s">
        <v>2418</v>
      </c>
      <c r="F621" s="90" t="s">
        <v>598</v>
      </c>
      <c r="G621" s="65">
        <v>2.0</v>
      </c>
      <c r="H621" s="65">
        <v>2.0</v>
      </c>
      <c r="I621" s="65">
        <v>2.0</v>
      </c>
      <c r="J621" s="227">
        <v>50.0</v>
      </c>
      <c r="K621" s="84">
        <f t="shared" si="10"/>
        <v>25</v>
      </c>
      <c r="L621" s="226" t="s">
        <v>614</v>
      </c>
    </row>
    <row r="622" ht="11.25" customHeight="1">
      <c r="A622" s="112" t="s">
        <v>2397</v>
      </c>
      <c r="B622" s="90" t="s">
        <v>2398</v>
      </c>
      <c r="C622" s="110" t="s">
        <v>51</v>
      </c>
      <c r="D622" s="90" t="s">
        <v>2419</v>
      </c>
      <c r="E622" s="243" t="s">
        <v>2420</v>
      </c>
      <c r="F622" s="90" t="s">
        <v>598</v>
      </c>
      <c r="G622" s="65">
        <v>2.0</v>
      </c>
      <c r="H622" s="65">
        <v>2.0</v>
      </c>
      <c r="I622" s="65">
        <v>2.0</v>
      </c>
      <c r="J622" s="227">
        <v>50.0</v>
      </c>
      <c r="K622" s="84">
        <f t="shared" si="10"/>
        <v>25</v>
      </c>
      <c r="L622" s="226" t="s">
        <v>614</v>
      </c>
    </row>
    <row r="623" ht="11.25" customHeight="1">
      <c r="A623" s="112" t="s">
        <v>2397</v>
      </c>
      <c r="B623" s="90" t="s">
        <v>2398</v>
      </c>
      <c r="C623" s="110" t="s">
        <v>51</v>
      </c>
      <c r="D623" s="90" t="s">
        <v>2421</v>
      </c>
      <c r="E623" s="243" t="s">
        <v>2422</v>
      </c>
      <c r="F623" s="90" t="s">
        <v>598</v>
      </c>
      <c r="G623" s="65">
        <v>2.0</v>
      </c>
      <c r="H623" s="65">
        <v>2.0</v>
      </c>
      <c r="I623" s="65">
        <v>2.0</v>
      </c>
      <c r="J623" s="227">
        <v>50.0</v>
      </c>
      <c r="K623" s="84">
        <f t="shared" si="10"/>
        <v>25</v>
      </c>
      <c r="L623" s="226" t="s">
        <v>614</v>
      </c>
    </row>
    <row r="624" ht="11.25" customHeight="1">
      <c r="A624" s="112" t="s">
        <v>2397</v>
      </c>
      <c r="B624" s="90" t="s">
        <v>2398</v>
      </c>
      <c r="C624" s="110" t="s">
        <v>51</v>
      </c>
      <c r="D624" s="90" t="s">
        <v>2423</v>
      </c>
      <c r="E624" s="243" t="s">
        <v>2424</v>
      </c>
      <c r="F624" s="90" t="s">
        <v>598</v>
      </c>
      <c r="G624" s="65">
        <v>2.0</v>
      </c>
      <c r="H624" s="65">
        <v>2.0</v>
      </c>
      <c r="I624" s="65">
        <v>2.0</v>
      </c>
      <c r="J624" s="227">
        <v>50.0</v>
      </c>
      <c r="K624" s="84">
        <f t="shared" si="10"/>
        <v>25</v>
      </c>
      <c r="L624" s="226" t="s">
        <v>614</v>
      </c>
    </row>
    <row r="625" ht="11.25" customHeight="1">
      <c r="A625" s="112" t="s">
        <v>2397</v>
      </c>
      <c r="B625" s="90" t="s">
        <v>2398</v>
      </c>
      <c r="C625" s="110" t="s">
        <v>51</v>
      </c>
      <c r="D625" s="90" t="s">
        <v>2423</v>
      </c>
      <c r="E625" s="243" t="s">
        <v>2424</v>
      </c>
      <c r="F625" s="90" t="s">
        <v>598</v>
      </c>
      <c r="G625" s="65">
        <v>2.0</v>
      </c>
      <c r="H625" s="65">
        <v>2.0</v>
      </c>
      <c r="I625" s="65">
        <v>2.0</v>
      </c>
      <c r="J625" s="227">
        <v>50.0</v>
      </c>
      <c r="K625" s="84">
        <f t="shared" si="10"/>
        <v>25</v>
      </c>
      <c r="L625" s="226" t="s">
        <v>614</v>
      </c>
    </row>
    <row r="626" ht="11.25" customHeight="1">
      <c r="A626" s="112" t="s">
        <v>2397</v>
      </c>
      <c r="B626" s="90" t="s">
        <v>2398</v>
      </c>
      <c r="C626" s="110" t="s">
        <v>51</v>
      </c>
      <c r="D626" s="90" t="s">
        <v>2425</v>
      </c>
      <c r="E626" s="243" t="s">
        <v>2426</v>
      </c>
      <c r="F626" s="90" t="s">
        <v>2427</v>
      </c>
      <c r="G626" s="65">
        <v>2.0</v>
      </c>
      <c r="H626" s="65">
        <v>2.0</v>
      </c>
      <c r="I626" s="65">
        <v>2.0</v>
      </c>
      <c r="J626" s="227">
        <v>50.0</v>
      </c>
      <c r="K626" s="84">
        <f t="shared" si="10"/>
        <v>25</v>
      </c>
      <c r="L626" s="226" t="s">
        <v>614</v>
      </c>
    </row>
    <row r="627" ht="11.25" customHeight="1">
      <c r="A627" s="112" t="s">
        <v>2397</v>
      </c>
      <c r="B627" s="90" t="s">
        <v>2398</v>
      </c>
      <c r="C627" s="110" t="s">
        <v>51</v>
      </c>
      <c r="D627" s="90" t="s">
        <v>2428</v>
      </c>
      <c r="E627" s="243" t="s">
        <v>2429</v>
      </c>
      <c r="F627" s="90" t="s">
        <v>598</v>
      </c>
      <c r="G627" s="65">
        <v>2.0</v>
      </c>
      <c r="H627" s="65">
        <v>2.0</v>
      </c>
      <c r="I627" s="65">
        <v>2.0</v>
      </c>
      <c r="J627" s="227">
        <v>50.0</v>
      </c>
      <c r="K627" s="84">
        <f t="shared" si="10"/>
        <v>25</v>
      </c>
      <c r="L627" s="226" t="s">
        <v>614</v>
      </c>
    </row>
    <row r="628" ht="11.25" customHeight="1">
      <c r="A628" s="112" t="s">
        <v>2397</v>
      </c>
      <c r="B628" s="90" t="s">
        <v>2398</v>
      </c>
      <c r="C628" s="110" t="s">
        <v>51</v>
      </c>
      <c r="D628" s="90" t="s">
        <v>2430</v>
      </c>
      <c r="E628" s="243" t="s">
        <v>2431</v>
      </c>
      <c r="F628" s="90" t="s">
        <v>598</v>
      </c>
      <c r="G628" s="65">
        <v>2.0</v>
      </c>
      <c r="H628" s="65">
        <v>2.0</v>
      </c>
      <c r="I628" s="65">
        <v>2.0</v>
      </c>
      <c r="J628" s="227">
        <v>50.0</v>
      </c>
      <c r="K628" s="84">
        <f t="shared" si="10"/>
        <v>25</v>
      </c>
      <c r="L628" s="226" t="s">
        <v>614</v>
      </c>
    </row>
    <row r="629" ht="11.25" customHeight="1">
      <c r="A629" s="66" t="s">
        <v>2432</v>
      </c>
      <c r="B629" s="82" t="s">
        <v>2433</v>
      </c>
      <c r="C629" s="110" t="s">
        <v>51</v>
      </c>
      <c r="D629" s="90" t="s">
        <v>2434</v>
      </c>
      <c r="E629" s="243" t="s">
        <v>2435</v>
      </c>
      <c r="F629" s="90" t="s">
        <v>691</v>
      </c>
      <c r="G629" s="65">
        <v>6.0</v>
      </c>
      <c r="H629" s="65">
        <v>2.0</v>
      </c>
      <c r="I629" s="65">
        <v>6.0</v>
      </c>
      <c r="J629" s="227">
        <v>50.0</v>
      </c>
      <c r="K629" s="84">
        <v>8.33</v>
      </c>
      <c r="L629" s="226" t="s">
        <v>614</v>
      </c>
    </row>
    <row r="630" ht="11.25" customHeight="1">
      <c r="A630" s="66" t="s">
        <v>2432</v>
      </c>
      <c r="B630" s="82" t="s">
        <v>2433</v>
      </c>
      <c r="C630" s="110" t="s">
        <v>51</v>
      </c>
      <c r="D630" s="90" t="s">
        <v>2436</v>
      </c>
      <c r="E630" s="243" t="s">
        <v>2437</v>
      </c>
      <c r="F630" s="90" t="s">
        <v>598</v>
      </c>
      <c r="G630" s="65">
        <v>6.0</v>
      </c>
      <c r="H630" s="65">
        <v>2.0</v>
      </c>
      <c r="I630" s="65">
        <v>6.0</v>
      </c>
      <c r="J630" s="227">
        <v>50.0</v>
      </c>
      <c r="K630" s="84">
        <v>8.33</v>
      </c>
      <c r="L630" s="226" t="s">
        <v>614</v>
      </c>
    </row>
    <row r="631" ht="11.25" customHeight="1">
      <c r="A631" s="66" t="s">
        <v>2432</v>
      </c>
      <c r="B631" s="82" t="s">
        <v>2433</v>
      </c>
      <c r="C631" s="110" t="s">
        <v>51</v>
      </c>
      <c r="D631" s="90" t="s">
        <v>2438</v>
      </c>
      <c r="E631" s="243" t="s">
        <v>2439</v>
      </c>
      <c r="F631" s="90" t="s">
        <v>598</v>
      </c>
      <c r="G631" s="65">
        <v>6.0</v>
      </c>
      <c r="H631" s="65">
        <v>2.0</v>
      </c>
      <c r="I631" s="65">
        <v>6.0</v>
      </c>
      <c r="J631" s="227">
        <v>50.0</v>
      </c>
      <c r="K631" s="84">
        <v>8.33</v>
      </c>
      <c r="L631" s="226" t="s">
        <v>614</v>
      </c>
    </row>
    <row r="632" ht="11.25" customHeight="1">
      <c r="A632" s="66" t="s">
        <v>2432</v>
      </c>
      <c r="B632" s="82" t="s">
        <v>2433</v>
      </c>
      <c r="C632" s="110" t="s">
        <v>51</v>
      </c>
      <c r="D632" s="90" t="s">
        <v>2440</v>
      </c>
      <c r="E632" s="243" t="s">
        <v>2441</v>
      </c>
      <c r="F632" s="90" t="s">
        <v>598</v>
      </c>
      <c r="G632" s="65">
        <v>6.0</v>
      </c>
      <c r="H632" s="65">
        <v>2.0</v>
      </c>
      <c r="I632" s="65">
        <v>6.0</v>
      </c>
      <c r="J632" s="227">
        <v>50.0</v>
      </c>
      <c r="K632" s="84">
        <v>8.33</v>
      </c>
      <c r="L632" s="226" t="s">
        <v>614</v>
      </c>
    </row>
    <row r="633" ht="11.25" customHeight="1">
      <c r="A633" s="66" t="s">
        <v>2432</v>
      </c>
      <c r="B633" s="82" t="s">
        <v>2433</v>
      </c>
      <c r="C633" s="110" t="s">
        <v>51</v>
      </c>
      <c r="D633" s="90" t="s">
        <v>2442</v>
      </c>
      <c r="E633" s="243" t="s">
        <v>2443</v>
      </c>
      <c r="F633" s="90" t="s">
        <v>598</v>
      </c>
      <c r="G633" s="65">
        <v>6.0</v>
      </c>
      <c r="H633" s="65">
        <v>2.0</v>
      </c>
      <c r="I633" s="65">
        <v>6.0</v>
      </c>
      <c r="J633" s="227">
        <v>50.0</v>
      </c>
      <c r="K633" s="84">
        <v>8.33</v>
      </c>
      <c r="L633" s="226" t="s">
        <v>614</v>
      </c>
    </row>
    <row r="634" ht="11.25" customHeight="1">
      <c r="A634" s="66" t="s">
        <v>2432</v>
      </c>
      <c r="B634" s="82" t="s">
        <v>2433</v>
      </c>
      <c r="C634" s="110" t="s">
        <v>51</v>
      </c>
      <c r="D634" s="90" t="s">
        <v>2444</v>
      </c>
      <c r="E634" s="243" t="s">
        <v>2445</v>
      </c>
      <c r="F634" s="90" t="s">
        <v>598</v>
      </c>
      <c r="G634" s="65">
        <v>6.0</v>
      </c>
      <c r="H634" s="65">
        <v>2.0</v>
      </c>
      <c r="I634" s="65">
        <v>6.0</v>
      </c>
      <c r="J634" s="227">
        <v>50.0</v>
      </c>
      <c r="K634" s="84">
        <v>8.33</v>
      </c>
      <c r="L634" s="226" t="s">
        <v>614</v>
      </c>
    </row>
    <row r="635" ht="11.25" customHeight="1">
      <c r="A635" s="66" t="s">
        <v>2432</v>
      </c>
      <c r="B635" s="82" t="s">
        <v>2433</v>
      </c>
      <c r="C635" s="110" t="s">
        <v>51</v>
      </c>
      <c r="D635" s="90" t="s">
        <v>2446</v>
      </c>
      <c r="E635" s="243" t="s">
        <v>2447</v>
      </c>
      <c r="F635" s="90" t="s">
        <v>273</v>
      </c>
      <c r="G635" s="65">
        <v>6.0</v>
      </c>
      <c r="H635" s="65">
        <v>2.0</v>
      </c>
      <c r="I635" s="65">
        <v>6.0</v>
      </c>
      <c r="J635" s="227">
        <v>50.0</v>
      </c>
      <c r="K635" s="84">
        <v>8.33</v>
      </c>
      <c r="L635" s="226" t="s">
        <v>614</v>
      </c>
    </row>
    <row r="636" ht="11.25" customHeight="1">
      <c r="A636" s="66" t="s">
        <v>2432</v>
      </c>
      <c r="B636" s="82" t="s">
        <v>2433</v>
      </c>
      <c r="C636" s="110" t="s">
        <v>51</v>
      </c>
      <c r="D636" s="90" t="s">
        <v>2448</v>
      </c>
      <c r="E636" s="243" t="s">
        <v>2449</v>
      </c>
      <c r="F636" s="90" t="s">
        <v>691</v>
      </c>
      <c r="G636" s="65">
        <v>6.0</v>
      </c>
      <c r="H636" s="65">
        <v>2.0</v>
      </c>
      <c r="I636" s="65">
        <v>6.0</v>
      </c>
      <c r="J636" s="227">
        <v>50.0</v>
      </c>
      <c r="K636" s="84">
        <v>8.33</v>
      </c>
      <c r="L636" s="226" t="s">
        <v>614</v>
      </c>
    </row>
    <row r="637" ht="11.25" customHeight="1">
      <c r="A637" s="66" t="s">
        <v>2432</v>
      </c>
      <c r="B637" s="82" t="s">
        <v>2433</v>
      </c>
      <c r="C637" s="110" t="s">
        <v>51</v>
      </c>
      <c r="D637" s="90" t="s">
        <v>2448</v>
      </c>
      <c r="E637" s="243" t="s">
        <v>2449</v>
      </c>
      <c r="F637" s="90" t="s">
        <v>273</v>
      </c>
      <c r="G637" s="65">
        <v>6.0</v>
      </c>
      <c r="H637" s="65">
        <v>2.0</v>
      </c>
      <c r="I637" s="65">
        <v>6.0</v>
      </c>
      <c r="J637" s="227">
        <v>50.0</v>
      </c>
      <c r="K637" s="84">
        <v>8.33</v>
      </c>
      <c r="L637" s="226" t="s">
        <v>614</v>
      </c>
    </row>
    <row r="638" ht="11.25" customHeight="1">
      <c r="A638" s="66" t="s">
        <v>2450</v>
      </c>
      <c r="B638" s="82" t="s">
        <v>2451</v>
      </c>
      <c r="C638" s="110" t="s">
        <v>51</v>
      </c>
      <c r="D638" s="90" t="s">
        <v>2452</v>
      </c>
      <c r="E638" s="243" t="s">
        <v>2453</v>
      </c>
      <c r="F638" s="90" t="s">
        <v>598</v>
      </c>
      <c r="G638" s="65">
        <v>9.0</v>
      </c>
      <c r="H638" s="65">
        <v>2.0</v>
      </c>
      <c r="I638" s="65">
        <v>9.0</v>
      </c>
      <c r="J638" s="227">
        <v>50.0</v>
      </c>
      <c r="K638" s="84">
        <v>5.56</v>
      </c>
      <c r="L638" s="226" t="s">
        <v>614</v>
      </c>
    </row>
    <row r="639" ht="11.25" customHeight="1">
      <c r="A639" s="66" t="s">
        <v>2450</v>
      </c>
      <c r="B639" s="82" t="s">
        <v>2451</v>
      </c>
      <c r="C639" s="110" t="s">
        <v>51</v>
      </c>
      <c r="D639" s="90" t="s">
        <v>2454</v>
      </c>
      <c r="E639" s="243" t="s">
        <v>2455</v>
      </c>
      <c r="F639" s="90" t="s">
        <v>598</v>
      </c>
      <c r="G639" s="65">
        <v>9.0</v>
      </c>
      <c r="H639" s="65">
        <v>2.0</v>
      </c>
      <c r="I639" s="65">
        <v>9.0</v>
      </c>
      <c r="J639" s="227">
        <v>50.0</v>
      </c>
      <c r="K639" s="84">
        <v>5.56</v>
      </c>
      <c r="L639" s="226" t="s">
        <v>614</v>
      </c>
    </row>
    <row r="640" ht="11.25" customHeight="1">
      <c r="A640" s="66" t="s">
        <v>2450</v>
      </c>
      <c r="B640" s="82" t="s">
        <v>2451</v>
      </c>
      <c r="C640" s="110" t="s">
        <v>51</v>
      </c>
      <c r="D640" s="90" t="s">
        <v>2456</v>
      </c>
      <c r="E640" s="243" t="s">
        <v>2457</v>
      </c>
      <c r="F640" s="90" t="s">
        <v>598</v>
      </c>
      <c r="G640" s="65">
        <v>9.0</v>
      </c>
      <c r="H640" s="65">
        <v>2.0</v>
      </c>
      <c r="I640" s="65">
        <v>9.0</v>
      </c>
      <c r="J640" s="227">
        <v>50.0</v>
      </c>
      <c r="K640" s="84">
        <v>5.56</v>
      </c>
      <c r="L640" s="226" t="s">
        <v>614</v>
      </c>
    </row>
    <row r="641" ht="11.25" customHeight="1">
      <c r="A641" s="112" t="s">
        <v>2458</v>
      </c>
      <c r="B641" s="90" t="s">
        <v>2459</v>
      </c>
      <c r="C641" s="110" t="s">
        <v>51</v>
      </c>
      <c r="D641" s="90" t="s">
        <v>2460</v>
      </c>
      <c r="E641" s="243" t="s">
        <v>2461</v>
      </c>
      <c r="F641" s="90" t="s">
        <v>598</v>
      </c>
      <c r="G641" s="65">
        <v>1.0</v>
      </c>
      <c r="H641" s="65">
        <v>1.0</v>
      </c>
      <c r="I641" s="65">
        <v>6.0</v>
      </c>
      <c r="J641" s="227">
        <v>50.0</v>
      </c>
      <c r="K641" s="84">
        <f t="shared" ref="K641:K662" si="11">J641/G641</f>
        <v>50</v>
      </c>
      <c r="L641" s="226" t="s">
        <v>614</v>
      </c>
    </row>
    <row r="642" ht="11.25" customHeight="1">
      <c r="A642" s="112" t="s">
        <v>2462</v>
      </c>
      <c r="B642" s="90" t="s">
        <v>2463</v>
      </c>
      <c r="C642" s="110" t="s">
        <v>51</v>
      </c>
      <c r="D642" s="90" t="s">
        <v>2464</v>
      </c>
      <c r="E642" s="243" t="s">
        <v>2465</v>
      </c>
      <c r="F642" s="90" t="s">
        <v>598</v>
      </c>
      <c r="G642" s="65">
        <v>4.0</v>
      </c>
      <c r="H642" s="65">
        <v>4.0</v>
      </c>
      <c r="I642" s="65">
        <v>4.0</v>
      </c>
      <c r="J642" s="227">
        <v>50.0</v>
      </c>
      <c r="K642" s="84">
        <f t="shared" si="11"/>
        <v>12.5</v>
      </c>
      <c r="L642" s="226" t="s">
        <v>614</v>
      </c>
    </row>
    <row r="643" ht="11.25" customHeight="1">
      <c r="A643" s="112" t="s">
        <v>2462</v>
      </c>
      <c r="B643" s="90" t="s">
        <v>2463</v>
      </c>
      <c r="C643" s="110" t="s">
        <v>51</v>
      </c>
      <c r="D643" s="90" t="s">
        <v>2466</v>
      </c>
      <c r="E643" s="243" t="s">
        <v>2467</v>
      </c>
      <c r="F643" s="90" t="s">
        <v>273</v>
      </c>
      <c r="G643" s="65">
        <v>4.0</v>
      </c>
      <c r="H643" s="65">
        <v>4.0</v>
      </c>
      <c r="I643" s="65">
        <v>4.0</v>
      </c>
      <c r="J643" s="227">
        <v>50.0</v>
      </c>
      <c r="K643" s="84">
        <f t="shared" si="11"/>
        <v>12.5</v>
      </c>
      <c r="L643" s="226" t="s">
        <v>614</v>
      </c>
    </row>
    <row r="644" ht="11.25" customHeight="1">
      <c r="A644" s="112" t="s">
        <v>2462</v>
      </c>
      <c r="B644" s="90" t="s">
        <v>2463</v>
      </c>
      <c r="C644" s="110" t="s">
        <v>51</v>
      </c>
      <c r="D644" s="90" t="s">
        <v>2468</v>
      </c>
      <c r="E644" s="243" t="s">
        <v>1305</v>
      </c>
      <c r="F644" s="90" t="s">
        <v>598</v>
      </c>
      <c r="G644" s="65">
        <v>4.0</v>
      </c>
      <c r="H644" s="65">
        <v>4.0</v>
      </c>
      <c r="I644" s="65">
        <v>4.0</v>
      </c>
      <c r="J644" s="227">
        <v>50.0</v>
      </c>
      <c r="K644" s="84">
        <f t="shared" si="11"/>
        <v>12.5</v>
      </c>
      <c r="L644" s="226" t="s">
        <v>614</v>
      </c>
    </row>
    <row r="645" ht="11.25" customHeight="1">
      <c r="A645" s="112" t="s">
        <v>2469</v>
      </c>
      <c r="B645" s="90" t="s">
        <v>2470</v>
      </c>
      <c r="C645" s="110" t="s">
        <v>51</v>
      </c>
      <c r="D645" s="90" t="s">
        <v>2471</v>
      </c>
      <c r="E645" s="243" t="s">
        <v>2472</v>
      </c>
      <c r="F645" s="90" t="s">
        <v>691</v>
      </c>
      <c r="G645" s="65">
        <v>2.0</v>
      </c>
      <c r="H645" s="65">
        <v>2.0</v>
      </c>
      <c r="I645" s="65">
        <v>3.0</v>
      </c>
      <c r="J645" s="227">
        <v>50.0</v>
      </c>
      <c r="K645" s="84">
        <f t="shared" si="11"/>
        <v>25</v>
      </c>
      <c r="L645" s="226" t="s">
        <v>614</v>
      </c>
    </row>
    <row r="646" ht="11.25" customHeight="1">
      <c r="A646" s="112" t="s">
        <v>2469</v>
      </c>
      <c r="B646" s="90" t="s">
        <v>2470</v>
      </c>
      <c r="C646" s="110" t="s">
        <v>51</v>
      </c>
      <c r="D646" s="90" t="s">
        <v>2473</v>
      </c>
      <c r="E646" s="243" t="s">
        <v>2474</v>
      </c>
      <c r="F646" s="90" t="s">
        <v>598</v>
      </c>
      <c r="G646" s="65">
        <v>2.0</v>
      </c>
      <c r="H646" s="65">
        <v>2.0</v>
      </c>
      <c r="I646" s="65">
        <v>3.0</v>
      </c>
      <c r="J646" s="227">
        <v>50.0</v>
      </c>
      <c r="K646" s="84">
        <f t="shared" si="11"/>
        <v>25</v>
      </c>
      <c r="L646" s="226" t="s">
        <v>614</v>
      </c>
    </row>
    <row r="647" ht="11.25" customHeight="1">
      <c r="A647" s="112" t="s">
        <v>2469</v>
      </c>
      <c r="B647" s="90" t="s">
        <v>2470</v>
      </c>
      <c r="C647" s="110" t="s">
        <v>51</v>
      </c>
      <c r="D647" s="90" t="s">
        <v>2475</v>
      </c>
      <c r="E647" s="243" t="s">
        <v>2476</v>
      </c>
      <c r="F647" s="90" t="s">
        <v>598</v>
      </c>
      <c r="G647" s="65">
        <v>2.0</v>
      </c>
      <c r="H647" s="65">
        <v>2.0</v>
      </c>
      <c r="I647" s="65">
        <v>3.0</v>
      </c>
      <c r="J647" s="227">
        <v>50.0</v>
      </c>
      <c r="K647" s="84">
        <f t="shared" si="11"/>
        <v>25</v>
      </c>
      <c r="L647" s="226" t="s">
        <v>614</v>
      </c>
    </row>
    <row r="648" ht="11.25" customHeight="1">
      <c r="A648" s="112" t="s">
        <v>2469</v>
      </c>
      <c r="B648" s="90" t="s">
        <v>2470</v>
      </c>
      <c r="C648" s="110" t="s">
        <v>51</v>
      </c>
      <c r="D648" s="90" t="s">
        <v>2477</v>
      </c>
      <c r="E648" s="243" t="s">
        <v>1299</v>
      </c>
      <c r="F648" s="90" t="s">
        <v>598</v>
      </c>
      <c r="G648" s="65">
        <v>2.0</v>
      </c>
      <c r="H648" s="65">
        <v>2.0</v>
      </c>
      <c r="I648" s="65">
        <v>3.0</v>
      </c>
      <c r="J648" s="227">
        <v>50.0</v>
      </c>
      <c r="K648" s="84">
        <f t="shared" si="11"/>
        <v>25</v>
      </c>
      <c r="L648" s="226" t="s">
        <v>614</v>
      </c>
    </row>
    <row r="649" ht="11.25" customHeight="1">
      <c r="A649" s="112" t="s">
        <v>2478</v>
      </c>
      <c r="B649" s="90" t="s">
        <v>2479</v>
      </c>
      <c r="C649" s="110" t="s">
        <v>51</v>
      </c>
      <c r="D649" s="90" t="s">
        <v>2480</v>
      </c>
      <c r="E649" s="243" t="s">
        <v>2481</v>
      </c>
      <c r="F649" s="90" t="s">
        <v>598</v>
      </c>
      <c r="G649" s="65">
        <v>1.0</v>
      </c>
      <c r="H649" s="65">
        <v>1.0</v>
      </c>
      <c r="I649" s="65">
        <v>13.0</v>
      </c>
      <c r="J649" s="227">
        <v>50.0</v>
      </c>
      <c r="K649" s="84">
        <f t="shared" si="11"/>
        <v>50</v>
      </c>
      <c r="L649" s="226" t="s">
        <v>614</v>
      </c>
    </row>
    <row r="650" ht="11.25" customHeight="1">
      <c r="A650" s="112" t="s">
        <v>2478</v>
      </c>
      <c r="B650" s="90" t="s">
        <v>2479</v>
      </c>
      <c r="C650" s="110" t="s">
        <v>51</v>
      </c>
      <c r="D650" s="90" t="s">
        <v>2482</v>
      </c>
      <c r="E650" s="243" t="s">
        <v>2483</v>
      </c>
      <c r="F650" s="90" t="s">
        <v>598</v>
      </c>
      <c r="G650" s="65">
        <v>1.0</v>
      </c>
      <c r="H650" s="65">
        <v>1.0</v>
      </c>
      <c r="I650" s="65">
        <v>13.0</v>
      </c>
      <c r="J650" s="227">
        <v>50.0</v>
      </c>
      <c r="K650" s="84">
        <f t="shared" si="11"/>
        <v>50</v>
      </c>
      <c r="L650" s="226" t="s">
        <v>614</v>
      </c>
    </row>
    <row r="651" ht="11.25" customHeight="1">
      <c r="A651" s="112" t="s">
        <v>2478</v>
      </c>
      <c r="B651" s="90" t="s">
        <v>2479</v>
      </c>
      <c r="C651" s="110" t="s">
        <v>51</v>
      </c>
      <c r="D651" s="90" t="s">
        <v>2484</v>
      </c>
      <c r="E651" s="243" t="s">
        <v>2485</v>
      </c>
      <c r="F651" s="90" t="s">
        <v>598</v>
      </c>
      <c r="G651" s="65">
        <v>1.0</v>
      </c>
      <c r="H651" s="65">
        <v>1.0</v>
      </c>
      <c r="I651" s="65">
        <v>13.0</v>
      </c>
      <c r="J651" s="227">
        <v>50.0</v>
      </c>
      <c r="K651" s="84">
        <f t="shared" si="11"/>
        <v>50</v>
      </c>
      <c r="L651" s="226" t="s">
        <v>614</v>
      </c>
    </row>
    <row r="652" ht="11.25" customHeight="1">
      <c r="A652" s="112" t="s">
        <v>2486</v>
      </c>
      <c r="B652" s="90" t="s">
        <v>2487</v>
      </c>
      <c r="C652" s="110" t="s">
        <v>51</v>
      </c>
      <c r="D652" s="90" t="s">
        <v>2488</v>
      </c>
      <c r="E652" s="243" t="s">
        <v>2489</v>
      </c>
      <c r="F652" s="90" t="s">
        <v>691</v>
      </c>
      <c r="G652" s="65">
        <v>2.0</v>
      </c>
      <c r="H652" s="65">
        <v>2.0</v>
      </c>
      <c r="I652" s="65">
        <v>2.0</v>
      </c>
      <c r="J652" s="227">
        <v>50.0</v>
      </c>
      <c r="K652" s="84">
        <f t="shared" si="11"/>
        <v>25</v>
      </c>
      <c r="L652" s="226" t="s">
        <v>614</v>
      </c>
    </row>
    <row r="653" ht="11.25" customHeight="1">
      <c r="A653" s="112" t="s">
        <v>2486</v>
      </c>
      <c r="B653" s="90" t="s">
        <v>2487</v>
      </c>
      <c r="C653" s="110" t="s">
        <v>51</v>
      </c>
      <c r="D653" s="90" t="s">
        <v>2490</v>
      </c>
      <c r="E653" s="243" t="s">
        <v>2491</v>
      </c>
      <c r="F653" s="90" t="s">
        <v>598</v>
      </c>
      <c r="G653" s="65">
        <v>2.0</v>
      </c>
      <c r="H653" s="65">
        <v>2.0</v>
      </c>
      <c r="I653" s="65">
        <v>2.0</v>
      </c>
      <c r="J653" s="227">
        <v>50.0</v>
      </c>
      <c r="K653" s="84">
        <f t="shared" si="11"/>
        <v>25</v>
      </c>
      <c r="L653" s="226" t="s">
        <v>614</v>
      </c>
    </row>
    <row r="654" ht="11.25" customHeight="1">
      <c r="A654" s="112" t="s">
        <v>2486</v>
      </c>
      <c r="B654" s="90" t="s">
        <v>2487</v>
      </c>
      <c r="C654" s="110" t="s">
        <v>51</v>
      </c>
      <c r="D654" s="90" t="s">
        <v>2492</v>
      </c>
      <c r="E654" s="243" t="s">
        <v>1194</v>
      </c>
      <c r="F654" s="90" t="s">
        <v>598</v>
      </c>
      <c r="G654" s="65">
        <v>2.0</v>
      </c>
      <c r="H654" s="65">
        <v>2.0</v>
      </c>
      <c r="I654" s="65">
        <v>2.0</v>
      </c>
      <c r="J654" s="227">
        <v>50.0</v>
      </c>
      <c r="K654" s="84">
        <f t="shared" si="11"/>
        <v>25</v>
      </c>
      <c r="L654" s="226" t="s">
        <v>614</v>
      </c>
    </row>
    <row r="655" ht="11.25" customHeight="1">
      <c r="A655" s="112" t="s">
        <v>2486</v>
      </c>
      <c r="B655" s="90" t="s">
        <v>2487</v>
      </c>
      <c r="C655" s="110" t="s">
        <v>51</v>
      </c>
      <c r="D655" s="90" t="s">
        <v>2493</v>
      </c>
      <c r="E655" s="243" t="s">
        <v>2494</v>
      </c>
      <c r="F655" s="90" t="s">
        <v>598</v>
      </c>
      <c r="G655" s="65">
        <v>2.0</v>
      </c>
      <c r="H655" s="65">
        <v>2.0</v>
      </c>
      <c r="I655" s="65">
        <v>2.0</v>
      </c>
      <c r="J655" s="227">
        <v>50.0</v>
      </c>
      <c r="K655" s="84">
        <f t="shared" si="11"/>
        <v>25</v>
      </c>
      <c r="L655" s="226" t="s">
        <v>614</v>
      </c>
    </row>
    <row r="656" ht="11.25" customHeight="1">
      <c r="A656" s="112" t="s">
        <v>2486</v>
      </c>
      <c r="B656" s="90" t="s">
        <v>2487</v>
      </c>
      <c r="C656" s="110" t="s">
        <v>51</v>
      </c>
      <c r="D656" s="90" t="s">
        <v>2495</v>
      </c>
      <c r="E656" s="243" t="s">
        <v>1188</v>
      </c>
      <c r="F656" s="90" t="s">
        <v>598</v>
      </c>
      <c r="G656" s="65">
        <v>2.0</v>
      </c>
      <c r="H656" s="65">
        <v>2.0</v>
      </c>
      <c r="I656" s="65">
        <v>2.0</v>
      </c>
      <c r="J656" s="227">
        <v>50.0</v>
      </c>
      <c r="K656" s="84">
        <f t="shared" si="11"/>
        <v>25</v>
      </c>
      <c r="L656" s="226" t="s">
        <v>614</v>
      </c>
    </row>
    <row r="657" ht="11.25" customHeight="1">
      <c r="A657" s="112" t="s">
        <v>2486</v>
      </c>
      <c r="B657" s="90" t="s">
        <v>2487</v>
      </c>
      <c r="C657" s="110" t="s">
        <v>51</v>
      </c>
      <c r="D657" s="90" t="s">
        <v>2496</v>
      </c>
      <c r="E657" s="243" t="s">
        <v>2497</v>
      </c>
      <c r="F657" s="90" t="s">
        <v>598</v>
      </c>
      <c r="G657" s="65">
        <v>2.0</v>
      </c>
      <c r="H657" s="65">
        <v>2.0</v>
      </c>
      <c r="I657" s="65">
        <v>2.0</v>
      </c>
      <c r="J657" s="227">
        <v>50.0</v>
      </c>
      <c r="K657" s="84">
        <f t="shared" si="11"/>
        <v>25</v>
      </c>
      <c r="L657" s="226" t="s">
        <v>614</v>
      </c>
    </row>
    <row r="658" ht="11.25" customHeight="1">
      <c r="A658" s="112" t="s">
        <v>2486</v>
      </c>
      <c r="B658" s="90" t="s">
        <v>2487</v>
      </c>
      <c r="C658" s="110" t="s">
        <v>51</v>
      </c>
      <c r="D658" s="90" t="s">
        <v>2498</v>
      </c>
      <c r="E658" s="243" t="s">
        <v>1182</v>
      </c>
      <c r="F658" s="90" t="s">
        <v>598</v>
      </c>
      <c r="G658" s="65">
        <v>2.0</v>
      </c>
      <c r="H658" s="65">
        <v>2.0</v>
      </c>
      <c r="I658" s="65">
        <v>2.0</v>
      </c>
      <c r="J658" s="227">
        <v>50.0</v>
      </c>
      <c r="K658" s="84">
        <f t="shared" si="11"/>
        <v>25</v>
      </c>
      <c r="L658" s="226" t="s">
        <v>614</v>
      </c>
    </row>
    <row r="659" ht="11.25" customHeight="1">
      <c r="A659" s="112" t="s">
        <v>2486</v>
      </c>
      <c r="B659" s="90" t="s">
        <v>2487</v>
      </c>
      <c r="C659" s="110" t="s">
        <v>51</v>
      </c>
      <c r="D659" s="90" t="s">
        <v>2499</v>
      </c>
      <c r="E659" s="243" t="s">
        <v>2500</v>
      </c>
      <c r="F659" s="90" t="s">
        <v>598</v>
      </c>
      <c r="G659" s="65">
        <v>2.0</v>
      </c>
      <c r="H659" s="65">
        <v>2.0</v>
      </c>
      <c r="I659" s="65">
        <v>2.0</v>
      </c>
      <c r="J659" s="227">
        <v>50.0</v>
      </c>
      <c r="K659" s="84">
        <f t="shared" si="11"/>
        <v>25</v>
      </c>
      <c r="L659" s="226" t="s">
        <v>614</v>
      </c>
    </row>
    <row r="660" ht="11.25" customHeight="1">
      <c r="A660" s="112" t="s">
        <v>2501</v>
      </c>
      <c r="B660" s="90" t="s">
        <v>2502</v>
      </c>
      <c r="C660" s="110" t="s">
        <v>51</v>
      </c>
      <c r="D660" s="90" t="s">
        <v>2503</v>
      </c>
      <c r="E660" s="243" t="s">
        <v>2504</v>
      </c>
      <c r="F660" s="90" t="s">
        <v>598</v>
      </c>
      <c r="G660" s="65">
        <v>4.0</v>
      </c>
      <c r="H660" s="65">
        <v>4.0</v>
      </c>
      <c r="I660" s="65">
        <v>4.0</v>
      </c>
      <c r="J660" s="227">
        <v>50.0</v>
      </c>
      <c r="K660" s="84">
        <f t="shared" si="11"/>
        <v>12.5</v>
      </c>
      <c r="L660" s="226" t="s">
        <v>614</v>
      </c>
    </row>
    <row r="661" ht="11.25" customHeight="1">
      <c r="A661" s="112" t="s">
        <v>2501</v>
      </c>
      <c r="B661" s="90" t="s">
        <v>2502</v>
      </c>
      <c r="C661" s="110" t="s">
        <v>51</v>
      </c>
      <c r="D661" s="90" t="s">
        <v>2505</v>
      </c>
      <c r="E661" s="243" t="s">
        <v>2506</v>
      </c>
      <c r="F661" s="90" t="s">
        <v>598</v>
      </c>
      <c r="G661" s="65">
        <v>4.0</v>
      </c>
      <c r="H661" s="65">
        <v>4.0</v>
      </c>
      <c r="I661" s="65">
        <v>4.0</v>
      </c>
      <c r="J661" s="227">
        <v>50.0</v>
      </c>
      <c r="K661" s="84">
        <f t="shared" si="11"/>
        <v>12.5</v>
      </c>
      <c r="L661" s="226" t="s">
        <v>614</v>
      </c>
    </row>
    <row r="662" ht="11.25" customHeight="1">
      <c r="A662" s="112" t="s">
        <v>2501</v>
      </c>
      <c r="B662" s="90" t="s">
        <v>2502</v>
      </c>
      <c r="C662" s="110" t="s">
        <v>51</v>
      </c>
      <c r="D662" s="90" t="s">
        <v>2507</v>
      </c>
      <c r="E662" s="243" t="s">
        <v>2508</v>
      </c>
      <c r="F662" s="90" t="s">
        <v>598</v>
      </c>
      <c r="G662" s="65">
        <v>4.0</v>
      </c>
      <c r="H662" s="65">
        <v>4.0</v>
      </c>
      <c r="I662" s="65">
        <v>4.0</v>
      </c>
      <c r="J662" s="227">
        <v>50.0</v>
      </c>
      <c r="K662" s="84">
        <f t="shared" si="11"/>
        <v>12.5</v>
      </c>
      <c r="L662" s="226" t="s">
        <v>614</v>
      </c>
    </row>
    <row r="663" ht="11.25" customHeight="1">
      <c r="A663" s="112" t="s">
        <v>2509</v>
      </c>
      <c r="B663" s="90" t="s">
        <v>2510</v>
      </c>
      <c r="C663" s="110" t="s">
        <v>51</v>
      </c>
      <c r="D663" s="90" t="s">
        <v>2505</v>
      </c>
      <c r="E663" s="243" t="s">
        <v>2506</v>
      </c>
      <c r="F663" s="90" t="s">
        <v>598</v>
      </c>
      <c r="G663" s="65">
        <v>3.0</v>
      </c>
      <c r="H663" s="65">
        <v>3.0</v>
      </c>
      <c r="I663" s="65">
        <v>3.0</v>
      </c>
      <c r="J663" s="227">
        <v>50.0</v>
      </c>
      <c r="K663" s="84">
        <v>16.67</v>
      </c>
      <c r="L663" s="226" t="s">
        <v>614</v>
      </c>
    </row>
    <row r="664" ht="11.25" customHeight="1">
      <c r="A664" s="112" t="s">
        <v>2509</v>
      </c>
      <c r="B664" s="90" t="s">
        <v>2510</v>
      </c>
      <c r="C664" s="110" t="s">
        <v>51</v>
      </c>
      <c r="D664" s="90" t="s">
        <v>2511</v>
      </c>
      <c r="E664" s="243" t="s">
        <v>2512</v>
      </c>
      <c r="F664" s="90" t="s">
        <v>598</v>
      </c>
      <c r="G664" s="65">
        <v>3.0</v>
      </c>
      <c r="H664" s="65">
        <v>3.0</v>
      </c>
      <c r="I664" s="65">
        <v>3.0</v>
      </c>
      <c r="J664" s="227">
        <v>50.0</v>
      </c>
      <c r="K664" s="84">
        <v>16.67</v>
      </c>
      <c r="L664" s="226" t="s">
        <v>614</v>
      </c>
    </row>
    <row r="665" ht="11.25" customHeight="1">
      <c r="A665" s="112" t="s">
        <v>2509</v>
      </c>
      <c r="B665" s="90" t="s">
        <v>2510</v>
      </c>
      <c r="C665" s="110" t="s">
        <v>51</v>
      </c>
      <c r="D665" s="90" t="s">
        <v>2513</v>
      </c>
      <c r="E665" s="243" t="s">
        <v>2514</v>
      </c>
      <c r="F665" s="90" t="s">
        <v>598</v>
      </c>
      <c r="G665" s="65">
        <v>3.0</v>
      </c>
      <c r="H665" s="65">
        <v>3.0</v>
      </c>
      <c r="I665" s="65">
        <v>3.0</v>
      </c>
      <c r="J665" s="227">
        <v>50.0</v>
      </c>
      <c r="K665" s="84">
        <v>16.67</v>
      </c>
      <c r="L665" s="226" t="s">
        <v>614</v>
      </c>
    </row>
    <row r="666" ht="11.25" customHeight="1">
      <c r="A666" s="112" t="s">
        <v>2515</v>
      </c>
      <c r="B666" s="90" t="s">
        <v>2516</v>
      </c>
      <c r="C666" s="110" t="s">
        <v>51</v>
      </c>
      <c r="D666" s="90" t="s">
        <v>2503</v>
      </c>
      <c r="E666" s="243" t="s">
        <v>2504</v>
      </c>
      <c r="F666" s="90" t="s">
        <v>598</v>
      </c>
      <c r="G666" s="65">
        <v>3.0</v>
      </c>
      <c r="H666" s="65">
        <v>3.0</v>
      </c>
      <c r="I666" s="65">
        <v>3.0</v>
      </c>
      <c r="J666" s="227">
        <v>50.0</v>
      </c>
      <c r="K666" s="84">
        <v>16.67</v>
      </c>
      <c r="L666" s="226" t="s">
        <v>614</v>
      </c>
    </row>
    <row r="667" ht="11.25" customHeight="1">
      <c r="A667" s="112" t="s">
        <v>2517</v>
      </c>
      <c r="B667" s="90" t="s">
        <v>2518</v>
      </c>
      <c r="C667" s="110" t="s">
        <v>51</v>
      </c>
      <c r="D667" s="90" t="s">
        <v>2519</v>
      </c>
      <c r="E667" s="243" t="s">
        <v>2520</v>
      </c>
      <c r="F667" s="90" t="s">
        <v>598</v>
      </c>
      <c r="G667" s="65">
        <v>3.0</v>
      </c>
      <c r="H667" s="65">
        <v>3.0</v>
      </c>
      <c r="I667" s="65">
        <v>8.0</v>
      </c>
      <c r="J667" s="227">
        <v>50.0</v>
      </c>
      <c r="K667" s="84">
        <v>16.67</v>
      </c>
      <c r="L667" s="226" t="s">
        <v>614</v>
      </c>
    </row>
    <row r="668" ht="11.25" customHeight="1">
      <c r="A668" s="112" t="s">
        <v>2521</v>
      </c>
      <c r="B668" s="90" t="s">
        <v>2522</v>
      </c>
      <c r="C668" s="110" t="s">
        <v>51</v>
      </c>
      <c r="D668" s="90" t="s">
        <v>2523</v>
      </c>
      <c r="E668" s="243" t="s">
        <v>2524</v>
      </c>
      <c r="F668" s="90" t="s">
        <v>2326</v>
      </c>
      <c r="G668" s="65">
        <v>3.0</v>
      </c>
      <c r="H668" s="65">
        <v>3.0</v>
      </c>
      <c r="I668" s="65">
        <v>3.0</v>
      </c>
      <c r="J668" s="227">
        <v>50.0</v>
      </c>
      <c r="K668" s="84">
        <v>16.67</v>
      </c>
      <c r="L668" s="226" t="s">
        <v>614</v>
      </c>
    </row>
    <row r="669" ht="11.25" customHeight="1">
      <c r="A669" s="112" t="s">
        <v>2521</v>
      </c>
      <c r="B669" s="90" t="s">
        <v>2522</v>
      </c>
      <c r="C669" s="110" t="s">
        <v>51</v>
      </c>
      <c r="D669" s="90" t="s">
        <v>2525</v>
      </c>
      <c r="E669" s="243" t="s">
        <v>2526</v>
      </c>
      <c r="F669" s="90" t="s">
        <v>273</v>
      </c>
      <c r="G669" s="65">
        <v>3.0</v>
      </c>
      <c r="H669" s="65">
        <v>3.0</v>
      </c>
      <c r="I669" s="65">
        <v>3.0</v>
      </c>
      <c r="J669" s="227">
        <v>50.0</v>
      </c>
      <c r="K669" s="84">
        <v>16.67</v>
      </c>
      <c r="L669" s="226" t="s">
        <v>614</v>
      </c>
    </row>
    <row r="670" ht="11.25" customHeight="1">
      <c r="A670" s="112" t="s">
        <v>2521</v>
      </c>
      <c r="B670" s="90" t="s">
        <v>2522</v>
      </c>
      <c r="C670" s="110" t="s">
        <v>51</v>
      </c>
      <c r="D670" s="90" t="s">
        <v>2527</v>
      </c>
      <c r="E670" s="243" t="s">
        <v>2528</v>
      </c>
      <c r="F670" s="90" t="s">
        <v>598</v>
      </c>
      <c r="G670" s="65">
        <v>3.0</v>
      </c>
      <c r="H670" s="65">
        <v>3.0</v>
      </c>
      <c r="I670" s="65">
        <v>3.0</v>
      </c>
      <c r="J670" s="227">
        <v>50.0</v>
      </c>
      <c r="K670" s="84">
        <v>16.67</v>
      </c>
      <c r="L670" s="226" t="s">
        <v>614</v>
      </c>
    </row>
    <row r="671" ht="11.25" customHeight="1">
      <c r="A671" s="112" t="s">
        <v>2529</v>
      </c>
      <c r="B671" s="90" t="s">
        <v>2530</v>
      </c>
      <c r="C671" s="110" t="s">
        <v>51</v>
      </c>
      <c r="D671" s="90" t="s">
        <v>2531</v>
      </c>
      <c r="E671" s="243" t="s">
        <v>2532</v>
      </c>
      <c r="F671" s="90" t="s">
        <v>598</v>
      </c>
      <c r="G671" s="65">
        <v>1.0</v>
      </c>
      <c r="H671" s="65">
        <v>1.0</v>
      </c>
      <c r="I671" s="65">
        <v>7.0</v>
      </c>
      <c r="J671" s="227">
        <v>50.0</v>
      </c>
      <c r="K671" s="84">
        <f t="shared" ref="K671:K672" si="12">J671/G671</f>
        <v>50</v>
      </c>
      <c r="L671" s="226" t="s">
        <v>614</v>
      </c>
    </row>
    <row r="672" ht="11.25" customHeight="1">
      <c r="A672" s="112" t="s">
        <v>2529</v>
      </c>
      <c r="B672" s="90" t="s">
        <v>2530</v>
      </c>
      <c r="C672" s="110" t="s">
        <v>51</v>
      </c>
      <c r="D672" s="90" t="s">
        <v>2482</v>
      </c>
      <c r="E672" s="243" t="s">
        <v>2483</v>
      </c>
      <c r="F672" s="90" t="s">
        <v>598</v>
      </c>
      <c r="G672" s="65">
        <v>1.0</v>
      </c>
      <c r="H672" s="65">
        <v>1.0</v>
      </c>
      <c r="I672" s="65">
        <v>7.0</v>
      </c>
      <c r="J672" s="227">
        <v>50.0</v>
      </c>
      <c r="K672" s="84">
        <f t="shared" si="12"/>
        <v>50</v>
      </c>
      <c r="L672" s="226" t="s">
        <v>614</v>
      </c>
    </row>
    <row r="673" ht="11.25" customHeight="1">
      <c r="A673" s="112" t="s">
        <v>2533</v>
      </c>
      <c r="B673" s="90" t="s">
        <v>2534</v>
      </c>
      <c r="C673" s="110" t="s">
        <v>51</v>
      </c>
      <c r="D673" s="90" t="s">
        <v>2535</v>
      </c>
      <c r="E673" s="243" t="s">
        <v>2536</v>
      </c>
      <c r="F673" s="90" t="s">
        <v>598</v>
      </c>
      <c r="G673" s="65">
        <v>3.0</v>
      </c>
      <c r="H673" s="65">
        <v>3.0</v>
      </c>
      <c r="I673" s="65">
        <v>3.0</v>
      </c>
      <c r="J673" s="227">
        <v>50.0</v>
      </c>
      <c r="K673" s="84">
        <v>16.67</v>
      </c>
      <c r="L673" s="226" t="s">
        <v>614</v>
      </c>
    </row>
    <row r="674" ht="11.25" customHeight="1">
      <c r="A674" s="112" t="s">
        <v>2533</v>
      </c>
      <c r="B674" s="90" t="s">
        <v>2534</v>
      </c>
      <c r="C674" s="110" t="s">
        <v>51</v>
      </c>
      <c r="D674" s="90" t="s">
        <v>2537</v>
      </c>
      <c r="E674" s="243" t="s">
        <v>2538</v>
      </c>
      <c r="F674" s="90" t="s">
        <v>691</v>
      </c>
      <c r="G674" s="65">
        <v>3.0</v>
      </c>
      <c r="H674" s="65">
        <v>3.0</v>
      </c>
      <c r="I674" s="65">
        <v>3.0</v>
      </c>
      <c r="J674" s="227">
        <v>50.0</v>
      </c>
      <c r="K674" s="84">
        <v>16.67</v>
      </c>
      <c r="L674" s="226" t="s">
        <v>614</v>
      </c>
    </row>
    <row r="675" ht="11.25" customHeight="1">
      <c r="A675" s="112" t="s">
        <v>2533</v>
      </c>
      <c r="B675" s="90" t="s">
        <v>2534</v>
      </c>
      <c r="C675" s="110" t="s">
        <v>51</v>
      </c>
      <c r="D675" s="90" t="s">
        <v>2539</v>
      </c>
      <c r="E675" s="243" t="s">
        <v>2540</v>
      </c>
      <c r="F675" s="90" t="s">
        <v>598</v>
      </c>
      <c r="G675" s="65">
        <v>3.0</v>
      </c>
      <c r="H675" s="65">
        <v>3.0</v>
      </c>
      <c r="I675" s="65">
        <v>3.0</v>
      </c>
      <c r="J675" s="227">
        <v>50.0</v>
      </c>
      <c r="K675" s="84">
        <v>16.67</v>
      </c>
      <c r="L675" s="226" t="s">
        <v>614</v>
      </c>
    </row>
    <row r="676" ht="11.25" customHeight="1">
      <c r="A676" s="112" t="s">
        <v>2533</v>
      </c>
      <c r="B676" s="90" t="s">
        <v>2534</v>
      </c>
      <c r="C676" s="110" t="s">
        <v>51</v>
      </c>
      <c r="D676" s="90" t="s">
        <v>2541</v>
      </c>
      <c r="E676" s="243" t="s">
        <v>2542</v>
      </c>
      <c r="F676" s="90" t="s">
        <v>598</v>
      </c>
      <c r="G676" s="65">
        <v>3.0</v>
      </c>
      <c r="H676" s="65">
        <v>3.0</v>
      </c>
      <c r="I676" s="65">
        <v>3.0</v>
      </c>
      <c r="J676" s="227">
        <v>50.0</v>
      </c>
      <c r="K676" s="84">
        <v>16.67</v>
      </c>
      <c r="L676" s="226" t="s">
        <v>614</v>
      </c>
    </row>
    <row r="677" ht="11.25" customHeight="1">
      <c r="A677" s="112" t="s">
        <v>2533</v>
      </c>
      <c r="B677" s="90" t="s">
        <v>2534</v>
      </c>
      <c r="C677" s="110" t="s">
        <v>51</v>
      </c>
      <c r="D677" s="90" t="s">
        <v>2543</v>
      </c>
      <c r="E677" s="243" t="s">
        <v>2544</v>
      </c>
      <c r="F677" s="90" t="s">
        <v>598</v>
      </c>
      <c r="G677" s="65">
        <v>3.0</v>
      </c>
      <c r="H677" s="65">
        <v>3.0</v>
      </c>
      <c r="I677" s="65">
        <v>3.0</v>
      </c>
      <c r="J677" s="227">
        <v>50.0</v>
      </c>
      <c r="K677" s="84">
        <v>16.67</v>
      </c>
      <c r="L677" s="226" t="s">
        <v>614</v>
      </c>
    </row>
    <row r="678" ht="11.25" customHeight="1">
      <c r="A678" s="112" t="s">
        <v>2545</v>
      </c>
      <c r="B678" s="90" t="s">
        <v>2546</v>
      </c>
      <c r="C678" s="110" t="s">
        <v>51</v>
      </c>
      <c r="D678" s="90" t="s">
        <v>2547</v>
      </c>
      <c r="E678" s="243" t="s">
        <v>2548</v>
      </c>
      <c r="F678" s="90" t="s">
        <v>598</v>
      </c>
      <c r="G678" s="65">
        <v>3.0</v>
      </c>
      <c r="H678" s="65">
        <v>3.0</v>
      </c>
      <c r="I678" s="65">
        <v>3.0</v>
      </c>
      <c r="J678" s="227">
        <v>50.0</v>
      </c>
      <c r="K678" s="84">
        <v>16.67</v>
      </c>
      <c r="L678" s="226" t="s">
        <v>614</v>
      </c>
    </row>
    <row r="679" ht="11.25" customHeight="1">
      <c r="A679" s="112" t="s">
        <v>2545</v>
      </c>
      <c r="B679" s="90" t="s">
        <v>2546</v>
      </c>
      <c r="C679" s="110" t="s">
        <v>51</v>
      </c>
      <c r="D679" s="90" t="s">
        <v>2549</v>
      </c>
      <c r="E679" s="243" t="s">
        <v>2550</v>
      </c>
      <c r="F679" s="90" t="s">
        <v>273</v>
      </c>
      <c r="G679" s="65">
        <v>3.0</v>
      </c>
      <c r="H679" s="65">
        <v>3.0</v>
      </c>
      <c r="I679" s="65">
        <v>3.0</v>
      </c>
      <c r="J679" s="227">
        <v>50.0</v>
      </c>
      <c r="K679" s="84">
        <v>16.67</v>
      </c>
      <c r="L679" s="226" t="s">
        <v>614</v>
      </c>
    </row>
    <row r="680" ht="11.25" customHeight="1">
      <c r="A680" s="112" t="s">
        <v>2545</v>
      </c>
      <c r="B680" s="90" t="s">
        <v>2546</v>
      </c>
      <c r="C680" s="110" t="s">
        <v>51</v>
      </c>
      <c r="D680" s="90" t="s">
        <v>2551</v>
      </c>
      <c r="E680" s="243" t="s">
        <v>2552</v>
      </c>
      <c r="F680" s="90" t="s">
        <v>598</v>
      </c>
      <c r="G680" s="65">
        <v>3.0</v>
      </c>
      <c r="H680" s="65">
        <v>3.0</v>
      </c>
      <c r="I680" s="65">
        <v>3.0</v>
      </c>
      <c r="J680" s="227">
        <v>50.0</v>
      </c>
      <c r="K680" s="84">
        <v>16.67</v>
      </c>
      <c r="L680" s="226" t="s">
        <v>614</v>
      </c>
    </row>
    <row r="681" ht="11.25" customHeight="1">
      <c r="A681" s="112" t="s">
        <v>2545</v>
      </c>
      <c r="B681" s="90" t="s">
        <v>2546</v>
      </c>
      <c r="C681" s="110" t="s">
        <v>51</v>
      </c>
      <c r="D681" s="90" t="s">
        <v>2553</v>
      </c>
      <c r="E681" s="243" t="s">
        <v>2554</v>
      </c>
      <c r="F681" s="90" t="s">
        <v>598</v>
      </c>
      <c r="G681" s="65">
        <v>3.0</v>
      </c>
      <c r="H681" s="65">
        <v>3.0</v>
      </c>
      <c r="I681" s="65">
        <v>3.0</v>
      </c>
      <c r="J681" s="227">
        <v>50.0</v>
      </c>
      <c r="K681" s="84">
        <v>16.67</v>
      </c>
      <c r="L681" s="226" t="s">
        <v>614</v>
      </c>
    </row>
    <row r="682" ht="11.25" customHeight="1">
      <c r="A682" s="112" t="s">
        <v>2555</v>
      </c>
      <c r="B682" s="90" t="s">
        <v>2556</v>
      </c>
      <c r="C682" s="110" t="s">
        <v>51</v>
      </c>
      <c r="D682" s="90" t="s">
        <v>2557</v>
      </c>
      <c r="E682" s="243" t="s">
        <v>2558</v>
      </c>
      <c r="F682" s="90" t="s">
        <v>598</v>
      </c>
      <c r="G682" s="65">
        <v>8.0</v>
      </c>
      <c r="H682" s="65">
        <v>3.0</v>
      </c>
      <c r="I682" s="65">
        <v>8.0</v>
      </c>
      <c r="J682" s="227">
        <v>50.0</v>
      </c>
      <c r="K682" s="84">
        <v>6.25</v>
      </c>
      <c r="L682" s="226" t="s">
        <v>614</v>
      </c>
    </row>
    <row r="683" ht="11.25" customHeight="1">
      <c r="A683" s="112" t="s">
        <v>2555</v>
      </c>
      <c r="B683" s="90" t="s">
        <v>2556</v>
      </c>
      <c r="C683" s="110" t="s">
        <v>51</v>
      </c>
      <c r="D683" s="90" t="s">
        <v>2559</v>
      </c>
      <c r="E683" s="243" t="s">
        <v>2560</v>
      </c>
      <c r="F683" s="90" t="s">
        <v>598</v>
      </c>
      <c r="G683" s="65">
        <v>8.0</v>
      </c>
      <c r="H683" s="65">
        <v>3.0</v>
      </c>
      <c r="I683" s="65">
        <v>8.0</v>
      </c>
      <c r="J683" s="227">
        <v>50.0</v>
      </c>
      <c r="K683" s="84">
        <v>6.25</v>
      </c>
      <c r="L683" s="226" t="s">
        <v>614</v>
      </c>
    </row>
    <row r="684" ht="11.25" customHeight="1">
      <c r="A684" s="112" t="s">
        <v>2555</v>
      </c>
      <c r="B684" s="90" t="s">
        <v>2556</v>
      </c>
      <c r="C684" s="110" t="s">
        <v>51</v>
      </c>
      <c r="D684" s="90" t="s">
        <v>2561</v>
      </c>
      <c r="E684" s="243" t="s">
        <v>1239</v>
      </c>
      <c r="F684" s="90" t="s">
        <v>598</v>
      </c>
      <c r="G684" s="65">
        <v>8.0</v>
      </c>
      <c r="H684" s="65">
        <v>3.0</v>
      </c>
      <c r="I684" s="65">
        <v>8.0</v>
      </c>
      <c r="J684" s="227">
        <v>50.0</v>
      </c>
      <c r="K684" s="84">
        <v>6.25</v>
      </c>
      <c r="L684" s="226" t="s">
        <v>614</v>
      </c>
    </row>
    <row r="685" ht="11.25" customHeight="1">
      <c r="A685" s="112" t="s">
        <v>2555</v>
      </c>
      <c r="B685" s="90" t="s">
        <v>2556</v>
      </c>
      <c r="C685" s="110" t="s">
        <v>51</v>
      </c>
      <c r="D685" s="90" t="s">
        <v>2562</v>
      </c>
      <c r="E685" s="243" t="s">
        <v>2563</v>
      </c>
      <c r="F685" s="90" t="s">
        <v>598</v>
      </c>
      <c r="G685" s="65">
        <v>8.0</v>
      </c>
      <c r="H685" s="65">
        <v>3.0</v>
      </c>
      <c r="I685" s="65">
        <v>8.0</v>
      </c>
      <c r="J685" s="227">
        <v>50.0</v>
      </c>
      <c r="K685" s="84">
        <v>6.25</v>
      </c>
      <c r="L685" s="226" t="s">
        <v>614</v>
      </c>
    </row>
    <row r="686" ht="11.25" customHeight="1">
      <c r="A686" s="112" t="s">
        <v>2555</v>
      </c>
      <c r="B686" s="90" t="s">
        <v>2556</v>
      </c>
      <c r="C686" s="110" t="s">
        <v>51</v>
      </c>
      <c r="D686" s="90" t="s">
        <v>2564</v>
      </c>
      <c r="E686" s="243" t="s">
        <v>2565</v>
      </c>
      <c r="F686" s="90" t="s">
        <v>273</v>
      </c>
      <c r="G686" s="65">
        <v>8.0</v>
      </c>
      <c r="H686" s="65">
        <v>3.0</v>
      </c>
      <c r="I686" s="65">
        <v>8.0</v>
      </c>
      <c r="J686" s="227">
        <v>50.0</v>
      </c>
      <c r="K686" s="84">
        <v>6.25</v>
      </c>
      <c r="L686" s="226" t="s">
        <v>614</v>
      </c>
    </row>
    <row r="687" ht="11.25" customHeight="1">
      <c r="A687" s="112" t="s">
        <v>2555</v>
      </c>
      <c r="B687" s="90" t="s">
        <v>2556</v>
      </c>
      <c r="C687" s="110" t="s">
        <v>51</v>
      </c>
      <c r="D687" s="90" t="s">
        <v>2566</v>
      </c>
      <c r="E687" s="243" t="s">
        <v>1248</v>
      </c>
      <c r="F687" s="90" t="s">
        <v>598</v>
      </c>
      <c r="G687" s="65">
        <v>8.0</v>
      </c>
      <c r="H687" s="65">
        <v>3.0</v>
      </c>
      <c r="I687" s="65">
        <v>8.0</v>
      </c>
      <c r="J687" s="227">
        <v>50.0</v>
      </c>
      <c r="K687" s="84">
        <v>6.25</v>
      </c>
      <c r="L687" s="226" t="s">
        <v>614</v>
      </c>
    </row>
    <row r="688" ht="11.25" customHeight="1">
      <c r="A688" s="112" t="s">
        <v>2555</v>
      </c>
      <c r="B688" s="90" t="s">
        <v>2556</v>
      </c>
      <c r="C688" s="110" t="s">
        <v>51</v>
      </c>
      <c r="D688" s="90" t="s">
        <v>2567</v>
      </c>
      <c r="E688" s="243" t="s">
        <v>2568</v>
      </c>
      <c r="F688" s="90" t="s">
        <v>598</v>
      </c>
      <c r="G688" s="65">
        <v>8.0</v>
      </c>
      <c r="H688" s="65">
        <v>3.0</v>
      </c>
      <c r="I688" s="65">
        <v>8.0</v>
      </c>
      <c r="J688" s="227">
        <v>50.0</v>
      </c>
      <c r="K688" s="84">
        <v>6.25</v>
      </c>
      <c r="L688" s="226" t="s">
        <v>614</v>
      </c>
    </row>
    <row r="689" ht="11.25" customHeight="1">
      <c r="A689" s="112" t="s">
        <v>2555</v>
      </c>
      <c r="B689" s="90" t="s">
        <v>2556</v>
      </c>
      <c r="C689" s="110" t="s">
        <v>51</v>
      </c>
      <c r="D689" s="90" t="s">
        <v>2569</v>
      </c>
      <c r="E689" s="243" t="s">
        <v>1254</v>
      </c>
      <c r="F689" s="90" t="s">
        <v>598</v>
      </c>
      <c r="G689" s="65">
        <v>8.0</v>
      </c>
      <c r="H689" s="65">
        <v>3.0</v>
      </c>
      <c r="I689" s="65">
        <v>8.0</v>
      </c>
      <c r="J689" s="227">
        <v>50.0</v>
      </c>
      <c r="K689" s="84">
        <v>6.25</v>
      </c>
      <c r="L689" s="226" t="s">
        <v>614</v>
      </c>
    </row>
    <row r="690" ht="11.25" customHeight="1">
      <c r="A690" s="112" t="s">
        <v>2555</v>
      </c>
      <c r="B690" s="90" t="s">
        <v>2556</v>
      </c>
      <c r="C690" s="110" t="s">
        <v>51</v>
      </c>
      <c r="D690" s="90" t="s">
        <v>2570</v>
      </c>
      <c r="E690" s="243" t="s">
        <v>1257</v>
      </c>
      <c r="F690" s="90" t="s">
        <v>598</v>
      </c>
      <c r="G690" s="65">
        <v>8.0</v>
      </c>
      <c r="H690" s="65">
        <v>3.0</v>
      </c>
      <c r="I690" s="65">
        <v>8.0</v>
      </c>
      <c r="J690" s="227">
        <v>50.0</v>
      </c>
      <c r="K690" s="84">
        <v>6.25</v>
      </c>
      <c r="L690" s="226" t="s">
        <v>614</v>
      </c>
    </row>
    <row r="691" ht="11.25" customHeight="1">
      <c r="A691" s="112" t="s">
        <v>2555</v>
      </c>
      <c r="B691" s="90" t="s">
        <v>2556</v>
      </c>
      <c r="C691" s="110" t="s">
        <v>51</v>
      </c>
      <c r="D691" s="90" t="s">
        <v>2571</v>
      </c>
      <c r="E691" s="243" t="s">
        <v>2572</v>
      </c>
      <c r="F691" s="90" t="s">
        <v>273</v>
      </c>
      <c r="G691" s="65">
        <v>8.0</v>
      </c>
      <c r="H691" s="65">
        <v>3.0</v>
      </c>
      <c r="I691" s="65">
        <v>8.0</v>
      </c>
      <c r="J691" s="227">
        <v>50.0</v>
      </c>
      <c r="K691" s="84">
        <v>6.25</v>
      </c>
      <c r="L691" s="226" t="s">
        <v>614</v>
      </c>
    </row>
    <row r="692" ht="11.25" customHeight="1">
      <c r="A692" s="112" t="s">
        <v>2573</v>
      </c>
      <c r="B692" s="90" t="s">
        <v>2574</v>
      </c>
      <c r="C692" s="110" t="s">
        <v>51</v>
      </c>
      <c r="D692" s="90" t="s">
        <v>2575</v>
      </c>
      <c r="E692" s="243" t="s">
        <v>2576</v>
      </c>
      <c r="F692" s="90" t="s">
        <v>598</v>
      </c>
      <c r="G692" s="65">
        <v>2.0</v>
      </c>
      <c r="H692" s="65">
        <v>2.0</v>
      </c>
      <c r="I692" s="65">
        <v>2.0</v>
      </c>
      <c r="J692" s="227">
        <v>50.0</v>
      </c>
      <c r="K692" s="84">
        <f t="shared" ref="K692:K696" si="13">J692/G692</f>
        <v>25</v>
      </c>
      <c r="L692" s="226" t="s">
        <v>614</v>
      </c>
    </row>
    <row r="693" ht="11.25" customHeight="1">
      <c r="A693" s="112" t="s">
        <v>2577</v>
      </c>
      <c r="B693" s="90" t="s">
        <v>2578</v>
      </c>
      <c r="C693" s="110" t="s">
        <v>51</v>
      </c>
      <c r="D693" s="90" t="s">
        <v>2579</v>
      </c>
      <c r="E693" s="243" t="s">
        <v>2580</v>
      </c>
      <c r="F693" s="90" t="s">
        <v>598</v>
      </c>
      <c r="G693" s="65">
        <v>1.0</v>
      </c>
      <c r="H693" s="65">
        <v>1.0</v>
      </c>
      <c r="I693" s="65">
        <v>7.0</v>
      </c>
      <c r="J693" s="227">
        <v>50.0</v>
      </c>
      <c r="K693" s="84">
        <f t="shared" si="13"/>
        <v>50</v>
      </c>
      <c r="L693" s="226" t="s">
        <v>614</v>
      </c>
    </row>
    <row r="694" ht="11.25" customHeight="1">
      <c r="A694" s="112" t="s">
        <v>2581</v>
      </c>
      <c r="B694" s="90" t="s">
        <v>2582</v>
      </c>
      <c r="C694" s="110" t="s">
        <v>51</v>
      </c>
      <c r="D694" s="90" t="s">
        <v>2583</v>
      </c>
      <c r="E694" s="243" t="s">
        <v>2584</v>
      </c>
      <c r="F694" s="90" t="s">
        <v>598</v>
      </c>
      <c r="G694" s="65">
        <v>2.0</v>
      </c>
      <c r="H694" s="65">
        <v>2.0</v>
      </c>
      <c r="I694" s="65">
        <v>2.0</v>
      </c>
      <c r="J694" s="227">
        <v>50.0</v>
      </c>
      <c r="K694" s="84">
        <f t="shared" si="13"/>
        <v>25</v>
      </c>
      <c r="L694" s="226" t="s">
        <v>614</v>
      </c>
    </row>
    <row r="695" ht="11.25" customHeight="1">
      <c r="A695" s="112" t="s">
        <v>2585</v>
      </c>
      <c r="B695" s="90" t="s">
        <v>2586</v>
      </c>
      <c r="C695" s="110" t="s">
        <v>51</v>
      </c>
      <c r="D695" s="90" t="s">
        <v>2587</v>
      </c>
      <c r="E695" s="243" t="s">
        <v>2588</v>
      </c>
      <c r="F695" s="90" t="s">
        <v>598</v>
      </c>
      <c r="G695" s="65">
        <v>5.0</v>
      </c>
      <c r="H695" s="65">
        <v>5.0</v>
      </c>
      <c r="I695" s="65">
        <v>5.0</v>
      </c>
      <c r="J695" s="227">
        <v>50.0</v>
      </c>
      <c r="K695" s="84">
        <f t="shared" si="13"/>
        <v>10</v>
      </c>
      <c r="L695" s="226" t="s">
        <v>614</v>
      </c>
    </row>
    <row r="696" ht="11.25" customHeight="1">
      <c r="A696" s="112" t="s">
        <v>2585</v>
      </c>
      <c r="B696" s="90" t="s">
        <v>2586</v>
      </c>
      <c r="C696" s="110" t="s">
        <v>51</v>
      </c>
      <c r="D696" s="90" t="s">
        <v>2589</v>
      </c>
      <c r="E696" s="243" t="s">
        <v>203</v>
      </c>
      <c r="F696" s="90" t="s">
        <v>598</v>
      </c>
      <c r="G696" s="65">
        <v>5.0</v>
      </c>
      <c r="H696" s="65">
        <v>5.0</v>
      </c>
      <c r="I696" s="65">
        <v>5.0</v>
      </c>
      <c r="J696" s="227">
        <v>50.0</v>
      </c>
      <c r="K696" s="84">
        <f t="shared" si="13"/>
        <v>10</v>
      </c>
      <c r="L696" s="226" t="s">
        <v>614</v>
      </c>
    </row>
    <row r="697" ht="11.25" customHeight="1">
      <c r="A697" s="112" t="s">
        <v>2590</v>
      </c>
      <c r="B697" s="90" t="s">
        <v>2591</v>
      </c>
      <c r="C697" s="110" t="s">
        <v>51</v>
      </c>
      <c r="D697" s="90" t="s">
        <v>2592</v>
      </c>
      <c r="E697" s="243" t="s">
        <v>2593</v>
      </c>
      <c r="F697" s="90" t="s">
        <v>598</v>
      </c>
      <c r="G697" s="65">
        <v>3.0</v>
      </c>
      <c r="H697" s="65">
        <v>3.0</v>
      </c>
      <c r="I697" s="65">
        <v>3.0</v>
      </c>
      <c r="J697" s="227">
        <v>50.0</v>
      </c>
      <c r="K697" s="84">
        <v>16.67</v>
      </c>
      <c r="L697" s="226" t="s">
        <v>614</v>
      </c>
    </row>
    <row r="698" ht="11.25" customHeight="1">
      <c r="A698" s="112" t="s">
        <v>2590</v>
      </c>
      <c r="B698" s="90" t="s">
        <v>2591</v>
      </c>
      <c r="C698" s="110" t="s">
        <v>51</v>
      </c>
      <c r="D698" s="90" t="s">
        <v>2594</v>
      </c>
      <c r="E698" s="243" t="s">
        <v>2595</v>
      </c>
      <c r="F698" s="90" t="s">
        <v>598</v>
      </c>
      <c r="G698" s="65">
        <v>3.0</v>
      </c>
      <c r="H698" s="65">
        <v>3.0</v>
      </c>
      <c r="I698" s="65">
        <v>3.0</v>
      </c>
      <c r="J698" s="227">
        <v>50.0</v>
      </c>
      <c r="K698" s="84">
        <v>16.67</v>
      </c>
      <c r="L698" s="226" t="s">
        <v>614</v>
      </c>
    </row>
    <row r="699" ht="11.25" customHeight="1">
      <c r="A699" s="112" t="s">
        <v>2596</v>
      </c>
      <c r="B699" s="90" t="s">
        <v>2597</v>
      </c>
      <c r="C699" s="110" t="s">
        <v>51</v>
      </c>
      <c r="D699" s="90" t="s">
        <v>2598</v>
      </c>
      <c r="E699" s="243" t="s">
        <v>1315</v>
      </c>
      <c r="F699" s="90" t="s">
        <v>598</v>
      </c>
      <c r="G699" s="65">
        <v>3.0</v>
      </c>
      <c r="H699" s="65">
        <v>3.0</v>
      </c>
      <c r="I699" s="65">
        <v>3.0</v>
      </c>
      <c r="J699" s="227">
        <v>50.0</v>
      </c>
      <c r="K699" s="84">
        <v>16.67</v>
      </c>
      <c r="L699" s="226" t="s">
        <v>614</v>
      </c>
    </row>
    <row r="700" ht="11.25" customHeight="1">
      <c r="A700" s="112" t="s">
        <v>2599</v>
      </c>
      <c r="B700" s="90" t="s">
        <v>2600</v>
      </c>
      <c r="C700" s="110" t="s">
        <v>51</v>
      </c>
      <c r="D700" s="90" t="s">
        <v>2601</v>
      </c>
      <c r="E700" s="243" t="s">
        <v>2602</v>
      </c>
      <c r="F700" s="90" t="s">
        <v>598</v>
      </c>
      <c r="G700" s="65">
        <v>7.0</v>
      </c>
      <c r="H700" s="65">
        <v>2.0</v>
      </c>
      <c r="I700" s="65">
        <v>7.0</v>
      </c>
      <c r="J700" s="227">
        <v>50.0</v>
      </c>
      <c r="K700" s="84">
        <v>7.14</v>
      </c>
      <c r="L700" s="226" t="s">
        <v>614</v>
      </c>
    </row>
    <row r="701" ht="11.25" customHeight="1">
      <c r="A701" s="112" t="s">
        <v>2603</v>
      </c>
      <c r="B701" s="90" t="s">
        <v>2604</v>
      </c>
      <c r="C701" s="110" t="s">
        <v>51</v>
      </c>
      <c r="D701" s="90" t="s">
        <v>2605</v>
      </c>
      <c r="E701" s="243" t="s">
        <v>2606</v>
      </c>
      <c r="F701" s="90" t="s">
        <v>598</v>
      </c>
      <c r="G701" s="65">
        <v>1.0</v>
      </c>
      <c r="H701" s="65">
        <v>1.0</v>
      </c>
      <c r="I701" s="65">
        <v>3.0</v>
      </c>
      <c r="J701" s="227">
        <v>50.0</v>
      </c>
      <c r="K701" s="84">
        <f t="shared" ref="K701:K715" si="14">J701/G701</f>
        <v>50</v>
      </c>
      <c r="L701" s="226" t="s">
        <v>614</v>
      </c>
    </row>
    <row r="702" ht="11.25" customHeight="1">
      <c r="A702" s="112" t="s">
        <v>2607</v>
      </c>
      <c r="B702" s="90" t="s">
        <v>2608</v>
      </c>
      <c r="C702" s="110" t="s">
        <v>51</v>
      </c>
      <c r="D702" s="90" t="s">
        <v>2609</v>
      </c>
      <c r="E702" s="243" t="s">
        <v>2610</v>
      </c>
      <c r="F702" s="90" t="s">
        <v>691</v>
      </c>
      <c r="G702" s="65">
        <v>2.0</v>
      </c>
      <c r="H702" s="65">
        <v>2.0</v>
      </c>
      <c r="I702" s="65">
        <v>2.0</v>
      </c>
      <c r="J702" s="227">
        <v>50.0</v>
      </c>
      <c r="K702" s="84">
        <f t="shared" si="14"/>
        <v>25</v>
      </c>
      <c r="L702" s="226" t="s">
        <v>614</v>
      </c>
    </row>
    <row r="703" ht="11.25" customHeight="1">
      <c r="A703" s="112" t="s">
        <v>2607</v>
      </c>
      <c r="B703" s="90" t="s">
        <v>2608</v>
      </c>
      <c r="C703" s="110" t="s">
        <v>51</v>
      </c>
      <c r="D703" s="90" t="s">
        <v>2611</v>
      </c>
      <c r="E703" s="243" t="s">
        <v>2612</v>
      </c>
      <c r="F703" s="90" t="s">
        <v>598</v>
      </c>
      <c r="G703" s="65">
        <v>2.0</v>
      </c>
      <c r="H703" s="65">
        <v>2.0</v>
      </c>
      <c r="I703" s="65">
        <v>2.0</v>
      </c>
      <c r="J703" s="227">
        <v>50.0</v>
      </c>
      <c r="K703" s="84">
        <f t="shared" si="14"/>
        <v>25</v>
      </c>
      <c r="L703" s="226" t="s">
        <v>614</v>
      </c>
    </row>
    <row r="704" ht="11.25" customHeight="1">
      <c r="A704" s="112" t="s">
        <v>2613</v>
      </c>
      <c r="B704" s="90" t="s">
        <v>2614</v>
      </c>
      <c r="C704" s="110" t="s">
        <v>51</v>
      </c>
      <c r="D704" s="90" t="s">
        <v>2615</v>
      </c>
      <c r="E704" s="243" t="s">
        <v>2580</v>
      </c>
      <c r="F704" s="90" t="s">
        <v>598</v>
      </c>
      <c r="G704" s="65">
        <v>1.0</v>
      </c>
      <c r="H704" s="65">
        <v>1.0</v>
      </c>
      <c r="I704" s="65">
        <v>7.0</v>
      </c>
      <c r="J704" s="227">
        <v>50.0</v>
      </c>
      <c r="K704" s="84">
        <f t="shared" si="14"/>
        <v>50</v>
      </c>
      <c r="L704" s="226" t="s">
        <v>614</v>
      </c>
    </row>
    <row r="705" ht="11.25" customHeight="1">
      <c r="A705" s="112" t="s">
        <v>2616</v>
      </c>
      <c r="B705" s="90" t="s">
        <v>2617</v>
      </c>
      <c r="C705" s="110" t="s">
        <v>51</v>
      </c>
      <c r="D705" s="90" t="s">
        <v>2618</v>
      </c>
      <c r="E705" s="243" t="s">
        <v>2619</v>
      </c>
      <c r="F705" s="90" t="s">
        <v>598</v>
      </c>
      <c r="G705" s="65">
        <v>5.0</v>
      </c>
      <c r="H705" s="65">
        <v>5.0</v>
      </c>
      <c r="I705" s="65">
        <v>5.0</v>
      </c>
      <c r="J705" s="227">
        <v>50.0</v>
      </c>
      <c r="K705" s="84">
        <f t="shared" si="14"/>
        <v>10</v>
      </c>
      <c r="L705" s="226" t="s">
        <v>614</v>
      </c>
    </row>
    <row r="706" ht="11.25" customHeight="1">
      <c r="A706" s="112" t="s">
        <v>2616</v>
      </c>
      <c r="B706" s="90" t="s">
        <v>2617</v>
      </c>
      <c r="C706" s="110" t="s">
        <v>51</v>
      </c>
      <c r="D706" s="90" t="s">
        <v>2620</v>
      </c>
      <c r="E706" s="243" t="s">
        <v>1214</v>
      </c>
      <c r="F706" s="90" t="s">
        <v>598</v>
      </c>
      <c r="G706" s="65">
        <v>5.0</v>
      </c>
      <c r="H706" s="65">
        <v>5.0</v>
      </c>
      <c r="I706" s="65">
        <v>5.0</v>
      </c>
      <c r="J706" s="227">
        <v>50.0</v>
      </c>
      <c r="K706" s="84">
        <f t="shared" si="14"/>
        <v>10</v>
      </c>
      <c r="L706" s="226" t="s">
        <v>614</v>
      </c>
    </row>
    <row r="707" ht="11.25" customHeight="1">
      <c r="A707" s="112" t="s">
        <v>2616</v>
      </c>
      <c r="B707" s="90" t="s">
        <v>2617</v>
      </c>
      <c r="C707" s="110" t="s">
        <v>51</v>
      </c>
      <c r="D707" s="90" t="s">
        <v>2621</v>
      </c>
      <c r="E707" s="243" t="s">
        <v>2622</v>
      </c>
      <c r="F707" s="90" t="s">
        <v>598</v>
      </c>
      <c r="G707" s="65">
        <v>5.0</v>
      </c>
      <c r="H707" s="65">
        <v>5.0</v>
      </c>
      <c r="I707" s="65">
        <v>5.0</v>
      </c>
      <c r="J707" s="227">
        <v>50.0</v>
      </c>
      <c r="K707" s="84">
        <f t="shared" si="14"/>
        <v>10</v>
      </c>
      <c r="L707" s="226" t="s">
        <v>614</v>
      </c>
    </row>
    <row r="708" ht="11.25" customHeight="1">
      <c r="A708" s="112" t="s">
        <v>2616</v>
      </c>
      <c r="B708" s="90" t="s">
        <v>2617</v>
      </c>
      <c r="C708" s="110" t="s">
        <v>51</v>
      </c>
      <c r="D708" s="90" t="s">
        <v>2623</v>
      </c>
      <c r="E708" s="243" t="s">
        <v>2624</v>
      </c>
      <c r="F708" s="90" t="s">
        <v>598</v>
      </c>
      <c r="G708" s="65">
        <v>5.0</v>
      </c>
      <c r="H708" s="65">
        <v>5.0</v>
      </c>
      <c r="I708" s="65">
        <v>5.0</v>
      </c>
      <c r="J708" s="227">
        <v>50.0</v>
      </c>
      <c r="K708" s="84">
        <f t="shared" si="14"/>
        <v>10</v>
      </c>
      <c r="L708" s="226" t="s">
        <v>614</v>
      </c>
    </row>
    <row r="709" ht="11.25" customHeight="1">
      <c r="A709" s="112" t="s">
        <v>2616</v>
      </c>
      <c r="B709" s="90" t="s">
        <v>2617</v>
      </c>
      <c r="C709" s="110" t="s">
        <v>51</v>
      </c>
      <c r="D709" s="90" t="s">
        <v>2625</v>
      </c>
      <c r="E709" s="243" t="s">
        <v>2626</v>
      </c>
      <c r="F709" s="90" t="s">
        <v>691</v>
      </c>
      <c r="G709" s="65">
        <v>5.0</v>
      </c>
      <c r="H709" s="65">
        <v>5.0</v>
      </c>
      <c r="I709" s="65">
        <v>5.0</v>
      </c>
      <c r="J709" s="227">
        <v>50.0</v>
      </c>
      <c r="K709" s="84">
        <f t="shared" si="14"/>
        <v>10</v>
      </c>
      <c r="L709" s="226" t="s">
        <v>614</v>
      </c>
    </row>
    <row r="710" ht="11.25" customHeight="1">
      <c r="A710" s="112" t="s">
        <v>2627</v>
      </c>
      <c r="B710" s="90" t="s">
        <v>2628</v>
      </c>
      <c r="C710" s="110" t="s">
        <v>51</v>
      </c>
      <c r="D710" s="90" t="s">
        <v>2629</v>
      </c>
      <c r="E710" s="243" t="s">
        <v>1214</v>
      </c>
      <c r="F710" s="90" t="s">
        <v>598</v>
      </c>
      <c r="G710" s="65">
        <v>4.0</v>
      </c>
      <c r="H710" s="65">
        <v>2.0</v>
      </c>
      <c r="I710" s="65">
        <v>4.0</v>
      </c>
      <c r="J710" s="227">
        <v>50.0</v>
      </c>
      <c r="K710" s="84">
        <f t="shared" si="14"/>
        <v>12.5</v>
      </c>
      <c r="L710" s="226" t="s">
        <v>614</v>
      </c>
    </row>
    <row r="711" ht="11.25" customHeight="1">
      <c r="A711" s="112" t="s">
        <v>2627</v>
      </c>
      <c r="B711" s="90" t="s">
        <v>2628</v>
      </c>
      <c r="C711" s="110" t="s">
        <v>51</v>
      </c>
      <c r="D711" s="90" t="s">
        <v>2625</v>
      </c>
      <c r="E711" s="243" t="s">
        <v>2626</v>
      </c>
      <c r="F711" s="90" t="s">
        <v>691</v>
      </c>
      <c r="G711" s="65">
        <v>4.0</v>
      </c>
      <c r="H711" s="65">
        <v>2.0</v>
      </c>
      <c r="I711" s="65">
        <v>4.0</v>
      </c>
      <c r="J711" s="227">
        <v>50.0</v>
      </c>
      <c r="K711" s="84">
        <f t="shared" si="14"/>
        <v>12.5</v>
      </c>
      <c r="L711" s="226" t="s">
        <v>614</v>
      </c>
    </row>
    <row r="712" ht="11.25" customHeight="1">
      <c r="A712" s="112" t="s">
        <v>2630</v>
      </c>
      <c r="B712" s="90" t="s">
        <v>2631</v>
      </c>
      <c r="C712" s="110" t="s">
        <v>51</v>
      </c>
      <c r="D712" s="90" t="s">
        <v>2632</v>
      </c>
      <c r="E712" s="243" t="s">
        <v>2633</v>
      </c>
      <c r="F712" s="90" t="s">
        <v>598</v>
      </c>
      <c r="G712" s="65">
        <v>10.0</v>
      </c>
      <c r="H712" s="65">
        <v>2.0</v>
      </c>
      <c r="I712" s="65">
        <v>10.0</v>
      </c>
      <c r="J712" s="227">
        <v>50.0</v>
      </c>
      <c r="K712" s="84">
        <f t="shared" si="14"/>
        <v>5</v>
      </c>
      <c r="L712" s="226" t="s">
        <v>614</v>
      </c>
    </row>
    <row r="713" ht="11.25" customHeight="1">
      <c r="A713" s="112" t="s">
        <v>2634</v>
      </c>
      <c r="B713" s="90" t="s">
        <v>2635</v>
      </c>
      <c r="C713" s="110" t="s">
        <v>51</v>
      </c>
      <c r="D713" s="90" t="s">
        <v>2636</v>
      </c>
      <c r="E713" s="243" t="s">
        <v>2637</v>
      </c>
      <c r="F713" s="90" t="s">
        <v>598</v>
      </c>
      <c r="G713" s="65">
        <v>2.0</v>
      </c>
      <c r="H713" s="65">
        <v>2.0</v>
      </c>
      <c r="I713" s="65">
        <v>2.0</v>
      </c>
      <c r="J713" s="227">
        <v>50.0</v>
      </c>
      <c r="K713" s="84">
        <f t="shared" si="14"/>
        <v>25</v>
      </c>
      <c r="L713" s="226" t="s">
        <v>614</v>
      </c>
    </row>
    <row r="714" ht="11.25" customHeight="1">
      <c r="A714" s="66" t="s">
        <v>2638</v>
      </c>
      <c r="B714" s="82" t="s">
        <v>2639</v>
      </c>
      <c r="C714" s="110" t="s">
        <v>51</v>
      </c>
      <c r="D714" s="82" t="s">
        <v>2640</v>
      </c>
      <c r="E714" s="228" t="s">
        <v>2641</v>
      </c>
      <c r="F714" s="90" t="s">
        <v>598</v>
      </c>
      <c r="G714" s="65">
        <v>2.0</v>
      </c>
      <c r="H714" s="65">
        <v>2.0</v>
      </c>
      <c r="I714" s="65">
        <v>2.0</v>
      </c>
      <c r="J714" s="227">
        <v>50.0</v>
      </c>
      <c r="K714" s="84">
        <f t="shared" si="14"/>
        <v>25</v>
      </c>
      <c r="L714" s="226" t="s">
        <v>614</v>
      </c>
    </row>
    <row r="715" ht="11.25" customHeight="1">
      <c r="A715" s="66" t="s">
        <v>2642</v>
      </c>
      <c r="B715" s="82" t="s">
        <v>2643</v>
      </c>
      <c r="C715" s="110" t="s">
        <v>51</v>
      </c>
      <c r="D715" s="82" t="s">
        <v>2644</v>
      </c>
      <c r="E715" s="228" t="s">
        <v>2645</v>
      </c>
      <c r="F715" s="90" t="s">
        <v>598</v>
      </c>
      <c r="G715" s="65">
        <v>2.0</v>
      </c>
      <c r="H715" s="65">
        <v>2.0</v>
      </c>
      <c r="I715" s="65">
        <v>2.0</v>
      </c>
      <c r="J715" s="227">
        <v>50.0</v>
      </c>
      <c r="K715" s="84">
        <f t="shared" si="14"/>
        <v>25</v>
      </c>
      <c r="L715" s="226" t="s">
        <v>614</v>
      </c>
    </row>
    <row r="716" ht="11.25" customHeight="1">
      <c r="A716" s="66" t="s">
        <v>2646</v>
      </c>
      <c r="B716" s="82" t="s">
        <v>2647</v>
      </c>
      <c r="C716" s="110" t="s">
        <v>51</v>
      </c>
      <c r="D716" s="82" t="s">
        <v>2648</v>
      </c>
      <c r="E716" s="228" t="s">
        <v>1269</v>
      </c>
      <c r="F716" s="90" t="s">
        <v>598</v>
      </c>
      <c r="G716" s="65">
        <v>6.0</v>
      </c>
      <c r="H716" s="65">
        <v>3.0</v>
      </c>
      <c r="I716" s="65">
        <v>6.0</v>
      </c>
      <c r="J716" s="227">
        <v>50.0</v>
      </c>
      <c r="K716" s="84">
        <v>8.33</v>
      </c>
      <c r="L716" s="226" t="s">
        <v>614</v>
      </c>
    </row>
    <row r="717" ht="11.25" customHeight="1">
      <c r="A717" s="66" t="s">
        <v>2646</v>
      </c>
      <c r="B717" s="82" t="s">
        <v>2647</v>
      </c>
      <c r="C717" s="110" t="s">
        <v>51</v>
      </c>
      <c r="D717" s="82" t="s">
        <v>2649</v>
      </c>
      <c r="E717" s="228" t="s">
        <v>2650</v>
      </c>
      <c r="F717" s="90" t="s">
        <v>598</v>
      </c>
      <c r="G717" s="65">
        <v>6.0</v>
      </c>
      <c r="H717" s="65">
        <v>3.0</v>
      </c>
      <c r="I717" s="65">
        <v>6.0</v>
      </c>
      <c r="J717" s="227">
        <v>50.0</v>
      </c>
      <c r="K717" s="84">
        <v>8.33</v>
      </c>
      <c r="L717" s="226" t="s">
        <v>614</v>
      </c>
    </row>
    <row r="718" ht="11.25" customHeight="1">
      <c r="A718" s="66" t="s">
        <v>2651</v>
      </c>
      <c r="B718" s="82" t="s">
        <v>2652</v>
      </c>
      <c r="C718" s="110" t="s">
        <v>51</v>
      </c>
      <c r="D718" s="82" t="s">
        <v>2653</v>
      </c>
      <c r="E718" s="228" t="s">
        <v>2654</v>
      </c>
      <c r="F718" s="90" t="s">
        <v>598</v>
      </c>
      <c r="G718" s="65">
        <v>1.0</v>
      </c>
      <c r="H718" s="65">
        <v>1.0</v>
      </c>
      <c r="I718" s="65">
        <v>8.0</v>
      </c>
      <c r="J718" s="227">
        <v>50.0</v>
      </c>
      <c r="K718" s="84">
        <f t="shared" ref="K718:K721" si="15">J718/G718</f>
        <v>50</v>
      </c>
      <c r="L718" s="226" t="s">
        <v>614</v>
      </c>
    </row>
    <row r="719" ht="11.25" customHeight="1">
      <c r="A719" s="66" t="s">
        <v>2655</v>
      </c>
      <c r="B719" s="82" t="s">
        <v>2656</v>
      </c>
      <c r="C719" s="110" t="s">
        <v>51</v>
      </c>
      <c r="D719" s="82" t="s">
        <v>2657</v>
      </c>
      <c r="E719" s="228" t="s">
        <v>2658</v>
      </c>
      <c r="F719" s="90" t="s">
        <v>598</v>
      </c>
      <c r="G719" s="65">
        <v>2.0</v>
      </c>
      <c r="H719" s="65">
        <v>2.0</v>
      </c>
      <c r="I719" s="65">
        <v>8.0</v>
      </c>
      <c r="J719" s="227">
        <v>50.0</v>
      </c>
      <c r="K719" s="84">
        <f t="shared" si="15"/>
        <v>25</v>
      </c>
      <c r="L719" s="226" t="s">
        <v>614</v>
      </c>
    </row>
    <row r="720" ht="11.25" customHeight="1">
      <c r="A720" s="66" t="s">
        <v>2659</v>
      </c>
      <c r="B720" s="82" t="s">
        <v>2660</v>
      </c>
      <c r="C720" s="110" t="s">
        <v>51</v>
      </c>
      <c r="D720" s="82" t="s">
        <v>2661</v>
      </c>
      <c r="E720" s="228" t="s">
        <v>2662</v>
      </c>
      <c r="F720" s="90" t="s">
        <v>598</v>
      </c>
      <c r="G720" s="65">
        <v>2.0</v>
      </c>
      <c r="H720" s="65">
        <v>2.0</v>
      </c>
      <c r="I720" s="65">
        <v>2.0</v>
      </c>
      <c r="J720" s="227">
        <v>50.0</v>
      </c>
      <c r="K720" s="84">
        <f t="shared" si="15"/>
        <v>25</v>
      </c>
      <c r="L720" s="226" t="s">
        <v>614</v>
      </c>
    </row>
    <row r="721" ht="11.25" customHeight="1">
      <c r="A721" s="66" t="s">
        <v>2663</v>
      </c>
      <c r="B721" s="82" t="s">
        <v>2664</v>
      </c>
      <c r="C721" s="110" t="s">
        <v>51</v>
      </c>
      <c r="D721" s="82" t="s">
        <v>2665</v>
      </c>
      <c r="E721" s="228" t="s">
        <v>2666</v>
      </c>
      <c r="F721" s="90" t="s">
        <v>598</v>
      </c>
      <c r="G721" s="65">
        <v>4.0</v>
      </c>
      <c r="H721" s="65">
        <v>3.0</v>
      </c>
      <c r="I721" s="65">
        <v>4.0</v>
      </c>
      <c r="J721" s="227">
        <v>50.0</v>
      </c>
      <c r="K721" s="84">
        <f t="shared" si="15"/>
        <v>12.5</v>
      </c>
      <c r="L721" s="226" t="s">
        <v>614</v>
      </c>
    </row>
    <row r="722" ht="11.25" customHeight="1">
      <c r="A722" s="66" t="s">
        <v>2667</v>
      </c>
      <c r="B722" s="82" t="s">
        <v>2668</v>
      </c>
      <c r="C722" s="110" t="s">
        <v>51</v>
      </c>
      <c r="D722" s="82" t="s">
        <v>2669</v>
      </c>
      <c r="E722" s="228" t="s">
        <v>2670</v>
      </c>
      <c r="F722" s="90" t="s">
        <v>598</v>
      </c>
      <c r="G722" s="65">
        <v>3.0</v>
      </c>
      <c r="H722" s="65">
        <v>3.0</v>
      </c>
      <c r="I722" s="65">
        <v>3.0</v>
      </c>
      <c r="J722" s="227">
        <v>50.0</v>
      </c>
      <c r="K722" s="84">
        <v>16.67</v>
      </c>
      <c r="L722" s="226" t="s">
        <v>614</v>
      </c>
    </row>
    <row r="723" ht="11.25" customHeight="1">
      <c r="A723" s="110" t="s">
        <v>2671</v>
      </c>
      <c r="B723" s="108" t="s">
        <v>2672</v>
      </c>
      <c r="C723" s="108" t="s">
        <v>559</v>
      </c>
      <c r="D723" s="110" t="s">
        <v>2673</v>
      </c>
      <c r="E723" s="110" t="s">
        <v>2674</v>
      </c>
      <c r="F723" s="243" t="s">
        <v>2675</v>
      </c>
      <c r="G723" s="247">
        <v>2.0</v>
      </c>
      <c r="H723" s="247">
        <v>2.0</v>
      </c>
      <c r="I723" s="247">
        <v>2.0</v>
      </c>
      <c r="J723" s="247">
        <v>50.0</v>
      </c>
      <c r="K723" s="279">
        <v>25.0</v>
      </c>
      <c r="L723" s="226" t="s">
        <v>701</v>
      </c>
    </row>
    <row r="724" ht="11.25" customHeight="1">
      <c r="A724" s="110" t="s">
        <v>2671</v>
      </c>
      <c r="B724" s="108" t="s">
        <v>2672</v>
      </c>
      <c r="C724" s="108" t="s">
        <v>559</v>
      </c>
      <c r="D724" s="110" t="s">
        <v>2676</v>
      </c>
      <c r="E724" s="243" t="s">
        <v>2677</v>
      </c>
      <c r="F724" s="283" t="s">
        <v>2677</v>
      </c>
      <c r="G724" s="247">
        <v>2.0</v>
      </c>
      <c r="H724" s="247">
        <v>2.0</v>
      </c>
      <c r="I724" s="247">
        <v>2.0</v>
      </c>
      <c r="J724" s="247">
        <v>50.0</v>
      </c>
      <c r="K724" s="279">
        <v>25.0</v>
      </c>
      <c r="L724" s="226" t="s">
        <v>701</v>
      </c>
    </row>
    <row r="725" ht="11.25" customHeight="1">
      <c r="A725" s="110" t="s">
        <v>2671</v>
      </c>
      <c r="B725" s="108" t="s">
        <v>2672</v>
      </c>
      <c r="C725" s="108" t="s">
        <v>559</v>
      </c>
      <c r="D725" s="110" t="s">
        <v>2678</v>
      </c>
      <c r="E725" s="243" t="s">
        <v>2679</v>
      </c>
      <c r="F725" s="139" t="s">
        <v>2679</v>
      </c>
      <c r="G725" s="247">
        <v>2.0</v>
      </c>
      <c r="H725" s="247">
        <v>2.0</v>
      </c>
      <c r="I725" s="247">
        <v>2.0</v>
      </c>
      <c r="J725" s="247">
        <v>50.0</v>
      </c>
      <c r="K725" s="279">
        <v>25.0</v>
      </c>
      <c r="L725" s="226" t="s">
        <v>701</v>
      </c>
    </row>
    <row r="726" ht="11.25" customHeight="1">
      <c r="A726" s="110" t="s">
        <v>2671</v>
      </c>
      <c r="B726" s="108" t="s">
        <v>2672</v>
      </c>
      <c r="C726" s="108" t="s">
        <v>559</v>
      </c>
      <c r="D726" s="110" t="s">
        <v>2680</v>
      </c>
      <c r="E726" s="243" t="s">
        <v>2681</v>
      </c>
      <c r="F726" s="283" t="s">
        <v>2681</v>
      </c>
      <c r="G726" s="247">
        <v>2.0</v>
      </c>
      <c r="H726" s="247">
        <v>2.0</v>
      </c>
      <c r="I726" s="247">
        <v>2.0</v>
      </c>
      <c r="J726" s="247">
        <v>50.0</v>
      </c>
      <c r="K726" s="279">
        <v>25.0</v>
      </c>
      <c r="L726" s="226" t="s">
        <v>701</v>
      </c>
    </row>
    <row r="727" ht="11.25" customHeight="1">
      <c r="A727" s="110" t="s">
        <v>2682</v>
      </c>
      <c r="B727" s="108" t="s">
        <v>1594</v>
      </c>
      <c r="C727" s="108" t="s">
        <v>559</v>
      </c>
      <c r="D727" s="110" t="s">
        <v>2683</v>
      </c>
      <c r="E727" s="110" t="s">
        <v>2684</v>
      </c>
      <c r="F727" s="283" t="s">
        <v>2685</v>
      </c>
      <c r="G727" s="247">
        <v>6.0</v>
      </c>
      <c r="H727" s="247">
        <v>3.0</v>
      </c>
      <c r="I727" s="247">
        <v>12.0</v>
      </c>
      <c r="J727" s="247">
        <v>50.0</v>
      </c>
      <c r="K727" s="279">
        <v>8.33</v>
      </c>
      <c r="L727" s="226" t="s">
        <v>701</v>
      </c>
    </row>
    <row r="728" ht="11.25" customHeight="1">
      <c r="A728" s="110" t="s">
        <v>2682</v>
      </c>
      <c r="B728" s="108" t="s">
        <v>1594</v>
      </c>
      <c r="C728" s="108" t="s">
        <v>559</v>
      </c>
      <c r="D728" s="110" t="s">
        <v>2686</v>
      </c>
      <c r="E728" s="243" t="s">
        <v>2687</v>
      </c>
      <c r="F728" s="283" t="s">
        <v>2688</v>
      </c>
      <c r="G728" s="247">
        <v>6.0</v>
      </c>
      <c r="H728" s="247">
        <v>3.0</v>
      </c>
      <c r="I728" s="247">
        <v>12.0</v>
      </c>
      <c r="J728" s="247">
        <v>50.0</v>
      </c>
      <c r="K728" s="279">
        <v>8.33</v>
      </c>
      <c r="L728" s="226" t="s">
        <v>701</v>
      </c>
    </row>
    <row r="729" ht="11.25" customHeight="1">
      <c r="A729" s="110" t="s">
        <v>2682</v>
      </c>
      <c r="B729" s="108" t="s">
        <v>1594</v>
      </c>
      <c r="C729" s="108" t="s">
        <v>559</v>
      </c>
      <c r="D729" s="110" t="s">
        <v>2689</v>
      </c>
      <c r="E729" s="243" t="s">
        <v>2690</v>
      </c>
      <c r="F729" s="139" t="s">
        <v>2691</v>
      </c>
      <c r="G729" s="247">
        <v>6.0</v>
      </c>
      <c r="H729" s="247">
        <v>3.0</v>
      </c>
      <c r="I729" s="247">
        <v>12.0</v>
      </c>
      <c r="J729" s="247">
        <v>50.0</v>
      </c>
      <c r="K729" s="279">
        <v>8.33</v>
      </c>
      <c r="L729" s="226" t="s">
        <v>701</v>
      </c>
    </row>
    <row r="730" ht="11.25" customHeight="1">
      <c r="A730" s="110" t="s">
        <v>2682</v>
      </c>
      <c r="B730" s="108" t="s">
        <v>1594</v>
      </c>
      <c r="C730" s="108" t="s">
        <v>559</v>
      </c>
      <c r="D730" s="110" t="s">
        <v>2692</v>
      </c>
      <c r="E730" s="243" t="s">
        <v>2693</v>
      </c>
      <c r="F730" s="283" t="s">
        <v>2694</v>
      </c>
      <c r="G730" s="247">
        <v>6.0</v>
      </c>
      <c r="H730" s="247">
        <v>3.0</v>
      </c>
      <c r="I730" s="247">
        <v>12.0</v>
      </c>
      <c r="J730" s="247">
        <v>50.0</v>
      </c>
      <c r="K730" s="279">
        <v>8.33</v>
      </c>
      <c r="L730" s="226" t="s">
        <v>701</v>
      </c>
    </row>
    <row r="731" ht="11.25" customHeight="1">
      <c r="A731" s="110" t="s">
        <v>2682</v>
      </c>
      <c r="B731" s="108" t="s">
        <v>1594</v>
      </c>
      <c r="C731" s="108" t="s">
        <v>559</v>
      </c>
      <c r="D731" s="110" t="s">
        <v>2695</v>
      </c>
      <c r="E731" s="110" t="s">
        <v>2696</v>
      </c>
      <c r="F731" s="283" t="s">
        <v>2696</v>
      </c>
      <c r="G731" s="247">
        <v>6.0</v>
      </c>
      <c r="H731" s="247">
        <v>3.0</v>
      </c>
      <c r="I731" s="247">
        <v>12.0</v>
      </c>
      <c r="J731" s="247">
        <v>50.0</v>
      </c>
      <c r="K731" s="279">
        <v>8.33</v>
      </c>
      <c r="L731" s="226" t="s">
        <v>701</v>
      </c>
    </row>
    <row r="732" ht="11.25" customHeight="1">
      <c r="A732" s="110" t="s">
        <v>2682</v>
      </c>
      <c r="B732" s="108" t="s">
        <v>1594</v>
      </c>
      <c r="C732" s="108" t="s">
        <v>559</v>
      </c>
      <c r="D732" s="110" t="s">
        <v>2697</v>
      </c>
      <c r="E732" s="243" t="s">
        <v>2696</v>
      </c>
      <c r="F732" s="283" t="s">
        <v>2698</v>
      </c>
      <c r="G732" s="247">
        <v>6.0</v>
      </c>
      <c r="H732" s="247">
        <v>3.0</v>
      </c>
      <c r="I732" s="247">
        <v>12.0</v>
      </c>
      <c r="J732" s="247">
        <v>50.0</v>
      </c>
      <c r="K732" s="279">
        <v>8.33</v>
      </c>
      <c r="L732" s="226" t="s">
        <v>701</v>
      </c>
    </row>
    <row r="733" ht="11.25" customHeight="1">
      <c r="A733" s="108" t="s">
        <v>2699</v>
      </c>
      <c r="B733" s="110" t="s">
        <v>2700</v>
      </c>
      <c r="C733" s="108" t="s">
        <v>559</v>
      </c>
      <c r="D733" s="110" t="s">
        <v>2701</v>
      </c>
      <c r="E733" s="243" t="s">
        <v>2702</v>
      </c>
      <c r="F733" s="283" t="s">
        <v>2702</v>
      </c>
      <c r="G733" s="247">
        <v>7.0</v>
      </c>
      <c r="H733" s="247">
        <v>2.0</v>
      </c>
      <c r="I733" s="247">
        <v>7.0</v>
      </c>
      <c r="J733" s="247">
        <v>50.0</v>
      </c>
      <c r="K733" s="110">
        <v>7.15</v>
      </c>
      <c r="L733" s="226" t="s">
        <v>701</v>
      </c>
    </row>
    <row r="734" ht="11.25" customHeight="1">
      <c r="A734" s="110" t="s">
        <v>2703</v>
      </c>
      <c r="B734" s="108" t="s">
        <v>2704</v>
      </c>
      <c r="C734" s="108" t="s">
        <v>559</v>
      </c>
      <c r="D734" s="110" t="s">
        <v>2705</v>
      </c>
      <c r="E734" s="243" t="s">
        <v>2706</v>
      </c>
      <c r="F734" s="283" t="s">
        <v>2707</v>
      </c>
      <c r="G734" s="287">
        <v>5.0</v>
      </c>
      <c r="H734" s="287">
        <v>5.0</v>
      </c>
      <c r="I734" s="287">
        <v>5.0</v>
      </c>
      <c r="J734" s="287">
        <v>50.0</v>
      </c>
      <c r="K734" s="279">
        <v>10.0</v>
      </c>
      <c r="L734" s="226" t="s">
        <v>701</v>
      </c>
    </row>
    <row r="735" ht="11.25" customHeight="1">
      <c r="A735" s="110" t="s">
        <v>2703</v>
      </c>
      <c r="B735" s="108" t="s">
        <v>2704</v>
      </c>
      <c r="C735" s="108" t="s">
        <v>559</v>
      </c>
      <c r="D735" s="110" t="s">
        <v>2708</v>
      </c>
      <c r="E735" s="243" t="s">
        <v>2709</v>
      </c>
      <c r="F735" s="283" t="s">
        <v>2710</v>
      </c>
      <c r="G735" s="287">
        <v>5.0</v>
      </c>
      <c r="H735" s="287">
        <v>5.0</v>
      </c>
      <c r="I735" s="287">
        <v>5.0</v>
      </c>
      <c r="J735" s="287">
        <v>50.0</v>
      </c>
      <c r="K735" s="279">
        <v>10.0</v>
      </c>
      <c r="L735" s="226" t="s">
        <v>701</v>
      </c>
    </row>
    <row r="736" ht="11.25" customHeight="1">
      <c r="A736" s="110" t="s">
        <v>2703</v>
      </c>
      <c r="B736" s="108" t="s">
        <v>2704</v>
      </c>
      <c r="C736" s="108" t="s">
        <v>559</v>
      </c>
      <c r="D736" s="110" t="s">
        <v>2711</v>
      </c>
      <c r="E736" s="243" t="s">
        <v>2712</v>
      </c>
      <c r="F736" s="283" t="s">
        <v>2713</v>
      </c>
      <c r="G736" s="287">
        <v>5.0</v>
      </c>
      <c r="H736" s="287">
        <v>5.0</v>
      </c>
      <c r="I736" s="287">
        <v>5.0</v>
      </c>
      <c r="J736" s="287">
        <v>50.0</v>
      </c>
      <c r="K736" s="279">
        <v>10.0</v>
      </c>
      <c r="L736" s="226" t="s">
        <v>701</v>
      </c>
    </row>
    <row r="737" ht="11.25" customHeight="1">
      <c r="A737" s="110" t="s">
        <v>2703</v>
      </c>
      <c r="B737" s="108" t="s">
        <v>2704</v>
      </c>
      <c r="C737" s="108" t="s">
        <v>559</v>
      </c>
      <c r="D737" s="110" t="s">
        <v>2714</v>
      </c>
      <c r="E737" s="243" t="s">
        <v>2715</v>
      </c>
      <c r="F737" s="283" t="s">
        <v>2716</v>
      </c>
      <c r="G737" s="287">
        <v>5.0</v>
      </c>
      <c r="H737" s="287">
        <v>5.0</v>
      </c>
      <c r="I737" s="287">
        <v>5.0</v>
      </c>
      <c r="J737" s="287">
        <v>50.0</v>
      </c>
      <c r="K737" s="279">
        <v>10.0</v>
      </c>
      <c r="L737" s="226" t="s">
        <v>701</v>
      </c>
    </row>
    <row r="738" ht="11.25" customHeight="1">
      <c r="A738" s="110" t="s">
        <v>2703</v>
      </c>
      <c r="B738" s="108" t="s">
        <v>2704</v>
      </c>
      <c r="C738" s="108" t="s">
        <v>559</v>
      </c>
      <c r="D738" s="110" t="s">
        <v>2717</v>
      </c>
      <c r="E738" s="243" t="s">
        <v>2718</v>
      </c>
      <c r="F738" s="283" t="s">
        <v>2719</v>
      </c>
      <c r="G738" s="287">
        <v>5.0</v>
      </c>
      <c r="H738" s="287">
        <v>5.0</v>
      </c>
      <c r="I738" s="287">
        <v>5.0</v>
      </c>
      <c r="J738" s="287">
        <v>50.0</v>
      </c>
      <c r="K738" s="279">
        <v>10.0</v>
      </c>
      <c r="L738" s="226" t="s">
        <v>701</v>
      </c>
    </row>
    <row r="739" ht="11.25" customHeight="1">
      <c r="A739" s="110" t="s">
        <v>2720</v>
      </c>
      <c r="B739" s="108" t="s">
        <v>2721</v>
      </c>
      <c r="C739" s="108" t="s">
        <v>559</v>
      </c>
      <c r="D739" s="110" t="s">
        <v>2722</v>
      </c>
      <c r="E739" s="243" t="s">
        <v>2723</v>
      </c>
      <c r="F739" s="283" t="s">
        <v>2724</v>
      </c>
      <c r="G739" s="287">
        <v>5.0</v>
      </c>
      <c r="H739" s="287">
        <v>2.0</v>
      </c>
      <c r="I739" s="287">
        <v>5.0</v>
      </c>
      <c r="J739" s="287">
        <v>50.0</v>
      </c>
      <c r="K739" s="279">
        <v>10.0</v>
      </c>
      <c r="L739" s="226" t="s">
        <v>701</v>
      </c>
    </row>
    <row r="740" ht="11.25" customHeight="1">
      <c r="A740" s="110" t="s">
        <v>2720</v>
      </c>
      <c r="B740" s="108" t="s">
        <v>2721</v>
      </c>
      <c r="C740" s="108" t="s">
        <v>559</v>
      </c>
      <c r="D740" s="110" t="s">
        <v>2725</v>
      </c>
      <c r="E740" s="243" t="s">
        <v>2726</v>
      </c>
      <c r="F740" s="283" t="s">
        <v>2727</v>
      </c>
      <c r="G740" s="287">
        <v>5.0</v>
      </c>
      <c r="H740" s="287">
        <v>2.0</v>
      </c>
      <c r="I740" s="287">
        <v>5.0</v>
      </c>
      <c r="J740" s="287">
        <v>50.0</v>
      </c>
      <c r="K740" s="279">
        <v>10.0</v>
      </c>
      <c r="L740" s="226" t="s">
        <v>701</v>
      </c>
    </row>
    <row r="741" ht="11.25" customHeight="1">
      <c r="A741" s="110" t="s">
        <v>2720</v>
      </c>
      <c r="B741" s="108" t="s">
        <v>2721</v>
      </c>
      <c r="C741" s="108" t="s">
        <v>559</v>
      </c>
      <c r="D741" s="110" t="s">
        <v>2728</v>
      </c>
      <c r="E741" s="243" t="s">
        <v>2729</v>
      </c>
      <c r="F741" s="283" t="s">
        <v>2730</v>
      </c>
      <c r="G741" s="287">
        <v>5.0</v>
      </c>
      <c r="H741" s="287">
        <v>2.0</v>
      </c>
      <c r="I741" s="287">
        <v>5.0</v>
      </c>
      <c r="J741" s="287">
        <v>50.0</v>
      </c>
      <c r="K741" s="279">
        <v>10.0</v>
      </c>
      <c r="L741" s="226" t="s">
        <v>701</v>
      </c>
    </row>
    <row r="742" ht="11.25" customHeight="1">
      <c r="A742" s="110" t="s">
        <v>2720</v>
      </c>
      <c r="B742" s="108" t="s">
        <v>2721</v>
      </c>
      <c r="C742" s="108" t="s">
        <v>559</v>
      </c>
      <c r="D742" s="110" t="s">
        <v>2731</v>
      </c>
      <c r="E742" s="243" t="s">
        <v>2732</v>
      </c>
      <c r="F742" s="283" t="s">
        <v>2733</v>
      </c>
      <c r="G742" s="287">
        <v>5.0</v>
      </c>
      <c r="H742" s="287">
        <v>2.0</v>
      </c>
      <c r="I742" s="287">
        <v>5.0</v>
      </c>
      <c r="J742" s="287">
        <v>50.0</v>
      </c>
      <c r="K742" s="279">
        <v>10.0</v>
      </c>
      <c r="L742" s="226" t="s">
        <v>701</v>
      </c>
    </row>
    <row r="743" ht="11.25" customHeight="1">
      <c r="A743" s="110" t="s">
        <v>2720</v>
      </c>
      <c r="B743" s="108" t="s">
        <v>2721</v>
      </c>
      <c r="C743" s="108" t="s">
        <v>559</v>
      </c>
      <c r="D743" s="110" t="s">
        <v>2734</v>
      </c>
      <c r="E743" s="243" t="s">
        <v>2735</v>
      </c>
      <c r="F743" s="283" t="s">
        <v>2736</v>
      </c>
      <c r="G743" s="287">
        <v>5.0</v>
      </c>
      <c r="H743" s="287">
        <v>2.0</v>
      </c>
      <c r="I743" s="287">
        <v>5.0</v>
      </c>
      <c r="J743" s="287">
        <v>50.0</v>
      </c>
      <c r="K743" s="279">
        <v>10.0</v>
      </c>
      <c r="L743" s="226" t="s">
        <v>701</v>
      </c>
    </row>
    <row r="744" ht="11.25" customHeight="1">
      <c r="A744" s="110" t="s">
        <v>2720</v>
      </c>
      <c r="B744" s="108" t="s">
        <v>2721</v>
      </c>
      <c r="C744" s="108" t="s">
        <v>559</v>
      </c>
      <c r="D744" s="110" t="s">
        <v>2737</v>
      </c>
      <c r="E744" s="243" t="s">
        <v>2738</v>
      </c>
      <c r="F744" s="283" t="s">
        <v>2739</v>
      </c>
      <c r="G744" s="287">
        <v>5.0</v>
      </c>
      <c r="H744" s="287">
        <v>2.0</v>
      </c>
      <c r="I744" s="287">
        <v>5.0</v>
      </c>
      <c r="J744" s="287">
        <v>50.0</v>
      </c>
      <c r="K744" s="279">
        <v>10.0</v>
      </c>
      <c r="L744" s="226" t="s">
        <v>701</v>
      </c>
    </row>
    <row r="745" ht="11.25" customHeight="1">
      <c r="A745" s="110" t="s">
        <v>2720</v>
      </c>
      <c r="B745" s="108" t="s">
        <v>2721</v>
      </c>
      <c r="C745" s="108" t="s">
        <v>559</v>
      </c>
      <c r="D745" s="110" t="s">
        <v>2740</v>
      </c>
      <c r="E745" s="243" t="s">
        <v>2741</v>
      </c>
      <c r="F745" s="283" t="s">
        <v>2742</v>
      </c>
      <c r="G745" s="287">
        <v>5.0</v>
      </c>
      <c r="H745" s="287">
        <v>2.0</v>
      </c>
      <c r="I745" s="287">
        <v>5.0</v>
      </c>
      <c r="J745" s="287">
        <v>50.0</v>
      </c>
      <c r="K745" s="279">
        <v>10.0</v>
      </c>
      <c r="L745" s="226" t="s">
        <v>701</v>
      </c>
    </row>
    <row r="746" ht="11.25" customHeight="1">
      <c r="A746" s="110" t="s">
        <v>2720</v>
      </c>
      <c r="B746" s="108" t="s">
        <v>2721</v>
      </c>
      <c r="C746" s="108" t="s">
        <v>559</v>
      </c>
      <c r="D746" s="110" t="s">
        <v>2743</v>
      </c>
      <c r="E746" s="243" t="s">
        <v>2744</v>
      </c>
      <c r="F746" s="283" t="s">
        <v>2745</v>
      </c>
      <c r="G746" s="287">
        <v>5.0</v>
      </c>
      <c r="H746" s="287">
        <v>2.0</v>
      </c>
      <c r="I746" s="287">
        <v>5.0</v>
      </c>
      <c r="J746" s="287">
        <v>50.0</v>
      </c>
      <c r="K746" s="279">
        <v>10.0</v>
      </c>
      <c r="L746" s="226" t="s">
        <v>701</v>
      </c>
    </row>
    <row r="747" ht="11.25" customHeight="1">
      <c r="A747" s="110" t="s">
        <v>2720</v>
      </c>
      <c r="B747" s="108" t="s">
        <v>2721</v>
      </c>
      <c r="C747" s="108" t="s">
        <v>559</v>
      </c>
      <c r="D747" s="110" t="s">
        <v>2746</v>
      </c>
      <c r="E747" s="243" t="s">
        <v>2747</v>
      </c>
      <c r="F747" s="283" t="s">
        <v>2736</v>
      </c>
      <c r="G747" s="287">
        <v>5.0</v>
      </c>
      <c r="H747" s="287">
        <v>2.0</v>
      </c>
      <c r="I747" s="287">
        <v>5.0</v>
      </c>
      <c r="J747" s="287">
        <v>50.0</v>
      </c>
      <c r="K747" s="279">
        <v>10.0</v>
      </c>
      <c r="L747" s="226" t="s">
        <v>701</v>
      </c>
    </row>
    <row r="748" ht="11.25" customHeight="1">
      <c r="A748" s="110" t="s">
        <v>2748</v>
      </c>
      <c r="B748" s="108" t="s">
        <v>2198</v>
      </c>
      <c r="C748" s="108" t="s">
        <v>559</v>
      </c>
      <c r="D748" s="110" t="s">
        <v>2749</v>
      </c>
      <c r="E748" s="243" t="s">
        <v>2750</v>
      </c>
      <c r="F748" s="283" t="s">
        <v>2751</v>
      </c>
      <c r="G748" s="287">
        <v>4.0</v>
      </c>
      <c r="H748" s="287">
        <v>4.0</v>
      </c>
      <c r="I748" s="287">
        <v>4.0</v>
      </c>
      <c r="J748" s="287">
        <v>50.0</v>
      </c>
      <c r="K748" s="279">
        <v>12.5</v>
      </c>
      <c r="L748" s="226" t="s">
        <v>701</v>
      </c>
    </row>
    <row r="749" ht="11.25" customHeight="1">
      <c r="A749" s="110" t="s">
        <v>2748</v>
      </c>
      <c r="B749" s="108" t="s">
        <v>2198</v>
      </c>
      <c r="C749" s="108" t="s">
        <v>559</v>
      </c>
      <c r="D749" s="110" t="s">
        <v>2752</v>
      </c>
      <c r="E749" s="243" t="s">
        <v>941</v>
      </c>
      <c r="F749" s="283" t="s">
        <v>2753</v>
      </c>
      <c r="G749" s="287">
        <v>4.0</v>
      </c>
      <c r="H749" s="287">
        <v>4.0</v>
      </c>
      <c r="I749" s="287">
        <v>4.0</v>
      </c>
      <c r="J749" s="287">
        <v>50.0</v>
      </c>
      <c r="K749" s="279">
        <v>12.5</v>
      </c>
      <c r="L749" s="226" t="s">
        <v>701</v>
      </c>
    </row>
    <row r="750" ht="11.25" customHeight="1">
      <c r="A750" s="110" t="s">
        <v>2748</v>
      </c>
      <c r="B750" s="108" t="s">
        <v>2198</v>
      </c>
      <c r="C750" s="108" t="s">
        <v>559</v>
      </c>
      <c r="D750" s="110" t="s">
        <v>2754</v>
      </c>
      <c r="E750" s="243" t="s">
        <v>2755</v>
      </c>
      <c r="F750" s="283" t="s">
        <v>2756</v>
      </c>
      <c r="G750" s="287">
        <v>4.0</v>
      </c>
      <c r="H750" s="287">
        <v>4.0</v>
      </c>
      <c r="I750" s="287">
        <v>4.0</v>
      </c>
      <c r="J750" s="287">
        <v>50.0</v>
      </c>
      <c r="K750" s="279">
        <v>12.5</v>
      </c>
      <c r="L750" s="226" t="s">
        <v>701</v>
      </c>
    </row>
    <row r="751" ht="11.25" customHeight="1">
      <c r="A751" s="110" t="s">
        <v>2748</v>
      </c>
      <c r="B751" s="108" t="s">
        <v>2198</v>
      </c>
      <c r="C751" s="108" t="s">
        <v>559</v>
      </c>
      <c r="D751" s="110" t="s">
        <v>2757</v>
      </c>
      <c r="E751" s="243" t="s">
        <v>935</v>
      </c>
      <c r="F751" s="283" t="s">
        <v>2758</v>
      </c>
      <c r="G751" s="287">
        <v>4.0</v>
      </c>
      <c r="H751" s="287">
        <v>4.0</v>
      </c>
      <c r="I751" s="287">
        <v>4.0</v>
      </c>
      <c r="J751" s="287">
        <v>50.0</v>
      </c>
      <c r="K751" s="279">
        <v>12.5</v>
      </c>
      <c r="L751" s="226" t="s">
        <v>701</v>
      </c>
    </row>
    <row r="752" ht="11.25" customHeight="1">
      <c r="A752" s="110" t="s">
        <v>2759</v>
      </c>
      <c r="B752" s="108" t="s">
        <v>2760</v>
      </c>
      <c r="C752" s="108" t="s">
        <v>559</v>
      </c>
      <c r="D752" s="110" t="s">
        <v>2761</v>
      </c>
      <c r="E752" s="243" t="s">
        <v>1134</v>
      </c>
      <c r="F752" s="283" t="s">
        <v>2762</v>
      </c>
      <c r="G752" s="287">
        <v>8.0</v>
      </c>
      <c r="H752" s="287">
        <v>5.0</v>
      </c>
      <c r="I752" s="287">
        <v>9.0</v>
      </c>
      <c r="J752" s="287">
        <v>50.0</v>
      </c>
      <c r="K752" s="279">
        <v>5.54</v>
      </c>
      <c r="L752" s="226" t="s">
        <v>701</v>
      </c>
    </row>
    <row r="753" ht="11.25" customHeight="1">
      <c r="A753" s="110" t="s">
        <v>2759</v>
      </c>
      <c r="B753" s="108" t="s">
        <v>2760</v>
      </c>
      <c r="C753" s="108" t="s">
        <v>559</v>
      </c>
      <c r="D753" s="110" t="s">
        <v>2763</v>
      </c>
      <c r="E753" s="243" t="s">
        <v>1136</v>
      </c>
      <c r="F753" s="283" t="s">
        <v>2710</v>
      </c>
      <c r="G753" s="287">
        <v>8.0</v>
      </c>
      <c r="H753" s="287">
        <v>5.0</v>
      </c>
      <c r="I753" s="287">
        <v>9.0</v>
      </c>
      <c r="J753" s="287">
        <v>50.0</v>
      </c>
      <c r="K753" s="279">
        <v>5.55</v>
      </c>
      <c r="L753" s="226" t="s">
        <v>701</v>
      </c>
    </row>
    <row r="754" ht="11.25" customHeight="1">
      <c r="A754" s="110" t="s">
        <v>2759</v>
      </c>
      <c r="B754" s="108" t="s">
        <v>2760</v>
      </c>
      <c r="C754" s="108" t="s">
        <v>559</v>
      </c>
      <c r="D754" s="110" t="s">
        <v>2764</v>
      </c>
      <c r="E754" s="288" t="s">
        <v>2765</v>
      </c>
      <c r="F754" s="139" t="s">
        <v>2766</v>
      </c>
      <c r="G754" s="287">
        <v>8.0</v>
      </c>
      <c r="H754" s="287">
        <v>5.0</v>
      </c>
      <c r="I754" s="287">
        <v>9.0</v>
      </c>
      <c r="J754" s="287">
        <v>50.0</v>
      </c>
      <c r="K754" s="279">
        <v>5.54</v>
      </c>
      <c r="L754" s="226" t="s">
        <v>701</v>
      </c>
    </row>
    <row r="755" ht="11.25" customHeight="1">
      <c r="A755" s="110" t="s">
        <v>2759</v>
      </c>
      <c r="B755" s="108" t="s">
        <v>2760</v>
      </c>
      <c r="C755" s="108" t="s">
        <v>559</v>
      </c>
      <c r="D755" s="110" t="s">
        <v>2767</v>
      </c>
      <c r="E755" s="243" t="s">
        <v>1140</v>
      </c>
      <c r="F755" s="283" t="s">
        <v>2768</v>
      </c>
      <c r="G755" s="287">
        <v>8.0</v>
      </c>
      <c r="H755" s="287">
        <v>5.0</v>
      </c>
      <c r="I755" s="287">
        <v>9.0</v>
      </c>
      <c r="J755" s="287">
        <v>50.0</v>
      </c>
      <c r="K755" s="279">
        <v>5.55</v>
      </c>
      <c r="L755" s="226" t="s">
        <v>701</v>
      </c>
    </row>
    <row r="756" ht="11.25" customHeight="1">
      <c r="A756" s="110" t="s">
        <v>2759</v>
      </c>
      <c r="B756" s="108" t="s">
        <v>2760</v>
      </c>
      <c r="C756" s="108" t="s">
        <v>559</v>
      </c>
      <c r="D756" s="110" t="s">
        <v>2769</v>
      </c>
      <c r="E756" s="243" t="s">
        <v>1142</v>
      </c>
      <c r="F756" s="139" t="s">
        <v>2770</v>
      </c>
      <c r="G756" s="287">
        <v>8.0</v>
      </c>
      <c r="H756" s="287">
        <v>5.0</v>
      </c>
      <c r="I756" s="287">
        <v>9.0</v>
      </c>
      <c r="J756" s="287">
        <v>50.0</v>
      </c>
      <c r="K756" s="279">
        <v>5.54</v>
      </c>
      <c r="L756" s="226" t="s">
        <v>701</v>
      </c>
    </row>
    <row r="757" ht="11.25" customHeight="1">
      <c r="A757" s="110" t="s">
        <v>2759</v>
      </c>
      <c r="B757" s="108" t="s">
        <v>2760</v>
      </c>
      <c r="C757" s="108" t="s">
        <v>559</v>
      </c>
      <c r="D757" s="110" t="s">
        <v>2771</v>
      </c>
      <c r="E757" s="110" t="s">
        <v>2772</v>
      </c>
      <c r="F757" s="139" t="s">
        <v>2770</v>
      </c>
      <c r="G757" s="287">
        <v>8.0</v>
      </c>
      <c r="H757" s="287">
        <v>5.0</v>
      </c>
      <c r="I757" s="287">
        <v>9.0</v>
      </c>
      <c r="J757" s="287">
        <v>50.0</v>
      </c>
      <c r="K757" s="279">
        <v>5.55</v>
      </c>
      <c r="L757" s="226" t="s">
        <v>701</v>
      </c>
    </row>
    <row r="758" ht="11.25" customHeight="1">
      <c r="A758" s="110" t="s">
        <v>2773</v>
      </c>
      <c r="B758" s="108" t="s">
        <v>2774</v>
      </c>
      <c r="C758" s="108" t="s">
        <v>559</v>
      </c>
      <c r="D758" s="110" t="s">
        <v>2775</v>
      </c>
      <c r="E758" s="243" t="s">
        <v>2217</v>
      </c>
      <c r="F758" s="283" t="s">
        <v>2710</v>
      </c>
      <c r="G758" s="287">
        <v>4.0</v>
      </c>
      <c r="H758" s="287">
        <v>3.0</v>
      </c>
      <c r="I758" s="287">
        <v>4.0</v>
      </c>
      <c r="J758" s="287">
        <v>50.0</v>
      </c>
      <c r="K758" s="279">
        <v>12.5</v>
      </c>
      <c r="L758" s="226" t="s">
        <v>701</v>
      </c>
    </row>
    <row r="759" ht="11.25" customHeight="1">
      <c r="A759" s="110" t="s">
        <v>2776</v>
      </c>
      <c r="B759" s="108" t="s">
        <v>1606</v>
      </c>
      <c r="C759" s="108" t="s">
        <v>559</v>
      </c>
      <c r="D759" s="110" t="s">
        <v>2777</v>
      </c>
      <c r="E759" s="110" t="s">
        <v>2778</v>
      </c>
      <c r="F759" s="283" t="s">
        <v>2779</v>
      </c>
      <c r="G759" s="287">
        <v>4.0</v>
      </c>
      <c r="H759" s="287">
        <v>4.0</v>
      </c>
      <c r="I759" s="287">
        <v>4.0</v>
      </c>
      <c r="J759" s="287">
        <v>50.0</v>
      </c>
      <c r="K759" s="279">
        <v>12.5</v>
      </c>
      <c r="L759" s="226" t="s">
        <v>701</v>
      </c>
    </row>
    <row r="760" ht="11.25" customHeight="1">
      <c r="A760" s="110" t="s">
        <v>2780</v>
      </c>
      <c r="B760" s="108" t="s">
        <v>2781</v>
      </c>
      <c r="C760" s="108" t="s">
        <v>559</v>
      </c>
      <c r="D760" s="110" t="s">
        <v>2782</v>
      </c>
      <c r="E760" s="243" t="s">
        <v>2783</v>
      </c>
      <c r="F760" s="283" t="s">
        <v>2784</v>
      </c>
      <c r="G760" s="287">
        <v>2.0</v>
      </c>
      <c r="H760" s="287">
        <v>2.0</v>
      </c>
      <c r="I760" s="287">
        <v>2.0</v>
      </c>
      <c r="J760" s="287">
        <v>50.0</v>
      </c>
      <c r="K760" s="279">
        <v>25.0</v>
      </c>
      <c r="L760" s="226" t="s">
        <v>701</v>
      </c>
    </row>
    <row r="761" ht="11.25" customHeight="1">
      <c r="A761" s="110" t="s">
        <v>2785</v>
      </c>
      <c r="B761" s="108" t="s">
        <v>2786</v>
      </c>
      <c r="C761" s="108" t="s">
        <v>559</v>
      </c>
      <c r="D761" s="110" t="s">
        <v>2787</v>
      </c>
      <c r="E761" s="243" t="s">
        <v>2788</v>
      </c>
      <c r="F761" s="283" t="s">
        <v>2789</v>
      </c>
      <c r="G761" s="287">
        <v>12.0</v>
      </c>
      <c r="H761" s="287">
        <v>11.0</v>
      </c>
      <c r="I761" s="287">
        <v>12.0</v>
      </c>
      <c r="J761" s="287">
        <v>50.0</v>
      </c>
      <c r="K761" s="279">
        <v>4.16</v>
      </c>
      <c r="L761" s="226" t="s">
        <v>701</v>
      </c>
    </row>
    <row r="762" ht="11.25" customHeight="1">
      <c r="A762" s="110" t="s">
        <v>2785</v>
      </c>
      <c r="B762" s="108" t="s">
        <v>2786</v>
      </c>
      <c r="C762" s="108" t="s">
        <v>559</v>
      </c>
      <c r="D762" s="110" t="s">
        <v>2790</v>
      </c>
      <c r="E762" s="243" t="s">
        <v>1891</v>
      </c>
      <c r="F762" s="283" t="s">
        <v>2791</v>
      </c>
      <c r="G762" s="287">
        <v>12.0</v>
      </c>
      <c r="H762" s="287">
        <v>11.0</v>
      </c>
      <c r="I762" s="287">
        <v>12.0</v>
      </c>
      <c r="J762" s="287">
        <v>50.0</v>
      </c>
      <c r="K762" s="279">
        <v>4.16</v>
      </c>
      <c r="L762" s="226" t="s">
        <v>701</v>
      </c>
    </row>
    <row r="763" ht="11.25" customHeight="1">
      <c r="A763" s="110" t="s">
        <v>2785</v>
      </c>
      <c r="B763" s="108" t="s">
        <v>2786</v>
      </c>
      <c r="C763" s="108" t="s">
        <v>559</v>
      </c>
      <c r="D763" s="110" t="s">
        <v>2792</v>
      </c>
      <c r="E763" s="243" t="s">
        <v>2793</v>
      </c>
      <c r="F763" s="283" t="s">
        <v>2794</v>
      </c>
      <c r="G763" s="287">
        <v>12.0</v>
      </c>
      <c r="H763" s="287">
        <v>11.0</v>
      </c>
      <c r="I763" s="287">
        <v>12.0</v>
      </c>
      <c r="J763" s="287">
        <v>50.0</v>
      </c>
      <c r="K763" s="279">
        <v>4.16</v>
      </c>
      <c r="L763" s="226" t="s">
        <v>701</v>
      </c>
    </row>
    <row r="764" ht="11.25" customHeight="1">
      <c r="A764" s="110" t="s">
        <v>2785</v>
      </c>
      <c r="B764" s="108" t="s">
        <v>2786</v>
      </c>
      <c r="C764" s="108" t="s">
        <v>559</v>
      </c>
      <c r="D764" s="110" t="s">
        <v>2795</v>
      </c>
      <c r="E764" s="243" t="s">
        <v>2796</v>
      </c>
      <c r="F764" s="283" t="s">
        <v>2797</v>
      </c>
      <c r="G764" s="287">
        <v>12.0</v>
      </c>
      <c r="H764" s="287">
        <v>11.0</v>
      </c>
      <c r="I764" s="287">
        <v>12.0</v>
      </c>
      <c r="J764" s="287">
        <v>50.0</v>
      </c>
      <c r="K764" s="279">
        <v>4.17</v>
      </c>
      <c r="L764" s="226" t="s">
        <v>701</v>
      </c>
    </row>
    <row r="765" ht="11.25" customHeight="1">
      <c r="A765" s="110" t="s">
        <v>2785</v>
      </c>
      <c r="B765" s="108" t="s">
        <v>2786</v>
      </c>
      <c r="C765" s="108" t="s">
        <v>559</v>
      </c>
      <c r="D765" s="110" t="s">
        <v>2798</v>
      </c>
      <c r="E765" s="243" t="s">
        <v>2799</v>
      </c>
      <c r="F765" s="283" t="s">
        <v>2800</v>
      </c>
      <c r="G765" s="287">
        <v>12.0</v>
      </c>
      <c r="H765" s="287">
        <v>11.0</v>
      </c>
      <c r="I765" s="287">
        <v>12.0</v>
      </c>
      <c r="J765" s="287">
        <v>50.0</v>
      </c>
      <c r="K765" s="279">
        <v>4.16</v>
      </c>
      <c r="L765" s="226" t="s">
        <v>701</v>
      </c>
    </row>
    <row r="766" ht="11.25" customHeight="1">
      <c r="A766" s="110" t="s">
        <v>2801</v>
      </c>
      <c r="B766" s="108" t="s">
        <v>2802</v>
      </c>
      <c r="C766" s="108" t="s">
        <v>559</v>
      </c>
      <c r="D766" s="110" t="s">
        <v>2803</v>
      </c>
      <c r="E766" s="243" t="s">
        <v>2804</v>
      </c>
      <c r="F766" s="283" t="s">
        <v>2694</v>
      </c>
      <c r="G766" s="287">
        <v>7.0</v>
      </c>
      <c r="H766" s="287">
        <v>6.0</v>
      </c>
      <c r="I766" s="287">
        <v>7.0</v>
      </c>
      <c r="J766" s="287">
        <v>50.0</v>
      </c>
      <c r="K766" s="279">
        <v>7.1</v>
      </c>
      <c r="L766" s="226" t="s">
        <v>701</v>
      </c>
    </row>
    <row r="767" ht="11.25" customHeight="1">
      <c r="A767" s="110" t="s">
        <v>2801</v>
      </c>
      <c r="B767" s="108" t="s">
        <v>2802</v>
      </c>
      <c r="C767" s="108" t="s">
        <v>559</v>
      </c>
      <c r="D767" s="110" t="s">
        <v>2805</v>
      </c>
      <c r="E767" s="243" t="s">
        <v>2806</v>
      </c>
      <c r="F767" s="283" t="s">
        <v>2807</v>
      </c>
      <c r="G767" s="287">
        <v>7.0</v>
      </c>
      <c r="H767" s="287">
        <v>6.0</v>
      </c>
      <c r="I767" s="287">
        <v>7.0</v>
      </c>
      <c r="J767" s="287">
        <v>50.0</v>
      </c>
      <c r="K767" s="279">
        <v>7.1</v>
      </c>
      <c r="L767" s="226" t="s">
        <v>701</v>
      </c>
    </row>
    <row r="768" ht="11.25" customHeight="1">
      <c r="A768" s="110" t="s">
        <v>2801</v>
      </c>
      <c r="B768" s="108" t="s">
        <v>2802</v>
      </c>
      <c r="C768" s="108" t="s">
        <v>559</v>
      </c>
      <c r="D768" s="110" t="s">
        <v>2808</v>
      </c>
      <c r="E768" s="110" t="s">
        <v>2809</v>
      </c>
      <c r="F768" s="283" t="s">
        <v>2810</v>
      </c>
      <c r="G768" s="287">
        <v>7.0</v>
      </c>
      <c r="H768" s="287">
        <v>6.0</v>
      </c>
      <c r="I768" s="287">
        <v>7.0</v>
      </c>
      <c r="J768" s="287">
        <v>50.0</v>
      </c>
      <c r="K768" s="279">
        <v>7.1</v>
      </c>
      <c r="L768" s="226" t="s">
        <v>701</v>
      </c>
    </row>
    <row r="769" ht="11.25" customHeight="1">
      <c r="A769" s="110" t="s">
        <v>2811</v>
      </c>
      <c r="B769" s="82" t="s">
        <v>2812</v>
      </c>
      <c r="C769" s="108" t="s">
        <v>559</v>
      </c>
      <c r="D769" s="110" t="s">
        <v>2813</v>
      </c>
      <c r="E769" s="243" t="s">
        <v>1353</v>
      </c>
      <c r="F769" s="283" t="s">
        <v>2814</v>
      </c>
      <c r="G769" s="287">
        <v>4.0</v>
      </c>
      <c r="H769" s="287">
        <v>3.0</v>
      </c>
      <c r="I769" s="287">
        <v>4.0</v>
      </c>
      <c r="J769" s="287">
        <v>50.0</v>
      </c>
      <c r="K769" s="279">
        <v>12.5</v>
      </c>
      <c r="L769" s="226" t="s">
        <v>701</v>
      </c>
    </row>
    <row r="770" ht="11.25" customHeight="1">
      <c r="A770" s="110" t="s">
        <v>2815</v>
      </c>
      <c r="B770" s="82" t="s">
        <v>2812</v>
      </c>
      <c r="C770" s="108" t="s">
        <v>559</v>
      </c>
      <c r="D770" s="110" t="s">
        <v>2816</v>
      </c>
      <c r="E770" s="243" t="s">
        <v>2817</v>
      </c>
      <c r="F770" s="243" t="s">
        <v>2818</v>
      </c>
      <c r="G770" s="287">
        <v>4.0</v>
      </c>
      <c r="H770" s="287">
        <v>3.0</v>
      </c>
      <c r="I770" s="287">
        <v>4.0</v>
      </c>
      <c r="J770" s="287">
        <v>50.0</v>
      </c>
      <c r="K770" s="279">
        <v>12.5</v>
      </c>
      <c r="L770" s="226" t="s">
        <v>701</v>
      </c>
    </row>
    <row r="771" ht="11.25" customHeight="1">
      <c r="A771" s="110" t="s">
        <v>2819</v>
      </c>
      <c r="B771" s="108" t="s">
        <v>2820</v>
      </c>
      <c r="C771" s="108" t="s">
        <v>559</v>
      </c>
      <c r="D771" s="110" t="s">
        <v>2805</v>
      </c>
      <c r="E771" s="243" t="s">
        <v>2806</v>
      </c>
      <c r="F771" s="283" t="s">
        <v>2807</v>
      </c>
      <c r="G771" s="287">
        <v>7.0</v>
      </c>
      <c r="H771" s="287">
        <v>2.0</v>
      </c>
      <c r="I771" s="287">
        <v>7.0</v>
      </c>
      <c r="J771" s="287">
        <v>50.0</v>
      </c>
      <c r="K771" s="279">
        <v>7.14</v>
      </c>
      <c r="L771" s="226" t="s">
        <v>701</v>
      </c>
    </row>
    <row r="772" ht="11.25" customHeight="1">
      <c r="A772" s="110" t="s">
        <v>2819</v>
      </c>
      <c r="B772" s="108" t="s">
        <v>2820</v>
      </c>
      <c r="C772" s="108" t="s">
        <v>559</v>
      </c>
      <c r="D772" s="110" t="s">
        <v>2821</v>
      </c>
      <c r="E772" s="243" t="s">
        <v>2822</v>
      </c>
      <c r="F772" s="283" t="s">
        <v>2823</v>
      </c>
      <c r="G772" s="287">
        <v>7.0</v>
      </c>
      <c r="H772" s="287">
        <v>2.0</v>
      </c>
      <c r="I772" s="287">
        <v>7.0</v>
      </c>
      <c r="J772" s="287">
        <v>50.0</v>
      </c>
      <c r="K772" s="279">
        <v>7.15</v>
      </c>
      <c r="L772" s="226" t="s">
        <v>701</v>
      </c>
    </row>
    <row r="773" ht="11.25" customHeight="1">
      <c r="A773" s="110" t="s">
        <v>2819</v>
      </c>
      <c r="B773" s="108" t="s">
        <v>2820</v>
      </c>
      <c r="C773" s="108" t="s">
        <v>559</v>
      </c>
      <c r="D773" s="110" t="s">
        <v>2824</v>
      </c>
      <c r="E773" s="243" t="s">
        <v>2825</v>
      </c>
      <c r="F773" s="283" t="s">
        <v>2710</v>
      </c>
      <c r="G773" s="287">
        <v>7.0</v>
      </c>
      <c r="H773" s="287">
        <v>2.0</v>
      </c>
      <c r="I773" s="287">
        <v>7.0</v>
      </c>
      <c r="J773" s="287">
        <v>50.0</v>
      </c>
      <c r="K773" s="279">
        <v>7.1</v>
      </c>
      <c r="L773" s="226" t="s">
        <v>701</v>
      </c>
    </row>
    <row r="774" ht="11.25" customHeight="1">
      <c r="A774" s="110" t="s">
        <v>2819</v>
      </c>
      <c r="B774" s="108" t="s">
        <v>2820</v>
      </c>
      <c r="C774" s="108" t="s">
        <v>559</v>
      </c>
      <c r="D774" s="110" t="s">
        <v>2826</v>
      </c>
      <c r="E774" s="243" t="s">
        <v>2827</v>
      </c>
      <c r="F774" s="283" t="s">
        <v>2807</v>
      </c>
      <c r="G774" s="287">
        <v>7.0</v>
      </c>
      <c r="H774" s="287">
        <v>2.0</v>
      </c>
      <c r="I774" s="287">
        <v>7.0</v>
      </c>
      <c r="J774" s="287">
        <v>50.0</v>
      </c>
      <c r="K774" s="279">
        <v>7.14</v>
      </c>
      <c r="L774" s="226" t="s">
        <v>701</v>
      </c>
    </row>
    <row r="775" ht="11.25" customHeight="1">
      <c r="A775" s="110" t="s">
        <v>2828</v>
      </c>
      <c r="B775" s="108" t="s">
        <v>1529</v>
      </c>
      <c r="C775" s="108" t="s">
        <v>559</v>
      </c>
      <c r="D775" s="110" t="s">
        <v>2829</v>
      </c>
      <c r="E775" s="243" t="s">
        <v>2830</v>
      </c>
      <c r="F775" s="283" t="s">
        <v>2831</v>
      </c>
      <c r="G775" s="287">
        <v>6.0</v>
      </c>
      <c r="H775" s="287">
        <v>5.0</v>
      </c>
      <c r="I775" s="287">
        <v>6.0</v>
      </c>
      <c r="J775" s="287">
        <v>50.0</v>
      </c>
      <c r="K775" s="279">
        <v>8.34</v>
      </c>
      <c r="L775" s="226" t="s">
        <v>701</v>
      </c>
    </row>
    <row r="776" ht="11.25" customHeight="1">
      <c r="A776" s="66" t="s">
        <v>2832</v>
      </c>
      <c r="B776" s="82" t="s">
        <v>2833</v>
      </c>
      <c r="C776" s="108" t="s">
        <v>559</v>
      </c>
      <c r="D776" s="65" t="s">
        <v>2834</v>
      </c>
      <c r="E776" s="228" t="s">
        <v>2835</v>
      </c>
      <c r="F776" s="228" t="s">
        <v>2836</v>
      </c>
      <c r="G776" s="115">
        <v>6.0</v>
      </c>
      <c r="H776" s="115">
        <v>6.0</v>
      </c>
      <c r="I776" s="289">
        <v>6.0</v>
      </c>
      <c r="J776" s="289">
        <v>50.0</v>
      </c>
      <c r="K776" s="290">
        <v>8.34</v>
      </c>
      <c r="L776" s="226" t="s">
        <v>701</v>
      </c>
    </row>
    <row r="777" ht="11.25" customHeight="1">
      <c r="A777" s="110" t="s">
        <v>2837</v>
      </c>
      <c r="B777" s="108" t="s">
        <v>2838</v>
      </c>
      <c r="C777" s="108" t="s">
        <v>559</v>
      </c>
      <c r="D777" s="110" t="s">
        <v>2839</v>
      </c>
      <c r="E777" s="243" t="s">
        <v>2840</v>
      </c>
      <c r="F777" s="283" t="s">
        <v>2841</v>
      </c>
      <c r="G777" s="287">
        <v>6.0</v>
      </c>
      <c r="H777" s="287">
        <v>3.0</v>
      </c>
      <c r="I777" s="287">
        <v>6.0</v>
      </c>
      <c r="J777" s="287">
        <v>50.0</v>
      </c>
      <c r="K777" s="279">
        <v>8.34</v>
      </c>
      <c r="L777" s="226" t="s">
        <v>701</v>
      </c>
    </row>
    <row r="778" ht="11.25" customHeight="1">
      <c r="A778" s="291" t="s">
        <v>2842</v>
      </c>
      <c r="B778" s="108" t="s">
        <v>2252</v>
      </c>
      <c r="C778" s="108" t="s">
        <v>559</v>
      </c>
      <c r="D778" s="110" t="s">
        <v>2843</v>
      </c>
      <c r="E778" s="243" t="s">
        <v>2844</v>
      </c>
      <c r="F778" s="283" t="s">
        <v>2845</v>
      </c>
      <c r="G778" s="287">
        <v>3.0</v>
      </c>
      <c r="H778" s="287">
        <v>3.0</v>
      </c>
      <c r="I778" s="287">
        <v>3.0</v>
      </c>
      <c r="J778" s="287">
        <v>50.0</v>
      </c>
      <c r="K778" s="279">
        <v>16.66</v>
      </c>
      <c r="L778" s="226" t="s">
        <v>701</v>
      </c>
    </row>
    <row r="779" ht="11.25" customHeight="1">
      <c r="A779" s="292" t="s">
        <v>2846</v>
      </c>
      <c r="B779" s="108" t="s">
        <v>2847</v>
      </c>
      <c r="C779" s="108" t="s">
        <v>559</v>
      </c>
      <c r="D779" s="110" t="s">
        <v>2848</v>
      </c>
      <c r="E779" s="243" t="s">
        <v>1319</v>
      </c>
      <c r="F779" s="283" t="s">
        <v>2753</v>
      </c>
      <c r="G779" s="287">
        <v>3.0</v>
      </c>
      <c r="H779" s="287">
        <v>3.0</v>
      </c>
      <c r="I779" s="287">
        <v>4.0</v>
      </c>
      <c r="J779" s="287">
        <v>50.0</v>
      </c>
      <c r="K779" s="279">
        <v>16.66</v>
      </c>
      <c r="L779" s="226" t="s">
        <v>701</v>
      </c>
    </row>
    <row r="780" ht="11.25" customHeight="1">
      <c r="A780" s="110" t="s">
        <v>2272</v>
      </c>
      <c r="B780" s="108" t="s">
        <v>242</v>
      </c>
      <c r="C780" s="108" t="s">
        <v>559</v>
      </c>
      <c r="D780" s="110" t="s">
        <v>2273</v>
      </c>
      <c r="E780" s="243" t="s">
        <v>1159</v>
      </c>
      <c r="F780" s="283" t="s">
        <v>2274</v>
      </c>
      <c r="G780" s="287">
        <v>4.0</v>
      </c>
      <c r="H780" s="287">
        <v>3.0</v>
      </c>
      <c r="I780" s="287">
        <v>4.0</v>
      </c>
      <c r="J780" s="287">
        <v>50.0</v>
      </c>
      <c r="K780" s="279">
        <v>12.5</v>
      </c>
      <c r="L780" s="226" t="s">
        <v>701</v>
      </c>
      <c r="O780" s="246"/>
    </row>
    <row r="781" ht="11.25" customHeight="1">
      <c r="A781" s="110" t="s">
        <v>2272</v>
      </c>
      <c r="B781" s="108" t="s">
        <v>242</v>
      </c>
      <c r="C781" s="108" t="s">
        <v>559</v>
      </c>
      <c r="D781" s="110" t="s">
        <v>2275</v>
      </c>
      <c r="E781" s="243" t="s">
        <v>1162</v>
      </c>
      <c r="F781" s="283" t="s">
        <v>2276</v>
      </c>
      <c r="G781" s="287">
        <v>4.0</v>
      </c>
      <c r="H781" s="287">
        <v>3.0</v>
      </c>
      <c r="I781" s="287">
        <v>4.0</v>
      </c>
      <c r="J781" s="287">
        <v>50.0</v>
      </c>
      <c r="K781" s="279">
        <v>12.5</v>
      </c>
      <c r="L781" s="226" t="s">
        <v>701</v>
      </c>
      <c r="O781" s="246"/>
    </row>
    <row r="782" ht="11.25" customHeight="1">
      <c r="A782" s="110" t="s">
        <v>2272</v>
      </c>
      <c r="B782" s="108" t="s">
        <v>242</v>
      </c>
      <c r="C782" s="108" t="s">
        <v>559</v>
      </c>
      <c r="D782" s="110" t="s">
        <v>2277</v>
      </c>
      <c r="E782" s="243" t="s">
        <v>1164</v>
      </c>
      <c r="F782" s="283" t="s">
        <v>2849</v>
      </c>
      <c r="G782" s="287">
        <v>4.0</v>
      </c>
      <c r="H782" s="287">
        <v>3.0</v>
      </c>
      <c r="I782" s="287">
        <v>4.0</v>
      </c>
      <c r="J782" s="287">
        <v>50.0</v>
      </c>
      <c r="K782" s="279">
        <v>12.5</v>
      </c>
      <c r="L782" s="226" t="s">
        <v>701</v>
      </c>
      <c r="O782" s="246"/>
    </row>
    <row r="783" ht="11.25" customHeight="1">
      <c r="A783" s="110" t="s">
        <v>2850</v>
      </c>
      <c r="B783" s="108" t="s">
        <v>2851</v>
      </c>
      <c r="C783" s="108" t="s">
        <v>559</v>
      </c>
      <c r="D783" s="110"/>
      <c r="E783" s="110"/>
      <c r="F783" s="139"/>
      <c r="G783" s="287">
        <v>6.0</v>
      </c>
      <c r="H783" s="287">
        <v>6.0</v>
      </c>
      <c r="I783" s="287">
        <v>6.0</v>
      </c>
      <c r="J783" s="287">
        <v>50.0</v>
      </c>
      <c r="K783" s="279">
        <v>8.34</v>
      </c>
      <c r="L783" s="226" t="s">
        <v>701</v>
      </c>
      <c r="O783" s="246"/>
    </row>
    <row r="784" ht="11.25" customHeight="1">
      <c r="A784" s="110" t="s">
        <v>2852</v>
      </c>
      <c r="B784" s="108" t="s">
        <v>2853</v>
      </c>
      <c r="C784" s="108" t="s">
        <v>559</v>
      </c>
      <c r="D784" s="110" t="s">
        <v>2854</v>
      </c>
      <c r="E784" s="243" t="s">
        <v>2312</v>
      </c>
      <c r="F784" s="283" t="s">
        <v>2807</v>
      </c>
      <c r="G784" s="287">
        <v>3.0</v>
      </c>
      <c r="H784" s="287">
        <v>3.0</v>
      </c>
      <c r="I784" s="287">
        <v>10.0</v>
      </c>
      <c r="J784" s="287">
        <v>50.0</v>
      </c>
      <c r="K784" s="279">
        <v>16.67</v>
      </c>
      <c r="L784" s="226" t="s">
        <v>701</v>
      </c>
      <c r="O784" s="246"/>
    </row>
    <row r="785" ht="11.25" customHeight="1">
      <c r="A785" s="110" t="s">
        <v>2852</v>
      </c>
      <c r="B785" s="108" t="s">
        <v>2853</v>
      </c>
      <c r="C785" s="108" t="s">
        <v>559</v>
      </c>
      <c r="D785" s="110" t="s">
        <v>2855</v>
      </c>
      <c r="E785" s="243" t="s">
        <v>2856</v>
      </c>
      <c r="F785" s="283" t="s">
        <v>2794</v>
      </c>
      <c r="G785" s="287">
        <v>3.0</v>
      </c>
      <c r="H785" s="287">
        <v>3.0</v>
      </c>
      <c r="I785" s="287">
        <v>10.0</v>
      </c>
      <c r="J785" s="287">
        <v>50.0</v>
      </c>
      <c r="K785" s="279">
        <v>16.67</v>
      </c>
      <c r="L785" s="226" t="s">
        <v>701</v>
      </c>
      <c r="O785" s="246"/>
    </row>
    <row r="786" ht="11.25" customHeight="1">
      <c r="A786" s="110" t="s">
        <v>2852</v>
      </c>
      <c r="B786" s="108" t="s">
        <v>2853</v>
      </c>
      <c r="C786" s="108" t="s">
        <v>559</v>
      </c>
      <c r="D786" s="110" t="s">
        <v>2857</v>
      </c>
      <c r="E786" s="243" t="s">
        <v>2696</v>
      </c>
      <c r="F786" s="283" t="s">
        <v>2698</v>
      </c>
      <c r="G786" s="287">
        <v>3.0</v>
      </c>
      <c r="H786" s="287">
        <v>3.0</v>
      </c>
      <c r="I786" s="287">
        <v>10.0</v>
      </c>
      <c r="J786" s="287">
        <v>50.0</v>
      </c>
      <c r="K786" s="279">
        <v>16.67</v>
      </c>
      <c r="L786" s="226" t="s">
        <v>701</v>
      </c>
      <c r="O786" s="246"/>
    </row>
    <row r="787" ht="11.25" customHeight="1">
      <c r="A787" s="110" t="s">
        <v>2259</v>
      </c>
      <c r="B787" s="108" t="s">
        <v>222</v>
      </c>
      <c r="C787" s="108" t="s">
        <v>559</v>
      </c>
      <c r="D787" s="110" t="s">
        <v>2260</v>
      </c>
      <c r="E787" s="243" t="s">
        <v>2261</v>
      </c>
      <c r="F787" s="283" t="s">
        <v>2262</v>
      </c>
      <c r="G787" s="287">
        <v>5.0</v>
      </c>
      <c r="H787" s="287">
        <v>4.0</v>
      </c>
      <c r="I787" s="287">
        <v>5.0</v>
      </c>
      <c r="J787" s="287">
        <v>50.0</v>
      </c>
      <c r="K787" s="279">
        <v>10.0</v>
      </c>
      <c r="L787" s="226" t="s">
        <v>701</v>
      </c>
      <c r="O787" s="246"/>
    </row>
    <row r="788" ht="11.25" customHeight="1">
      <c r="A788" s="110" t="s">
        <v>2259</v>
      </c>
      <c r="B788" s="108" t="s">
        <v>222</v>
      </c>
      <c r="C788" s="108" t="s">
        <v>559</v>
      </c>
      <c r="D788" s="110" t="s">
        <v>2263</v>
      </c>
      <c r="E788" s="284" t="s">
        <v>2264</v>
      </c>
      <c r="F788" s="283" t="s">
        <v>2265</v>
      </c>
      <c r="G788" s="287">
        <v>5.0</v>
      </c>
      <c r="H788" s="287">
        <v>4.0</v>
      </c>
      <c r="I788" s="287">
        <v>5.0</v>
      </c>
      <c r="J788" s="287">
        <v>50.0</v>
      </c>
      <c r="K788" s="279">
        <v>10.0</v>
      </c>
      <c r="L788" s="226" t="s">
        <v>701</v>
      </c>
      <c r="O788" s="246"/>
    </row>
    <row r="789" ht="11.25" customHeight="1">
      <c r="A789" s="110" t="s">
        <v>2858</v>
      </c>
      <c r="B789" s="108" t="s">
        <v>2859</v>
      </c>
      <c r="C789" s="108" t="s">
        <v>559</v>
      </c>
      <c r="D789" s="110" t="s">
        <v>2860</v>
      </c>
      <c r="E789" s="243" t="s">
        <v>2861</v>
      </c>
      <c r="F789" s="283" t="s">
        <v>2862</v>
      </c>
      <c r="G789" s="287">
        <v>2.0</v>
      </c>
      <c r="H789" s="287">
        <v>2.0</v>
      </c>
      <c r="I789" s="287">
        <v>2.0</v>
      </c>
      <c r="J789" s="287">
        <v>50.0</v>
      </c>
      <c r="K789" s="279">
        <v>25.0</v>
      </c>
      <c r="L789" s="226" t="s">
        <v>701</v>
      </c>
      <c r="O789" s="246"/>
    </row>
    <row r="790" ht="11.25" customHeight="1">
      <c r="A790" s="110" t="s">
        <v>2266</v>
      </c>
      <c r="B790" s="108" t="s">
        <v>251</v>
      </c>
      <c r="C790" s="108" t="s">
        <v>559</v>
      </c>
      <c r="D790" s="110" t="s">
        <v>2267</v>
      </c>
      <c r="E790" s="243" t="s">
        <v>2268</v>
      </c>
      <c r="F790" s="283" t="s">
        <v>2268</v>
      </c>
      <c r="G790" s="287">
        <v>5.0</v>
      </c>
      <c r="H790" s="287">
        <v>4.0</v>
      </c>
      <c r="I790" s="287">
        <v>5.0</v>
      </c>
      <c r="J790" s="287">
        <v>50.0</v>
      </c>
      <c r="K790" s="279">
        <v>10.0</v>
      </c>
      <c r="L790" s="226" t="s">
        <v>701</v>
      </c>
      <c r="O790" s="246"/>
    </row>
    <row r="791" ht="11.25" customHeight="1">
      <c r="A791" s="110" t="s">
        <v>2269</v>
      </c>
      <c r="B791" s="108" t="s">
        <v>1169</v>
      </c>
      <c r="C791" s="108" t="s">
        <v>559</v>
      </c>
      <c r="D791" s="285" t="s">
        <v>2270</v>
      </c>
      <c r="E791" s="243" t="s">
        <v>1171</v>
      </c>
      <c r="F791" s="283" t="s">
        <v>2271</v>
      </c>
      <c r="G791" s="287">
        <v>3.0</v>
      </c>
      <c r="H791" s="287">
        <v>3.0</v>
      </c>
      <c r="I791" s="287">
        <v>3.0</v>
      </c>
      <c r="J791" s="287">
        <v>50.0</v>
      </c>
      <c r="K791" s="279">
        <v>16.66</v>
      </c>
      <c r="L791" s="226" t="s">
        <v>701</v>
      </c>
      <c r="O791" s="246"/>
    </row>
    <row r="792" ht="11.25" customHeight="1">
      <c r="A792" s="110" t="s">
        <v>2278</v>
      </c>
      <c r="B792" s="108" t="s">
        <v>2279</v>
      </c>
      <c r="C792" s="108" t="s">
        <v>559</v>
      </c>
      <c r="D792" s="110" t="s">
        <v>2863</v>
      </c>
      <c r="E792" s="243" t="s">
        <v>1369</v>
      </c>
      <c r="F792" s="283" t="s">
        <v>2707</v>
      </c>
      <c r="G792" s="287">
        <v>6.0</v>
      </c>
      <c r="H792" s="287">
        <v>6.0</v>
      </c>
      <c r="I792" s="287">
        <v>6.0</v>
      </c>
      <c r="J792" s="287">
        <v>50.0</v>
      </c>
      <c r="K792" s="279">
        <v>8.33</v>
      </c>
      <c r="L792" s="226" t="s">
        <v>701</v>
      </c>
      <c r="O792" s="246"/>
    </row>
    <row r="793" ht="11.25" customHeight="1">
      <c r="A793" s="110" t="s">
        <v>2864</v>
      </c>
      <c r="B793" s="108" t="s">
        <v>260</v>
      </c>
      <c r="C793" s="108" t="s">
        <v>559</v>
      </c>
      <c r="D793" s="110" t="s">
        <v>2865</v>
      </c>
      <c r="E793" s="243" t="s">
        <v>1174</v>
      </c>
      <c r="F793" s="283" t="s">
        <v>2724</v>
      </c>
      <c r="G793" s="287">
        <v>5.0</v>
      </c>
      <c r="H793" s="287">
        <v>4.0</v>
      </c>
      <c r="I793" s="287">
        <v>5.0</v>
      </c>
      <c r="J793" s="287">
        <v>50.0</v>
      </c>
      <c r="K793" s="279">
        <v>10.0</v>
      </c>
      <c r="L793" s="226" t="s">
        <v>701</v>
      </c>
      <c r="O793" s="246"/>
    </row>
    <row r="794" ht="11.25" customHeight="1">
      <c r="A794" s="110" t="s">
        <v>2866</v>
      </c>
      <c r="B794" s="108" t="s">
        <v>2867</v>
      </c>
      <c r="C794" s="108" t="s">
        <v>559</v>
      </c>
      <c r="D794" s="110" t="s">
        <v>2868</v>
      </c>
      <c r="E794" s="243" t="s">
        <v>2869</v>
      </c>
      <c r="F794" s="283" t="s">
        <v>2869</v>
      </c>
      <c r="G794" s="287">
        <v>4.0</v>
      </c>
      <c r="H794" s="287">
        <v>4.0</v>
      </c>
      <c r="I794" s="287">
        <v>4.0</v>
      </c>
      <c r="J794" s="287">
        <v>50.0</v>
      </c>
      <c r="K794" s="279">
        <v>12.5</v>
      </c>
      <c r="L794" s="226" t="s">
        <v>701</v>
      </c>
      <c r="O794" s="246"/>
    </row>
    <row r="795" ht="11.25" customHeight="1">
      <c r="A795" s="110" t="s">
        <v>2870</v>
      </c>
      <c r="B795" s="108" t="s">
        <v>2871</v>
      </c>
      <c r="C795" s="108" t="s">
        <v>559</v>
      </c>
      <c r="D795" s="110" t="s">
        <v>2872</v>
      </c>
      <c r="E795" s="243" t="s">
        <v>1323</v>
      </c>
      <c r="F795" s="283" t="s">
        <v>1323</v>
      </c>
      <c r="G795" s="287">
        <v>3.0</v>
      </c>
      <c r="H795" s="287">
        <v>3.0</v>
      </c>
      <c r="I795" s="287">
        <v>3.0</v>
      </c>
      <c r="J795" s="287">
        <v>50.0</v>
      </c>
      <c r="K795" s="279">
        <v>16.66</v>
      </c>
      <c r="L795" s="226" t="s">
        <v>701</v>
      </c>
      <c r="O795" s="246"/>
    </row>
    <row r="796" ht="11.25" customHeight="1">
      <c r="A796" s="108" t="s">
        <v>2699</v>
      </c>
      <c r="B796" s="110" t="s">
        <v>2700</v>
      </c>
      <c r="C796" s="108" t="s">
        <v>559</v>
      </c>
      <c r="D796" s="110" t="s">
        <v>2873</v>
      </c>
      <c r="E796" s="243" t="s">
        <v>2874</v>
      </c>
      <c r="F796" s="243" t="s">
        <v>2875</v>
      </c>
      <c r="G796" s="287">
        <v>7.0</v>
      </c>
      <c r="H796" s="287">
        <v>2.0</v>
      </c>
      <c r="I796" s="287">
        <v>7.0</v>
      </c>
      <c r="J796" s="287">
        <v>50.0</v>
      </c>
      <c r="K796" s="279">
        <v>7.1</v>
      </c>
      <c r="L796" s="226" t="s">
        <v>701</v>
      </c>
      <c r="O796" s="246"/>
    </row>
    <row r="797" ht="11.25" customHeight="1">
      <c r="A797" s="108" t="s">
        <v>2699</v>
      </c>
      <c r="B797" s="110" t="s">
        <v>2700</v>
      </c>
      <c r="C797" s="108" t="s">
        <v>559</v>
      </c>
      <c r="D797" s="110" t="s">
        <v>2876</v>
      </c>
      <c r="E797" s="243" t="s">
        <v>2877</v>
      </c>
      <c r="F797" s="283" t="s">
        <v>2878</v>
      </c>
      <c r="G797" s="287">
        <v>7.0</v>
      </c>
      <c r="H797" s="287">
        <v>2.0</v>
      </c>
      <c r="I797" s="287">
        <v>7.0</v>
      </c>
      <c r="J797" s="287">
        <v>50.0</v>
      </c>
      <c r="K797" s="279">
        <v>7.1</v>
      </c>
      <c r="L797" s="226" t="s">
        <v>701</v>
      </c>
      <c r="O797" s="246"/>
    </row>
    <row r="798" ht="11.25" customHeight="1">
      <c r="A798" s="110" t="s">
        <v>2700</v>
      </c>
      <c r="B798" s="110" t="s">
        <v>2700</v>
      </c>
      <c r="C798" s="108" t="s">
        <v>559</v>
      </c>
      <c r="D798" s="110" t="s">
        <v>2879</v>
      </c>
      <c r="E798" s="243" t="s">
        <v>2880</v>
      </c>
      <c r="F798" s="283" t="s">
        <v>2881</v>
      </c>
      <c r="G798" s="287">
        <v>7.0</v>
      </c>
      <c r="H798" s="287">
        <v>2.0</v>
      </c>
      <c r="I798" s="287">
        <v>7.0</v>
      </c>
      <c r="J798" s="287">
        <v>50.0</v>
      </c>
      <c r="K798" s="279">
        <v>7.1</v>
      </c>
      <c r="L798" s="226" t="s">
        <v>701</v>
      </c>
      <c r="O798" s="246"/>
    </row>
    <row r="799" ht="11.25" customHeight="1">
      <c r="A799" s="108" t="s">
        <v>2699</v>
      </c>
      <c r="B799" s="108" t="s">
        <v>2699</v>
      </c>
      <c r="C799" s="108" t="s">
        <v>559</v>
      </c>
      <c r="D799" s="110" t="s">
        <v>2882</v>
      </c>
      <c r="E799" s="243" t="s">
        <v>2883</v>
      </c>
      <c r="F799" s="283" t="s">
        <v>2710</v>
      </c>
      <c r="G799" s="287">
        <v>7.0</v>
      </c>
      <c r="H799" s="287">
        <v>2.0</v>
      </c>
      <c r="I799" s="287">
        <v>7.0</v>
      </c>
      <c r="J799" s="287">
        <v>50.0</v>
      </c>
      <c r="K799" s="279">
        <v>7.1</v>
      </c>
      <c r="L799" s="226" t="s">
        <v>701</v>
      </c>
      <c r="O799" s="246"/>
    </row>
    <row r="800" ht="11.25" customHeight="1">
      <c r="A800" s="108" t="s">
        <v>2699</v>
      </c>
      <c r="B800" s="110" t="s">
        <v>2700</v>
      </c>
      <c r="C800" s="108" t="s">
        <v>559</v>
      </c>
      <c r="D800" s="110" t="s">
        <v>2884</v>
      </c>
      <c r="E800" s="243" t="s">
        <v>2885</v>
      </c>
      <c r="F800" s="283" t="s">
        <v>2745</v>
      </c>
      <c r="G800" s="287">
        <v>7.0</v>
      </c>
      <c r="H800" s="287">
        <v>2.0</v>
      </c>
      <c r="I800" s="287">
        <v>7.0</v>
      </c>
      <c r="J800" s="287">
        <v>50.0</v>
      </c>
      <c r="K800" s="279">
        <v>7.1</v>
      </c>
      <c r="L800" s="226" t="s">
        <v>701</v>
      </c>
      <c r="O800" s="246"/>
    </row>
    <row r="801" ht="11.25" customHeight="1">
      <c r="A801" s="108" t="s">
        <v>2699</v>
      </c>
      <c r="B801" s="110" t="s">
        <v>2700</v>
      </c>
      <c r="C801" s="108" t="s">
        <v>559</v>
      </c>
      <c r="D801" s="110" t="s">
        <v>2886</v>
      </c>
      <c r="E801" s="243" t="s">
        <v>2887</v>
      </c>
      <c r="F801" s="283" t="s">
        <v>2707</v>
      </c>
      <c r="G801" s="287">
        <v>7.0</v>
      </c>
      <c r="H801" s="287">
        <v>2.0</v>
      </c>
      <c r="I801" s="287">
        <v>7.0</v>
      </c>
      <c r="J801" s="287">
        <v>50.0</v>
      </c>
      <c r="K801" s="279">
        <v>7.1</v>
      </c>
      <c r="L801" s="226" t="s">
        <v>701</v>
      </c>
      <c r="O801" s="246"/>
    </row>
    <row r="802" ht="11.25" customHeight="1">
      <c r="A802" s="108" t="s">
        <v>2699</v>
      </c>
      <c r="B802" s="110" t="s">
        <v>2700</v>
      </c>
      <c r="C802" s="108" t="s">
        <v>559</v>
      </c>
      <c r="D802" s="110" t="s">
        <v>2888</v>
      </c>
      <c r="E802" s="243" t="s">
        <v>2889</v>
      </c>
      <c r="F802" s="283" t="s">
        <v>2878</v>
      </c>
      <c r="G802" s="287">
        <v>7.0</v>
      </c>
      <c r="H802" s="287">
        <v>2.0</v>
      </c>
      <c r="I802" s="287">
        <v>7.0</v>
      </c>
      <c r="J802" s="287">
        <v>50.0</v>
      </c>
      <c r="K802" s="279">
        <v>7.1</v>
      </c>
      <c r="L802" s="226" t="s">
        <v>701</v>
      </c>
      <c r="O802" s="246"/>
    </row>
    <row r="803" ht="11.25" customHeight="1">
      <c r="A803" s="108" t="s">
        <v>2699</v>
      </c>
      <c r="B803" s="110" t="s">
        <v>2700</v>
      </c>
      <c r="C803" s="108" t="s">
        <v>559</v>
      </c>
      <c r="D803" s="110" t="s">
        <v>2890</v>
      </c>
      <c r="E803" s="243" t="s">
        <v>2891</v>
      </c>
      <c r="F803" s="283" t="s">
        <v>2892</v>
      </c>
      <c r="G803" s="287">
        <v>7.0</v>
      </c>
      <c r="H803" s="287">
        <v>2.0</v>
      </c>
      <c r="I803" s="287">
        <v>7.0</v>
      </c>
      <c r="J803" s="287">
        <v>50.0</v>
      </c>
      <c r="K803" s="279">
        <v>7.1</v>
      </c>
      <c r="L803" s="226" t="s">
        <v>701</v>
      </c>
      <c r="O803" s="246"/>
    </row>
    <row r="804" ht="11.25" customHeight="1">
      <c r="A804" s="108" t="s">
        <v>2699</v>
      </c>
      <c r="B804" s="110" t="s">
        <v>2700</v>
      </c>
      <c r="C804" s="108" t="s">
        <v>559</v>
      </c>
      <c r="D804" s="110" t="s">
        <v>2893</v>
      </c>
      <c r="E804" s="243" t="s">
        <v>2894</v>
      </c>
      <c r="F804" s="283" t="s">
        <v>2895</v>
      </c>
      <c r="G804" s="287">
        <v>7.0</v>
      </c>
      <c r="H804" s="287">
        <v>2.0</v>
      </c>
      <c r="I804" s="287">
        <v>7.0</v>
      </c>
      <c r="J804" s="287">
        <v>50.0</v>
      </c>
      <c r="K804" s="279">
        <v>7.1</v>
      </c>
      <c r="L804" s="226" t="s">
        <v>701</v>
      </c>
      <c r="O804" s="246"/>
    </row>
    <row r="805" ht="11.25" customHeight="1">
      <c r="A805" s="108" t="s">
        <v>2699</v>
      </c>
      <c r="B805" s="110" t="s">
        <v>2700</v>
      </c>
      <c r="C805" s="108" t="s">
        <v>559</v>
      </c>
      <c r="D805" s="110" t="s">
        <v>2896</v>
      </c>
      <c r="E805" s="243" t="s">
        <v>2897</v>
      </c>
      <c r="F805" s="283" t="s">
        <v>2810</v>
      </c>
      <c r="G805" s="287">
        <v>7.0</v>
      </c>
      <c r="H805" s="287">
        <v>2.0</v>
      </c>
      <c r="I805" s="287">
        <v>7.0</v>
      </c>
      <c r="J805" s="287">
        <v>50.0</v>
      </c>
      <c r="K805" s="279">
        <v>7.1</v>
      </c>
      <c r="L805" s="226" t="s">
        <v>701</v>
      </c>
      <c r="O805" s="246"/>
    </row>
    <row r="806" ht="11.25" customHeight="1">
      <c r="A806" s="108" t="s">
        <v>2699</v>
      </c>
      <c r="B806" s="110" t="s">
        <v>2700</v>
      </c>
      <c r="C806" s="108" t="s">
        <v>559</v>
      </c>
      <c r="D806" s="110" t="s">
        <v>2898</v>
      </c>
      <c r="E806" s="243" t="s">
        <v>2899</v>
      </c>
      <c r="F806" s="283" t="s">
        <v>2900</v>
      </c>
      <c r="G806" s="287">
        <v>7.0</v>
      </c>
      <c r="H806" s="287">
        <v>2.0</v>
      </c>
      <c r="I806" s="287">
        <v>7.0</v>
      </c>
      <c r="J806" s="287">
        <v>50.0</v>
      </c>
      <c r="K806" s="279">
        <v>7.1</v>
      </c>
      <c r="L806" s="226" t="s">
        <v>701</v>
      </c>
      <c r="O806" s="246"/>
    </row>
    <row r="807" ht="11.25" customHeight="1">
      <c r="A807" s="108" t="s">
        <v>2699</v>
      </c>
      <c r="B807" s="110" t="s">
        <v>2700</v>
      </c>
      <c r="C807" s="108" t="s">
        <v>559</v>
      </c>
      <c r="D807" s="110" t="s">
        <v>2901</v>
      </c>
      <c r="E807" s="243" t="s">
        <v>2902</v>
      </c>
      <c r="F807" s="283" t="s">
        <v>2903</v>
      </c>
      <c r="G807" s="287">
        <v>7.0</v>
      </c>
      <c r="H807" s="287">
        <v>2.0</v>
      </c>
      <c r="I807" s="287">
        <v>7.0</v>
      </c>
      <c r="J807" s="287">
        <v>50.0</v>
      </c>
      <c r="K807" s="279">
        <v>7.1</v>
      </c>
      <c r="L807" s="226" t="s">
        <v>701</v>
      </c>
      <c r="O807" s="246"/>
    </row>
    <row r="808" ht="11.25" customHeight="1">
      <c r="A808" s="108" t="s">
        <v>2699</v>
      </c>
      <c r="B808" s="110" t="s">
        <v>2700</v>
      </c>
      <c r="C808" s="108" t="s">
        <v>559</v>
      </c>
      <c r="D808" s="110" t="s">
        <v>2790</v>
      </c>
      <c r="E808" s="243" t="s">
        <v>1891</v>
      </c>
      <c r="F808" s="283" t="s">
        <v>2791</v>
      </c>
      <c r="G808" s="287">
        <v>7.0</v>
      </c>
      <c r="H808" s="287">
        <v>2.0</v>
      </c>
      <c r="I808" s="287">
        <v>7.0</v>
      </c>
      <c r="J808" s="287">
        <v>50.0</v>
      </c>
      <c r="K808" s="279">
        <v>7.1</v>
      </c>
      <c r="L808" s="226" t="s">
        <v>701</v>
      </c>
      <c r="O808" s="246"/>
    </row>
    <row r="809" ht="11.25" customHeight="1">
      <c r="A809" s="108" t="s">
        <v>2699</v>
      </c>
      <c r="B809" s="110" t="s">
        <v>2700</v>
      </c>
      <c r="C809" s="108" t="s">
        <v>559</v>
      </c>
      <c r="D809" s="110" t="s">
        <v>2904</v>
      </c>
      <c r="E809" s="243" t="s">
        <v>2905</v>
      </c>
      <c r="F809" s="283" t="s">
        <v>2906</v>
      </c>
      <c r="G809" s="287">
        <v>7.0</v>
      </c>
      <c r="H809" s="287">
        <v>2.0</v>
      </c>
      <c r="I809" s="287">
        <v>7.0</v>
      </c>
      <c r="J809" s="287">
        <v>50.0</v>
      </c>
      <c r="K809" s="279">
        <v>7.1</v>
      </c>
      <c r="L809" s="226" t="s">
        <v>701</v>
      </c>
      <c r="O809" s="246"/>
    </row>
    <row r="810" ht="11.25" customHeight="1">
      <c r="A810" s="108" t="s">
        <v>2699</v>
      </c>
      <c r="B810" s="110" t="s">
        <v>2700</v>
      </c>
      <c r="C810" s="108" t="s">
        <v>559</v>
      </c>
      <c r="D810" s="110" t="s">
        <v>2907</v>
      </c>
      <c r="E810" s="243" t="s">
        <v>2908</v>
      </c>
      <c r="F810" s="283" t="s">
        <v>2909</v>
      </c>
      <c r="G810" s="287">
        <v>7.0</v>
      </c>
      <c r="H810" s="287">
        <v>2.0</v>
      </c>
      <c r="I810" s="287">
        <v>7.0</v>
      </c>
      <c r="J810" s="287">
        <v>50.0</v>
      </c>
      <c r="K810" s="279">
        <v>7.1</v>
      </c>
      <c r="L810" s="226" t="s">
        <v>701</v>
      </c>
      <c r="O810" s="246"/>
    </row>
    <row r="811" ht="11.25" customHeight="1">
      <c r="A811" s="253" t="s">
        <v>2910</v>
      </c>
      <c r="B811" s="243" t="s">
        <v>1482</v>
      </c>
      <c r="C811" s="247" t="s">
        <v>51</v>
      </c>
      <c r="D811" s="65" t="s">
        <v>1483</v>
      </c>
      <c r="E811" s="228" t="s">
        <v>1484</v>
      </c>
      <c r="F811" s="65" t="s">
        <v>2911</v>
      </c>
      <c r="G811" s="225">
        <v>5.0</v>
      </c>
      <c r="H811" s="225">
        <v>4.0</v>
      </c>
      <c r="I811" s="225">
        <v>5.0</v>
      </c>
      <c r="J811" s="225">
        <v>50.0</v>
      </c>
      <c r="K811" s="65">
        <v>10.0</v>
      </c>
      <c r="L811" s="226" t="s">
        <v>731</v>
      </c>
      <c r="O811" s="246"/>
    </row>
    <row r="812" ht="11.25" customHeight="1">
      <c r="A812" s="253" t="s">
        <v>2912</v>
      </c>
      <c r="B812" s="243" t="s">
        <v>1482</v>
      </c>
      <c r="C812" s="247" t="s">
        <v>51</v>
      </c>
      <c r="D812" s="65" t="s">
        <v>1487</v>
      </c>
      <c r="E812" s="228" t="s">
        <v>1488</v>
      </c>
      <c r="F812" s="65" t="s">
        <v>2911</v>
      </c>
      <c r="G812" s="225">
        <v>5.0</v>
      </c>
      <c r="H812" s="225">
        <v>4.0</v>
      </c>
      <c r="I812" s="225">
        <v>5.0</v>
      </c>
      <c r="J812" s="225">
        <v>50.0</v>
      </c>
      <c r="K812" s="65">
        <v>10.0</v>
      </c>
      <c r="L812" s="226" t="s">
        <v>731</v>
      </c>
      <c r="O812" s="246"/>
    </row>
    <row r="813" ht="11.25" customHeight="1">
      <c r="A813" s="67" t="s">
        <v>2913</v>
      </c>
      <c r="B813" s="64" t="s">
        <v>2914</v>
      </c>
      <c r="C813" s="247" t="s">
        <v>51</v>
      </c>
      <c r="D813" s="65" t="s">
        <v>2915</v>
      </c>
      <c r="E813" s="228" t="s">
        <v>2916</v>
      </c>
      <c r="F813" s="65" t="s">
        <v>2911</v>
      </c>
      <c r="G813" s="65">
        <v>1.0</v>
      </c>
      <c r="H813" s="65">
        <v>1.0</v>
      </c>
      <c r="I813" s="65">
        <v>3.0</v>
      </c>
      <c r="J813" s="227">
        <v>50.0</v>
      </c>
      <c r="K813" s="84">
        <v>25.0</v>
      </c>
      <c r="L813" s="226" t="s">
        <v>731</v>
      </c>
      <c r="O813" s="246"/>
    </row>
    <row r="814" ht="11.25" customHeight="1">
      <c r="A814" s="67" t="s">
        <v>2917</v>
      </c>
      <c r="B814" s="65" t="s">
        <v>2918</v>
      </c>
      <c r="C814" s="247" t="s">
        <v>51</v>
      </c>
      <c r="D814" s="65" t="s">
        <v>2919</v>
      </c>
      <c r="E814" s="228" t="s">
        <v>2916</v>
      </c>
      <c r="F814" s="65" t="s">
        <v>2911</v>
      </c>
      <c r="G814" s="65">
        <v>1.0</v>
      </c>
      <c r="H814" s="65">
        <v>1.0</v>
      </c>
      <c r="I814" s="65">
        <v>2.0</v>
      </c>
      <c r="J814" s="227">
        <v>50.0</v>
      </c>
      <c r="K814" s="84">
        <v>50.0</v>
      </c>
      <c r="L814" s="226" t="s">
        <v>731</v>
      </c>
      <c r="O814" s="246"/>
    </row>
    <row r="815" ht="11.25" customHeight="1">
      <c r="A815" s="67" t="s">
        <v>2920</v>
      </c>
      <c r="B815" s="65" t="s">
        <v>2918</v>
      </c>
      <c r="C815" s="247" t="s">
        <v>51</v>
      </c>
      <c r="D815" s="65" t="s">
        <v>2921</v>
      </c>
      <c r="E815" s="228" t="s">
        <v>2922</v>
      </c>
      <c r="F815" s="65" t="s">
        <v>2911</v>
      </c>
      <c r="G815" s="65">
        <v>1.0</v>
      </c>
      <c r="H815" s="65">
        <v>1.0</v>
      </c>
      <c r="I815" s="65">
        <v>2.0</v>
      </c>
      <c r="J815" s="227">
        <v>50.0</v>
      </c>
      <c r="K815" s="84">
        <v>50.0</v>
      </c>
      <c r="L815" s="226" t="s">
        <v>731</v>
      </c>
      <c r="O815" s="246"/>
    </row>
    <row r="816" ht="11.25" customHeight="1">
      <c r="A816" s="66" t="s">
        <v>2923</v>
      </c>
      <c r="B816" s="82" t="s">
        <v>2924</v>
      </c>
      <c r="C816" s="82" t="s">
        <v>51</v>
      </c>
      <c r="D816" s="293" t="s">
        <v>2925</v>
      </c>
      <c r="E816" s="277" t="s">
        <v>2926</v>
      </c>
      <c r="F816" s="64" t="s">
        <v>998</v>
      </c>
      <c r="G816" s="294">
        <v>3.0</v>
      </c>
      <c r="H816" s="294">
        <v>2.0</v>
      </c>
      <c r="I816" s="294">
        <v>5.0</v>
      </c>
      <c r="J816" s="294">
        <f t="shared" ref="J816:J823" si="16">50/2</f>
        <v>25</v>
      </c>
      <c r="K816" s="145">
        <v>8.33</v>
      </c>
      <c r="L816" s="226" t="s">
        <v>2927</v>
      </c>
      <c r="O816" s="246"/>
    </row>
    <row r="817" ht="11.25" customHeight="1">
      <c r="A817" s="66" t="s">
        <v>2923</v>
      </c>
      <c r="B817" s="82" t="s">
        <v>2924</v>
      </c>
      <c r="C817" s="82" t="s">
        <v>51</v>
      </c>
      <c r="D817" s="293" t="s">
        <v>2928</v>
      </c>
      <c r="E817" s="277" t="s">
        <v>2929</v>
      </c>
      <c r="F817" s="74" t="s">
        <v>2137</v>
      </c>
      <c r="G817" s="294">
        <v>3.0</v>
      </c>
      <c r="H817" s="294">
        <v>2.0</v>
      </c>
      <c r="I817" s="294">
        <v>5.0</v>
      </c>
      <c r="J817" s="294">
        <f t="shared" si="16"/>
        <v>25</v>
      </c>
      <c r="K817" s="145">
        <v>8.33</v>
      </c>
      <c r="L817" s="226" t="s">
        <v>2927</v>
      </c>
      <c r="O817" s="246"/>
    </row>
    <row r="818" ht="11.25" customHeight="1">
      <c r="A818" s="66" t="s">
        <v>2923</v>
      </c>
      <c r="B818" s="82" t="s">
        <v>2924</v>
      </c>
      <c r="C818" s="82" t="s">
        <v>51</v>
      </c>
      <c r="D818" s="293" t="s">
        <v>2930</v>
      </c>
      <c r="E818" s="295" t="s">
        <v>2931</v>
      </c>
      <c r="F818" s="74" t="s">
        <v>273</v>
      </c>
      <c r="G818" s="294">
        <v>3.0</v>
      </c>
      <c r="H818" s="294">
        <v>2.0</v>
      </c>
      <c r="I818" s="294">
        <v>5.0</v>
      </c>
      <c r="J818" s="294">
        <f t="shared" si="16"/>
        <v>25</v>
      </c>
      <c r="K818" s="145">
        <v>8.33</v>
      </c>
      <c r="L818" s="226" t="s">
        <v>2927</v>
      </c>
      <c r="O818" s="246"/>
    </row>
    <row r="819" ht="11.25" customHeight="1">
      <c r="A819" s="66" t="s">
        <v>2932</v>
      </c>
      <c r="B819" s="82" t="s">
        <v>2924</v>
      </c>
      <c r="C819" s="82" t="s">
        <v>51</v>
      </c>
      <c r="D819" s="296" t="s">
        <v>2933</v>
      </c>
      <c r="E819" s="295" t="s">
        <v>2934</v>
      </c>
      <c r="F819" s="74" t="s">
        <v>998</v>
      </c>
      <c r="G819" s="294">
        <v>3.0</v>
      </c>
      <c r="H819" s="294">
        <v>2.0</v>
      </c>
      <c r="I819" s="294">
        <v>5.0</v>
      </c>
      <c r="J819" s="294">
        <f t="shared" si="16"/>
        <v>25</v>
      </c>
      <c r="K819" s="145">
        <v>8.33</v>
      </c>
      <c r="L819" s="226" t="s">
        <v>2927</v>
      </c>
      <c r="O819" s="246"/>
    </row>
    <row r="820" ht="11.25" customHeight="1">
      <c r="A820" s="66" t="s">
        <v>2923</v>
      </c>
      <c r="B820" s="82" t="s">
        <v>2924</v>
      </c>
      <c r="C820" s="82" t="s">
        <v>51</v>
      </c>
      <c r="D820" s="293" t="s">
        <v>2935</v>
      </c>
      <c r="E820" s="295" t="s">
        <v>2936</v>
      </c>
      <c r="F820" s="74" t="s">
        <v>691</v>
      </c>
      <c r="G820" s="294">
        <v>3.0</v>
      </c>
      <c r="H820" s="294">
        <v>2.0</v>
      </c>
      <c r="I820" s="294">
        <v>5.0</v>
      </c>
      <c r="J820" s="294">
        <f t="shared" si="16"/>
        <v>25</v>
      </c>
      <c r="K820" s="145">
        <v>8.33</v>
      </c>
      <c r="L820" s="226" t="s">
        <v>2927</v>
      </c>
      <c r="O820" s="246"/>
    </row>
    <row r="821" ht="11.25" customHeight="1">
      <c r="A821" s="66" t="s">
        <v>2923</v>
      </c>
      <c r="B821" s="82" t="s">
        <v>2924</v>
      </c>
      <c r="C821" s="82" t="s">
        <v>51</v>
      </c>
      <c r="D821" s="296" t="s">
        <v>2937</v>
      </c>
      <c r="E821" s="295" t="s">
        <v>2938</v>
      </c>
      <c r="F821" s="74" t="s">
        <v>998</v>
      </c>
      <c r="G821" s="294">
        <v>3.0</v>
      </c>
      <c r="H821" s="294">
        <v>2.0</v>
      </c>
      <c r="I821" s="294">
        <v>5.0</v>
      </c>
      <c r="J821" s="294">
        <f t="shared" si="16"/>
        <v>25</v>
      </c>
      <c r="K821" s="145">
        <v>8.33</v>
      </c>
      <c r="L821" s="226" t="s">
        <v>2927</v>
      </c>
      <c r="O821" s="246"/>
    </row>
    <row r="822" ht="11.25" customHeight="1">
      <c r="A822" s="66" t="s">
        <v>2923</v>
      </c>
      <c r="B822" s="82" t="s">
        <v>2924</v>
      </c>
      <c r="C822" s="82" t="s">
        <v>51</v>
      </c>
      <c r="D822" s="297" t="s">
        <v>2939</v>
      </c>
      <c r="E822" s="295" t="s">
        <v>2940</v>
      </c>
      <c r="F822" s="74" t="s">
        <v>998</v>
      </c>
      <c r="G822" s="294">
        <v>3.0</v>
      </c>
      <c r="H822" s="294">
        <v>2.0</v>
      </c>
      <c r="I822" s="294">
        <v>5.0</v>
      </c>
      <c r="J822" s="294">
        <f t="shared" si="16"/>
        <v>25</v>
      </c>
      <c r="K822" s="145">
        <v>8.33</v>
      </c>
      <c r="L822" s="226" t="s">
        <v>2927</v>
      </c>
      <c r="O822" s="246"/>
    </row>
    <row r="823" ht="11.25" customHeight="1">
      <c r="A823" s="66" t="s">
        <v>2941</v>
      </c>
      <c r="B823" s="82" t="s">
        <v>2924</v>
      </c>
      <c r="C823" s="82" t="s">
        <v>51</v>
      </c>
      <c r="D823" s="296" t="s">
        <v>2942</v>
      </c>
      <c r="E823" s="295" t="s">
        <v>2943</v>
      </c>
      <c r="F823" s="298" t="s">
        <v>273</v>
      </c>
      <c r="G823" s="294">
        <v>3.0</v>
      </c>
      <c r="H823" s="294">
        <v>2.0</v>
      </c>
      <c r="I823" s="294">
        <v>5.0</v>
      </c>
      <c r="J823" s="294">
        <f t="shared" si="16"/>
        <v>25</v>
      </c>
      <c r="K823" s="145">
        <v>8.33</v>
      </c>
      <c r="L823" s="226" t="s">
        <v>2927</v>
      </c>
      <c r="O823" s="246"/>
    </row>
    <row r="824" ht="11.25" customHeight="1">
      <c r="A824" s="66" t="s">
        <v>2944</v>
      </c>
      <c r="B824" s="82" t="s">
        <v>2945</v>
      </c>
      <c r="C824" s="82" t="s">
        <v>51</v>
      </c>
      <c r="D824" s="293" t="s">
        <v>2946</v>
      </c>
      <c r="E824" s="295" t="s">
        <v>2947</v>
      </c>
      <c r="F824" s="74" t="s">
        <v>998</v>
      </c>
      <c r="G824" s="82">
        <v>1.0</v>
      </c>
      <c r="H824" s="82">
        <v>1.0</v>
      </c>
      <c r="I824" s="82">
        <v>1.0</v>
      </c>
      <c r="J824" s="299">
        <v>50.0</v>
      </c>
      <c r="K824" s="145">
        <v>50.0</v>
      </c>
      <c r="L824" s="226" t="s">
        <v>2927</v>
      </c>
      <c r="O824" s="246"/>
    </row>
    <row r="825" ht="11.25" customHeight="1">
      <c r="A825" s="66" t="s">
        <v>2944</v>
      </c>
      <c r="B825" s="82" t="s">
        <v>2945</v>
      </c>
      <c r="C825" s="82" t="s">
        <v>51</v>
      </c>
      <c r="D825" s="293" t="s">
        <v>2948</v>
      </c>
      <c r="E825" s="295" t="s">
        <v>2949</v>
      </c>
      <c r="F825" s="74" t="s">
        <v>273</v>
      </c>
      <c r="G825" s="82">
        <v>1.0</v>
      </c>
      <c r="H825" s="82">
        <v>1.0</v>
      </c>
      <c r="I825" s="82">
        <v>1.0</v>
      </c>
      <c r="J825" s="299">
        <v>50.0</v>
      </c>
      <c r="K825" s="145">
        <v>50.0</v>
      </c>
      <c r="L825" s="226" t="s">
        <v>2927</v>
      </c>
      <c r="O825" s="246"/>
    </row>
    <row r="826" ht="11.25" customHeight="1">
      <c r="A826" s="66" t="s">
        <v>2944</v>
      </c>
      <c r="B826" s="82" t="s">
        <v>2945</v>
      </c>
      <c r="C826" s="82" t="s">
        <v>51</v>
      </c>
      <c r="D826" s="293" t="s">
        <v>2950</v>
      </c>
      <c r="E826" s="295" t="s">
        <v>2951</v>
      </c>
      <c r="F826" s="74" t="s">
        <v>998</v>
      </c>
      <c r="G826" s="82">
        <v>1.0</v>
      </c>
      <c r="H826" s="82">
        <v>1.0</v>
      </c>
      <c r="I826" s="82">
        <v>1.0</v>
      </c>
      <c r="J826" s="299">
        <v>50.0</v>
      </c>
      <c r="K826" s="145">
        <v>50.0</v>
      </c>
      <c r="L826" s="226" t="s">
        <v>2927</v>
      </c>
      <c r="O826" s="246"/>
    </row>
    <row r="827" ht="11.25" customHeight="1">
      <c r="A827" s="66" t="s">
        <v>2952</v>
      </c>
      <c r="B827" s="82" t="s">
        <v>2945</v>
      </c>
      <c r="C827" s="82" t="s">
        <v>51</v>
      </c>
      <c r="D827" s="293" t="s">
        <v>2953</v>
      </c>
      <c r="E827" s="295" t="s">
        <v>2954</v>
      </c>
      <c r="F827" s="74" t="s">
        <v>998</v>
      </c>
      <c r="G827" s="82">
        <v>1.0</v>
      </c>
      <c r="H827" s="82">
        <v>1.0</v>
      </c>
      <c r="I827" s="82">
        <v>1.0</v>
      </c>
      <c r="J827" s="299">
        <v>50.0</v>
      </c>
      <c r="K827" s="145">
        <v>50.0</v>
      </c>
      <c r="L827" s="226" t="s">
        <v>2927</v>
      </c>
      <c r="O827" s="246"/>
    </row>
    <row r="828" ht="11.25" customHeight="1">
      <c r="A828" s="66" t="s">
        <v>2944</v>
      </c>
      <c r="B828" s="82" t="s">
        <v>2945</v>
      </c>
      <c r="C828" s="82" t="s">
        <v>51</v>
      </c>
      <c r="D828" s="293" t="s">
        <v>2955</v>
      </c>
      <c r="E828" s="295" t="s">
        <v>2956</v>
      </c>
      <c r="F828" s="74" t="s">
        <v>998</v>
      </c>
      <c r="G828" s="82">
        <v>1.0</v>
      </c>
      <c r="H828" s="82">
        <v>1.0</v>
      </c>
      <c r="I828" s="82">
        <v>1.0</v>
      </c>
      <c r="J828" s="299">
        <v>50.0</v>
      </c>
      <c r="K828" s="145">
        <v>50.0</v>
      </c>
      <c r="L828" s="226" t="s">
        <v>2927</v>
      </c>
      <c r="O828" s="246"/>
    </row>
    <row r="829" ht="11.25" customHeight="1">
      <c r="A829" s="66" t="s">
        <v>2944</v>
      </c>
      <c r="B829" s="82" t="s">
        <v>2945</v>
      </c>
      <c r="C829" s="82" t="s">
        <v>51</v>
      </c>
      <c r="D829" s="297" t="s">
        <v>2957</v>
      </c>
      <c r="E829" s="295" t="s">
        <v>2958</v>
      </c>
      <c r="F829" s="74" t="s">
        <v>998</v>
      </c>
      <c r="G829" s="82">
        <v>1.0</v>
      </c>
      <c r="H829" s="82">
        <v>1.0</v>
      </c>
      <c r="I829" s="82">
        <v>1.0</v>
      </c>
      <c r="J829" s="299">
        <v>50.0</v>
      </c>
      <c r="K829" s="145">
        <v>50.0</v>
      </c>
      <c r="L829" s="226" t="s">
        <v>2927</v>
      </c>
      <c r="O829" s="246"/>
    </row>
    <row r="830" ht="11.25" customHeight="1">
      <c r="A830" s="231" t="s">
        <v>2959</v>
      </c>
      <c r="B830" s="82" t="s">
        <v>2960</v>
      </c>
      <c r="C830" s="82" t="s">
        <v>51</v>
      </c>
      <c r="D830" s="297" t="s">
        <v>2961</v>
      </c>
      <c r="E830" s="295" t="s">
        <v>2962</v>
      </c>
      <c r="F830" s="300" t="s">
        <v>2137</v>
      </c>
      <c r="G830" s="82">
        <v>7.0</v>
      </c>
      <c r="H830" s="82">
        <v>6.0</v>
      </c>
      <c r="I830" s="82">
        <v>7.0</v>
      </c>
      <c r="J830" s="299">
        <v>50.0</v>
      </c>
      <c r="K830" s="145">
        <v>7.14</v>
      </c>
      <c r="L830" s="226" t="s">
        <v>2927</v>
      </c>
      <c r="O830" s="246"/>
    </row>
    <row r="831" ht="11.25" customHeight="1">
      <c r="A831" s="301" t="s">
        <v>2963</v>
      </c>
      <c r="B831" s="302" t="s">
        <v>2964</v>
      </c>
      <c r="C831" s="302" t="s">
        <v>51</v>
      </c>
      <c r="D831" s="293" t="s">
        <v>2965</v>
      </c>
      <c r="E831" s="277" t="s">
        <v>2966</v>
      </c>
      <c r="F831" s="74" t="s">
        <v>998</v>
      </c>
      <c r="G831" s="82">
        <v>3.0</v>
      </c>
      <c r="H831" s="82">
        <v>2.0</v>
      </c>
      <c r="I831" s="82">
        <v>3.0</v>
      </c>
      <c r="J831" s="299">
        <v>50.0</v>
      </c>
      <c r="K831" s="145">
        <v>16.67</v>
      </c>
      <c r="L831" s="226" t="s">
        <v>2927</v>
      </c>
      <c r="O831" s="246"/>
    </row>
    <row r="832" ht="11.25" customHeight="1">
      <c r="A832" s="301" t="s">
        <v>2963</v>
      </c>
      <c r="B832" s="302" t="s">
        <v>2964</v>
      </c>
      <c r="C832" s="302" t="s">
        <v>51</v>
      </c>
      <c r="D832" s="303" t="s">
        <v>2967</v>
      </c>
      <c r="E832" s="277" t="s">
        <v>2968</v>
      </c>
      <c r="F832" s="74" t="s">
        <v>2239</v>
      </c>
      <c r="G832" s="82">
        <v>3.0</v>
      </c>
      <c r="H832" s="82">
        <v>2.0</v>
      </c>
      <c r="I832" s="82">
        <v>3.0</v>
      </c>
      <c r="J832" s="299">
        <v>50.0</v>
      </c>
      <c r="K832" s="145">
        <v>16.67</v>
      </c>
      <c r="L832" s="226" t="s">
        <v>2927</v>
      </c>
      <c r="O832" s="246"/>
    </row>
    <row r="833" ht="11.25" customHeight="1">
      <c r="A833" s="304" t="s">
        <v>2969</v>
      </c>
      <c r="B833" s="82" t="s">
        <v>2970</v>
      </c>
      <c r="C833" s="82" t="s">
        <v>51</v>
      </c>
      <c r="D833" s="251" t="s">
        <v>2971</v>
      </c>
      <c r="E833" s="228" t="s">
        <v>2972</v>
      </c>
      <c r="F833" s="74" t="s">
        <v>691</v>
      </c>
      <c r="G833" s="82">
        <v>8.0</v>
      </c>
      <c r="H833" s="82">
        <v>5.0</v>
      </c>
      <c r="I833" s="82">
        <v>8.0</v>
      </c>
      <c r="J833" s="299">
        <v>50.0</v>
      </c>
      <c r="K833" s="145">
        <v>6.25</v>
      </c>
      <c r="L833" s="226" t="s">
        <v>2927</v>
      </c>
      <c r="O833" s="246"/>
    </row>
    <row r="834" ht="11.25" customHeight="1">
      <c r="A834" s="301" t="s">
        <v>2963</v>
      </c>
      <c r="B834" s="232" t="s">
        <v>2973</v>
      </c>
      <c r="C834" s="302" t="s">
        <v>51</v>
      </c>
      <c r="D834" s="251" t="s">
        <v>2974</v>
      </c>
      <c r="E834" s="228" t="s">
        <v>2975</v>
      </c>
      <c r="F834" s="74" t="s">
        <v>998</v>
      </c>
      <c r="G834" s="82">
        <v>3.0</v>
      </c>
      <c r="H834" s="82">
        <v>2.0</v>
      </c>
      <c r="I834" s="82">
        <v>3.0</v>
      </c>
      <c r="J834" s="299">
        <v>50.0</v>
      </c>
      <c r="K834" s="145">
        <v>16.67</v>
      </c>
      <c r="L834" s="226" t="s">
        <v>2927</v>
      </c>
      <c r="O834" s="246"/>
    </row>
    <row r="835" ht="11.25" customHeight="1">
      <c r="A835" s="301" t="s">
        <v>2963</v>
      </c>
      <c r="B835" s="232" t="s">
        <v>2973</v>
      </c>
      <c r="C835" s="302" t="s">
        <v>51</v>
      </c>
      <c r="D835" s="251" t="s">
        <v>2976</v>
      </c>
      <c r="E835" s="305" t="s">
        <v>2977</v>
      </c>
      <c r="F835" s="74" t="s">
        <v>998</v>
      </c>
      <c r="G835" s="82">
        <v>3.0</v>
      </c>
      <c r="H835" s="82">
        <v>2.0</v>
      </c>
      <c r="I835" s="82">
        <v>3.0</v>
      </c>
      <c r="J835" s="299">
        <v>50.0</v>
      </c>
      <c r="K835" s="145">
        <v>16.67</v>
      </c>
      <c r="L835" s="226" t="s">
        <v>2927</v>
      </c>
      <c r="O835" s="246"/>
    </row>
    <row r="836" ht="11.25" customHeight="1">
      <c r="A836" s="67" t="s">
        <v>2978</v>
      </c>
      <c r="B836" s="64" t="s">
        <v>2979</v>
      </c>
      <c r="C836" s="65" t="s">
        <v>2980</v>
      </c>
      <c r="D836" s="65" t="s">
        <v>2981</v>
      </c>
      <c r="E836" s="230" t="s">
        <v>2982</v>
      </c>
      <c r="F836" s="65" t="s">
        <v>2983</v>
      </c>
      <c r="G836" s="225">
        <v>2.0</v>
      </c>
      <c r="H836" s="225">
        <v>2.0</v>
      </c>
      <c r="I836" s="225">
        <v>2.0</v>
      </c>
      <c r="J836" s="225">
        <v>50.0</v>
      </c>
      <c r="K836" s="65">
        <v>25.0</v>
      </c>
      <c r="L836" s="226" t="s">
        <v>2984</v>
      </c>
      <c r="O836" s="246"/>
    </row>
    <row r="837" ht="11.25" customHeight="1">
      <c r="A837" s="67" t="s">
        <v>2978</v>
      </c>
      <c r="B837" s="64" t="s">
        <v>2979</v>
      </c>
      <c r="C837" s="64" t="s">
        <v>2980</v>
      </c>
      <c r="D837" s="235" t="s">
        <v>2985</v>
      </c>
      <c r="E837" s="65" t="s">
        <v>2986</v>
      </c>
      <c r="F837" s="68" t="s">
        <v>2987</v>
      </c>
      <c r="G837" s="65">
        <v>2.0</v>
      </c>
      <c r="H837" s="65">
        <v>2.0</v>
      </c>
      <c r="I837" s="65">
        <v>2.0</v>
      </c>
      <c r="J837" s="227">
        <v>50.0</v>
      </c>
      <c r="K837" s="84">
        <v>25.0</v>
      </c>
      <c r="L837" s="226" t="s">
        <v>2984</v>
      </c>
      <c r="O837" s="246"/>
    </row>
    <row r="838" ht="11.25" customHeight="1">
      <c r="A838" s="67" t="s">
        <v>2978</v>
      </c>
      <c r="B838" s="64" t="s">
        <v>2979</v>
      </c>
      <c r="C838" s="64" t="s">
        <v>2980</v>
      </c>
      <c r="D838" s="65" t="s">
        <v>2988</v>
      </c>
      <c r="E838" s="230" t="s">
        <v>2989</v>
      </c>
      <c r="F838" s="68" t="s">
        <v>2990</v>
      </c>
      <c r="G838" s="65">
        <v>2.0</v>
      </c>
      <c r="H838" s="65">
        <v>2.0</v>
      </c>
      <c r="I838" s="65">
        <v>2.0</v>
      </c>
      <c r="J838" s="227">
        <v>50.0</v>
      </c>
      <c r="K838" s="84">
        <v>25.0</v>
      </c>
      <c r="L838" s="226" t="s">
        <v>2984</v>
      </c>
      <c r="O838" s="246"/>
    </row>
    <row r="839" ht="11.25" customHeight="1">
      <c r="A839" s="67" t="s">
        <v>2978</v>
      </c>
      <c r="B839" s="64" t="s">
        <v>2979</v>
      </c>
      <c r="C839" s="65" t="s">
        <v>2980</v>
      </c>
      <c r="D839" s="65" t="s">
        <v>2991</v>
      </c>
      <c r="E839" s="230" t="s">
        <v>2992</v>
      </c>
      <c r="F839" s="68"/>
      <c r="G839" s="65">
        <v>2.0</v>
      </c>
      <c r="H839" s="65">
        <v>2.0</v>
      </c>
      <c r="I839" s="65">
        <v>2.0</v>
      </c>
      <c r="J839" s="227">
        <v>50.0</v>
      </c>
      <c r="K839" s="84">
        <v>25.0</v>
      </c>
      <c r="L839" s="226" t="s">
        <v>2984</v>
      </c>
      <c r="O839" s="246"/>
    </row>
    <row r="840" ht="11.25" customHeight="1">
      <c r="A840" s="67" t="s">
        <v>2978</v>
      </c>
      <c r="B840" s="82" t="s">
        <v>2993</v>
      </c>
      <c r="C840" s="65" t="s">
        <v>2980</v>
      </c>
      <c r="D840" s="90" t="s">
        <v>2994</v>
      </c>
      <c r="E840" s="230" t="s">
        <v>2995</v>
      </c>
      <c r="F840" s="68" t="s">
        <v>2996</v>
      </c>
      <c r="G840" s="65">
        <v>2.0</v>
      </c>
      <c r="H840" s="65">
        <v>2.0</v>
      </c>
      <c r="I840" s="65">
        <v>2.0</v>
      </c>
      <c r="J840" s="227">
        <v>50.0</v>
      </c>
      <c r="K840" s="84">
        <v>25.0</v>
      </c>
      <c r="L840" s="226" t="s">
        <v>2984</v>
      </c>
      <c r="O840" s="246"/>
    </row>
    <row r="841" ht="11.25" customHeight="1">
      <c r="A841" s="67" t="s">
        <v>2978</v>
      </c>
      <c r="B841" s="82" t="s">
        <v>2993</v>
      </c>
      <c r="C841" s="65" t="s">
        <v>2980</v>
      </c>
      <c r="D841" s="65" t="s">
        <v>2997</v>
      </c>
      <c r="E841" s="230" t="s">
        <v>2998</v>
      </c>
      <c r="F841" s="68" t="s">
        <v>2999</v>
      </c>
      <c r="G841" s="65">
        <v>2.0</v>
      </c>
      <c r="H841" s="65">
        <v>2.0</v>
      </c>
      <c r="I841" s="65">
        <v>2.0</v>
      </c>
      <c r="J841" s="227">
        <v>50.0</v>
      </c>
      <c r="K841" s="84">
        <v>25.0</v>
      </c>
      <c r="L841" s="226" t="s">
        <v>2984</v>
      </c>
      <c r="O841" s="246"/>
    </row>
    <row r="842" ht="11.25" customHeight="1">
      <c r="A842" s="67" t="s">
        <v>2978</v>
      </c>
      <c r="B842" s="82" t="s">
        <v>3000</v>
      </c>
      <c r="C842" s="65" t="s">
        <v>2980</v>
      </c>
      <c r="D842" s="306" t="s">
        <v>3001</v>
      </c>
      <c r="E842" s="230" t="s">
        <v>3002</v>
      </c>
      <c r="F842" s="68"/>
      <c r="G842" s="65">
        <v>2.0</v>
      </c>
      <c r="H842" s="65">
        <v>2.0</v>
      </c>
      <c r="I842" s="65">
        <v>3.0</v>
      </c>
      <c r="J842" s="227">
        <v>50.0</v>
      </c>
      <c r="K842" s="84">
        <v>25.0</v>
      </c>
      <c r="L842" s="226" t="s">
        <v>2984</v>
      </c>
      <c r="O842" s="246"/>
    </row>
    <row r="843" ht="11.25" customHeight="1">
      <c r="A843" s="67" t="s">
        <v>2978</v>
      </c>
      <c r="B843" s="82" t="s">
        <v>3000</v>
      </c>
      <c r="C843" s="65" t="s">
        <v>2980</v>
      </c>
      <c r="D843" s="235" t="s">
        <v>3003</v>
      </c>
      <c r="E843" s="230" t="s">
        <v>3004</v>
      </c>
      <c r="F843" s="68" t="s">
        <v>3005</v>
      </c>
      <c r="G843" s="65">
        <v>2.0</v>
      </c>
      <c r="H843" s="65">
        <v>2.0</v>
      </c>
      <c r="I843" s="65">
        <v>2.0</v>
      </c>
      <c r="J843" s="227">
        <v>50.0</v>
      </c>
      <c r="K843" s="84">
        <v>25.0</v>
      </c>
      <c r="L843" s="226" t="s">
        <v>2984</v>
      </c>
      <c r="O843" s="246"/>
    </row>
    <row r="844" ht="11.25" customHeight="1">
      <c r="A844" s="67" t="s">
        <v>2978</v>
      </c>
      <c r="B844" s="82" t="s">
        <v>3000</v>
      </c>
      <c r="C844" s="65" t="s">
        <v>2980</v>
      </c>
      <c r="D844" s="65" t="s">
        <v>3006</v>
      </c>
      <c r="E844" s="65" t="s">
        <v>3007</v>
      </c>
      <c r="F844" s="68" t="s">
        <v>3008</v>
      </c>
      <c r="G844" s="65">
        <v>2.0</v>
      </c>
      <c r="H844" s="65">
        <v>2.0</v>
      </c>
      <c r="I844" s="65">
        <v>2.0</v>
      </c>
      <c r="J844" s="227">
        <v>50.0</v>
      </c>
      <c r="K844" s="84">
        <v>25.0</v>
      </c>
      <c r="L844" s="226" t="s">
        <v>2984</v>
      </c>
      <c r="O844" s="246"/>
    </row>
    <row r="845" ht="11.25" customHeight="1">
      <c r="A845" s="67" t="s">
        <v>3009</v>
      </c>
      <c r="B845" s="82" t="s">
        <v>3010</v>
      </c>
      <c r="C845" s="65" t="s">
        <v>2980</v>
      </c>
      <c r="D845" s="65" t="s">
        <v>3011</v>
      </c>
      <c r="E845" s="65" t="s">
        <v>3012</v>
      </c>
      <c r="F845" s="68" t="s">
        <v>3013</v>
      </c>
      <c r="G845" s="65">
        <v>2.0</v>
      </c>
      <c r="H845" s="65">
        <v>2.0</v>
      </c>
      <c r="I845" s="65">
        <v>2.0</v>
      </c>
      <c r="J845" s="227">
        <v>50.0</v>
      </c>
      <c r="K845" s="84">
        <v>25.0</v>
      </c>
      <c r="L845" s="226" t="s">
        <v>2984</v>
      </c>
      <c r="O845" s="246"/>
    </row>
    <row r="846" ht="11.25" customHeight="1">
      <c r="A846" s="67" t="s">
        <v>3014</v>
      </c>
      <c r="B846" s="82" t="s">
        <v>3015</v>
      </c>
      <c r="C846" s="65" t="s">
        <v>2980</v>
      </c>
      <c r="D846" s="65" t="s">
        <v>3016</v>
      </c>
      <c r="E846" s="65" t="s">
        <v>3017</v>
      </c>
      <c r="F846" s="68" t="s">
        <v>3018</v>
      </c>
      <c r="G846" s="65">
        <v>4.0</v>
      </c>
      <c r="H846" s="65">
        <v>2.0</v>
      </c>
      <c r="I846" s="65">
        <v>4.0</v>
      </c>
      <c r="J846" s="227">
        <v>50.0</v>
      </c>
      <c r="K846" s="84">
        <v>25.0</v>
      </c>
      <c r="L846" s="226" t="s">
        <v>2984</v>
      </c>
      <c r="O846" s="246"/>
    </row>
    <row r="847" ht="11.25" customHeight="1">
      <c r="A847" s="67" t="s">
        <v>2978</v>
      </c>
      <c r="B847" s="307" t="s">
        <v>3019</v>
      </c>
      <c r="C847" s="65" t="s">
        <v>2980</v>
      </c>
      <c r="D847" s="65" t="s">
        <v>3020</v>
      </c>
      <c r="E847" s="65" t="s">
        <v>3021</v>
      </c>
      <c r="F847" s="68" t="s">
        <v>3022</v>
      </c>
      <c r="G847" s="65">
        <v>2.0</v>
      </c>
      <c r="H847" s="65">
        <v>2.0</v>
      </c>
      <c r="I847" s="65">
        <v>2.0</v>
      </c>
      <c r="J847" s="229">
        <v>50.0</v>
      </c>
      <c r="K847" s="84">
        <v>25.0</v>
      </c>
      <c r="L847" s="226" t="s">
        <v>2984</v>
      </c>
      <c r="O847" s="246"/>
    </row>
    <row r="848" ht="11.25" customHeight="1">
      <c r="A848" s="110" t="s">
        <v>3023</v>
      </c>
      <c r="B848" s="110" t="s">
        <v>3024</v>
      </c>
      <c r="C848" s="110" t="s">
        <v>51</v>
      </c>
      <c r="D848" s="255" t="s">
        <v>3025</v>
      </c>
      <c r="E848" s="308" t="s">
        <v>3026</v>
      </c>
      <c r="F848" s="110" t="s">
        <v>180</v>
      </c>
      <c r="G848" s="247">
        <v>2.0</v>
      </c>
      <c r="H848" s="247">
        <v>2.0</v>
      </c>
      <c r="I848" s="247">
        <v>3.0</v>
      </c>
      <c r="J848" s="247">
        <v>50.0</v>
      </c>
      <c r="K848" s="110">
        <v>25.0</v>
      </c>
      <c r="L848" s="226" t="s">
        <v>747</v>
      </c>
      <c r="O848" s="246"/>
    </row>
    <row r="849" ht="11.25" customHeight="1">
      <c r="A849" s="110" t="s">
        <v>3027</v>
      </c>
      <c r="B849" s="110" t="s">
        <v>3028</v>
      </c>
      <c r="C849" s="110" t="s">
        <v>51</v>
      </c>
      <c r="D849" s="255" t="s">
        <v>3029</v>
      </c>
      <c r="E849" s="308" t="s">
        <v>3026</v>
      </c>
      <c r="F849" s="110" t="s">
        <v>180</v>
      </c>
      <c r="G849" s="110">
        <v>3.0</v>
      </c>
      <c r="H849" s="110">
        <v>3.0</v>
      </c>
      <c r="I849" s="110">
        <v>4.0</v>
      </c>
      <c r="J849" s="309">
        <v>50.0</v>
      </c>
      <c r="K849" s="141">
        <v>16.67</v>
      </c>
      <c r="L849" s="226" t="s">
        <v>747</v>
      </c>
      <c r="O849" s="246"/>
    </row>
    <row r="850" ht="11.25" customHeight="1">
      <c r="A850" s="90" t="s">
        <v>3030</v>
      </c>
      <c r="B850" s="90" t="s">
        <v>3031</v>
      </c>
      <c r="C850" s="90" t="s">
        <v>51</v>
      </c>
      <c r="D850" s="255" t="s">
        <v>3029</v>
      </c>
      <c r="E850" s="308" t="s">
        <v>3026</v>
      </c>
      <c r="F850" s="110" t="s">
        <v>180</v>
      </c>
      <c r="G850" s="110">
        <v>2.0</v>
      </c>
      <c r="H850" s="110">
        <v>2.0</v>
      </c>
      <c r="I850" s="110">
        <v>2.0</v>
      </c>
      <c r="J850" s="309">
        <v>50.0</v>
      </c>
      <c r="K850" s="141">
        <v>25.0</v>
      </c>
      <c r="L850" s="226" t="s">
        <v>747</v>
      </c>
      <c r="O850" s="246"/>
    </row>
    <row r="851" ht="11.25" customHeight="1">
      <c r="A851" s="310" t="s">
        <v>3032</v>
      </c>
      <c r="B851" s="110" t="s">
        <v>3033</v>
      </c>
      <c r="C851" s="110" t="s">
        <v>889</v>
      </c>
      <c r="D851" s="255" t="s">
        <v>3034</v>
      </c>
      <c r="E851" s="306" t="s">
        <v>3035</v>
      </c>
      <c r="F851" s="139" t="s">
        <v>3036</v>
      </c>
      <c r="G851" s="110">
        <v>3.0</v>
      </c>
      <c r="H851" s="110">
        <v>3.0</v>
      </c>
      <c r="I851" s="110">
        <v>3.0</v>
      </c>
      <c r="J851" s="309">
        <v>50.0</v>
      </c>
      <c r="K851" s="141">
        <v>16.67</v>
      </c>
      <c r="L851" s="226" t="s">
        <v>747</v>
      </c>
      <c r="O851" s="246"/>
    </row>
    <row r="852" ht="11.25" customHeight="1">
      <c r="A852" s="310" t="s">
        <v>3037</v>
      </c>
      <c r="B852" s="110" t="s">
        <v>3033</v>
      </c>
      <c r="C852" s="110" t="s">
        <v>889</v>
      </c>
      <c r="D852" s="255" t="s">
        <v>3029</v>
      </c>
      <c r="E852" s="308" t="s">
        <v>3026</v>
      </c>
      <c r="F852" s="110" t="s">
        <v>180</v>
      </c>
      <c r="G852" s="110">
        <v>3.0</v>
      </c>
      <c r="H852" s="110">
        <v>3.0</v>
      </c>
      <c r="I852" s="110">
        <v>3.0</v>
      </c>
      <c r="J852" s="309">
        <v>50.0</v>
      </c>
      <c r="K852" s="141">
        <v>16.67</v>
      </c>
      <c r="L852" s="226" t="s">
        <v>747</v>
      </c>
      <c r="O852" s="246"/>
    </row>
    <row r="853" ht="11.25" customHeight="1">
      <c r="A853" s="110" t="s">
        <v>3038</v>
      </c>
      <c r="B853" s="110" t="s">
        <v>3039</v>
      </c>
      <c r="C853" s="110" t="s">
        <v>889</v>
      </c>
      <c r="D853" s="255" t="s">
        <v>3040</v>
      </c>
      <c r="E853" s="306" t="s">
        <v>3041</v>
      </c>
      <c r="F853" s="139" t="s">
        <v>598</v>
      </c>
      <c r="G853" s="110">
        <v>2.0</v>
      </c>
      <c r="H853" s="110">
        <v>2.0</v>
      </c>
      <c r="I853" s="110">
        <v>3.0</v>
      </c>
      <c r="J853" s="309">
        <v>50.0</v>
      </c>
      <c r="K853" s="141">
        <v>25.0</v>
      </c>
      <c r="L853" s="226" t="s">
        <v>747</v>
      </c>
      <c r="O853" s="246"/>
    </row>
    <row r="854" ht="11.25" customHeight="1">
      <c r="A854" s="110" t="s">
        <v>3042</v>
      </c>
      <c r="B854" s="110" t="s">
        <v>3039</v>
      </c>
      <c r="C854" s="110" t="s">
        <v>889</v>
      </c>
      <c r="D854" s="255" t="s">
        <v>3043</v>
      </c>
      <c r="E854" s="306" t="s">
        <v>3044</v>
      </c>
      <c r="F854" s="139" t="s">
        <v>180</v>
      </c>
      <c r="G854" s="110">
        <v>2.0</v>
      </c>
      <c r="H854" s="110">
        <v>2.0</v>
      </c>
      <c r="I854" s="110">
        <v>3.0</v>
      </c>
      <c r="J854" s="309">
        <v>50.0</v>
      </c>
      <c r="K854" s="141">
        <v>25.0</v>
      </c>
      <c r="L854" s="226" t="s">
        <v>747</v>
      </c>
      <c r="O854" s="246"/>
    </row>
    <row r="855" ht="11.25" customHeight="1">
      <c r="A855" s="110" t="s">
        <v>3045</v>
      </c>
      <c r="B855" s="110" t="s">
        <v>3046</v>
      </c>
      <c r="C855" s="110" t="s">
        <v>51</v>
      </c>
      <c r="D855" s="255" t="s">
        <v>3029</v>
      </c>
      <c r="E855" s="308" t="s">
        <v>3026</v>
      </c>
      <c r="F855" s="110" t="s">
        <v>180</v>
      </c>
      <c r="G855" s="110">
        <v>3.0</v>
      </c>
      <c r="H855" s="110">
        <v>3.0</v>
      </c>
      <c r="I855" s="110">
        <v>3.0</v>
      </c>
      <c r="J855" s="311">
        <v>50.0</v>
      </c>
      <c r="K855" s="141">
        <v>16.67</v>
      </c>
      <c r="L855" s="226" t="s">
        <v>747</v>
      </c>
      <c r="O855" s="246"/>
    </row>
    <row r="856" ht="11.25" customHeight="1">
      <c r="A856" s="110" t="s">
        <v>3047</v>
      </c>
      <c r="B856" s="110" t="s">
        <v>3048</v>
      </c>
      <c r="C856" s="110" t="s">
        <v>889</v>
      </c>
      <c r="D856" s="255" t="s">
        <v>979</v>
      </c>
      <c r="E856" s="284" t="s">
        <v>980</v>
      </c>
      <c r="F856" s="110" t="s">
        <v>598</v>
      </c>
      <c r="G856" s="110">
        <v>5.0</v>
      </c>
      <c r="H856" s="110">
        <v>5.0</v>
      </c>
      <c r="I856" s="110">
        <v>5.0</v>
      </c>
      <c r="J856" s="311">
        <v>50.0</v>
      </c>
      <c r="K856" s="141">
        <v>10.0</v>
      </c>
      <c r="L856" s="226" t="s">
        <v>747</v>
      </c>
      <c r="O856" s="246"/>
    </row>
    <row r="857" ht="11.25" customHeight="1">
      <c r="A857" s="110" t="s">
        <v>3049</v>
      </c>
      <c r="B857" s="110" t="s">
        <v>3024</v>
      </c>
      <c r="C857" s="110" t="s">
        <v>51</v>
      </c>
      <c r="D857" s="108" t="s">
        <v>3025</v>
      </c>
      <c r="E857" s="308" t="s">
        <v>3026</v>
      </c>
      <c r="F857" s="110" t="s">
        <v>180</v>
      </c>
      <c r="G857" s="247">
        <v>2.0</v>
      </c>
      <c r="H857" s="247">
        <v>2.0</v>
      </c>
      <c r="I857" s="247">
        <v>3.0</v>
      </c>
      <c r="J857" s="247">
        <v>50.0</v>
      </c>
      <c r="K857" s="110">
        <v>25.0</v>
      </c>
      <c r="L857" s="226" t="s">
        <v>756</v>
      </c>
      <c r="O857" s="246"/>
    </row>
    <row r="858" ht="11.25" customHeight="1">
      <c r="A858" s="110" t="s">
        <v>3050</v>
      </c>
      <c r="B858" s="110" t="s">
        <v>3028</v>
      </c>
      <c r="C858" s="110" t="s">
        <v>51</v>
      </c>
      <c r="D858" s="108" t="s">
        <v>3029</v>
      </c>
      <c r="E858" s="308" t="s">
        <v>3026</v>
      </c>
      <c r="F858" s="110" t="s">
        <v>180</v>
      </c>
      <c r="G858" s="110">
        <v>3.0</v>
      </c>
      <c r="H858" s="110">
        <v>3.0</v>
      </c>
      <c r="I858" s="110">
        <v>4.0</v>
      </c>
      <c r="J858" s="309">
        <v>50.0</v>
      </c>
      <c r="K858" s="141">
        <v>16.67</v>
      </c>
      <c r="L858" s="226" t="s">
        <v>756</v>
      </c>
      <c r="O858" s="246"/>
    </row>
    <row r="859" ht="11.25" customHeight="1">
      <c r="A859" s="90" t="s">
        <v>3051</v>
      </c>
      <c r="B859" s="90" t="s">
        <v>3031</v>
      </c>
      <c r="C859" s="90" t="s">
        <v>51</v>
      </c>
      <c r="D859" s="108" t="s">
        <v>3029</v>
      </c>
      <c r="E859" s="308" t="s">
        <v>3026</v>
      </c>
      <c r="F859" s="110" t="s">
        <v>180</v>
      </c>
      <c r="G859" s="110">
        <v>2.0</v>
      </c>
      <c r="H859" s="110">
        <v>2.0</v>
      </c>
      <c r="I859" s="110">
        <v>2.0</v>
      </c>
      <c r="J859" s="309">
        <v>50.0</v>
      </c>
      <c r="K859" s="141">
        <v>25.0</v>
      </c>
      <c r="L859" s="226" t="s">
        <v>756</v>
      </c>
      <c r="O859" s="246"/>
    </row>
    <row r="860" ht="11.25" customHeight="1">
      <c r="A860" s="310" t="s">
        <v>3052</v>
      </c>
      <c r="B860" s="110" t="s">
        <v>3033</v>
      </c>
      <c r="C860" s="110" t="s">
        <v>889</v>
      </c>
      <c r="D860" s="110" t="s">
        <v>3034</v>
      </c>
      <c r="E860" s="306" t="s">
        <v>3035</v>
      </c>
      <c r="F860" s="139" t="s">
        <v>3036</v>
      </c>
      <c r="G860" s="110">
        <v>3.0</v>
      </c>
      <c r="H860" s="110">
        <v>3.0</v>
      </c>
      <c r="I860" s="110">
        <v>3.0</v>
      </c>
      <c r="J860" s="309">
        <v>50.0</v>
      </c>
      <c r="K860" s="141">
        <v>16.67</v>
      </c>
      <c r="L860" s="226" t="s">
        <v>756</v>
      </c>
      <c r="O860" s="246"/>
    </row>
    <row r="861" ht="11.25" customHeight="1">
      <c r="A861" s="310" t="s">
        <v>3053</v>
      </c>
      <c r="B861" s="110" t="s">
        <v>3033</v>
      </c>
      <c r="C861" s="110" t="s">
        <v>889</v>
      </c>
      <c r="D861" s="108" t="s">
        <v>3029</v>
      </c>
      <c r="E861" s="308" t="s">
        <v>3026</v>
      </c>
      <c r="F861" s="110" t="s">
        <v>180</v>
      </c>
      <c r="G861" s="110">
        <v>3.0</v>
      </c>
      <c r="H861" s="110">
        <v>3.0</v>
      </c>
      <c r="I861" s="110">
        <v>3.0</v>
      </c>
      <c r="J861" s="309">
        <v>50.0</v>
      </c>
      <c r="K861" s="141">
        <v>16.67</v>
      </c>
      <c r="L861" s="226" t="s">
        <v>756</v>
      </c>
      <c r="O861" s="246"/>
    </row>
    <row r="862" ht="11.25" customHeight="1">
      <c r="A862" s="110" t="s">
        <v>3054</v>
      </c>
      <c r="B862" s="110" t="s">
        <v>3039</v>
      </c>
      <c r="C862" s="110" t="s">
        <v>889</v>
      </c>
      <c r="D862" s="110" t="s">
        <v>3040</v>
      </c>
      <c r="E862" s="306" t="s">
        <v>3041</v>
      </c>
      <c r="F862" s="139" t="s">
        <v>598</v>
      </c>
      <c r="G862" s="110">
        <v>2.0</v>
      </c>
      <c r="H862" s="110">
        <v>2.0</v>
      </c>
      <c r="I862" s="110">
        <v>3.0</v>
      </c>
      <c r="J862" s="309">
        <v>50.0</v>
      </c>
      <c r="K862" s="141">
        <v>25.0</v>
      </c>
      <c r="L862" s="226" t="s">
        <v>756</v>
      </c>
      <c r="O862" s="246"/>
    </row>
    <row r="863" ht="11.25" customHeight="1">
      <c r="A863" s="110" t="s">
        <v>3055</v>
      </c>
      <c r="B863" s="110" t="s">
        <v>3039</v>
      </c>
      <c r="C863" s="110" t="s">
        <v>889</v>
      </c>
      <c r="D863" s="110" t="s">
        <v>3043</v>
      </c>
      <c r="E863" s="306" t="s">
        <v>3044</v>
      </c>
      <c r="F863" s="139" t="s">
        <v>180</v>
      </c>
      <c r="G863" s="110">
        <v>2.0</v>
      </c>
      <c r="H863" s="110">
        <v>2.0</v>
      </c>
      <c r="I863" s="110">
        <v>3.0</v>
      </c>
      <c r="J863" s="309">
        <v>50.0</v>
      </c>
      <c r="K863" s="141">
        <v>25.0</v>
      </c>
      <c r="L863" s="226" t="s">
        <v>756</v>
      </c>
      <c r="O863" s="246"/>
    </row>
    <row r="864" ht="11.25" customHeight="1">
      <c r="A864" s="110" t="s">
        <v>3056</v>
      </c>
      <c r="B864" s="110" t="s">
        <v>3057</v>
      </c>
      <c r="C864" s="110" t="s">
        <v>51</v>
      </c>
      <c r="D864" s="110" t="s">
        <v>3058</v>
      </c>
      <c r="E864" s="306" t="s">
        <v>3059</v>
      </c>
      <c r="F864" s="139" t="s">
        <v>598</v>
      </c>
      <c r="G864" s="110">
        <v>9.0</v>
      </c>
      <c r="H864" s="110">
        <v>1.0</v>
      </c>
      <c r="I864" s="110">
        <v>9.0</v>
      </c>
      <c r="J864" s="311">
        <v>50.0</v>
      </c>
      <c r="K864" s="141">
        <v>5.56</v>
      </c>
      <c r="L864" s="226" t="s">
        <v>756</v>
      </c>
      <c r="O864" s="246"/>
    </row>
    <row r="865" ht="11.25" customHeight="1">
      <c r="A865" s="110" t="s">
        <v>3060</v>
      </c>
      <c r="B865" s="110" t="s">
        <v>3046</v>
      </c>
      <c r="C865" s="110" t="s">
        <v>51</v>
      </c>
      <c r="D865" s="108" t="s">
        <v>3029</v>
      </c>
      <c r="E865" s="308" t="s">
        <v>3026</v>
      </c>
      <c r="F865" s="110" t="s">
        <v>180</v>
      </c>
      <c r="G865" s="110">
        <v>3.0</v>
      </c>
      <c r="H865" s="110">
        <v>3.0</v>
      </c>
      <c r="I865" s="110">
        <v>3.0</v>
      </c>
      <c r="J865" s="311">
        <v>50.0</v>
      </c>
      <c r="K865" s="141">
        <v>16.67</v>
      </c>
      <c r="L865" s="226" t="s">
        <v>756</v>
      </c>
      <c r="O865" s="246"/>
    </row>
    <row r="866" ht="11.25" customHeight="1">
      <c r="A866" s="312" t="s">
        <v>3061</v>
      </c>
      <c r="B866" s="313" t="s">
        <v>3062</v>
      </c>
      <c r="C866" s="313" t="s">
        <v>51</v>
      </c>
      <c r="D866" s="313" t="s">
        <v>3063</v>
      </c>
      <c r="E866" s="314" t="s">
        <v>3064</v>
      </c>
      <c r="F866" s="313" t="s">
        <v>998</v>
      </c>
      <c r="G866" s="315">
        <v>6.0</v>
      </c>
      <c r="H866" s="315">
        <v>4.0</v>
      </c>
      <c r="I866" s="315">
        <v>7.0</v>
      </c>
      <c r="J866" s="315">
        <v>50.0</v>
      </c>
      <c r="K866" s="313">
        <v>8.33</v>
      </c>
      <c r="L866" s="226" t="s">
        <v>764</v>
      </c>
      <c r="O866" s="246"/>
    </row>
    <row r="867" ht="11.25" customHeight="1">
      <c r="A867" s="312" t="s">
        <v>3061</v>
      </c>
      <c r="B867" s="313" t="s">
        <v>3062</v>
      </c>
      <c r="C867" s="313" t="s">
        <v>51</v>
      </c>
      <c r="D867" s="313" t="s">
        <v>3065</v>
      </c>
      <c r="E867" s="314" t="s">
        <v>3066</v>
      </c>
      <c r="F867" s="313" t="s">
        <v>998</v>
      </c>
      <c r="G867" s="315">
        <v>6.0</v>
      </c>
      <c r="H867" s="315">
        <v>4.0</v>
      </c>
      <c r="I867" s="315">
        <v>7.0</v>
      </c>
      <c r="J867" s="315">
        <v>50.0</v>
      </c>
      <c r="K867" s="313">
        <v>8.33</v>
      </c>
      <c r="L867" s="226" t="s">
        <v>764</v>
      </c>
      <c r="O867" s="246"/>
    </row>
    <row r="868" ht="11.25" customHeight="1">
      <c r="A868" s="312" t="s">
        <v>3061</v>
      </c>
      <c r="B868" s="313" t="s">
        <v>3062</v>
      </c>
      <c r="C868" s="313" t="s">
        <v>51</v>
      </c>
      <c r="D868" s="313" t="s">
        <v>3067</v>
      </c>
      <c r="E868" s="314" t="s">
        <v>3068</v>
      </c>
      <c r="F868" s="313" t="s">
        <v>2137</v>
      </c>
      <c r="G868" s="315">
        <v>6.0</v>
      </c>
      <c r="H868" s="315">
        <v>4.0</v>
      </c>
      <c r="I868" s="315">
        <v>7.0</v>
      </c>
      <c r="J868" s="315">
        <v>50.0</v>
      </c>
      <c r="K868" s="313">
        <v>8.33</v>
      </c>
      <c r="L868" s="226" t="s">
        <v>764</v>
      </c>
      <c r="O868" s="246"/>
    </row>
    <row r="869" ht="11.25" customHeight="1">
      <c r="A869" s="312" t="s">
        <v>3061</v>
      </c>
      <c r="B869" s="313" t="s">
        <v>3062</v>
      </c>
      <c r="C869" s="313" t="s">
        <v>51</v>
      </c>
      <c r="D869" s="313" t="s">
        <v>3069</v>
      </c>
      <c r="E869" s="314" t="s">
        <v>3070</v>
      </c>
      <c r="F869" s="313" t="s">
        <v>2137</v>
      </c>
      <c r="G869" s="315">
        <v>6.0</v>
      </c>
      <c r="H869" s="315">
        <v>4.0</v>
      </c>
      <c r="I869" s="315">
        <v>7.0</v>
      </c>
      <c r="J869" s="315">
        <v>50.0</v>
      </c>
      <c r="K869" s="313">
        <v>8.33</v>
      </c>
      <c r="L869" s="226" t="s">
        <v>764</v>
      </c>
      <c r="O869" s="246"/>
    </row>
    <row r="870" ht="11.25" customHeight="1">
      <c r="A870" s="312" t="s">
        <v>3061</v>
      </c>
      <c r="B870" s="313" t="s">
        <v>3062</v>
      </c>
      <c r="C870" s="313" t="s">
        <v>51</v>
      </c>
      <c r="D870" s="313" t="s">
        <v>3071</v>
      </c>
      <c r="E870" s="314" t="s">
        <v>3072</v>
      </c>
      <c r="F870" s="313" t="s">
        <v>998</v>
      </c>
      <c r="G870" s="315">
        <v>6.0</v>
      </c>
      <c r="H870" s="315">
        <v>4.0</v>
      </c>
      <c r="I870" s="315">
        <v>7.0</v>
      </c>
      <c r="J870" s="315">
        <v>50.0</v>
      </c>
      <c r="K870" s="313">
        <v>8.33</v>
      </c>
      <c r="L870" s="226" t="s">
        <v>764</v>
      </c>
      <c r="O870" s="246"/>
    </row>
    <row r="871" ht="11.25" customHeight="1">
      <c r="A871" s="312" t="s">
        <v>3061</v>
      </c>
      <c r="B871" s="313" t="s">
        <v>3062</v>
      </c>
      <c r="C871" s="313" t="s">
        <v>51</v>
      </c>
      <c r="D871" s="313" t="s">
        <v>3073</v>
      </c>
      <c r="E871" s="314" t="s">
        <v>1090</v>
      </c>
      <c r="F871" s="313" t="s">
        <v>998</v>
      </c>
      <c r="G871" s="315">
        <v>6.0</v>
      </c>
      <c r="H871" s="315">
        <v>4.0</v>
      </c>
      <c r="I871" s="315">
        <v>7.0</v>
      </c>
      <c r="J871" s="315">
        <v>50.0</v>
      </c>
      <c r="K871" s="313">
        <v>8.33</v>
      </c>
      <c r="L871" s="226" t="s">
        <v>764</v>
      </c>
      <c r="O871" s="246"/>
    </row>
    <row r="872" ht="11.25" customHeight="1">
      <c r="A872" s="312" t="s">
        <v>3074</v>
      </c>
      <c r="B872" s="313" t="s">
        <v>3075</v>
      </c>
      <c r="C872" s="313" t="s">
        <v>51</v>
      </c>
      <c r="D872" s="313" t="s">
        <v>3076</v>
      </c>
      <c r="E872" s="314" t="s">
        <v>3077</v>
      </c>
      <c r="F872" s="316" t="s">
        <v>998</v>
      </c>
      <c r="G872" s="313">
        <v>4.0</v>
      </c>
      <c r="H872" s="313">
        <v>2.0</v>
      </c>
      <c r="I872" s="313">
        <v>4.0</v>
      </c>
      <c r="J872" s="317">
        <v>50.0</v>
      </c>
      <c r="K872" s="318">
        <v>12.5</v>
      </c>
      <c r="L872" s="226" t="s">
        <v>764</v>
      </c>
      <c r="O872" s="246"/>
    </row>
    <row r="873" ht="11.25" customHeight="1">
      <c r="A873" s="312" t="s">
        <v>3074</v>
      </c>
      <c r="B873" s="313" t="s">
        <v>3075</v>
      </c>
      <c r="C873" s="313" t="s">
        <v>51</v>
      </c>
      <c r="D873" s="313" t="s">
        <v>3078</v>
      </c>
      <c r="E873" s="265" t="s">
        <v>3079</v>
      </c>
      <c r="F873" s="316" t="s">
        <v>998</v>
      </c>
      <c r="G873" s="313">
        <v>4.0</v>
      </c>
      <c r="H873" s="313">
        <v>2.0</v>
      </c>
      <c r="I873" s="313">
        <v>4.0</v>
      </c>
      <c r="J873" s="317">
        <v>50.0</v>
      </c>
      <c r="K873" s="318">
        <v>12.5</v>
      </c>
      <c r="L873" s="226" t="s">
        <v>764</v>
      </c>
      <c r="O873" s="246"/>
    </row>
    <row r="874" ht="11.25" customHeight="1">
      <c r="A874" s="312" t="s">
        <v>3074</v>
      </c>
      <c r="B874" s="313" t="s">
        <v>3075</v>
      </c>
      <c r="C874" s="313" t="s">
        <v>51</v>
      </c>
      <c r="D874" s="313" t="s">
        <v>3080</v>
      </c>
      <c r="E874" s="314" t="s">
        <v>1100</v>
      </c>
      <c r="F874" s="316" t="s">
        <v>998</v>
      </c>
      <c r="G874" s="313">
        <v>4.0</v>
      </c>
      <c r="H874" s="313">
        <v>2.0</v>
      </c>
      <c r="I874" s="313">
        <v>4.0</v>
      </c>
      <c r="J874" s="317">
        <v>50.0</v>
      </c>
      <c r="K874" s="318">
        <v>12.5</v>
      </c>
      <c r="L874" s="226" t="s">
        <v>764</v>
      </c>
      <c r="O874" s="246"/>
    </row>
    <row r="875" ht="11.25" customHeight="1">
      <c r="A875" s="312" t="s">
        <v>3081</v>
      </c>
      <c r="B875" s="313" t="s">
        <v>3082</v>
      </c>
      <c r="C875" s="313" t="s">
        <v>51</v>
      </c>
      <c r="D875" s="313" t="s">
        <v>3083</v>
      </c>
      <c r="E875" s="265" t="s">
        <v>177</v>
      </c>
      <c r="F875" s="316" t="s">
        <v>998</v>
      </c>
      <c r="G875" s="313">
        <v>6.0</v>
      </c>
      <c r="H875" s="313">
        <v>3.0</v>
      </c>
      <c r="I875" s="313">
        <v>6.0</v>
      </c>
      <c r="J875" s="317">
        <v>50.0</v>
      </c>
      <c r="K875" s="318">
        <v>8.33</v>
      </c>
      <c r="L875" s="226" t="s">
        <v>764</v>
      </c>
      <c r="O875" s="246"/>
    </row>
    <row r="876" ht="11.25" customHeight="1">
      <c r="A876" s="312" t="s">
        <v>3081</v>
      </c>
      <c r="B876" s="313" t="s">
        <v>3082</v>
      </c>
      <c r="C876" s="313" t="s">
        <v>51</v>
      </c>
      <c r="D876" s="313" t="s">
        <v>3084</v>
      </c>
      <c r="E876" s="314" t="s">
        <v>1040</v>
      </c>
      <c r="F876" s="316" t="s">
        <v>998</v>
      </c>
      <c r="G876" s="313">
        <v>6.0</v>
      </c>
      <c r="H876" s="313">
        <v>3.0</v>
      </c>
      <c r="I876" s="313">
        <v>6.0</v>
      </c>
      <c r="J876" s="317">
        <v>50.0</v>
      </c>
      <c r="K876" s="318">
        <v>8.33</v>
      </c>
      <c r="L876" s="226" t="s">
        <v>764</v>
      </c>
      <c r="O876" s="246"/>
    </row>
    <row r="877" ht="11.25" customHeight="1">
      <c r="A877" s="312" t="s">
        <v>3081</v>
      </c>
      <c r="B877" s="313" t="s">
        <v>3082</v>
      </c>
      <c r="C877" s="313" t="s">
        <v>51</v>
      </c>
      <c r="D877" s="313" t="s">
        <v>3085</v>
      </c>
      <c r="E877" s="314" t="s">
        <v>1044</v>
      </c>
      <c r="F877" s="316" t="s">
        <v>998</v>
      </c>
      <c r="G877" s="313">
        <v>6.0</v>
      </c>
      <c r="H877" s="313">
        <v>3.0</v>
      </c>
      <c r="I877" s="313">
        <v>6.0</v>
      </c>
      <c r="J877" s="317">
        <v>50.0</v>
      </c>
      <c r="K877" s="318">
        <v>8.33</v>
      </c>
      <c r="L877" s="226" t="s">
        <v>764</v>
      </c>
      <c r="O877" s="246"/>
    </row>
    <row r="878" ht="11.25" customHeight="1">
      <c r="A878" s="312" t="s">
        <v>3086</v>
      </c>
      <c r="B878" s="313" t="s">
        <v>3087</v>
      </c>
      <c r="C878" s="313" t="s">
        <v>51</v>
      </c>
      <c r="D878" s="313" t="s">
        <v>3088</v>
      </c>
      <c r="E878" s="314" t="s">
        <v>3089</v>
      </c>
      <c r="F878" s="316" t="s">
        <v>998</v>
      </c>
      <c r="G878" s="313">
        <v>5.0</v>
      </c>
      <c r="H878" s="313">
        <v>3.0</v>
      </c>
      <c r="I878" s="313">
        <v>5.0</v>
      </c>
      <c r="J878" s="317">
        <v>50.0</v>
      </c>
      <c r="K878" s="318">
        <v>10.0</v>
      </c>
      <c r="L878" s="226" t="s">
        <v>764</v>
      </c>
      <c r="O878" s="246"/>
    </row>
    <row r="879" ht="11.25" customHeight="1">
      <c r="A879" s="312" t="s">
        <v>3086</v>
      </c>
      <c r="B879" s="313" t="s">
        <v>3087</v>
      </c>
      <c r="C879" s="313" t="s">
        <v>51</v>
      </c>
      <c r="D879" s="313" t="s">
        <v>3090</v>
      </c>
      <c r="E879" s="265" t="s">
        <v>3091</v>
      </c>
      <c r="F879" s="316" t="s">
        <v>998</v>
      </c>
      <c r="G879" s="313">
        <v>5.0</v>
      </c>
      <c r="H879" s="313">
        <v>3.0</v>
      </c>
      <c r="I879" s="313">
        <v>5.0</v>
      </c>
      <c r="J879" s="317">
        <v>50.0</v>
      </c>
      <c r="K879" s="318">
        <v>10.0</v>
      </c>
      <c r="L879" s="226" t="s">
        <v>764</v>
      </c>
      <c r="O879" s="246"/>
    </row>
    <row r="880" ht="11.25" customHeight="1">
      <c r="A880" s="312" t="s">
        <v>3086</v>
      </c>
      <c r="B880" s="313" t="s">
        <v>3087</v>
      </c>
      <c r="C880" s="313" t="s">
        <v>51</v>
      </c>
      <c r="D880" s="313" t="s">
        <v>3092</v>
      </c>
      <c r="E880" s="314" t="s">
        <v>3093</v>
      </c>
      <c r="F880" s="316"/>
      <c r="G880" s="313">
        <v>5.0</v>
      </c>
      <c r="H880" s="313">
        <v>3.0</v>
      </c>
      <c r="I880" s="313">
        <v>5.0</v>
      </c>
      <c r="J880" s="317">
        <v>50.0</v>
      </c>
      <c r="K880" s="318">
        <v>10.0</v>
      </c>
      <c r="L880" s="226" t="s">
        <v>764</v>
      </c>
      <c r="O880" s="246"/>
    </row>
    <row r="881" ht="11.25" customHeight="1">
      <c r="A881" s="312" t="s">
        <v>3086</v>
      </c>
      <c r="B881" s="313" t="s">
        <v>3087</v>
      </c>
      <c r="C881" s="313" t="s">
        <v>51</v>
      </c>
      <c r="D881" s="313" t="s">
        <v>3094</v>
      </c>
      <c r="E881" s="314" t="s">
        <v>1011</v>
      </c>
      <c r="F881" s="316" t="s">
        <v>998</v>
      </c>
      <c r="G881" s="313">
        <v>5.0</v>
      </c>
      <c r="H881" s="313">
        <v>3.0</v>
      </c>
      <c r="I881" s="313">
        <v>5.0</v>
      </c>
      <c r="J881" s="317">
        <v>50.0</v>
      </c>
      <c r="K881" s="318">
        <v>10.0</v>
      </c>
      <c r="L881" s="226" t="s">
        <v>764</v>
      </c>
      <c r="O881" s="246"/>
    </row>
    <row r="882" ht="11.25" customHeight="1">
      <c r="A882" s="312" t="s">
        <v>3095</v>
      </c>
      <c r="B882" s="257" t="s">
        <v>3096</v>
      </c>
      <c r="C882" s="313" t="s">
        <v>51</v>
      </c>
      <c r="D882" s="313" t="s">
        <v>3097</v>
      </c>
      <c r="E882" s="314" t="s">
        <v>3098</v>
      </c>
      <c r="F882" s="316" t="s">
        <v>998</v>
      </c>
      <c r="G882" s="313">
        <v>9.0</v>
      </c>
      <c r="H882" s="313">
        <v>8.0</v>
      </c>
      <c r="I882" s="313">
        <v>9.0</v>
      </c>
      <c r="J882" s="317">
        <v>50.0</v>
      </c>
      <c r="K882" s="318">
        <v>5.56</v>
      </c>
      <c r="L882" s="226" t="s">
        <v>764</v>
      </c>
      <c r="O882" s="246"/>
    </row>
    <row r="883" ht="11.25" customHeight="1">
      <c r="A883" s="312" t="s">
        <v>3099</v>
      </c>
      <c r="B883" s="313" t="s">
        <v>3100</v>
      </c>
      <c r="C883" s="313" t="s">
        <v>51</v>
      </c>
      <c r="D883" s="313" t="s">
        <v>3101</v>
      </c>
      <c r="E883" s="314" t="s">
        <v>3102</v>
      </c>
      <c r="F883" s="316" t="s">
        <v>998</v>
      </c>
      <c r="G883" s="313">
        <v>8.0</v>
      </c>
      <c r="H883" s="313">
        <v>8.0</v>
      </c>
      <c r="I883" s="313">
        <v>8.0</v>
      </c>
      <c r="J883" s="317">
        <v>50.0</v>
      </c>
      <c r="K883" s="318">
        <v>6.25</v>
      </c>
      <c r="L883" s="226" t="s">
        <v>764</v>
      </c>
      <c r="O883" s="246"/>
    </row>
    <row r="884" ht="11.25" customHeight="1">
      <c r="A884" s="312" t="s">
        <v>3099</v>
      </c>
      <c r="B884" s="313" t="s">
        <v>3100</v>
      </c>
      <c r="C884" s="313" t="s">
        <v>51</v>
      </c>
      <c r="D884" s="313" t="s">
        <v>3103</v>
      </c>
      <c r="E884" s="314" t="s">
        <v>3104</v>
      </c>
      <c r="F884" s="316" t="s">
        <v>998</v>
      </c>
      <c r="G884" s="313">
        <v>8.0</v>
      </c>
      <c r="H884" s="313">
        <v>8.0</v>
      </c>
      <c r="I884" s="313">
        <v>8.0</v>
      </c>
      <c r="J884" s="317">
        <v>50.0</v>
      </c>
      <c r="K884" s="318">
        <v>6.25</v>
      </c>
      <c r="L884" s="226" t="s">
        <v>764</v>
      </c>
      <c r="O884" s="246"/>
    </row>
    <row r="885" ht="11.25" customHeight="1">
      <c r="A885" s="312" t="s">
        <v>3099</v>
      </c>
      <c r="B885" s="313" t="s">
        <v>3100</v>
      </c>
      <c r="C885" s="313" t="s">
        <v>51</v>
      </c>
      <c r="D885" s="313" t="s">
        <v>3105</v>
      </c>
      <c r="E885" s="314" t="s">
        <v>3106</v>
      </c>
      <c r="F885" s="316" t="s">
        <v>998</v>
      </c>
      <c r="G885" s="313">
        <v>8.0</v>
      </c>
      <c r="H885" s="313">
        <v>8.0</v>
      </c>
      <c r="I885" s="313">
        <v>8.0</v>
      </c>
      <c r="J885" s="317">
        <v>50.0</v>
      </c>
      <c r="K885" s="318">
        <v>6.25</v>
      </c>
      <c r="L885" s="226" t="s">
        <v>764</v>
      </c>
      <c r="O885" s="246"/>
    </row>
    <row r="886" ht="11.25" customHeight="1">
      <c r="A886" s="312" t="s">
        <v>3099</v>
      </c>
      <c r="B886" s="313" t="s">
        <v>3100</v>
      </c>
      <c r="C886" s="313" t="s">
        <v>51</v>
      </c>
      <c r="D886" s="313" t="s">
        <v>3107</v>
      </c>
      <c r="E886" s="314" t="s">
        <v>1000</v>
      </c>
      <c r="F886" s="316" t="s">
        <v>998</v>
      </c>
      <c r="G886" s="313">
        <v>8.0</v>
      </c>
      <c r="H886" s="313">
        <v>8.0</v>
      </c>
      <c r="I886" s="313">
        <v>8.0</v>
      </c>
      <c r="J886" s="317">
        <v>50.0</v>
      </c>
      <c r="K886" s="318">
        <v>6.25</v>
      </c>
      <c r="L886" s="226" t="s">
        <v>764</v>
      </c>
      <c r="O886" s="246"/>
    </row>
    <row r="887" ht="11.25" customHeight="1">
      <c r="A887" s="312" t="s">
        <v>3099</v>
      </c>
      <c r="B887" s="313" t="s">
        <v>3100</v>
      </c>
      <c r="C887" s="313" t="s">
        <v>51</v>
      </c>
      <c r="D887" s="313" t="s">
        <v>3108</v>
      </c>
      <c r="E887" s="314" t="s">
        <v>997</v>
      </c>
      <c r="F887" s="316" t="s">
        <v>998</v>
      </c>
      <c r="G887" s="313">
        <v>8.0</v>
      </c>
      <c r="H887" s="313">
        <v>8.0</v>
      </c>
      <c r="I887" s="313">
        <v>8.0</v>
      </c>
      <c r="J887" s="317">
        <v>50.0</v>
      </c>
      <c r="K887" s="318">
        <v>6.25</v>
      </c>
      <c r="L887" s="226" t="s">
        <v>764</v>
      </c>
      <c r="O887" s="246"/>
    </row>
    <row r="888" ht="11.25" customHeight="1">
      <c r="A888" s="312" t="s">
        <v>3109</v>
      </c>
      <c r="B888" s="313" t="s">
        <v>3110</v>
      </c>
      <c r="C888" s="313" t="s">
        <v>51</v>
      </c>
      <c r="D888" s="313" t="s">
        <v>3111</v>
      </c>
      <c r="E888" s="314" t="s">
        <v>3112</v>
      </c>
      <c r="F888" s="316" t="s">
        <v>998</v>
      </c>
      <c r="G888" s="313">
        <v>4.0</v>
      </c>
      <c r="H888" s="313">
        <v>1.0</v>
      </c>
      <c r="I888" s="313">
        <v>4.0</v>
      </c>
      <c r="J888" s="317">
        <v>40.0</v>
      </c>
      <c r="K888" s="318">
        <v>12.5</v>
      </c>
      <c r="L888" s="226" t="s">
        <v>764</v>
      </c>
      <c r="O888" s="246"/>
    </row>
    <row r="889" ht="11.25" customHeight="1">
      <c r="A889" s="312" t="s">
        <v>3109</v>
      </c>
      <c r="B889" s="313" t="s">
        <v>3110</v>
      </c>
      <c r="C889" s="313" t="s">
        <v>51</v>
      </c>
      <c r="D889" s="313" t="s">
        <v>3113</v>
      </c>
      <c r="E889" s="314" t="s">
        <v>3114</v>
      </c>
      <c r="F889" s="316" t="s">
        <v>998</v>
      </c>
      <c r="G889" s="313">
        <v>4.0</v>
      </c>
      <c r="H889" s="313">
        <v>1.0</v>
      </c>
      <c r="I889" s="313">
        <v>4.0</v>
      </c>
      <c r="J889" s="317">
        <v>40.0</v>
      </c>
      <c r="K889" s="318">
        <v>12.5</v>
      </c>
      <c r="L889" s="226" t="s">
        <v>764</v>
      </c>
      <c r="O889" s="246"/>
    </row>
    <row r="890" ht="11.25" customHeight="1">
      <c r="A890" s="312" t="s">
        <v>3109</v>
      </c>
      <c r="B890" s="313" t="s">
        <v>3110</v>
      </c>
      <c r="C890" s="313" t="s">
        <v>51</v>
      </c>
      <c r="D890" s="313" t="s">
        <v>3115</v>
      </c>
      <c r="E890" s="314" t="s">
        <v>3116</v>
      </c>
      <c r="F890" s="316" t="s">
        <v>998</v>
      </c>
      <c r="G890" s="313">
        <v>4.0</v>
      </c>
      <c r="H890" s="313">
        <v>1.0</v>
      </c>
      <c r="I890" s="313">
        <v>4.0</v>
      </c>
      <c r="J890" s="317">
        <v>50.0</v>
      </c>
      <c r="K890" s="318">
        <v>12.5</v>
      </c>
      <c r="L890" s="226" t="s">
        <v>764</v>
      </c>
      <c r="O890" s="246"/>
    </row>
    <row r="891" ht="11.25" customHeight="1">
      <c r="A891" s="312" t="s">
        <v>3117</v>
      </c>
      <c r="B891" s="313" t="s">
        <v>3118</v>
      </c>
      <c r="C891" s="313" t="s">
        <v>51</v>
      </c>
      <c r="D891" s="313" t="s">
        <v>3119</v>
      </c>
      <c r="E891" s="314" t="s">
        <v>3120</v>
      </c>
      <c r="F891" s="316" t="s">
        <v>998</v>
      </c>
      <c r="G891" s="313">
        <v>3.0</v>
      </c>
      <c r="H891" s="313">
        <v>2.0</v>
      </c>
      <c r="I891" s="313">
        <v>3.0</v>
      </c>
      <c r="J891" s="317">
        <v>50.0</v>
      </c>
      <c r="K891" s="318">
        <v>16.67</v>
      </c>
      <c r="L891" s="226" t="s">
        <v>764</v>
      </c>
      <c r="O891" s="246"/>
    </row>
    <row r="892" ht="11.25" customHeight="1">
      <c r="A892" s="312" t="s">
        <v>3121</v>
      </c>
      <c r="B892" s="313" t="s">
        <v>3122</v>
      </c>
      <c r="C892" s="313"/>
      <c r="D892" s="313" t="s">
        <v>3123</v>
      </c>
      <c r="E892" s="314" t="s">
        <v>3124</v>
      </c>
      <c r="F892" s="316" t="s">
        <v>998</v>
      </c>
      <c r="G892" s="313">
        <v>3.0</v>
      </c>
      <c r="H892" s="313">
        <v>2.0</v>
      </c>
      <c r="I892" s="313">
        <v>3.0</v>
      </c>
      <c r="J892" s="317">
        <v>50.0</v>
      </c>
      <c r="K892" s="318">
        <v>16.67</v>
      </c>
      <c r="L892" s="226" t="s">
        <v>764</v>
      </c>
      <c r="O892" s="246"/>
    </row>
    <row r="893" ht="11.25" customHeight="1">
      <c r="A893" s="312" t="s">
        <v>3121</v>
      </c>
      <c r="B893" s="313" t="s">
        <v>3122</v>
      </c>
      <c r="C893" s="313" t="s">
        <v>51</v>
      </c>
      <c r="D893" s="313" t="s">
        <v>3125</v>
      </c>
      <c r="E893" s="265" t="s">
        <v>3126</v>
      </c>
      <c r="F893" s="316" t="s">
        <v>998</v>
      </c>
      <c r="G893" s="315">
        <v>3.0</v>
      </c>
      <c r="H893" s="315">
        <v>2.0</v>
      </c>
      <c r="I893" s="315">
        <v>3.0</v>
      </c>
      <c r="J893" s="315">
        <v>50.0</v>
      </c>
      <c r="K893" s="315">
        <v>16.67</v>
      </c>
      <c r="L893" s="226" t="s">
        <v>764</v>
      </c>
      <c r="O893" s="246"/>
    </row>
    <row r="894" ht="11.25" customHeight="1">
      <c r="A894" s="312" t="s">
        <v>3121</v>
      </c>
      <c r="B894" s="313" t="s">
        <v>3122</v>
      </c>
      <c r="C894" s="313" t="s">
        <v>51</v>
      </c>
      <c r="D894" s="313" t="s">
        <v>3127</v>
      </c>
      <c r="E894" s="314" t="s">
        <v>3128</v>
      </c>
      <c r="F894" s="316" t="s">
        <v>998</v>
      </c>
      <c r="G894" s="315">
        <v>3.0</v>
      </c>
      <c r="H894" s="315">
        <v>2.0</v>
      </c>
      <c r="I894" s="315">
        <v>3.0</v>
      </c>
      <c r="J894" s="315">
        <v>50.0</v>
      </c>
      <c r="K894" s="315">
        <v>16.67</v>
      </c>
      <c r="L894" s="226" t="s">
        <v>764</v>
      </c>
      <c r="O894" s="246"/>
    </row>
    <row r="895" ht="11.25" customHeight="1">
      <c r="A895" s="312" t="s">
        <v>3121</v>
      </c>
      <c r="B895" s="313" t="s">
        <v>3122</v>
      </c>
      <c r="C895" s="313" t="s">
        <v>51</v>
      </c>
      <c r="D895" s="313" t="s">
        <v>3129</v>
      </c>
      <c r="E895" s="265" t="s">
        <v>3130</v>
      </c>
      <c r="F895" s="316" t="s">
        <v>998</v>
      </c>
      <c r="G895" s="313">
        <v>3.0</v>
      </c>
      <c r="H895" s="313">
        <v>2.0</v>
      </c>
      <c r="I895" s="313">
        <v>3.0</v>
      </c>
      <c r="J895" s="317">
        <v>50.0</v>
      </c>
      <c r="K895" s="318">
        <v>16.67</v>
      </c>
      <c r="L895" s="226" t="s">
        <v>764</v>
      </c>
      <c r="O895" s="246"/>
    </row>
    <row r="896" ht="11.25" customHeight="1">
      <c r="A896" s="312" t="s">
        <v>3131</v>
      </c>
      <c r="B896" s="313" t="s">
        <v>3132</v>
      </c>
      <c r="C896" s="313" t="s">
        <v>51</v>
      </c>
      <c r="D896" s="313" t="s">
        <v>3133</v>
      </c>
      <c r="E896" s="314" t="s">
        <v>3134</v>
      </c>
      <c r="F896" s="316" t="s">
        <v>998</v>
      </c>
      <c r="G896" s="313">
        <v>3.0</v>
      </c>
      <c r="H896" s="313">
        <v>2.0</v>
      </c>
      <c r="I896" s="313">
        <v>3.0</v>
      </c>
      <c r="J896" s="317">
        <v>50.0</v>
      </c>
      <c r="K896" s="318">
        <v>16.67</v>
      </c>
      <c r="L896" s="226" t="s">
        <v>764</v>
      </c>
      <c r="O896" s="246"/>
    </row>
    <row r="897" ht="11.25" customHeight="1">
      <c r="A897" s="312" t="s">
        <v>3131</v>
      </c>
      <c r="B897" s="313" t="s">
        <v>3132</v>
      </c>
      <c r="C897" s="313" t="s">
        <v>51</v>
      </c>
      <c r="D897" s="313" t="s">
        <v>3135</v>
      </c>
      <c r="E897" s="265" t="s">
        <v>3136</v>
      </c>
      <c r="F897" s="316" t="s">
        <v>998</v>
      </c>
      <c r="G897" s="313">
        <v>3.0</v>
      </c>
      <c r="H897" s="313">
        <v>2.0</v>
      </c>
      <c r="I897" s="313">
        <v>3.0</v>
      </c>
      <c r="J897" s="317">
        <v>50.0</v>
      </c>
      <c r="K897" s="318">
        <v>16.67</v>
      </c>
      <c r="L897" s="226" t="s">
        <v>764</v>
      </c>
      <c r="O897" s="246"/>
    </row>
    <row r="898" ht="11.25" customHeight="1">
      <c r="A898" s="312" t="s">
        <v>3131</v>
      </c>
      <c r="B898" s="313" t="s">
        <v>3132</v>
      </c>
      <c r="C898" s="313" t="s">
        <v>51</v>
      </c>
      <c r="D898" s="313" t="s">
        <v>3137</v>
      </c>
      <c r="E898" s="314" t="s">
        <v>3138</v>
      </c>
      <c r="F898" s="316" t="s">
        <v>998</v>
      </c>
      <c r="G898" s="313">
        <v>3.0</v>
      </c>
      <c r="H898" s="313">
        <v>2.0</v>
      </c>
      <c r="I898" s="313">
        <v>3.0</v>
      </c>
      <c r="J898" s="317">
        <v>50.0</v>
      </c>
      <c r="K898" s="318">
        <v>16.67</v>
      </c>
      <c r="L898" s="226" t="s">
        <v>764</v>
      </c>
      <c r="O898" s="246"/>
    </row>
    <row r="899" ht="11.25" customHeight="1">
      <c r="A899" s="312" t="s">
        <v>3131</v>
      </c>
      <c r="B899" s="313" t="s">
        <v>3132</v>
      </c>
      <c r="C899" s="313" t="s">
        <v>51</v>
      </c>
      <c r="D899" s="313" t="s">
        <v>3139</v>
      </c>
      <c r="E899" s="265" t="s">
        <v>3140</v>
      </c>
      <c r="F899" s="316" t="s">
        <v>998</v>
      </c>
      <c r="G899" s="313">
        <v>3.0</v>
      </c>
      <c r="H899" s="313">
        <v>2.0</v>
      </c>
      <c r="I899" s="313">
        <v>3.0</v>
      </c>
      <c r="J899" s="317">
        <v>50.0</v>
      </c>
      <c r="K899" s="318">
        <v>16.67</v>
      </c>
      <c r="L899" s="226" t="s">
        <v>764</v>
      </c>
      <c r="O899" s="246"/>
    </row>
    <row r="900" ht="11.25" customHeight="1">
      <c r="A900" s="312" t="s">
        <v>3131</v>
      </c>
      <c r="B900" s="313" t="s">
        <v>3132</v>
      </c>
      <c r="C900" s="313" t="s">
        <v>51</v>
      </c>
      <c r="D900" s="313" t="s">
        <v>3141</v>
      </c>
      <c r="E900" s="314" t="s">
        <v>3142</v>
      </c>
      <c r="F900" s="316" t="s">
        <v>998</v>
      </c>
      <c r="G900" s="313">
        <v>3.0</v>
      </c>
      <c r="H900" s="313">
        <v>2.0</v>
      </c>
      <c r="I900" s="313">
        <v>3.0</v>
      </c>
      <c r="J900" s="317">
        <v>50.0</v>
      </c>
      <c r="K900" s="318">
        <v>16.67</v>
      </c>
      <c r="L900" s="226" t="s">
        <v>764</v>
      </c>
      <c r="O900" s="246"/>
    </row>
    <row r="901" ht="11.25" customHeight="1">
      <c r="A901" s="312" t="s">
        <v>3131</v>
      </c>
      <c r="B901" s="313" t="s">
        <v>3132</v>
      </c>
      <c r="C901" s="313" t="s">
        <v>51</v>
      </c>
      <c r="D901" s="313" t="s">
        <v>3143</v>
      </c>
      <c r="E901" s="265" t="s">
        <v>3144</v>
      </c>
      <c r="F901" s="316" t="s">
        <v>998</v>
      </c>
      <c r="G901" s="313">
        <v>3.0</v>
      </c>
      <c r="H901" s="313">
        <v>2.0</v>
      </c>
      <c r="I901" s="313">
        <v>3.0</v>
      </c>
      <c r="J901" s="317">
        <v>50.0</v>
      </c>
      <c r="K901" s="318">
        <v>16.67</v>
      </c>
      <c r="L901" s="226" t="s">
        <v>764</v>
      </c>
      <c r="O901" s="246"/>
    </row>
    <row r="902" ht="11.25" customHeight="1">
      <c r="A902" s="312" t="s">
        <v>3131</v>
      </c>
      <c r="B902" s="313" t="s">
        <v>3132</v>
      </c>
      <c r="C902" s="313" t="s">
        <v>51</v>
      </c>
      <c r="D902" s="313" t="s">
        <v>3145</v>
      </c>
      <c r="E902" s="314" t="s">
        <v>3146</v>
      </c>
      <c r="F902" s="316" t="s">
        <v>998</v>
      </c>
      <c r="G902" s="313">
        <v>3.0</v>
      </c>
      <c r="H902" s="313">
        <v>2.0</v>
      </c>
      <c r="I902" s="313">
        <v>3.0</v>
      </c>
      <c r="J902" s="317">
        <v>50.0</v>
      </c>
      <c r="K902" s="318">
        <v>16.67</v>
      </c>
      <c r="L902" s="226" t="s">
        <v>764</v>
      </c>
      <c r="O902" s="246"/>
    </row>
    <row r="903" ht="11.25" customHeight="1">
      <c r="A903" s="312" t="s">
        <v>3131</v>
      </c>
      <c r="B903" s="313" t="s">
        <v>3132</v>
      </c>
      <c r="C903" s="313" t="s">
        <v>51</v>
      </c>
      <c r="D903" s="313" t="s">
        <v>3147</v>
      </c>
      <c r="E903" s="314" t="s">
        <v>3148</v>
      </c>
      <c r="F903" s="316" t="s">
        <v>998</v>
      </c>
      <c r="G903" s="313">
        <v>3.0</v>
      </c>
      <c r="H903" s="313">
        <v>2.0</v>
      </c>
      <c r="I903" s="313">
        <v>3.0</v>
      </c>
      <c r="J903" s="317">
        <v>50.0</v>
      </c>
      <c r="K903" s="318">
        <v>16.67</v>
      </c>
      <c r="L903" s="226" t="s">
        <v>764</v>
      </c>
      <c r="O903" s="246"/>
    </row>
    <row r="904" ht="11.25" customHeight="1">
      <c r="A904" s="312" t="s">
        <v>3131</v>
      </c>
      <c r="B904" s="313" t="s">
        <v>3132</v>
      </c>
      <c r="C904" s="313" t="s">
        <v>51</v>
      </c>
      <c r="D904" s="313" t="s">
        <v>3149</v>
      </c>
      <c r="E904" s="265" t="s">
        <v>3150</v>
      </c>
      <c r="F904" s="316" t="s">
        <v>998</v>
      </c>
      <c r="G904" s="313">
        <v>3.0</v>
      </c>
      <c r="H904" s="313">
        <v>2.0</v>
      </c>
      <c r="I904" s="313">
        <v>3.0</v>
      </c>
      <c r="J904" s="317">
        <v>50.0</v>
      </c>
      <c r="K904" s="318">
        <v>16.67</v>
      </c>
      <c r="L904" s="226" t="s">
        <v>764</v>
      </c>
      <c r="O904" s="246"/>
    </row>
    <row r="905" ht="11.25" customHeight="1">
      <c r="A905" s="312" t="s">
        <v>3131</v>
      </c>
      <c r="B905" s="313" t="s">
        <v>3132</v>
      </c>
      <c r="C905" s="313" t="s">
        <v>51</v>
      </c>
      <c r="D905" s="313" t="s">
        <v>3151</v>
      </c>
      <c r="E905" s="314" t="s">
        <v>3152</v>
      </c>
      <c r="F905" s="316" t="s">
        <v>998</v>
      </c>
      <c r="G905" s="313">
        <v>3.0</v>
      </c>
      <c r="H905" s="313">
        <v>2.0</v>
      </c>
      <c r="I905" s="313">
        <v>3.0</v>
      </c>
      <c r="J905" s="317">
        <v>50.0</v>
      </c>
      <c r="K905" s="318">
        <v>16.67</v>
      </c>
      <c r="L905" s="226" t="s">
        <v>764</v>
      </c>
      <c r="O905" s="246"/>
    </row>
    <row r="906" ht="11.25" customHeight="1">
      <c r="A906" s="312" t="s">
        <v>3131</v>
      </c>
      <c r="B906" s="313" t="s">
        <v>3132</v>
      </c>
      <c r="C906" s="313" t="s">
        <v>51</v>
      </c>
      <c r="D906" s="313" t="s">
        <v>3153</v>
      </c>
      <c r="E906" s="314" t="s">
        <v>3154</v>
      </c>
      <c r="F906" s="316" t="s">
        <v>998</v>
      </c>
      <c r="G906" s="313">
        <v>3.0</v>
      </c>
      <c r="H906" s="313">
        <v>2.0</v>
      </c>
      <c r="I906" s="313">
        <v>3.0</v>
      </c>
      <c r="J906" s="317">
        <v>50.0</v>
      </c>
      <c r="K906" s="318">
        <v>16.67</v>
      </c>
      <c r="L906" s="226" t="s">
        <v>764</v>
      </c>
      <c r="O906" s="246"/>
    </row>
    <row r="907" ht="11.25" customHeight="1">
      <c r="A907" s="312" t="s">
        <v>3131</v>
      </c>
      <c r="B907" s="313" t="s">
        <v>3132</v>
      </c>
      <c r="C907" s="313" t="s">
        <v>51</v>
      </c>
      <c r="D907" s="313" t="s">
        <v>3155</v>
      </c>
      <c r="E907" s="314" t="s">
        <v>3156</v>
      </c>
      <c r="F907" s="316" t="s">
        <v>998</v>
      </c>
      <c r="G907" s="313">
        <v>3.0</v>
      </c>
      <c r="H907" s="313">
        <v>2.0</v>
      </c>
      <c r="I907" s="313">
        <v>3.0</v>
      </c>
      <c r="J907" s="317">
        <v>50.0</v>
      </c>
      <c r="K907" s="318">
        <v>16.67</v>
      </c>
      <c r="L907" s="226" t="s">
        <v>764</v>
      </c>
      <c r="O907" s="246"/>
    </row>
    <row r="908" ht="11.25" customHeight="1">
      <c r="A908" s="312" t="s">
        <v>3157</v>
      </c>
      <c r="B908" s="313" t="s">
        <v>3158</v>
      </c>
      <c r="C908" s="313" t="s">
        <v>51</v>
      </c>
      <c r="D908" s="313" t="s">
        <v>3159</v>
      </c>
      <c r="E908" s="314" t="s">
        <v>3160</v>
      </c>
      <c r="F908" s="316" t="s">
        <v>998</v>
      </c>
      <c r="G908" s="313">
        <v>4.0</v>
      </c>
      <c r="H908" s="313">
        <v>2.0</v>
      </c>
      <c r="I908" s="313">
        <v>4.0</v>
      </c>
      <c r="J908" s="317">
        <v>50.0</v>
      </c>
      <c r="K908" s="318">
        <v>12.5</v>
      </c>
      <c r="L908" s="226" t="s">
        <v>764</v>
      </c>
      <c r="O908" s="246"/>
    </row>
    <row r="909" ht="11.25" customHeight="1">
      <c r="A909" s="312" t="s">
        <v>3157</v>
      </c>
      <c r="B909" s="313" t="s">
        <v>3158</v>
      </c>
      <c r="C909" s="313" t="s">
        <v>51</v>
      </c>
      <c r="D909" s="313" t="s">
        <v>3161</v>
      </c>
      <c r="E909" s="314" t="s">
        <v>3162</v>
      </c>
      <c r="F909" s="316" t="s">
        <v>998</v>
      </c>
      <c r="G909" s="313">
        <v>4.0</v>
      </c>
      <c r="H909" s="313">
        <v>2.0</v>
      </c>
      <c r="I909" s="313">
        <v>4.0</v>
      </c>
      <c r="J909" s="317">
        <v>50.0</v>
      </c>
      <c r="K909" s="318">
        <v>12.5</v>
      </c>
      <c r="L909" s="226" t="s">
        <v>764</v>
      </c>
      <c r="O909" s="246"/>
    </row>
    <row r="910" ht="11.25" customHeight="1">
      <c r="A910" s="312" t="s">
        <v>3157</v>
      </c>
      <c r="B910" s="313" t="s">
        <v>3158</v>
      </c>
      <c r="C910" s="313" t="s">
        <v>51</v>
      </c>
      <c r="D910" s="313" t="s">
        <v>3163</v>
      </c>
      <c r="E910" s="314" t="s">
        <v>3164</v>
      </c>
      <c r="F910" s="316" t="s">
        <v>998</v>
      </c>
      <c r="G910" s="313">
        <v>4.0</v>
      </c>
      <c r="H910" s="313">
        <v>2.0</v>
      </c>
      <c r="I910" s="313">
        <v>4.0</v>
      </c>
      <c r="J910" s="317">
        <v>50.0</v>
      </c>
      <c r="K910" s="318">
        <v>12.5</v>
      </c>
      <c r="L910" s="226" t="s">
        <v>764</v>
      </c>
      <c r="O910" s="246"/>
    </row>
    <row r="911" ht="11.25" customHeight="1">
      <c r="A911" s="312" t="s">
        <v>3157</v>
      </c>
      <c r="B911" s="313" t="s">
        <v>3158</v>
      </c>
      <c r="C911" s="313" t="s">
        <v>51</v>
      </c>
      <c r="D911" s="313" t="s">
        <v>3133</v>
      </c>
      <c r="E911" s="314" t="s">
        <v>3134</v>
      </c>
      <c r="F911" s="316" t="s">
        <v>998</v>
      </c>
      <c r="G911" s="313">
        <v>4.0</v>
      </c>
      <c r="H911" s="313">
        <v>2.0</v>
      </c>
      <c r="I911" s="313">
        <v>4.0</v>
      </c>
      <c r="J911" s="317">
        <v>50.0</v>
      </c>
      <c r="K911" s="318">
        <v>12.5</v>
      </c>
      <c r="L911" s="226" t="s">
        <v>764</v>
      </c>
      <c r="O911" s="246"/>
    </row>
    <row r="912" ht="11.25" customHeight="1">
      <c r="A912" s="312" t="s">
        <v>3165</v>
      </c>
      <c r="B912" s="313" t="s">
        <v>3166</v>
      </c>
      <c r="C912" s="313" t="s">
        <v>51</v>
      </c>
      <c r="D912" s="313" t="s">
        <v>3167</v>
      </c>
      <c r="E912" s="265" t="s">
        <v>3168</v>
      </c>
      <c r="F912" s="316" t="s">
        <v>998</v>
      </c>
      <c r="G912" s="313">
        <v>1.0</v>
      </c>
      <c r="H912" s="313">
        <v>1.0</v>
      </c>
      <c r="I912" s="313">
        <v>1.0</v>
      </c>
      <c r="J912" s="317">
        <v>50.0</v>
      </c>
      <c r="K912" s="318">
        <v>50.0</v>
      </c>
      <c r="L912" s="226" t="s">
        <v>764</v>
      </c>
      <c r="O912" s="246"/>
    </row>
    <row r="913" ht="11.25" customHeight="1">
      <c r="A913" s="312" t="s">
        <v>3165</v>
      </c>
      <c r="B913" s="313" t="s">
        <v>3166</v>
      </c>
      <c r="C913" s="313" t="s">
        <v>51</v>
      </c>
      <c r="D913" s="313" t="s">
        <v>3169</v>
      </c>
      <c r="E913" s="314" t="s">
        <v>3170</v>
      </c>
      <c r="F913" s="316" t="s">
        <v>2137</v>
      </c>
      <c r="G913" s="313">
        <v>1.0</v>
      </c>
      <c r="H913" s="313">
        <v>1.0</v>
      </c>
      <c r="I913" s="313">
        <v>1.0</v>
      </c>
      <c r="J913" s="317">
        <v>50.0</v>
      </c>
      <c r="K913" s="318">
        <v>50.0</v>
      </c>
      <c r="L913" s="226" t="s">
        <v>764</v>
      </c>
      <c r="O913" s="246"/>
    </row>
    <row r="914" ht="11.25" customHeight="1">
      <c r="A914" s="312" t="s">
        <v>3171</v>
      </c>
      <c r="B914" s="313" t="s">
        <v>3172</v>
      </c>
      <c r="C914" s="313" t="s">
        <v>51</v>
      </c>
      <c r="D914" s="313" t="s">
        <v>3173</v>
      </c>
      <c r="E914" s="314" t="s">
        <v>3174</v>
      </c>
      <c r="F914" s="316" t="s">
        <v>998</v>
      </c>
      <c r="G914" s="313">
        <v>1.0</v>
      </c>
      <c r="H914" s="313">
        <v>1.0</v>
      </c>
      <c r="I914" s="313">
        <v>1.0</v>
      </c>
      <c r="J914" s="317">
        <v>50.0</v>
      </c>
      <c r="K914" s="318">
        <v>50.0</v>
      </c>
      <c r="L914" s="226" t="s">
        <v>764</v>
      </c>
      <c r="O914" s="246"/>
    </row>
    <row r="915" ht="11.25" customHeight="1">
      <c r="A915" s="312" t="s">
        <v>3175</v>
      </c>
      <c r="B915" s="313" t="s">
        <v>3176</v>
      </c>
      <c r="C915" s="313" t="s">
        <v>51</v>
      </c>
      <c r="D915" s="313" t="s">
        <v>3177</v>
      </c>
      <c r="E915" s="265" t="s">
        <v>3178</v>
      </c>
      <c r="F915" s="316" t="s">
        <v>998</v>
      </c>
      <c r="G915" s="313">
        <v>6.0</v>
      </c>
      <c r="H915" s="313">
        <v>1.0</v>
      </c>
      <c r="I915" s="313">
        <v>6.0</v>
      </c>
      <c r="J915" s="317">
        <v>50.0</v>
      </c>
      <c r="K915" s="318">
        <v>8.33</v>
      </c>
      <c r="L915" s="226" t="s">
        <v>764</v>
      </c>
      <c r="O915" s="246"/>
    </row>
    <row r="916" ht="11.25" customHeight="1">
      <c r="A916" s="312" t="s">
        <v>3175</v>
      </c>
      <c r="B916" s="313" t="s">
        <v>3176</v>
      </c>
      <c r="C916" s="313" t="s">
        <v>51</v>
      </c>
      <c r="D916" s="313" t="s">
        <v>3179</v>
      </c>
      <c r="E916" s="265" t="s">
        <v>3180</v>
      </c>
      <c r="F916" s="316" t="s">
        <v>998</v>
      </c>
      <c r="G916" s="313">
        <v>6.0</v>
      </c>
      <c r="H916" s="313">
        <v>1.0</v>
      </c>
      <c r="I916" s="313">
        <v>6.0</v>
      </c>
      <c r="J916" s="317">
        <v>50.0</v>
      </c>
      <c r="K916" s="318">
        <v>8.33</v>
      </c>
      <c r="L916" s="226" t="s">
        <v>764</v>
      </c>
      <c r="O916" s="246"/>
    </row>
    <row r="917" ht="11.25" customHeight="1">
      <c r="A917" s="312" t="s">
        <v>3181</v>
      </c>
      <c r="B917" s="313" t="s">
        <v>3182</v>
      </c>
      <c r="C917" s="313" t="s">
        <v>51</v>
      </c>
      <c r="D917" s="313" t="s">
        <v>3183</v>
      </c>
      <c r="E917" s="314" t="s">
        <v>1439</v>
      </c>
      <c r="F917" s="316" t="s">
        <v>998</v>
      </c>
      <c r="G917" s="313">
        <v>8.0</v>
      </c>
      <c r="H917" s="313">
        <v>8.0</v>
      </c>
      <c r="I917" s="313">
        <v>8.0</v>
      </c>
      <c r="J917" s="317">
        <v>50.0</v>
      </c>
      <c r="K917" s="318">
        <v>6.25</v>
      </c>
      <c r="L917" s="226" t="s">
        <v>764</v>
      </c>
      <c r="O917" s="246"/>
    </row>
    <row r="918" ht="11.25" customHeight="1">
      <c r="A918" s="312" t="s">
        <v>3184</v>
      </c>
      <c r="B918" s="313" t="s">
        <v>3185</v>
      </c>
      <c r="C918" s="313" t="s">
        <v>51</v>
      </c>
      <c r="D918" s="313" t="s">
        <v>3186</v>
      </c>
      <c r="E918" s="314" t="s">
        <v>3187</v>
      </c>
      <c r="F918" s="316" t="s">
        <v>2137</v>
      </c>
      <c r="G918" s="313">
        <v>1.0</v>
      </c>
      <c r="H918" s="313">
        <v>1.0</v>
      </c>
      <c r="I918" s="313">
        <v>1.0</v>
      </c>
      <c r="J918" s="317">
        <v>50.0</v>
      </c>
      <c r="K918" s="318">
        <v>50.0</v>
      </c>
      <c r="L918" s="226" t="s">
        <v>764</v>
      </c>
      <c r="O918" s="246"/>
    </row>
    <row r="919" ht="11.25" customHeight="1">
      <c r="A919" s="312" t="s">
        <v>3184</v>
      </c>
      <c r="B919" s="313" t="s">
        <v>3185</v>
      </c>
      <c r="C919" s="313" t="s">
        <v>51</v>
      </c>
      <c r="D919" s="313" t="s">
        <v>3188</v>
      </c>
      <c r="E919" s="314" t="s">
        <v>3189</v>
      </c>
      <c r="F919" s="316" t="s">
        <v>2137</v>
      </c>
      <c r="G919" s="313">
        <v>1.0</v>
      </c>
      <c r="H919" s="313">
        <v>1.0</v>
      </c>
      <c r="I919" s="313">
        <v>1.0</v>
      </c>
      <c r="J919" s="317">
        <v>50.0</v>
      </c>
      <c r="K919" s="318">
        <v>50.0</v>
      </c>
      <c r="L919" s="226" t="s">
        <v>764</v>
      </c>
      <c r="O919" s="246"/>
    </row>
    <row r="920" ht="11.25" customHeight="1">
      <c r="A920" s="312" t="s">
        <v>3184</v>
      </c>
      <c r="B920" s="313" t="s">
        <v>3185</v>
      </c>
      <c r="C920" s="313" t="s">
        <v>51</v>
      </c>
      <c r="D920" s="313" t="s">
        <v>3190</v>
      </c>
      <c r="E920" s="314" t="s">
        <v>3191</v>
      </c>
      <c r="F920" s="316" t="s">
        <v>2137</v>
      </c>
      <c r="G920" s="313">
        <v>1.0</v>
      </c>
      <c r="H920" s="313">
        <v>1.0</v>
      </c>
      <c r="I920" s="313">
        <v>1.0</v>
      </c>
      <c r="J920" s="317">
        <v>50.0</v>
      </c>
      <c r="K920" s="318">
        <v>50.0</v>
      </c>
      <c r="L920" s="226" t="s">
        <v>764</v>
      </c>
      <c r="O920" s="246"/>
    </row>
    <row r="921" ht="11.25" customHeight="1">
      <c r="A921" s="312" t="s">
        <v>3184</v>
      </c>
      <c r="B921" s="313" t="s">
        <v>3185</v>
      </c>
      <c r="C921" s="313" t="s">
        <v>51</v>
      </c>
      <c r="D921" s="313" t="s">
        <v>3192</v>
      </c>
      <c r="E921" s="265" t="s">
        <v>3193</v>
      </c>
      <c r="F921" s="316" t="s">
        <v>998</v>
      </c>
      <c r="G921" s="313">
        <v>1.0</v>
      </c>
      <c r="H921" s="313">
        <v>1.0</v>
      </c>
      <c r="I921" s="313">
        <v>1.0</v>
      </c>
      <c r="J921" s="317">
        <v>50.0</v>
      </c>
      <c r="K921" s="318">
        <v>50.0</v>
      </c>
      <c r="L921" s="226" t="s">
        <v>764</v>
      </c>
      <c r="O921" s="246"/>
    </row>
    <row r="922" ht="11.25" customHeight="1">
      <c r="A922" s="312" t="s">
        <v>3194</v>
      </c>
      <c r="B922" s="313" t="s">
        <v>3195</v>
      </c>
      <c r="C922" s="313" t="s">
        <v>51</v>
      </c>
      <c r="D922" s="313" t="s">
        <v>3196</v>
      </c>
      <c r="E922" s="314" t="s">
        <v>3152</v>
      </c>
      <c r="F922" s="316" t="s">
        <v>998</v>
      </c>
      <c r="G922" s="313">
        <v>3.0</v>
      </c>
      <c r="H922" s="313">
        <v>2.0</v>
      </c>
      <c r="I922" s="313">
        <v>3.0</v>
      </c>
      <c r="J922" s="317">
        <v>50.0</v>
      </c>
      <c r="K922" s="318">
        <v>16.67</v>
      </c>
      <c r="L922" s="226" t="s">
        <v>764</v>
      </c>
      <c r="O922" s="246"/>
    </row>
    <row r="923" ht="11.25" customHeight="1">
      <c r="A923" s="312" t="s">
        <v>3194</v>
      </c>
      <c r="B923" s="313" t="s">
        <v>3195</v>
      </c>
      <c r="C923" s="313" t="s">
        <v>51</v>
      </c>
      <c r="D923" s="313" t="s">
        <v>3197</v>
      </c>
      <c r="E923" s="314" t="s">
        <v>3142</v>
      </c>
      <c r="F923" s="316" t="s">
        <v>998</v>
      </c>
      <c r="G923" s="313">
        <v>3.0</v>
      </c>
      <c r="H923" s="313">
        <v>2.0</v>
      </c>
      <c r="I923" s="313">
        <v>3.0</v>
      </c>
      <c r="J923" s="317">
        <v>50.0</v>
      </c>
      <c r="K923" s="318">
        <v>16.67</v>
      </c>
      <c r="L923" s="226" t="s">
        <v>764</v>
      </c>
      <c r="O923" s="246"/>
    </row>
    <row r="924" ht="11.25" customHeight="1">
      <c r="A924" s="312" t="s">
        <v>3194</v>
      </c>
      <c r="B924" s="313" t="s">
        <v>3195</v>
      </c>
      <c r="C924" s="313" t="s">
        <v>51</v>
      </c>
      <c r="D924" s="313" t="s">
        <v>3198</v>
      </c>
      <c r="E924" s="314" t="s">
        <v>3199</v>
      </c>
      <c r="F924" s="316"/>
      <c r="G924" s="315">
        <v>6.0</v>
      </c>
      <c r="H924" s="315">
        <v>1.0</v>
      </c>
      <c r="I924" s="315">
        <v>6.0</v>
      </c>
      <c r="J924" s="315">
        <v>50.0</v>
      </c>
      <c r="K924" s="315">
        <v>8.33</v>
      </c>
      <c r="L924" s="226" t="s">
        <v>764</v>
      </c>
      <c r="O924" s="246"/>
    </row>
    <row r="925" ht="11.25" customHeight="1">
      <c r="A925" s="312" t="s">
        <v>3194</v>
      </c>
      <c r="B925" s="313" t="s">
        <v>3195</v>
      </c>
      <c r="C925" s="313" t="s">
        <v>51</v>
      </c>
      <c r="D925" s="313" t="s">
        <v>3200</v>
      </c>
      <c r="E925" s="265" t="s">
        <v>3201</v>
      </c>
      <c r="F925" s="316"/>
      <c r="G925" s="315">
        <v>6.0</v>
      </c>
      <c r="H925" s="315">
        <v>1.0</v>
      </c>
      <c r="I925" s="315">
        <v>6.0</v>
      </c>
      <c r="J925" s="315">
        <v>50.0</v>
      </c>
      <c r="K925" s="315">
        <v>8.33</v>
      </c>
      <c r="L925" s="226" t="s">
        <v>764</v>
      </c>
      <c r="O925" s="246"/>
    </row>
    <row r="926" ht="11.25" customHeight="1">
      <c r="A926" s="312" t="s">
        <v>3202</v>
      </c>
      <c r="B926" s="313" t="s">
        <v>3203</v>
      </c>
      <c r="C926" s="313" t="s">
        <v>51</v>
      </c>
      <c r="D926" s="313" t="s">
        <v>3204</v>
      </c>
      <c r="E926" s="314" t="s">
        <v>3205</v>
      </c>
      <c r="F926" s="316" t="s">
        <v>998</v>
      </c>
      <c r="G926" s="313">
        <v>5.0</v>
      </c>
      <c r="H926" s="313">
        <v>2.0</v>
      </c>
      <c r="I926" s="313">
        <v>5.0</v>
      </c>
      <c r="J926" s="317">
        <v>50.0</v>
      </c>
      <c r="K926" s="318">
        <v>10.0</v>
      </c>
      <c r="L926" s="226" t="s">
        <v>764</v>
      </c>
      <c r="O926" s="246"/>
    </row>
    <row r="927" ht="11.25" customHeight="1">
      <c r="A927" s="312" t="s">
        <v>3206</v>
      </c>
      <c r="B927" s="313" t="s">
        <v>3207</v>
      </c>
      <c r="C927" s="313" t="s">
        <v>51</v>
      </c>
      <c r="D927" s="313" t="s">
        <v>3208</v>
      </c>
      <c r="E927" s="265" t="s">
        <v>3209</v>
      </c>
      <c r="F927" s="316" t="s">
        <v>998</v>
      </c>
      <c r="G927" s="313">
        <v>5.0</v>
      </c>
      <c r="H927" s="313">
        <v>2.0</v>
      </c>
      <c r="I927" s="313">
        <v>5.0</v>
      </c>
      <c r="J927" s="317">
        <v>50.0</v>
      </c>
      <c r="K927" s="318">
        <v>16.67</v>
      </c>
      <c r="L927" s="226" t="s">
        <v>764</v>
      </c>
      <c r="O927" s="246"/>
    </row>
    <row r="928" ht="11.25" customHeight="1">
      <c r="A928" s="312" t="s">
        <v>3206</v>
      </c>
      <c r="B928" s="313" t="s">
        <v>3207</v>
      </c>
      <c r="C928" s="313" t="s">
        <v>51</v>
      </c>
      <c r="D928" s="313" t="s">
        <v>3210</v>
      </c>
      <c r="E928" s="314" t="s">
        <v>3211</v>
      </c>
      <c r="F928" s="316" t="s">
        <v>998</v>
      </c>
      <c r="G928" s="313">
        <v>5.0</v>
      </c>
      <c r="H928" s="313">
        <v>2.0</v>
      </c>
      <c r="I928" s="313">
        <v>5.0</v>
      </c>
      <c r="J928" s="317">
        <v>50.0</v>
      </c>
      <c r="K928" s="318">
        <v>16.67</v>
      </c>
      <c r="L928" s="226" t="s">
        <v>764</v>
      </c>
      <c r="O928" s="246"/>
    </row>
    <row r="929" ht="11.25" customHeight="1">
      <c r="A929" s="312" t="s">
        <v>3206</v>
      </c>
      <c r="B929" s="313" t="s">
        <v>3207</v>
      </c>
      <c r="C929" s="313" t="s">
        <v>51</v>
      </c>
      <c r="D929" s="313" t="s">
        <v>3212</v>
      </c>
      <c r="E929" s="314" t="s">
        <v>3213</v>
      </c>
      <c r="F929" s="316" t="s">
        <v>998</v>
      </c>
      <c r="G929" s="313">
        <v>5.0</v>
      </c>
      <c r="H929" s="313">
        <v>2.0</v>
      </c>
      <c r="I929" s="313">
        <v>5.0</v>
      </c>
      <c r="J929" s="317">
        <v>50.0</v>
      </c>
      <c r="K929" s="318">
        <v>16.67</v>
      </c>
      <c r="L929" s="226" t="s">
        <v>764</v>
      </c>
      <c r="O929" s="246"/>
    </row>
    <row r="930" ht="11.25" customHeight="1">
      <c r="A930" s="312" t="s">
        <v>3214</v>
      </c>
      <c r="B930" s="313" t="s">
        <v>3215</v>
      </c>
      <c r="C930" s="313" t="s">
        <v>51</v>
      </c>
      <c r="D930" s="313" t="s">
        <v>3210</v>
      </c>
      <c r="E930" s="314" t="s">
        <v>3211</v>
      </c>
      <c r="F930" s="316" t="s">
        <v>998</v>
      </c>
      <c r="G930" s="313">
        <v>5.0</v>
      </c>
      <c r="H930" s="313">
        <v>2.0</v>
      </c>
      <c r="I930" s="313">
        <v>5.0</v>
      </c>
      <c r="J930" s="317">
        <v>50.0</v>
      </c>
      <c r="K930" s="318">
        <v>50.0</v>
      </c>
      <c r="L930" s="226" t="s">
        <v>764</v>
      </c>
      <c r="O930" s="246"/>
    </row>
    <row r="931" ht="11.25" customHeight="1">
      <c r="A931" s="312" t="s">
        <v>3216</v>
      </c>
      <c r="B931" s="313" t="s">
        <v>3217</v>
      </c>
      <c r="C931" s="313" t="s">
        <v>51</v>
      </c>
      <c r="D931" s="313" t="s">
        <v>3218</v>
      </c>
      <c r="E931" s="314" t="s">
        <v>3219</v>
      </c>
      <c r="F931" s="316" t="s">
        <v>2137</v>
      </c>
      <c r="G931" s="313">
        <v>4.0</v>
      </c>
      <c r="H931" s="313">
        <v>3.0</v>
      </c>
      <c r="I931" s="313">
        <v>4.0</v>
      </c>
      <c r="J931" s="317">
        <v>50.0</v>
      </c>
      <c r="K931" s="318">
        <v>12.5</v>
      </c>
      <c r="L931" s="226" t="s">
        <v>764</v>
      </c>
      <c r="O931" s="246"/>
    </row>
    <row r="932" ht="11.25" customHeight="1">
      <c r="A932" s="312" t="s">
        <v>3220</v>
      </c>
      <c r="B932" s="313" t="s">
        <v>3221</v>
      </c>
      <c r="C932" s="313" t="s">
        <v>51</v>
      </c>
      <c r="D932" s="313" t="s">
        <v>3222</v>
      </c>
      <c r="E932" s="314" t="s">
        <v>3223</v>
      </c>
      <c r="F932" s="316" t="s">
        <v>998</v>
      </c>
      <c r="G932" s="313">
        <v>5.0</v>
      </c>
      <c r="H932" s="313">
        <v>1.0</v>
      </c>
      <c r="I932" s="313">
        <v>5.0</v>
      </c>
      <c r="J932" s="317">
        <v>50.0</v>
      </c>
      <c r="K932" s="318">
        <v>10.0</v>
      </c>
      <c r="L932" s="226" t="s">
        <v>764</v>
      </c>
      <c r="O932" s="246"/>
    </row>
    <row r="933" ht="11.25" customHeight="1">
      <c r="A933" s="312" t="s">
        <v>3224</v>
      </c>
      <c r="B933" s="313" t="s">
        <v>3225</v>
      </c>
      <c r="C933" s="313" t="s">
        <v>51</v>
      </c>
      <c r="D933" s="313" t="s">
        <v>3226</v>
      </c>
      <c r="E933" s="314" t="s">
        <v>3227</v>
      </c>
      <c r="F933" s="316" t="s">
        <v>998</v>
      </c>
      <c r="G933" s="313">
        <v>6.0</v>
      </c>
      <c r="H933" s="313">
        <v>1.0</v>
      </c>
      <c r="I933" s="313">
        <v>6.0</v>
      </c>
      <c r="J933" s="317">
        <v>50.0</v>
      </c>
      <c r="K933" s="318">
        <v>8.33</v>
      </c>
      <c r="L933" s="226" t="s">
        <v>764</v>
      </c>
      <c r="O933" s="246"/>
    </row>
    <row r="934" ht="11.25" customHeight="1">
      <c r="A934" s="312" t="s">
        <v>3224</v>
      </c>
      <c r="B934" s="313" t="s">
        <v>3225</v>
      </c>
      <c r="C934" s="313" t="s">
        <v>51</v>
      </c>
      <c r="D934" s="313" t="s">
        <v>3228</v>
      </c>
      <c r="E934" s="314" t="s">
        <v>3229</v>
      </c>
      <c r="F934" s="316" t="s">
        <v>273</v>
      </c>
      <c r="G934" s="313">
        <v>6.0</v>
      </c>
      <c r="H934" s="313">
        <v>1.0</v>
      </c>
      <c r="I934" s="313">
        <v>6.0</v>
      </c>
      <c r="J934" s="317">
        <v>50.0</v>
      </c>
      <c r="K934" s="318">
        <v>8.33</v>
      </c>
      <c r="L934" s="226" t="s">
        <v>764</v>
      </c>
      <c r="O934" s="246"/>
    </row>
    <row r="935" ht="11.25" customHeight="1">
      <c r="A935" s="312" t="s">
        <v>3230</v>
      </c>
      <c r="B935" s="313" t="s">
        <v>3231</v>
      </c>
      <c r="C935" s="313" t="s">
        <v>51</v>
      </c>
      <c r="D935" s="313" t="s">
        <v>3232</v>
      </c>
      <c r="E935" s="314" t="s">
        <v>3233</v>
      </c>
      <c r="F935" s="316"/>
      <c r="G935" s="313">
        <v>3.0</v>
      </c>
      <c r="H935" s="313">
        <v>1.0</v>
      </c>
      <c r="I935" s="313">
        <v>2.0</v>
      </c>
      <c r="J935" s="317">
        <v>50.0</v>
      </c>
      <c r="K935" s="318">
        <v>16.67</v>
      </c>
      <c r="L935" s="226" t="s">
        <v>764</v>
      </c>
      <c r="O935" s="246"/>
    </row>
    <row r="936" ht="11.25" customHeight="1">
      <c r="A936" s="312" t="s">
        <v>3230</v>
      </c>
      <c r="B936" s="313" t="s">
        <v>3231</v>
      </c>
      <c r="C936" s="313" t="s">
        <v>51</v>
      </c>
      <c r="D936" s="313" t="s">
        <v>3135</v>
      </c>
      <c r="E936" s="314" t="s">
        <v>3234</v>
      </c>
      <c r="F936" s="316" t="s">
        <v>998</v>
      </c>
      <c r="G936" s="313">
        <v>3.0</v>
      </c>
      <c r="H936" s="313">
        <v>1.0</v>
      </c>
      <c r="I936" s="313">
        <v>3.0</v>
      </c>
      <c r="J936" s="317">
        <v>50.0</v>
      </c>
      <c r="K936" s="318">
        <v>16.67</v>
      </c>
      <c r="L936" s="226" t="s">
        <v>764</v>
      </c>
      <c r="O936" s="246"/>
    </row>
    <row r="937" ht="11.25" customHeight="1">
      <c r="A937" s="312" t="s">
        <v>3235</v>
      </c>
      <c r="B937" s="313" t="s">
        <v>3236</v>
      </c>
      <c r="C937" s="313" t="s">
        <v>51</v>
      </c>
      <c r="D937" s="313" t="s">
        <v>3237</v>
      </c>
      <c r="E937" s="265" t="s">
        <v>3238</v>
      </c>
      <c r="F937" s="316" t="s">
        <v>998</v>
      </c>
      <c r="G937" s="315">
        <v>7.0</v>
      </c>
      <c r="H937" s="315">
        <v>1.0</v>
      </c>
      <c r="I937" s="315">
        <v>7.0</v>
      </c>
      <c r="J937" s="315">
        <v>50.0</v>
      </c>
      <c r="K937" s="315">
        <v>7.14</v>
      </c>
      <c r="L937" s="226" t="s">
        <v>764</v>
      </c>
      <c r="O937" s="246"/>
    </row>
    <row r="938" ht="11.25" customHeight="1">
      <c r="A938" s="312" t="s">
        <v>3235</v>
      </c>
      <c r="B938" s="313" t="s">
        <v>3236</v>
      </c>
      <c r="C938" s="315" t="s">
        <v>51</v>
      </c>
      <c r="D938" s="313" t="s">
        <v>3135</v>
      </c>
      <c r="E938" s="314" t="s">
        <v>3234</v>
      </c>
      <c r="F938" s="316" t="s">
        <v>998</v>
      </c>
      <c r="G938" s="315">
        <v>7.0</v>
      </c>
      <c r="H938" s="315">
        <v>1.0</v>
      </c>
      <c r="I938" s="315">
        <v>7.0</v>
      </c>
      <c r="J938" s="315">
        <v>50.0</v>
      </c>
      <c r="K938" s="315">
        <v>7.14</v>
      </c>
      <c r="L938" s="226" t="s">
        <v>764</v>
      </c>
      <c r="O938" s="246"/>
    </row>
    <row r="939" ht="11.25" customHeight="1">
      <c r="A939" s="312" t="s">
        <v>3214</v>
      </c>
      <c r="B939" s="313" t="s">
        <v>3239</v>
      </c>
      <c r="C939" s="315" t="s">
        <v>51</v>
      </c>
      <c r="D939" s="313" t="s">
        <v>3240</v>
      </c>
      <c r="E939" s="314" t="s">
        <v>3241</v>
      </c>
      <c r="F939" s="316" t="s">
        <v>998</v>
      </c>
      <c r="G939" s="315">
        <v>1.0</v>
      </c>
      <c r="H939" s="315">
        <v>1.0</v>
      </c>
      <c r="I939" s="315">
        <v>1.0</v>
      </c>
      <c r="J939" s="315">
        <v>50.0</v>
      </c>
      <c r="K939" s="315">
        <v>50.0</v>
      </c>
      <c r="L939" s="226" t="s">
        <v>764</v>
      </c>
      <c r="O939" s="246"/>
    </row>
    <row r="940" ht="11.25" customHeight="1">
      <c r="A940" s="312" t="s">
        <v>3242</v>
      </c>
      <c r="B940" s="313" t="s">
        <v>3243</v>
      </c>
      <c r="C940" s="313" t="s">
        <v>51</v>
      </c>
      <c r="D940" s="313" t="s">
        <v>3244</v>
      </c>
      <c r="E940" s="314" t="s">
        <v>3245</v>
      </c>
      <c r="F940" s="316" t="s">
        <v>998</v>
      </c>
      <c r="G940" s="313">
        <v>2.0</v>
      </c>
      <c r="H940" s="313">
        <v>1.0</v>
      </c>
      <c r="I940" s="313">
        <v>2.0</v>
      </c>
      <c r="J940" s="317">
        <v>50.0</v>
      </c>
      <c r="K940" s="318">
        <v>25.0</v>
      </c>
      <c r="L940" s="226" t="s">
        <v>764</v>
      </c>
      <c r="O940" s="246"/>
    </row>
    <row r="941" ht="11.25" customHeight="1">
      <c r="A941" s="312" t="s">
        <v>3246</v>
      </c>
      <c r="B941" s="313" t="s">
        <v>3247</v>
      </c>
      <c r="C941" s="315" t="s">
        <v>51</v>
      </c>
      <c r="D941" s="313" t="s">
        <v>3240</v>
      </c>
      <c r="E941" s="314" t="s">
        <v>3241</v>
      </c>
      <c r="F941" s="316" t="s">
        <v>998</v>
      </c>
      <c r="G941" s="315">
        <v>2.0</v>
      </c>
      <c r="H941" s="315">
        <v>1.0</v>
      </c>
      <c r="I941" s="315">
        <v>2.0</v>
      </c>
      <c r="J941" s="315">
        <v>50.0</v>
      </c>
      <c r="K941" s="315">
        <v>25.0</v>
      </c>
      <c r="L941" s="226" t="s">
        <v>764</v>
      </c>
      <c r="O941" s="246"/>
    </row>
    <row r="942" ht="11.25" customHeight="1">
      <c r="A942" s="312" t="s">
        <v>3246</v>
      </c>
      <c r="B942" s="313" t="s">
        <v>3247</v>
      </c>
      <c r="C942" s="315" t="s">
        <v>51</v>
      </c>
      <c r="D942" s="313" t="s">
        <v>3248</v>
      </c>
      <c r="E942" s="314" t="s">
        <v>3249</v>
      </c>
      <c r="F942" s="316" t="s">
        <v>998</v>
      </c>
      <c r="G942" s="315">
        <v>2.0</v>
      </c>
      <c r="H942" s="315">
        <v>1.0</v>
      </c>
      <c r="I942" s="315">
        <v>2.0</v>
      </c>
      <c r="J942" s="315">
        <v>50.0</v>
      </c>
      <c r="K942" s="315">
        <v>25.0</v>
      </c>
      <c r="L942" s="226" t="s">
        <v>764</v>
      </c>
      <c r="O942" s="246"/>
    </row>
    <row r="943" ht="11.25" customHeight="1">
      <c r="A943" s="312" t="s">
        <v>3250</v>
      </c>
      <c r="B943" s="313" t="s">
        <v>3251</v>
      </c>
      <c r="C943" s="315" t="s">
        <v>51</v>
      </c>
      <c r="D943" s="313" t="s">
        <v>3252</v>
      </c>
      <c r="E943" s="314" t="s">
        <v>3253</v>
      </c>
      <c r="F943" s="316" t="s">
        <v>998</v>
      </c>
      <c r="G943" s="315">
        <v>6.0</v>
      </c>
      <c r="H943" s="315">
        <v>1.0</v>
      </c>
      <c r="I943" s="315">
        <v>6.0</v>
      </c>
      <c r="J943" s="315">
        <v>50.0</v>
      </c>
      <c r="K943" s="315">
        <v>8.33</v>
      </c>
      <c r="L943" s="226" t="s">
        <v>764</v>
      </c>
      <c r="O943" s="246"/>
    </row>
    <row r="944" ht="11.25" customHeight="1">
      <c r="A944" s="312" t="s">
        <v>3250</v>
      </c>
      <c r="B944" s="313" t="s">
        <v>3251</v>
      </c>
      <c r="C944" s="315" t="s">
        <v>51</v>
      </c>
      <c r="D944" s="313" t="s">
        <v>3254</v>
      </c>
      <c r="E944" s="265" t="s">
        <v>3255</v>
      </c>
      <c r="F944" s="316" t="s">
        <v>998</v>
      </c>
      <c r="G944" s="315">
        <v>6.0</v>
      </c>
      <c r="H944" s="315">
        <v>1.0</v>
      </c>
      <c r="I944" s="315">
        <v>6.0</v>
      </c>
      <c r="J944" s="315">
        <v>50.0</v>
      </c>
      <c r="K944" s="315">
        <v>8.33</v>
      </c>
      <c r="L944" s="226" t="s">
        <v>764</v>
      </c>
      <c r="O944" s="246"/>
    </row>
    <row r="945" ht="11.25" customHeight="1">
      <c r="A945" s="312" t="s">
        <v>3256</v>
      </c>
      <c r="B945" s="313" t="s">
        <v>3257</v>
      </c>
      <c r="C945" s="315" t="s">
        <v>51</v>
      </c>
      <c r="D945" s="313" t="s">
        <v>3258</v>
      </c>
      <c r="E945" s="314" t="s">
        <v>3201</v>
      </c>
      <c r="F945" s="316"/>
      <c r="G945" s="315">
        <v>6.0</v>
      </c>
      <c r="H945" s="315">
        <v>1.0</v>
      </c>
      <c r="I945" s="315">
        <v>6.0</v>
      </c>
      <c r="J945" s="315">
        <v>50.0</v>
      </c>
      <c r="K945" s="315">
        <v>8.33</v>
      </c>
      <c r="L945" s="226" t="s">
        <v>764</v>
      </c>
      <c r="O945" s="246"/>
    </row>
    <row r="946" ht="11.25" customHeight="1">
      <c r="A946" s="312" t="s">
        <v>2211</v>
      </c>
      <c r="B946" s="313" t="s">
        <v>3259</v>
      </c>
      <c r="C946" s="315" t="s">
        <v>51</v>
      </c>
      <c r="D946" s="313" t="s">
        <v>3260</v>
      </c>
      <c r="E946" s="314" t="s">
        <v>1019</v>
      </c>
      <c r="F946" s="316"/>
      <c r="G946" s="315">
        <v>6.0</v>
      </c>
      <c r="H946" s="315">
        <v>5.0</v>
      </c>
      <c r="I946" s="315">
        <v>6.0</v>
      </c>
      <c r="J946" s="315">
        <v>50.0</v>
      </c>
      <c r="K946" s="315">
        <v>8.33</v>
      </c>
      <c r="L946" s="226" t="s">
        <v>764</v>
      </c>
      <c r="O946" s="246"/>
    </row>
    <row r="947" ht="11.25" customHeight="1">
      <c r="A947" s="312" t="s">
        <v>3261</v>
      </c>
      <c r="B947" s="313" t="s">
        <v>3262</v>
      </c>
      <c r="C947" s="315" t="s">
        <v>51</v>
      </c>
      <c r="D947" s="313" t="s">
        <v>3263</v>
      </c>
      <c r="E947" s="314" t="s">
        <v>3264</v>
      </c>
      <c r="F947" s="316"/>
      <c r="G947" s="315">
        <v>5.0</v>
      </c>
      <c r="H947" s="315">
        <v>2.0</v>
      </c>
      <c r="I947" s="315">
        <v>5.0</v>
      </c>
      <c r="J947" s="315">
        <v>50.0</v>
      </c>
      <c r="K947" s="315">
        <v>10.0</v>
      </c>
      <c r="L947" s="226" t="s">
        <v>764</v>
      </c>
      <c r="O947" s="246"/>
    </row>
    <row r="948" ht="11.25" customHeight="1">
      <c r="A948" s="312" t="s">
        <v>3265</v>
      </c>
      <c r="B948" s="313" t="s">
        <v>3266</v>
      </c>
      <c r="C948" s="315" t="s">
        <v>51</v>
      </c>
      <c r="D948" s="313" t="s">
        <v>3267</v>
      </c>
      <c r="E948" s="265" t="s">
        <v>3268</v>
      </c>
      <c r="F948" s="316"/>
      <c r="G948" s="315">
        <v>6.0</v>
      </c>
      <c r="H948" s="315">
        <v>1.0</v>
      </c>
      <c r="I948" s="315">
        <v>6.0</v>
      </c>
      <c r="J948" s="315">
        <v>50.0</v>
      </c>
      <c r="K948" s="315">
        <v>8.33</v>
      </c>
      <c r="L948" s="226" t="s">
        <v>764</v>
      </c>
      <c r="O948" s="246"/>
    </row>
    <row r="949" ht="11.25" customHeight="1">
      <c r="A949" s="312" t="s">
        <v>3269</v>
      </c>
      <c r="B949" s="313" t="s">
        <v>3270</v>
      </c>
      <c r="C949" s="315" t="s">
        <v>51</v>
      </c>
      <c r="D949" s="313" t="s">
        <v>3271</v>
      </c>
      <c r="E949" s="265" t="s">
        <v>3272</v>
      </c>
      <c r="F949" s="316" t="s">
        <v>998</v>
      </c>
      <c r="G949" s="315">
        <v>1.0</v>
      </c>
      <c r="H949" s="315">
        <v>1.0</v>
      </c>
      <c r="I949" s="315">
        <v>1.0</v>
      </c>
      <c r="J949" s="315">
        <v>50.0</v>
      </c>
      <c r="K949" s="315">
        <v>50.0</v>
      </c>
      <c r="L949" s="226" t="s">
        <v>764</v>
      </c>
      <c r="O949" s="246"/>
    </row>
    <row r="950" ht="11.25" customHeight="1">
      <c r="A950" s="312" t="s">
        <v>3273</v>
      </c>
      <c r="B950" s="313" t="s">
        <v>3274</v>
      </c>
      <c r="C950" s="315" t="s">
        <v>51</v>
      </c>
      <c r="D950" s="313" t="s">
        <v>3275</v>
      </c>
      <c r="E950" s="265" t="s">
        <v>3276</v>
      </c>
      <c r="F950" s="316" t="s">
        <v>998</v>
      </c>
      <c r="G950" s="315">
        <v>1.0</v>
      </c>
      <c r="H950" s="315">
        <v>1.0</v>
      </c>
      <c r="I950" s="315">
        <v>1.0</v>
      </c>
      <c r="J950" s="315">
        <v>50.0</v>
      </c>
      <c r="K950" s="315">
        <v>50.0</v>
      </c>
      <c r="L950" s="226" t="s">
        <v>764</v>
      </c>
      <c r="O950" s="246"/>
    </row>
    <row r="951" ht="11.25" customHeight="1">
      <c r="A951" s="312" t="s">
        <v>3277</v>
      </c>
      <c r="B951" s="313" t="s">
        <v>3278</v>
      </c>
      <c r="C951" s="315" t="s">
        <v>51</v>
      </c>
      <c r="D951" s="313" t="s">
        <v>2213</v>
      </c>
      <c r="E951" s="265" t="s">
        <v>1019</v>
      </c>
      <c r="F951" s="316" t="s">
        <v>998</v>
      </c>
      <c r="G951" s="315">
        <v>4.0</v>
      </c>
      <c r="H951" s="315">
        <v>4.0</v>
      </c>
      <c r="I951" s="315">
        <v>4.0</v>
      </c>
      <c r="J951" s="315">
        <v>50.0</v>
      </c>
      <c r="K951" s="315">
        <v>12.5</v>
      </c>
      <c r="L951" s="226" t="s">
        <v>764</v>
      </c>
      <c r="O951" s="246"/>
    </row>
    <row r="952" ht="11.25" customHeight="1">
      <c r="A952" s="312" t="s">
        <v>3279</v>
      </c>
      <c r="B952" s="313" t="s">
        <v>3280</v>
      </c>
      <c r="C952" s="315" t="s">
        <v>51</v>
      </c>
      <c r="D952" s="313" t="s">
        <v>3281</v>
      </c>
      <c r="E952" s="265" t="s">
        <v>2136</v>
      </c>
      <c r="F952" s="315" t="s">
        <v>998</v>
      </c>
      <c r="G952" s="315">
        <v>4.0</v>
      </c>
      <c r="H952" s="315">
        <v>4.0</v>
      </c>
      <c r="I952" s="315">
        <v>4.0</v>
      </c>
      <c r="J952" s="315">
        <v>50.0</v>
      </c>
      <c r="K952" s="315">
        <v>12.5</v>
      </c>
      <c r="L952" s="226" t="s">
        <v>764</v>
      </c>
      <c r="O952" s="246"/>
    </row>
    <row r="953" ht="11.25" customHeight="1">
      <c r="A953" s="110"/>
      <c r="B953" s="108"/>
      <c r="C953" s="108"/>
      <c r="D953" s="110"/>
      <c r="E953" s="243"/>
      <c r="F953" s="283"/>
      <c r="G953" s="247"/>
      <c r="H953" s="247"/>
      <c r="I953" s="247"/>
      <c r="J953" s="247"/>
      <c r="K953" s="110"/>
      <c r="L953" s="226"/>
      <c r="O953" s="246"/>
    </row>
    <row r="954" ht="11.25" customHeight="1">
      <c r="A954" s="110"/>
      <c r="B954" s="108"/>
      <c r="C954" s="108"/>
      <c r="D954" s="110"/>
      <c r="E954" s="243"/>
      <c r="F954" s="283"/>
      <c r="G954" s="247"/>
      <c r="H954" s="247"/>
      <c r="I954" s="247"/>
      <c r="J954" s="247"/>
      <c r="K954" s="110"/>
      <c r="L954" s="226"/>
      <c r="O954" s="246"/>
    </row>
    <row r="955" ht="11.25" customHeight="1">
      <c r="A955" s="110"/>
      <c r="B955" s="108"/>
      <c r="C955" s="108"/>
      <c r="D955" s="110"/>
      <c r="E955" s="243"/>
      <c r="F955" s="283"/>
      <c r="G955" s="247"/>
      <c r="H955" s="247"/>
      <c r="I955" s="247"/>
      <c r="J955" s="247"/>
      <c r="K955" s="110"/>
      <c r="L955" s="226"/>
      <c r="O955" s="246"/>
    </row>
    <row r="956" ht="11.25" customHeight="1">
      <c r="A956" s="110"/>
      <c r="B956" s="108"/>
      <c r="C956" s="108"/>
      <c r="D956" s="110"/>
      <c r="E956" s="243"/>
      <c r="F956" s="283"/>
      <c r="G956" s="247"/>
      <c r="H956" s="247"/>
      <c r="I956" s="247"/>
      <c r="J956" s="247"/>
      <c r="K956" s="110"/>
      <c r="L956" s="226"/>
    </row>
    <row r="957" ht="15.75" customHeight="1">
      <c r="A957" s="40"/>
      <c r="B957" s="41"/>
      <c r="C957" s="1"/>
      <c r="D957" s="1"/>
      <c r="E957" s="1"/>
      <c r="F957" s="1"/>
      <c r="G957" s="1"/>
      <c r="H957" s="1"/>
      <c r="I957" s="1"/>
      <c r="J957" s="1"/>
      <c r="K957" s="1"/>
      <c r="L957" s="319"/>
    </row>
    <row r="958" ht="15.75" customHeight="1">
      <c r="A958" s="46" t="s">
        <v>98</v>
      </c>
      <c r="B958" s="41"/>
      <c r="C958" s="1"/>
      <c r="D958" s="1"/>
      <c r="E958" s="1"/>
      <c r="F958" s="1"/>
      <c r="G958" s="1"/>
      <c r="H958" s="1"/>
      <c r="I958" s="1"/>
      <c r="J958" s="176"/>
      <c r="K958" s="320">
        <f>SUM(K16:K957)</f>
        <v>17851.12</v>
      </c>
    </row>
    <row r="959" ht="15.75" customHeight="1">
      <c r="A959" s="40"/>
      <c r="B959" s="41"/>
      <c r="C959" s="1"/>
      <c r="D959" s="1"/>
      <c r="E959" s="1"/>
      <c r="F959" s="1"/>
      <c r="G959" s="1"/>
      <c r="H959" s="1"/>
      <c r="I959" s="1"/>
      <c r="J959" s="1"/>
      <c r="K959" s="1"/>
    </row>
    <row r="960" ht="15.75" customHeight="1">
      <c r="A960" s="40"/>
      <c r="B960" s="41"/>
      <c r="C960" s="1"/>
      <c r="D960" s="1"/>
      <c r="E960" s="1"/>
      <c r="F960" s="1"/>
      <c r="G960" s="1"/>
      <c r="H960" s="1"/>
      <c r="I960" s="1"/>
      <c r="J960" s="1"/>
      <c r="K960" s="1"/>
    </row>
    <row r="961" ht="15.75" customHeight="1">
      <c r="A961" s="40"/>
      <c r="B961" s="41"/>
      <c r="C961" s="1"/>
      <c r="D961" s="1"/>
      <c r="E961" s="1"/>
      <c r="F961" s="1"/>
      <c r="G961" s="1"/>
      <c r="H961" s="1"/>
      <c r="I961" s="1"/>
      <c r="J961" s="1"/>
      <c r="K961" s="1"/>
    </row>
    <row r="962" ht="15.75" customHeight="1">
      <c r="A962" s="40"/>
      <c r="B962" s="41"/>
      <c r="C962" s="1"/>
      <c r="D962" s="1"/>
      <c r="E962" s="1"/>
      <c r="F962" s="1"/>
      <c r="G962" s="1"/>
      <c r="H962" s="1"/>
      <c r="I962" s="1"/>
      <c r="J962" s="1"/>
      <c r="K962" s="1"/>
    </row>
    <row r="963" ht="15.75" customHeight="1">
      <c r="A963" s="40"/>
      <c r="B963" s="41"/>
      <c r="C963" s="1"/>
      <c r="D963" s="1"/>
      <c r="E963" s="1"/>
      <c r="F963" s="1"/>
      <c r="G963" s="1"/>
      <c r="H963" s="1"/>
      <c r="I963" s="1"/>
      <c r="J963" s="1"/>
      <c r="K963" s="1"/>
    </row>
    <row r="964" ht="15.75" customHeight="1">
      <c r="A964" s="40"/>
      <c r="B964" s="41"/>
      <c r="C964" s="1"/>
      <c r="D964" s="1"/>
      <c r="E964" s="1"/>
      <c r="F964" s="1"/>
      <c r="G964" s="1"/>
      <c r="H964" s="1"/>
      <c r="I964" s="1"/>
      <c r="J964" s="1"/>
      <c r="K964" s="1"/>
    </row>
    <row r="965" ht="15.75" customHeight="1">
      <c r="A965" s="40"/>
      <c r="B965" s="41"/>
      <c r="C965" s="1"/>
      <c r="D965" s="1"/>
      <c r="E965" s="1"/>
      <c r="F965" s="1"/>
      <c r="G965" s="1"/>
      <c r="H965" s="1"/>
      <c r="I965" s="1"/>
      <c r="J965" s="1"/>
      <c r="K965" s="1"/>
    </row>
    <row r="966" ht="15.75" customHeight="1">
      <c r="A966" s="40"/>
      <c r="B966" s="41"/>
      <c r="C966" s="1"/>
      <c r="D966" s="1"/>
      <c r="E966" s="1"/>
      <c r="F966" s="1"/>
      <c r="G966" s="1"/>
      <c r="H966" s="1"/>
      <c r="I966" s="1"/>
      <c r="J966" s="1"/>
      <c r="K966" s="1"/>
    </row>
    <row r="967" ht="15.75" customHeight="1">
      <c r="A967" s="40"/>
      <c r="B967" s="41"/>
      <c r="C967" s="1"/>
      <c r="D967" s="1"/>
      <c r="E967" s="1"/>
      <c r="F967" s="1"/>
      <c r="G967" s="1"/>
      <c r="H967" s="1"/>
      <c r="I967" s="1"/>
      <c r="J967" s="1"/>
      <c r="K967" s="1"/>
    </row>
    <row r="968" ht="15.75" customHeight="1">
      <c r="A968" s="40"/>
      <c r="B968" s="41"/>
      <c r="C968" s="1"/>
      <c r="D968" s="1"/>
      <c r="E968" s="1"/>
      <c r="F968" s="1"/>
      <c r="G968" s="1"/>
      <c r="H968" s="1"/>
      <c r="I968" s="1"/>
      <c r="J968" s="1"/>
      <c r="K968" s="1"/>
    </row>
    <row r="969" ht="15.75" customHeight="1">
      <c r="A969" s="40"/>
      <c r="B969" s="41"/>
      <c r="C969" s="1"/>
      <c r="D969" s="1"/>
      <c r="E969" s="1"/>
      <c r="F969" s="1"/>
      <c r="G969" s="1"/>
      <c r="H969" s="1"/>
      <c r="I969" s="1"/>
      <c r="J969" s="1"/>
      <c r="K969" s="1"/>
    </row>
    <row r="970" ht="15.75" customHeight="1">
      <c r="A970" s="40"/>
      <c r="B970" s="41"/>
      <c r="C970" s="1"/>
      <c r="D970" s="1"/>
      <c r="E970" s="1"/>
      <c r="F970" s="1"/>
      <c r="G970" s="1"/>
      <c r="H970" s="1"/>
      <c r="I970" s="1"/>
      <c r="J970" s="1"/>
      <c r="K970" s="1"/>
    </row>
    <row r="971" ht="15.75" customHeight="1">
      <c r="A971" s="40"/>
      <c r="B971" s="41"/>
      <c r="C971" s="1"/>
      <c r="D971" s="1"/>
      <c r="E971" s="1"/>
      <c r="F971" s="1"/>
      <c r="G971" s="1"/>
      <c r="H971" s="1"/>
      <c r="I971" s="1"/>
      <c r="J971" s="1"/>
      <c r="K971" s="1"/>
    </row>
    <row r="972" ht="15.75" customHeight="1">
      <c r="A972" s="40"/>
      <c r="B972" s="41"/>
      <c r="C972" s="1"/>
      <c r="D972" s="1"/>
      <c r="E972" s="1"/>
      <c r="F972" s="1"/>
      <c r="G972" s="1"/>
      <c r="H972" s="1"/>
      <c r="I972" s="1"/>
      <c r="J972" s="1"/>
      <c r="K972" s="1"/>
    </row>
    <row r="973" ht="15.75" customHeight="1">
      <c r="A973" s="40"/>
      <c r="B973" s="41"/>
      <c r="C973" s="1"/>
      <c r="D973" s="1"/>
      <c r="E973" s="1"/>
      <c r="F973" s="1"/>
      <c r="G973" s="1"/>
      <c r="H973" s="1"/>
      <c r="I973" s="1"/>
      <c r="J973" s="1"/>
      <c r="K973" s="1"/>
    </row>
    <row r="974" ht="15.75" customHeight="1">
      <c r="A974" s="40"/>
      <c r="B974" s="41"/>
      <c r="C974" s="1"/>
      <c r="D974" s="1"/>
      <c r="E974" s="1"/>
      <c r="F974" s="1"/>
      <c r="G974" s="1"/>
      <c r="H974" s="1"/>
      <c r="I974" s="1"/>
      <c r="J974" s="1"/>
      <c r="K974" s="1"/>
    </row>
    <row r="975" ht="15.75" customHeight="1">
      <c r="A975" s="40"/>
      <c r="B975" s="41"/>
      <c r="C975" s="1"/>
      <c r="D975" s="1"/>
      <c r="E975" s="1"/>
      <c r="F975" s="1"/>
      <c r="G975" s="1"/>
      <c r="H975" s="1"/>
      <c r="I975" s="1"/>
      <c r="J975" s="1"/>
      <c r="K975" s="1"/>
    </row>
    <row r="976" ht="15.75" customHeight="1">
      <c r="A976" s="40"/>
      <c r="B976" s="41"/>
      <c r="C976" s="1"/>
      <c r="D976" s="1"/>
      <c r="E976" s="1"/>
      <c r="F976" s="1"/>
      <c r="G976" s="1"/>
      <c r="H976" s="1"/>
      <c r="I976" s="1"/>
      <c r="J976" s="1"/>
      <c r="K976" s="1"/>
    </row>
    <row r="977" ht="15.75" customHeight="1">
      <c r="A977" s="40"/>
      <c r="B977" s="41"/>
      <c r="C977" s="1"/>
      <c r="D977" s="1"/>
      <c r="E977" s="1"/>
      <c r="F977" s="1"/>
      <c r="G977" s="1"/>
      <c r="H977" s="1"/>
      <c r="I977" s="1"/>
      <c r="J977" s="1"/>
      <c r="K977" s="1"/>
    </row>
    <row r="978" ht="15.75" customHeight="1">
      <c r="A978" s="40"/>
      <c r="B978" s="41"/>
      <c r="C978" s="1"/>
      <c r="D978" s="1"/>
      <c r="E978" s="1"/>
      <c r="F978" s="1"/>
      <c r="G978" s="1"/>
      <c r="H978" s="1"/>
      <c r="I978" s="1"/>
      <c r="J978" s="1"/>
      <c r="K978" s="1"/>
    </row>
    <row r="979" ht="15.75" customHeight="1">
      <c r="A979" s="40"/>
      <c r="B979" s="41"/>
      <c r="C979" s="1"/>
      <c r="D979" s="1"/>
      <c r="E979" s="1"/>
      <c r="F979" s="1"/>
      <c r="G979" s="1"/>
      <c r="H979" s="1"/>
      <c r="I979" s="1"/>
      <c r="J979" s="1"/>
      <c r="K979" s="1"/>
    </row>
    <row r="980" ht="15.75" customHeight="1">
      <c r="A980" s="40"/>
      <c r="B980" s="41"/>
      <c r="C980" s="1"/>
      <c r="D980" s="1"/>
      <c r="E980" s="1"/>
      <c r="F980" s="1"/>
      <c r="G980" s="1"/>
      <c r="H980" s="1"/>
      <c r="I980" s="1"/>
      <c r="J980" s="1"/>
      <c r="K980" s="1"/>
    </row>
    <row r="981" ht="15.75" customHeight="1">
      <c r="A981" s="40"/>
      <c r="B981" s="41"/>
      <c r="C981" s="1"/>
      <c r="D981" s="1"/>
      <c r="E981" s="1"/>
      <c r="F981" s="1"/>
      <c r="G981" s="1"/>
      <c r="H981" s="1"/>
      <c r="I981" s="1"/>
      <c r="J981" s="1"/>
      <c r="K981" s="1"/>
    </row>
    <row r="982" ht="15.75" customHeight="1">
      <c r="A982" s="40"/>
      <c r="B982" s="41"/>
      <c r="C982" s="1"/>
      <c r="D982" s="1"/>
      <c r="E982" s="1"/>
      <c r="F982" s="1"/>
      <c r="G982" s="1"/>
      <c r="H982" s="1"/>
      <c r="I982" s="1"/>
      <c r="J982" s="1"/>
      <c r="K982" s="1"/>
    </row>
    <row r="983" ht="15.75" customHeight="1">
      <c r="A983" s="40"/>
      <c r="B983" s="41"/>
      <c r="C983" s="1"/>
      <c r="D983" s="1"/>
      <c r="E983" s="1"/>
      <c r="F983" s="1"/>
      <c r="G983" s="1"/>
      <c r="H983" s="1"/>
      <c r="I983" s="1"/>
      <c r="J983" s="1"/>
      <c r="K983" s="1"/>
    </row>
    <row r="984" ht="15.75" customHeight="1">
      <c r="A984" s="40"/>
      <c r="B984" s="41"/>
      <c r="C984" s="1"/>
      <c r="D984" s="1"/>
      <c r="E984" s="1"/>
      <c r="F984" s="1"/>
      <c r="G984" s="1"/>
      <c r="H984" s="1"/>
      <c r="I984" s="1"/>
      <c r="J984" s="1"/>
      <c r="K984" s="1"/>
    </row>
    <row r="985" ht="15.75" customHeight="1">
      <c r="A985" s="40"/>
      <c r="B985" s="41"/>
      <c r="C985" s="1"/>
      <c r="D985" s="1"/>
      <c r="E985" s="1"/>
      <c r="F985" s="1"/>
      <c r="G985" s="1"/>
      <c r="H985" s="1"/>
      <c r="I985" s="1"/>
      <c r="J985" s="1"/>
      <c r="K985" s="1"/>
    </row>
    <row r="986" ht="15.75" customHeight="1">
      <c r="A986" s="40"/>
      <c r="B986" s="41"/>
      <c r="C986" s="1"/>
      <c r="D986" s="1"/>
      <c r="E986" s="1"/>
      <c r="F986" s="1"/>
      <c r="G986" s="1"/>
      <c r="H986" s="1"/>
      <c r="I986" s="1"/>
      <c r="J986" s="1"/>
      <c r="K986" s="1"/>
    </row>
    <row r="987" ht="15.75" customHeight="1">
      <c r="A987" s="40"/>
      <c r="B987" s="41"/>
      <c r="C987" s="1"/>
      <c r="D987" s="1"/>
      <c r="E987" s="1"/>
      <c r="F987" s="1"/>
      <c r="G987" s="1"/>
      <c r="H987" s="1"/>
      <c r="I987" s="1"/>
      <c r="J987" s="1"/>
      <c r="K987" s="1"/>
    </row>
    <row r="988" ht="15.75" customHeight="1">
      <c r="A988" s="40"/>
      <c r="B988" s="41"/>
      <c r="C988" s="1"/>
      <c r="D988" s="1"/>
      <c r="E988" s="1"/>
      <c r="F988" s="1"/>
      <c r="G988" s="1"/>
      <c r="H988" s="1"/>
      <c r="I988" s="1"/>
      <c r="J988" s="1"/>
      <c r="K988" s="1"/>
    </row>
    <row r="989" ht="15.75" customHeight="1">
      <c r="A989" s="40"/>
      <c r="B989" s="41"/>
      <c r="C989" s="1"/>
      <c r="D989" s="1"/>
      <c r="E989" s="1"/>
      <c r="F989" s="1"/>
      <c r="G989" s="1"/>
      <c r="H989" s="1"/>
      <c r="I989" s="1"/>
      <c r="J989" s="1"/>
      <c r="K989" s="1"/>
    </row>
    <row r="990" ht="15.75" customHeight="1">
      <c r="A990" s="40"/>
      <c r="B990" s="41"/>
      <c r="C990" s="1"/>
      <c r="D990" s="1"/>
      <c r="E990" s="1"/>
      <c r="F990" s="1"/>
      <c r="G990" s="1"/>
      <c r="H990" s="1"/>
      <c r="I990" s="1"/>
      <c r="J990" s="1"/>
      <c r="K990" s="1"/>
    </row>
    <row r="991" ht="15.75" customHeight="1">
      <c r="A991" s="40"/>
      <c r="B991" s="41"/>
      <c r="C991" s="1"/>
      <c r="D991" s="1"/>
      <c r="E991" s="1"/>
      <c r="F991" s="1"/>
      <c r="G991" s="1"/>
      <c r="H991" s="1"/>
      <c r="I991" s="1"/>
      <c r="J991" s="1"/>
      <c r="K991" s="1"/>
    </row>
    <row r="992" ht="15.75" customHeight="1">
      <c r="A992" s="40"/>
      <c r="B992" s="41"/>
      <c r="C992" s="1"/>
      <c r="D992" s="1"/>
      <c r="E992" s="1"/>
      <c r="F992" s="1"/>
      <c r="G992" s="1"/>
      <c r="H992" s="1"/>
      <c r="I992" s="1"/>
      <c r="J992" s="1"/>
      <c r="K992" s="1"/>
    </row>
    <row r="993" ht="15.75" customHeight="1">
      <c r="A993" s="40"/>
      <c r="B993" s="41"/>
      <c r="C993" s="1"/>
      <c r="D993" s="1"/>
      <c r="E993" s="1"/>
      <c r="F993" s="1"/>
      <c r="G993" s="1"/>
      <c r="H993" s="1"/>
      <c r="I993" s="1"/>
      <c r="J993" s="1"/>
      <c r="K993" s="1"/>
    </row>
    <row r="994" ht="15.75" customHeight="1">
      <c r="A994" s="40"/>
      <c r="B994" s="41"/>
      <c r="C994" s="1"/>
      <c r="D994" s="1"/>
      <c r="E994" s="1"/>
      <c r="F994" s="1"/>
      <c r="G994" s="1"/>
      <c r="H994" s="1"/>
      <c r="I994" s="1"/>
      <c r="J994" s="1"/>
      <c r="K994" s="1"/>
    </row>
    <row r="995" ht="15.75" customHeight="1">
      <c r="A995" s="40"/>
      <c r="B995" s="41"/>
      <c r="C995" s="1"/>
      <c r="D995" s="1"/>
      <c r="E995" s="1"/>
      <c r="F995" s="1"/>
      <c r="G995" s="1"/>
      <c r="H995" s="1"/>
      <c r="I995" s="1"/>
      <c r="J995" s="1"/>
      <c r="K995" s="1"/>
    </row>
    <row r="996" ht="15.75" customHeight="1">
      <c r="A996" s="40"/>
      <c r="B996" s="41"/>
      <c r="C996" s="1"/>
      <c r="D996" s="1"/>
      <c r="E996" s="1"/>
      <c r="F996" s="1"/>
      <c r="G996" s="1"/>
      <c r="H996" s="1"/>
      <c r="I996" s="1"/>
      <c r="J996" s="1"/>
      <c r="K996" s="1"/>
    </row>
    <row r="997" ht="15.75" customHeight="1">
      <c r="A997" s="40"/>
      <c r="B997" s="41"/>
      <c r="C997" s="1"/>
      <c r="D997" s="1"/>
      <c r="E997" s="1"/>
      <c r="F997" s="1"/>
      <c r="G997" s="1"/>
      <c r="H997" s="1"/>
      <c r="I997" s="1"/>
      <c r="J997" s="1"/>
      <c r="K997" s="1"/>
    </row>
    <row r="998" ht="15.75" customHeight="1">
      <c r="A998" s="40"/>
      <c r="B998" s="41"/>
      <c r="C998" s="1"/>
      <c r="D998" s="1"/>
      <c r="E998" s="1"/>
      <c r="F998" s="1"/>
      <c r="G998" s="1"/>
      <c r="H998" s="1"/>
      <c r="I998" s="1"/>
      <c r="J998" s="1"/>
      <c r="K998" s="1"/>
    </row>
    <row r="999" ht="15.75" customHeight="1">
      <c r="A999" s="40"/>
      <c r="B999" s="41"/>
      <c r="C999" s="1"/>
      <c r="D999" s="1"/>
      <c r="E999" s="1"/>
      <c r="F999" s="1"/>
      <c r="G999" s="1"/>
      <c r="H999" s="1"/>
      <c r="I999" s="1"/>
      <c r="J999" s="1"/>
      <c r="K999" s="1"/>
    </row>
    <row r="1000" ht="15.75" customHeight="1">
      <c r="A1000" s="40"/>
      <c r="B1000" s="41"/>
      <c r="C1000" s="1"/>
      <c r="D1000" s="1"/>
      <c r="E1000" s="1"/>
      <c r="F1000" s="1"/>
      <c r="G1000" s="1"/>
      <c r="H1000" s="1"/>
      <c r="I1000" s="1"/>
      <c r="J1000" s="1"/>
      <c r="K1000" s="1"/>
    </row>
    <row r="1001" ht="15.75" customHeight="1">
      <c r="A1001" s="40"/>
      <c r="B1001" s="41"/>
      <c r="C1001" s="1"/>
      <c r="D1001" s="1"/>
      <c r="E1001" s="1"/>
      <c r="F1001" s="1"/>
      <c r="G1001" s="1"/>
      <c r="H1001" s="1"/>
      <c r="I1001" s="1"/>
      <c r="J1001" s="1"/>
      <c r="K1001" s="1"/>
    </row>
    <row r="1002" ht="15.75" customHeight="1">
      <c r="A1002" s="40"/>
      <c r="B1002" s="41"/>
      <c r="C1002" s="1"/>
      <c r="D1002" s="1"/>
      <c r="E1002" s="1"/>
      <c r="F1002" s="1"/>
      <c r="G1002" s="1"/>
      <c r="H1002" s="1"/>
      <c r="I1002" s="1"/>
      <c r="J1002" s="1"/>
      <c r="K1002" s="1"/>
    </row>
    <row r="1003" ht="15.75" customHeight="1">
      <c r="A1003" s="40"/>
      <c r="B1003" s="41"/>
      <c r="C1003" s="1"/>
      <c r="D1003" s="1"/>
      <c r="E1003" s="1"/>
      <c r="F1003" s="1"/>
      <c r="G1003" s="1"/>
      <c r="H1003" s="1"/>
      <c r="I1003" s="1"/>
      <c r="J1003" s="1"/>
      <c r="K1003" s="1"/>
    </row>
    <row r="1004" ht="15.75" customHeight="1">
      <c r="A1004" s="40"/>
      <c r="B1004" s="41"/>
      <c r="C1004" s="1"/>
      <c r="D1004" s="1"/>
      <c r="E1004" s="1"/>
      <c r="F1004" s="1"/>
      <c r="G1004" s="1"/>
      <c r="H1004" s="1"/>
      <c r="I1004" s="1"/>
      <c r="J1004" s="1"/>
      <c r="K1004" s="1"/>
    </row>
    <row r="1005" ht="15.75" customHeight="1">
      <c r="A1005" s="40"/>
      <c r="B1005" s="41"/>
      <c r="C1005" s="1"/>
      <c r="D1005" s="1"/>
      <c r="E1005" s="1"/>
      <c r="F1005" s="1"/>
      <c r="G1005" s="1"/>
      <c r="H1005" s="1"/>
      <c r="I1005" s="1"/>
      <c r="J1005" s="1"/>
      <c r="K1005" s="1"/>
    </row>
    <row r="1006" ht="15.75" customHeight="1">
      <c r="A1006" s="40"/>
      <c r="B1006" s="41"/>
      <c r="C1006" s="1"/>
      <c r="D1006" s="1"/>
      <c r="E1006" s="1"/>
      <c r="F1006" s="1"/>
      <c r="G1006" s="1"/>
      <c r="H1006" s="1"/>
      <c r="I1006" s="1"/>
      <c r="J1006" s="1"/>
      <c r="K1006" s="1"/>
    </row>
    <row r="1007" ht="15.75" customHeight="1">
      <c r="A1007" s="40"/>
      <c r="B1007" s="41"/>
      <c r="C1007" s="1"/>
      <c r="D1007" s="1"/>
      <c r="E1007" s="1"/>
      <c r="F1007" s="1"/>
      <c r="G1007" s="1"/>
      <c r="H1007" s="1"/>
      <c r="I1007" s="1"/>
      <c r="J1007" s="1"/>
      <c r="K1007" s="1"/>
    </row>
    <row r="1008" ht="15.75" customHeight="1">
      <c r="A1008" s="40"/>
      <c r="B1008" s="41"/>
      <c r="C1008" s="1"/>
      <c r="D1008" s="1"/>
      <c r="E1008" s="1"/>
      <c r="F1008" s="1"/>
      <c r="G1008" s="1"/>
      <c r="H1008" s="1"/>
      <c r="I1008" s="1"/>
      <c r="J1008" s="1"/>
      <c r="K1008" s="1"/>
    </row>
    <row r="1009" ht="15.75" customHeight="1">
      <c r="A1009" s="40"/>
      <c r="B1009" s="41"/>
      <c r="C1009" s="1"/>
      <c r="D1009" s="1"/>
      <c r="E1009" s="1"/>
      <c r="F1009" s="1"/>
      <c r="G1009" s="1"/>
      <c r="H1009" s="1"/>
      <c r="I1009" s="1"/>
      <c r="J1009" s="1"/>
      <c r="K1009" s="1"/>
    </row>
    <row r="1010" ht="15.75" customHeight="1">
      <c r="A1010" s="40"/>
      <c r="B1010" s="41"/>
      <c r="C1010" s="1"/>
      <c r="D1010" s="1"/>
      <c r="E1010" s="1"/>
      <c r="F1010" s="1"/>
      <c r="G1010" s="1"/>
      <c r="H1010" s="1"/>
      <c r="I1010" s="1"/>
      <c r="J1010" s="1"/>
      <c r="K1010" s="1"/>
    </row>
    <row r="1011" ht="15.75" customHeight="1">
      <c r="A1011" s="40"/>
      <c r="B1011" s="41"/>
      <c r="C1011" s="1"/>
      <c r="D1011" s="1"/>
      <c r="E1011" s="1"/>
      <c r="F1011" s="1"/>
      <c r="G1011" s="1"/>
      <c r="H1011" s="1"/>
      <c r="I1011" s="1"/>
      <c r="J1011" s="1"/>
      <c r="K1011" s="1"/>
    </row>
    <row r="1012" ht="15.75" customHeight="1">
      <c r="A1012" s="40"/>
      <c r="B1012" s="41"/>
      <c r="C1012" s="1"/>
      <c r="D1012" s="1"/>
      <c r="E1012" s="1"/>
      <c r="F1012" s="1"/>
      <c r="G1012" s="1"/>
      <c r="H1012" s="1"/>
      <c r="I1012" s="1"/>
      <c r="J1012" s="1"/>
      <c r="K1012" s="1"/>
    </row>
    <row r="1013" ht="15.75" customHeight="1">
      <c r="A1013" s="40"/>
      <c r="B1013" s="41"/>
      <c r="C1013" s="1"/>
      <c r="D1013" s="1"/>
      <c r="E1013" s="1"/>
      <c r="F1013" s="1"/>
      <c r="G1013" s="1"/>
      <c r="H1013" s="1"/>
      <c r="I1013" s="1"/>
      <c r="J1013" s="1"/>
      <c r="K1013" s="1"/>
    </row>
    <row r="1014" ht="15.75" customHeight="1">
      <c r="A1014" s="40"/>
      <c r="B1014" s="41"/>
      <c r="C1014" s="1"/>
      <c r="D1014" s="1"/>
      <c r="E1014" s="1"/>
      <c r="F1014" s="1"/>
      <c r="G1014" s="1"/>
      <c r="H1014" s="1"/>
      <c r="I1014" s="1"/>
      <c r="J1014" s="1"/>
      <c r="K1014" s="1"/>
    </row>
    <row r="1015" ht="15.75" customHeight="1">
      <c r="A1015" s="40"/>
      <c r="B1015" s="41"/>
      <c r="C1015" s="1"/>
      <c r="D1015" s="1"/>
      <c r="E1015" s="1"/>
      <c r="F1015" s="1"/>
      <c r="G1015" s="1"/>
      <c r="H1015" s="1"/>
      <c r="I1015" s="1"/>
      <c r="J1015" s="1"/>
      <c r="K1015" s="1"/>
    </row>
    <row r="1016" ht="15.75" customHeight="1">
      <c r="A1016" s="40"/>
      <c r="B1016" s="41"/>
      <c r="C1016" s="1"/>
      <c r="D1016" s="1"/>
      <c r="E1016" s="1"/>
      <c r="F1016" s="1"/>
      <c r="G1016" s="1"/>
      <c r="H1016" s="1"/>
      <c r="I1016" s="1"/>
      <c r="J1016" s="1"/>
      <c r="K1016" s="1"/>
    </row>
    <row r="1017" ht="15.75" customHeight="1">
      <c r="A1017" s="40"/>
      <c r="B1017" s="41"/>
      <c r="C1017" s="1"/>
      <c r="D1017" s="1"/>
      <c r="E1017" s="1"/>
      <c r="F1017" s="1"/>
      <c r="G1017" s="1"/>
      <c r="H1017" s="1"/>
      <c r="I1017" s="1"/>
      <c r="J1017" s="1"/>
      <c r="K1017" s="1"/>
    </row>
    <row r="1018" ht="15.75" customHeight="1">
      <c r="A1018" s="40"/>
      <c r="B1018" s="41"/>
      <c r="C1018" s="1"/>
      <c r="D1018" s="1"/>
      <c r="E1018" s="1"/>
      <c r="F1018" s="1"/>
      <c r="G1018" s="1"/>
      <c r="H1018" s="1"/>
      <c r="I1018" s="1"/>
      <c r="J1018" s="1"/>
      <c r="K1018" s="1"/>
    </row>
    <row r="1019" ht="15.75" customHeight="1">
      <c r="A1019" s="40"/>
      <c r="B1019" s="41"/>
      <c r="C1019" s="1"/>
      <c r="D1019" s="1"/>
      <c r="E1019" s="1"/>
      <c r="F1019" s="1"/>
      <c r="G1019" s="1"/>
      <c r="H1019" s="1"/>
      <c r="I1019" s="1"/>
      <c r="J1019" s="1"/>
      <c r="K1019" s="1"/>
    </row>
    <row r="1020" ht="15.75" customHeight="1">
      <c r="A1020" s="40"/>
      <c r="B1020" s="41"/>
      <c r="C1020" s="1"/>
      <c r="D1020" s="1"/>
      <c r="E1020" s="1"/>
      <c r="F1020" s="1"/>
      <c r="G1020" s="1"/>
      <c r="H1020" s="1"/>
      <c r="I1020" s="1"/>
      <c r="J1020" s="1"/>
      <c r="K1020" s="1"/>
    </row>
    <row r="1021" ht="15.75" customHeight="1">
      <c r="A1021" s="40"/>
      <c r="B1021" s="41"/>
      <c r="C1021" s="1"/>
      <c r="D1021" s="1"/>
      <c r="E1021" s="1"/>
      <c r="F1021" s="1"/>
      <c r="G1021" s="1"/>
      <c r="H1021" s="1"/>
      <c r="I1021" s="1"/>
      <c r="J1021" s="1"/>
      <c r="K1021" s="1"/>
    </row>
    <row r="1022" ht="15.75" customHeight="1">
      <c r="A1022" s="40"/>
      <c r="B1022" s="41"/>
      <c r="C1022" s="1"/>
      <c r="D1022" s="1"/>
      <c r="E1022" s="1"/>
      <c r="F1022" s="1"/>
      <c r="G1022" s="1"/>
      <c r="H1022" s="1"/>
      <c r="I1022" s="1"/>
      <c r="J1022" s="1"/>
      <c r="K1022" s="1"/>
    </row>
    <row r="1023" ht="15.75" customHeight="1">
      <c r="A1023" s="40"/>
      <c r="B1023" s="41"/>
      <c r="C1023" s="1"/>
      <c r="D1023" s="1"/>
      <c r="E1023" s="1"/>
      <c r="F1023" s="1"/>
      <c r="G1023" s="1"/>
      <c r="H1023" s="1"/>
      <c r="I1023" s="1"/>
      <c r="J1023" s="1"/>
      <c r="K1023" s="1"/>
    </row>
    <row r="1024" ht="15.75" customHeight="1">
      <c r="A1024" s="40"/>
      <c r="B1024" s="41"/>
      <c r="C1024" s="1"/>
      <c r="D1024" s="1"/>
      <c r="E1024" s="1"/>
      <c r="F1024" s="1"/>
      <c r="G1024" s="1"/>
      <c r="H1024" s="1"/>
      <c r="I1024" s="1"/>
      <c r="J1024" s="1"/>
      <c r="K1024" s="1"/>
    </row>
    <row r="1025" ht="15.75" customHeight="1">
      <c r="A1025" s="40"/>
      <c r="B1025" s="41"/>
      <c r="C1025" s="1"/>
      <c r="D1025" s="1"/>
      <c r="E1025" s="1"/>
      <c r="F1025" s="1"/>
      <c r="G1025" s="1"/>
      <c r="H1025" s="1"/>
      <c r="I1025" s="1"/>
      <c r="J1025" s="1"/>
      <c r="K1025" s="1"/>
    </row>
    <row r="1026" ht="15.75" customHeight="1">
      <c r="A1026" s="40"/>
      <c r="B1026" s="41"/>
      <c r="C1026" s="1"/>
      <c r="D1026" s="1"/>
      <c r="E1026" s="1"/>
      <c r="F1026" s="1"/>
      <c r="G1026" s="1"/>
      <c r="H1026" s="1"/>
      <c r="I1026" s="1"/>
      <c r="J1026" s="1"/>
      <c r="K1026" s="1"/>
    </row>
    <row r="1027" ht="15.75" customHeight="1">
      <c r="A1027" s="40"/>
      <c r="B1027" s="41"/>
      <c r="C1027" s="1"/>
      <c r="D1027" s="1"/>
      <c r="E1027" s="1"/>
      <c r="F1027" s="1"/>
      <c r="G1027" s="1"/>
      <c r="H1027" s="1"/>
      <c r="I1027" s="1"/>
      <c r="J1027" s="1"/>
      <c r="K1027" s="1"/>
    </row>
    <row r="1028" ht="15.75" customHeight="1">
      <c r="A1028" s="40"/>
      <c r="B1028" s="41"/>
      <c r="C1028" s="1"/>
      <c r="D1028" s="1"/>
      <c r="E1028" s="1"/>
      <c r="F1028" s="1"/>
      <c r="G1028" s="1"/>
      <c r="H1028" s="1"/>
      <c r="I1028" s="1"/>
      <c r="J1028" s="1"/>
      <c r="K1028" s="1"/>
    </row>
    <row r="1029" ht="15.75" customHeight="1">
      <c r="A1029" s="40"/>
      <c r="B1029" s="41"/>
      <c r="C1029" s="1"/>
      <c r="D1029" s="1"/>
      <c r="E1029" s="1"/>
      <c r="F1029" s="1"/>
      <c r="G1029" s="1"/>
      <c r="H1029" s="1"/>
      <c r="I1029" s="1"/>
      <c r="J1029" s="1"/>
      <c r="K1029" s="1"/>
    </row>
    <row r="1030" ht="15.75" customHeight="1">
      <c r="A1030" s="40"/>
      <c r="B1030" s="41"/>
      <c r="C1030" s="1"/>
      <c r="D1030" s="1"/>
      <c r="E1030" s="1"/>
      <c r="F1030" s="1"/>
      <c r="G1030" s="1"/>
      <c r="H1030" s="1"/>
      <c r="I1030" s="1"/>
      <c r="J1030" s="1"/>
      <c r="K1030" s="1"/>
    </row>
    <row r="1031" ht="15.75" customHeight="1">
      <c r="A1031" s="40"/>
      <c r="B1031" s="41"/>
      <c r="C1031" s="1"/>
      <c r="D1031" s="1"/>
      <c r="E1031" s="1"/>
      <c r="F1031" s="1"/>
      <c r="G1031" s="1"/>
      <c r="H1031" s="1"/>
      <c r="I1031" s="1"/>
      <c r="J1031" s="1"/>
      <c r="K1031" s="1"/>
    </row>
    <row r="1032" ht="15.75" customHeight="1">
      <c r="A1032" s="40"/>
      <c r="B1032" s="41"/>
      <c r="C1032" s="1"/>
      <c r="D1032" s="1"/>
      <c r="E1032" s="1"/>
      <c r="F1032" s="1"/>
      <c r="G1032" s="1"/>
      <c r="H1032" s="1"/>
      <c r="I1032" s="1"/>
      <c r="J1032" s="1"/>
      <c r="K1032" s="1"/>
    </row>
    <row r="1033" ht="15.75" customHeight="1">
      <c r="A1033" s="40"/>
      <c r="B1033" s="41"/>
      <c r="C1033" s="1"/>
      <c r="D1033" s="1"/>
      <c r="E1033" s="1"/>
      <c r="F1033" s="1"/>
      <c r="G1033" s="1"/>
      <c r="H1033" s="1"/>
      <c r="I1033" s="1"/>
      <c r="J1033" s="1"/>
      <c r="K1033" s="1"/>
    </row>
    <row r="1034" ht="15.75" customHeight="1">
      <c r="A1034" s="40"/>
      <c r="B1034" s="41"/>
      <c r="C1034" s="1"/>
      <c r="D1034" s="1"/>
      <c r="E1034" s="1"/>
      <c r="F1034" s="1"/>
      <c r="G1034" s="1"/>
      <c r="H1034" s="1"/>
      <c r="I1034" s="1"/>
      <c r="J1034" s="1"/>
      <c r="K1034" s="1"/>
    </row>
    <row r="1035" ht="15.75" customHeight="1">
      <c r="A1035" s="40"/>
      <c r="B1035" s="41"/>
      <c r="C1035" s="1"/>
      <c r="D1035" s="1"/>
      <c r="E1035" s="1"/>
      <c r="F1035" s="1"/>
      <c r="G1035" s="1"/>
      <c r="H1035" s="1"/>
      <c r="I1035" s="1"/>
      <c r="J1035" s="1"/>
      <c r="K1035" s="1"/>
    </row>
    <row r="1036" ht="15.75" customHeight="1">
      <c r="A1036" s="40"/>
      <c r="B1036" s="41"/>
      <c r="C1036" s="1"/>
      <c r="D1036" s="1"/>
      <c r="E1036" s="1"/>
      <c r="F1036" s="1"/>
      <c r="G1036" s="1"/>
      <c r="H1036" s="1"/>
      <c r="I1036" s="1"/>
      <c r="J1036" s="1"/>
      <c r="K1036" s="1"/>
    </row>
    <row r="1037" ht="15.75" customHeight="1">
      <c r="A1037" s="40"/>
      <c r="B1037" s="41"/>
      <c r="C1037" s="1"/>
      <c r="D1037" s="1"/>
      <c r="E1037" s="1"/>
      <c r="F1037" s="1"/>
      <c r="G1037" s="1"/>
      <c r="H1037" s="1"/>
      <c r="I1037" s="1"/>
      <c r="J1037" s="1"/>
      <c r="K1037" s="1"/>
    </row>
    <row r="1038" ht="15.75" customHeight="1">
      <c r="A1038" s="40"/>
      <c r="B1038" s="41"/>
      <c r="C1038" s="1"/>
      <c r="D1038" s="1"/>
      <c r="E1038" s="1"/>
      <c r="F1038" s="1"/>
      <c r="G1038" s="1"/>
      <c r="H1038" s="1"/>
      <c r="I1038" s="1"/>
      <c r="J1038" s="1"/>
      <c r="K1038" s="1"/>
    </row>
    <row r="1039" ht="15.75" customHeight="1">
      <c r="A1039" s="40"/>
      <c r="B1039" s="41"/>
      <c r="C1039" s="1"/>
      <c r="D1039" s="1"/>
      <c r="E1039" s="1"/>
      <c r="F1039" s="1"/>
      <c r="G1039" s="1"/>
      <c r="H1039" s="1"/>
      <c r="I1039" s="1"/>
      <c r="J1039" s="1"/>
      <c r="K1039" s="1"/>
    </row>
    <row r="1040" ht="15.75" customHeight="1">
      <c r="A1040" s="40"/>
      <c r="B1040" s="41"/>
      <c r="C1040" s="1"/>
      <c r="D1040" s="1"/>
      <c r="E1040" s="1"/>
      <c r="F1040" s="1"/>
      <c r="G1040" s="1"/>
      <c r="H1040" s="1"/>
      <c r="I1040" s="1"/>
      <c r="J1040" s="1"/>
      <c r="K1040" s="1"/>
    </row>
    <row r="1041" ht="15.75" customHeight="1">
      <c r="A1041" s="40"/>
      <c r="B1041" s="41"/>
      <c r="C1041" s="1"/>
      <c r="D1041" s="1"/>
      <c r="E1041" s="1"/>
      <c r="F1041" s="1"/>
      <c r="G1041" s="1"/>
      <c r="H1041" s="1"/>
      <c r="I1041" s="1"/>
      <c r="J1041" s="1"/>
      <c r="K1041" s="1"/>
    </row>
    <row r="1042" ht="15.75" customHeight="1">
      <c r="A1042" s="40"/>
      <c r="B1042" s="41"/>
      <c r="C1042" s="1"/>
      <c r="D1042" s="1"/>
      <c r="E1042" s="1"/>
      <c r="F1042" s="1"/>
      <c r="G1042" s="1"/>
      <c r="H1042" s="1"/>
      <c r="I1042" s="1"/>
      <c r="J1042" s="1"/>
      <c r="K1042" s="1"/>
    </row>
    <row r="1043" ht="15.75" customHeight="1">
      <c r="A1043" s="40"/>
      <c r="B1043" s="41"/>
      <c r="C1043" s="1"/>
      <c r="D1043" s="1"/>
      <c r="E1043" s="1"/>
      <c r="F1043" s="1"/>
      <c r="G1043" s="1"/>
      <c r="H1043" s="1"/>
      <c r="I1043" s="1"/>
      <c r="J1043" s="1"/>
      <c r="K1043" s="1"/>
    </row>
    <row r="1044" ht="15.75" customHeight="1">
      <c r="A1044" s="40"/>
      <c r="B1044" s="41"/>
      <c r="C1044" s="1"/>
      <c r="D1044" s="1"/>
      <c r="E1044" s="1"/>
      <c r="F1044" s="1"/>
      <c r="G1044" s="1"/>
      <c r="H1044" s="1"/>
      <c r="I1044" s="1"/>
      <c r="J1044" s="1"/>
      <c r="K1044" s="1"/>
    </row>
    <row r="1045" ht="15.75" customHeight="1">
      <c r="A1045" s="40"/>
      <c r="B1045" s="41"/>
      <c r="C1045" s="1"/>
      <c r="D1045" s="1"/>
      <c r="E1045" s="1"/>
      <c r="F1045" s="1"/>
      <c r="G1045" s="1"/>
      <c r="H1045" s="1"/>
      <c r="I1045" s="1"/>
      <c r="J1045" s="1"/>
      <c r="K1045" s="1"/>
    </row>
    <row r="1046" ht="15.75" customHeight="1">
      <c r="A1046" s="40"/>
      <c r="B1046" s="41"/>
      <c r="C1046" s="1"/>
      <c r="D1046" s="1"/>
      <c r="E1046" s="1"/>
      <c r="F1046" s="1"/>
      <c r="G1046" s="1"/>
      <c r="H1046" s="1"/>
      <c r="I1046" s="1"/>
      <c r="J1046" s="1"/>
      <c r="K1046" s="1"/>
    </row>
    <row r="1047" ht="15.75" customHeight="1">
      <c r="A1047" s="40"/>
      <c r="B1047" s="41"/>
      <c r="C1047" s="1"/>
      <c r="D1047" s="1"/>
      <c r="E1047" s="1"/>
      <c r="F1047" s="1"/>
      <c r="G1047" s="1"/>
      <c r="H1047" s="1"/>
      <c r="I1047" s="1"/>
      <c r="J1047" s="1"/>
      <c r="K1047" s="1"/>
    </row>
    <row r="1048" ht="15.75" customHeight="1">
      <c r="A1048" s="40"/>
      <c r="B1048" s="41"/>
      <c r="C1048" s="1"/>
      <c r="D1048" s="1"/>
      <c r="E1048" s="1"/>
      <c r="F1048" s="1"/>
      <c r="G1048" s="1"/>
      <c r="H1048" s="1"/>
      <c r="I1048" s="1"/>
      <c r="J1048" s="1"/>
      <c r="K1048" s="1"/>
    </row>
    <row r="1049" ht="15.75" customHeight="1">
      <c r="A1049" s="40"/>
      <c r="B1049" s="41"/>
      <c r="C1049" s="1"/>
      <c r="D1049" s="1"/>
      <c r="E1049" s="1"/>
      <c r="F1049" s="1"/>
      <c r="G1049" s="1"/>
      <c r="H1049" s="1"/>
      <c r="I1049" s="1"/>
      <c r="J1049" s="1"/>
      <c r="K1049" s="1"/>
    </row>
    <row r="1050" ht="15.75" customHeight="1">
      <c r="A1050" s="40"/>
      <c r="B1050" s="41"/>
      <c r="C1050" s="1"/>
      <c r="D1050" s="1"/>
      <c r="E1050" s="1"/>
      <c r="F1050" s="1"/>
      <c r="G1050" s="1"/>
      <c r="H1050" s="1"/>
      <c r="I1050" s="1"/>
      <c r="J1050" s="1"/>
      <c r="K1050" s="1"/>
    </row>
    <row r="1051" ht="15.75" customHeight="1">
      <c r="A1051" s="40"/>
      <c r="B1051" s="41"/>
      <c r="C1051" s="1"/>
      <c r="D1051" s="1"/>
      <c r="E1051" s="1"/>
      <c r="F1051" s="1"/>
      <c r="G1051" s="1"/>
      <c r="H1051" s="1"/>
      <c r="I1051" s="1"/>
      <c r="J1051" s="1"/>
      <c r="K1051" s="1"/>
    </row>
    <row r="1052" ht="15.75" customHeight="1">
      <c r="A1052" s="40"/>
      <c r="B1052" s="41"/>
      <c r="C1052" s="1"/>
      <c r="D1052" s="1"/>
      <c r="E1052" s="1"/>
      <c r="F1052" s="1"/>
      <c r="G1052" s="1"/>
      <c r="H1052" s="1"/>
      <c r="I1052" s="1"/>
      <c r="J1052" s="1"/>
      <c r="K1052" s="1"/>
    </row>
    <row r="1053" ht="15.75" customHeight="1">
      <c r="A1053" s="40"/>
      <c r="B1053" s="41"/>
      <c r="C1053" s="1"/>
      <c r="D1053" s="1"/>
      <c r="E1053" s="1"/>
      <c r="F1053" s="1"/>
      <c r="G1053" s="1"/>
      <c r="H1053" s="1"/>
      <c r="I1053" s="1"/>
      <c r="J1053" s="1"/>
      <c r="K1053" s="1"/>
    </row>
    <row r="1054" ht="15.75" customHeight="1">
      <c r="A1054" s="40"/>
      <c r="B1054" s="41"/>
      <c r="C1054" s="1"/>
      <c r="D1054" s="1"/>
      <c r="E1054" s="1"/>
      <c r="F1054" s="1"/>
      <c r="G1054" s="1"/>
      <c r="H1054" s="1"/>
      <c r="I1054" s="1"/>
      <c r="J1054" s="1"/>
      <c r="K1054" s="1"/>
    </row>
    <row r="1055" ht="15.75" customHeight="1">
      <c r="A1055" s="40"/>
      <c r="B1055" s="41"/>
      <c r="C1055" s="1"/>
      <c r="D1055" s="1"/>
      <c r="E1055" s="1"/>
      <c r="F1055" s="1"/>
      <c r="G1055" s="1"/>
      <c r="H1055" s="1"/>
      <c r="I1055" s="1"/>
      <c r="J1055" s="1"/>
      <c r="K1055" s="1"/>
    </row>
    <row r="1056" ht="15.75" customHeight="1">
      <c r="A1056" s="40"/>
      <c r="B1056" s="41"/>
      <c r="C1056" s="1"/>
      <c r="D1056" s="1"/>
      <c r="E1056" s="1"/>
      <c r="F1056" s="1"/>
      <c r="G1056" s="1"/>
      <c r="H1056" s="1"/>
      <c r="I1056" s="1"/>
      <c r="J1056" s="1"/>
      <c r="K1056" s="1"/>
    </row>
    <row r="1057" ht="15.75" customHeight="1">
      <c r="A1057" s="40"/>
      <c r="B1057" s="41"/>
      <c r="C1057" s="1"/>
      <c r="D1057" s="1"/>
      <c r="E1057" s="1"/>
      <c r="F1057" s="1"/>
      <c r="G1057" s="1"/>
      <c r="H1057" s="1"/>
      <c r="I1057" s="1"/>
      <c r="J1057" s="1"/>
      <c r="K1057" s="1"/>
    </row>
    <row r="1058" ht="15.75" customHeight="1">
      <c r="A1058" s="40"/>
      <c r="B1058" s="41"/>
      <c r="C1058" s="1"/>
      <c r="D1058" s="1"/>
      <c r="E1058" s="1"/>
      <c r="F1058" s="1"/>
      <c r="G1058" s="1"/>
      <c r="H1058" s="1"/>
      <c r="I1058" s="1"/>
      <c r="J1058" s="1"/>
      <c r="K1058" s="1"/>
    </row>
    <row r="1059" ht="15.75" customHeight="1">
      <c r="A1059" s="40"/>
      <c r="B1059" s="41"/>
      <c r="C1059" s="1"/>
      <c r="D1059" s="1"/>
      <c r="E1059" s="1"/>
      <c r="F1059" s="1"/>
      <c r="G1059" s="1"/>
      <c r="H1059" s="1"/>
      <c r="I1059" s="1"/>
      <c r="J1059" s="1"/>
      <c r="K1059" s="1"/>
    </row>
    <row r="1060" ht="15.75" customHeight="1">
      <c r="A1060" s="40"/>
      <c r="B1060" s="41"/>
      <c r="C1060" s="1"/>
      <c r="D1060" s="1"/>
      <c r="E1060" s="1"/>
      <c r="F1060" s="1"/>
      <c r="G1060" s="1"/>
      <c r="H1060" s="1"/>
      <c r="I1060" s="1"/>
      <c r="J1060" s="1"/>
      <c r="K1060" s="1"/>
    </row>
    <row r="1061" ht="15.75" customHeight="1">
      <c r="A1061" s="40"/>
      <c r="B1061" s="41"/>
      <c r="C1061" s="1"/>
      <c r="D1061" s="1"/>
      <c r="E1061" s="1"/>
      <c r="F1061" s="1"/>
      <c r="G1061" s="1"/>
      <c r="H1061" s="1"/>
      <c r="I1061" s="1"/>
      <c r="J1061" s="1"/>
      <c r="K1061" s="1"/>
    </row>
    <row r="1062" ht="15.75" customHeight="1">
      <c r="A1062" s="40"/>
      <c r="B1062" s="41"/>
      <c r="C1062" s="1"/>
      <c r="D1062" s="1"/>
      <c r="E1062" s="1"/>
      <c r="F1062" s="1"/>
      <c r="G1062" s="1"/>
      <c r="H1062" s="1"/>
      <c r="I1062" s="1"/>
      <c r="J1062" s="1"/>
      <c r="K1062" s="1"/>
    </row>
    <row r="1063" ht="15.75" customHeight="1">
      <c r="A1063" s="40"/>
      <c r="B1063" s="41"/>
      <c r="C1063" s="1"/>
      <c r="D1063" s="1"/>
      <c r="E1063" s="1"/>
      <c r="F1063" s="1"/>
      <c r="G1063" s="1"/>
      <c r="H1063" s="1"/>
      <c r="I1063" s="1"/>
      <c r="J1063" s="1"/>
      <c r="K1063" s="1"/>
    </row>
    <row r="1064" ht="15.75" customHeight="1">
      <c r="A1064" s="40"/>
      <c r="B1064" s="41"/>
      <c r="C1064" s="1"/>
      <c r="D1064" s="1"/>
      <c r="E1064" s="1"/>
      <c r="F1064" s="1"/>
      <c r="G1064" s="1"/>
      <c r="H1064" s="1"/>
      <c r="I1064" s="1"/>
      <c r="J1064" s="1"/>
      <c r="K1064" s="1"/>
    </row>
    <row r="1065" ht="15.75" customHeight="1">
      <c r="A1065" s="40"/>
      <c r="B1065" s="41"/>
      <c r="C1065" s="1"/>
      <c r="D1065" s="1"/>
      <c r="E1065" s="1"/>
      <c r="F1065" s="1"/>
      <c r="G1065" s="1"/>
      <c r="H1065" s="1"/>
      <c r="I1065" s="1"/>
      <c r="J1065" s="1"/>
      <c r="K1065" s="1"/>
    </row>
    <row r="1066" ht="15.75" customHeight="1">
      <c r="A1066" s="40"/>
      <c r="B1066" s="41"/>
      <c r="C1066" s="1"/>
      <c r="D1066" s="1"/>
      <c r="E1066" s="1"/>
      <c r="F1066" s="1"/>
      <c r="G1066" s="1"/>
      <c r="H1066" s="1"/>
      <c r="I1066" s="1"/>
      <c r="J1066" s="1"/>
      <c r="K1066" s="1"/>
    </row>
    <row r="1067" ht="15.75" customHeight="1">
      <c r="A1067" s="40"/>
      <c r="B1067" s="41"/>
      <c r="C1067" s="1"/>
      <c r="D1067" s="1"/>
      <c r="E1067" s="1"/>
      <c r="F1067" s="1"/>
      <c r="G1067" s="1"/>
      <c r="H1067" s="1"/>
      <c r="I1067" s="1"/>
      <c r="J1067" s="1"/>
      <c r="K1067" s="1"/>
    </row>
    <row r="1068" ht="15.75" customHeight="1">
      <c r="A1068" s="40"/>
      <c r="B1068" s="41"/>
      <c r="C1068" s="1"/>
      <c r="D1068" s="1"/>
      <c r="E1068" s="1"/>
      <c r="F1068" s="1"/>
      <c r="G1068" s="1"/>
      <c r="H1068" s="1"/>
      <c r="I1068" s="1"/>
      <c r="J1068" s="1"/>
      <c r="K1068" s="1"/>
    </row>
    <row r="1069" ht="15.75" customHeight="1">
      <c r="A1069" s="40"/>
      <c r="B1069" s="41"/>
      <c r="C1069" s="1"/>
      <c r="D1069" s="1"/>
      <c r="E1069" s="1"/>
      <c r="F1069" s="1"/>
      <c r="G1069" s="1"/>
      <c r="H1069" s="1"/>
      <c r="I1069" s="1"/>
      <c r="J1069" s="1"/>
      <c r="K1069" s="1"/>
    </row>
    <row r="1070" ht="15.75" customHeight="1">
      <c r="A1070" s="40"/>
      <c r="B1070" s="41"/>
      <c r="C1070" s="1"/>
      <c r="D1070" s="1"/>
      <c r="E1070" s="1"/>
      <c r="F1070" s="1"/>
      <c r="G1070" s="1"/>
      <c r="H1070" s="1"/>
      <c r="I1070" s="1"/>
      <c r="J1070" s="1"/>
      <c r="K1070" s="1"/>
    </row>
    <row r="1071" ht="15.75" customHeight="1">
      <c r="A1071" s="40"/>
      <c r="B1071" s="41"/>
      <c r="C1071" s="1"/>
      <c r="D1071" s="1"/>
      <c r="E1071" s="1"/>
      <c r="F1071" s="1"/>
      <c r="G1071" s="1"/>
      <c r="H1071" s="1"/>
      <c r="I1071" s="1"/>
      <c r="J1071" s="1"/>
      <c r="K1071" s="1"/>
    </row>
    <row r="1072" ht="15.75" customHeight="1">
      <c r="A1072" s="40"/>
      <c r="B1072" s="41"/>
      <c r="C1072" s="1"/>
      <c r="D1072" s="1"/>
      <c r="E1072" s="1"/>
      <c r="F1072" s="1"/>
      <c r="G1072" s="1"/>
      <c r="H1072" s="1"/>
      <c r="I1072" s="1"/>
      <c r="J1072" s="1"/>
      <c r="K1072" s="1"/>
    </row>
    <row r="1073" ht="15.75" customHeight="1">
      <c r="A1073" s="40"/>
      <c r="B1073" s="41"/>
      <c r="C1073" s="1"/>
      <c r="D1073" s="1"/>
      <c r="E1073" s="1"/>
      <c r="F1073" s="1"/>
      <c r="G1073" s="1"/>
      <c r="H1073" s="1"/>
      <c r="I1073" s="1"/>
      <c r="J1073" s="1"/>
      <c r="K1073" s="1"/>
    </row>
    <row r="1074" ht="15.75" customHeight="1">
      <c r="A1074" s="40"/>
      <c r="B1074" s="41"/>
      <c r="C1074" s="1"/>
      <c r="D1074" s="1"/>
      <c r="E1074" s="1"/>
      <c r="F1074" s="1"/>
      <c r="G1074" s="1"/>
      <c r="H1074" s="1"/>
      <c r="I1074" s="1"/>
      <c r="J1074" s="1"/>
      <c r="K1074" s="1"/>
    </row>
    <row r="1075" ht="15.75" customHeight="1">
      <c r="A1075" s="40"/>
      <c r="B1075" s="41"/>
      <c r="C1075" s="1"/>
      <c r="D1075" s="1"/>
      <c r="E1075" s="1"/>
      <c r="F1075" s="1"/>
      <c r="G1075" s="1"/>
      <c r="H1075" s="1"/>
      <c r="I1075" s="1"/>
      <c r="J1075" s="1"/>
      <c r="K1075" s="1"/>
    </row>
    <row r="1076" ht="15.75" customHeight="1">
      <c r="A1076" s="40"/>
      <c r="B1076" s="41"/>
      <c r="C1076" s="1"/>
      <c r="D1076" s="1"/>
      <c r="E1076" s="1"/>
      <c r="F1076" s="1"/>
      <c r="G1076" s="1"/>
      <c r="H1076" s="1"/>
      <c r="I1076" s="1"/>
      <c r="J1076" s="1"/>
      <c r="K1076" s="1"/>
    </row>
    <row r="1077" ht="15.75" customHeight="1">
      <c r="A1077" s="40"/>
      <c r="B1077" s="41"/>
      <c r="C1077" s="1"/>
      <c r="D1077" s="1"/>
      <c r="E1077" s="1"/>
      <c r="F1077" s="1"/>
      <c r="G1077" s="1"/>
      <c r="H1077" s="1"/>
      <c r="I1077" s="1"/>
      <c r="J1077" s="1"/>
      <c r="K1077" s="1"/>
    </row>
    <row r="1078" ht="15.75" customHeight="1">
      <c r="A1078" s="40"/>
      <c r="B1078" s="41"/>
      <c r="C1078" s="1"/>
      <c r="D1078" s="1"/>
      <c r="E1078" s="1"/>
      <c r="F1078" s="1"/>
      <c r="G1078" s="1"/>
      <c r="H1078" s="1"/>
      <c r="I1078" s="1"/>
      <c r="J1078" s="1"/>
      <c r="K1078" s="1"/>
    </row>
    <row r="1079" ht="15.75" customHeight="1">
      <c r="A1079" s="40"/>
      <c r="B1079" s="41"/>
      <c r="C1079" s="1"/>
      <c r="D1079" s="1"/>
      <c r="E1079" s="1"/>
      <c r="F1079" s="1"/>
      <c r="G1079" s="1"/>
      <c r="H1079" s="1"/>
      <c r="I1079" s="1"/>
      <c r="J1079" s="1"/>
      <c r="K1079" s="1"/>
    </row>
    <row r="1080" ht="15.75" customHeight="1">
      <c r="A1080" s="40"/>
      <c r="B1080" s="41"/>
      <c r="C1080" s="1"/>
      <c r="D1080" s="1"/>
      <c r="E1080" s="1"/>
      <c r="F1080" s="1"/>
      <c r="G1080" s="1"/>
      <c r="H1080" s="1"/>
      <c r="I1080" s="1"/>
      <c r="J1080" s="1"/>
      <c r="K1080" s="1"/>
    </row>
    <row r="1081" ht="15.75" customHeight="1">
      <c r="A1081" s="40"/>
      <c r="B1081" s="41"/>
      <c r="C1081" s="1"/>
      <c r="D1081" s="1"/>
      <c r="E1081" s="1"/>
      <c r="F1081" s="1"/>
      <c r="G1081" s="1"/>
      <c r="H1081" s="1"/>
      <c r="I1081" s="1"/>
      <c r="J1081" s="1"/>
      <c r="K1081" s="1"/>
    </row>
    <row r="1082" ht="15.75" customHeight="1">
      <c r="A1082" s="40"/>
      <c r="B1082" s="41"/>
      <c r="C1082" s="1"/>
      <c r="D1082" s="1"/>
      <c r="E1082" s="1"/>
      <c r="F1082" s="1"/>
      <c r="G1082" s="1"/>
      <c r="H1082" s="1"/>
      <c r="I1082" s="1"/>
      <c r="J1082" s="1"/>
      <c r="K1082" s="1"/>
    </row>
    <row r="1083" ht="15.75" customHeight="1">
      <c r="A1083" s="40"/>
      <c r="B1083" s="41"/>
      <c r="C1083" s="1"/>
      <c r="D1083" s="1"/>
      <c r="E1083" s="1"/>
      <c r="F1083" s="1"/>
      <c r="G1083" s="1"/>
      <c r="H1083" s="1"/>
      <c r="I1083" s="1"/>
      <c r="J1083" s="1"/>
      <c r="K1083" s="1"/>
    </row>
    <row r="1084" ht="15.75" customHeight="1">
      <c r="A1084" s="40"/>
      <c r="B1084" s="41"/>
      <c r="C1084" s="1"/>
      <c r="D1084" s="1"/>
      <c r="E1084" s="1"/>
      <c r="F1084" s="1"/>
      <c r="G1084" s="1"/>
      <c r="H1084" s="1"/>
      <c r="I1084" s="1"/>
      <c r="J1084" s="1"/>
      <c r="K1084" s="1"/>
    </row>
    <row r="1085" ht="15.75" customHeight="1">
      <c r="A1085" s="40"/>
      <c r="B1085" s="41"/>
      <c r="C1085" s="1"/>
      <c r="D1085" s="1"/>
      <c r="E1085" s="1"/>
      <c r="F1085" s="1"/>
      <c r="G1085" s="1"/>
      <c r="H1085" s="1"/>
      <c r="I1085" s="1"/>
      <c r="J1085" s="1"/>
      <c r="K1085" s="1"/>
    </row>
    <row r="1086" ht="15.75" customHeight="1">
      <c r="A1086" s="40"/>
      <c r="B1086" s="41"/>
      <c r="C1086" s="1"/>
      <c r="D1086" s="1"/>
      <c r="E1086" s="1"/>
      <c r="F1086" s="1"/>
      <c r="G1086" s="1"/>
      <c r="H1086" s="1"/>
      <c r="I1086" s="1"/>
      <c r="J1086" s="1"/>
      <c r="K1086" s="1"/>
    </row>
    <row r="1087" ht="15.75" customHeight="1">
      <c r="A1087" s="40"/>
      <c r="B1087" s="41"/>
      <c r="C1087" s="1"/>
      <c r="D1087" s="1"/>
      <c r="E1087" s="1"/>
      <c r="F1087" s="1"/>
      <c r="G1087" s="1"/>
      <c r="H1087" s="1"/>
      <c r="I1087" s="1"/>
      <c r="J1087" s="1"/>
      <c r="K1087" s="1"/>
    </row>
    <row r="1088" ht="15.75" customHeight="1">
      <c r="A1088" s="40"/>
      <c r="B1088" s="41"/>
      <c r="C1088" s="1"/>
      <c r="D1088" s="1"/>
      <c r="E1088" s="1"/>
      <c r="F1088" s="1"/>
      <c r="G1088" s="1"/>
      <c r="H1088" s="1"/>
      <c r="I1088" s="1"/>
      <c r="J1088" s="1"/>
      <c r="K1088" s="1"/>
    </row>
    <row r="1089" ht="15.75" customHeight="1">
      <c r="A1089" s="40"/>
      <c r="B1089" s="41"/>
      <c r="C1089" s="1"/>
      <c r="D1089" s="1"/>
      <c r="E1089" s="1"/>
      <c r="F1089" s="1"/>
      <c r="G1089" s="1"/>
      <c r="H1089" s="1"/>
      <c r="I1089" s="1"/>
      <c r="J1089" s="1"/>
      <c r="K1089" s="1"/>
    </row>
    <row r="1090" ht="15.75" customHeight="1">
      <c r="A1090" s="40"/>
      <c r="B1090" s="41"/>
      <c r="C1090" s="1"/>
      <c r="D1090" s="1"/>
      <c r="E1090" s="1"/>
      <c r="F1090" s="1"/>
      <c r="G1090" s="1"/>
      <c r="H1090" s="1"/>
      <c r="I1090" s="1"/>
      <c r="J1090" s="1"/>
      <c r="K1090" s="1"/>
    </row>
    <row r="1091" ht="15.75" customHeight="1">
      <c r="A1091" s="40"/>
      <c r="B1091" s="41"/>
      <c r="C1091" s="1"/>
      <c r="D1091" s="1"/>
      <c r="E1091" s="1"/>
      <c r="F1091" s="1"/>
      <c r="G1091" s="1"/>
      <c r="H1091" s="1"/>
      <c r="I1091" s="1"/>
      <c r="J1091" s="1"/>
      <c r="K1091" s="1"/>
    </row>
    <row r="1092" ht="15.75" customHeight="1">
      <c r="A1092" s="40"/>
      <c r="B1092" s="41"/>
      <c r="C1092" s="1"/>
      <c r="D1092" s="1"/>
      <c r="E1092" s="1"/>
      <c r="F1092" s="1"/>
      <c r="G1092" s="1"/>
      <c r="H1092" s="1"/>
      <c r="I1092" s="1"/>
      <c r="J1092" s="1"/>
      <c r="K1092" s="1"/>
    </row>
    <row r="1093" ht="15.75" customHeight="1">
      <c r="A1093" s="40"/>
      <c r="B1093" s="41"/>
      <c r="C1093" s="1"/>
      <c r="D1093" s="1"/>
      <c r="E1093" s="1"/>
      <c r="F1093" s="1"/>
      <c r="G1093" s="1"/>
      <c r="H1093" s="1"/>
      <c r="I1093" s="1"/>
      <c r="J1093" s="1"/>
      <c r="K1093" s="1"/>
    </row>
    <row r="1094" ht="15.75" customHeight="1">
      <c r="A1094" s="40"/>
      <c r="B1094" s="41"/>
      <c r="C1094" s="1"/>
      <c r="D1094" s="1"/>
      <c r="E1094" s="1"/>
      <c r="F1094" s="1"/>
      <c r="G1094" s="1"/>
      <c r="H1094" s="1"/>
      <c r="I1094" s="1"/>
      <c r="J1094" s="1"/>
      <c r="K1094" s="1"/>
    </row>
    <row r="1095" ht="15.75" customHeight="1">
      <c r="A1095" s="40"/>
      <c r="B1095" s="41"/>
      <c r="C1095" s="1"/>
      <c r="D1095" s="1"/>
      <c r="E1095" s="1"/>
      <c r="F1095" s="1"/>
      <c r="G1095" s="1"/>
      <c r="H1095" s="1"/>
      <c r="I1095" s="1"/>
      <c r="J1095" s="1"/>
      <c r="K1095" s="1"/>
    </row>
    <row r="1096" ht="15.75" customHeight="1">
      <c r="A1096" s="40"/>
      <c r="B1096" s="41"/>
      <c r="C1096" s="1"/>
      <c r="D1096" s="1"/>
      <c r="E1096" s="1"/>
      <c r="F1096" s="1"/>
      <c r="G1096" s="1"/>
      <c r="H1096" s="1"/>
      <c r="I1096" s="1"/>
      <c r="J1096" s="1"/>
      <c r="K1096" s="1"/>
    </row>
    <row r="1097" ht="15.75" customHeight="1">
      <c r="A1097" s="40"/>
      <c r="B1097" s="41"/>
      <c r="C1097" s="1"/>
      <c r="D1097" s="1"/>
      <c r="E1097" s="1"/>
      <c r="F1097" s="1"/>
      <c r="G1097" s="1"/>
      <c r="H1097" s="1"/>
      <c r="I1097" s="1"/>
      <c r="J1097" s="1"/>
      <c r="K1097" s="1"/>
    </row>
    <row r="1098" ht="15.75" customHeight="1">
      <c r="A1098" s="40"/>
      <c r="B1098" s="41"/>
      <c r="C1098" s="1"/>
      <c r="D1098" s="1"/>
      <c r="E1098" s="1"/>
      <c r="F1098" s="1"/>
      <c r="G1098" s="1"/>
      <c r="H1098" s="1"/>
      <c r="I1098" s="1"/>
      <c r="J1098" s="1"/>
      <c r="K1098" s="1"/>
    </row>
    <row r="1099" ht="15.75" customHeight="1">
      <c r="A1099" s="40"/>
      <c r="B1099" s="41"/>
      <c r="C1099" s="1"/>
      <c r="D1099" s="1"/>
      <c r="E1099" s="1"/>
      <c r="F1099" s="1"/>
      <c r="G1099" s="1"/>
      <c r="H1099" s="1"/>
      <c r="I1099" s="1"/>
      <c r="J1099" s="1"/>
      <c r="K1099" s="1"/>
    </row>
    <row r="1100" ht="15.75" customHeight="1">
      <c r="A1100" s="40"/>
      <c r="B1100" s="41"/>
      <c r="C1100" s="1"/>
      <c r="D1100" s="1"/>
      <c r="E1100" s="1"/>
      <c r="F1100" s="1"/>
      <c r="G1100" s="1"/>
      <c r="H1100" s="1"/>
      <c r="I1100" s="1"/>
      <c r="J1100" s="1"/>
      <c r="K1100" s="1"/>
    </row>
    <row r="1101" ht="15.75" customHeight="1">
      <c r="A1101" s="40"/>
      <c r="B1101" s="41"/>
      <c r="C1101" s="1"/>
      <c r="D1101" s="1"/>
      <c r="E1101" s="1"/>
      <c r="F1101" s="1"/>
      <c r="G1101" s="1"/>
      <c r="H1101" s="1"/>
      <c r="I1101" s="1"/>
      <c r="J1101" s="1"/>
      <c r="K1101" s="1"/>
    </row>
    <row r="1102" ht="15.75" customHeight="1">
      <c r="A1102" s="40"/>
      <c r="B1102" s="41"/>
      <c r="C1102" s="1"/>
      <c r="D1102" s="1"/>
      <c r="E1102" s="1"/>
      <c r="F1102" s="1"/>
      <c r="G1102" s="1"/>
      <c r="H1102" s="1"/>
      <c r="I1102" s="1"/>
      <c r="J1102" s="1"/>
      <c r="K1102" s="1"/>
    </row>
    <row r="1103" ht="15.75" customHeight="1">
      <c r="A1103" s="40"/>
      <c r="B1103" s="41"/>
      <c r="C1103" s="1"/>
      <c r="D1103" s="1"/>
      <c r="E1103" s="1"/>
      <c r="F1103" s="1"/>
      <c r="G1103" s="1"/>
      <c r="H1103" s="1"/>
      <c r="I1103" s="1"/>
      <c r="J1103" s="1"/>
      <c r="K1103" s="1"/>
    </row>
    <row r="1104" ht="15.75" customHeight="1">
      <c r="A1104" s="40"/>
      <c r="B1104" s="41"/>
      <c r="C1104" s="1"/>
      <c r="D1104" s="1"/>
      <c r="E1104" s="1"/>
      <c r="F1104" s="1"/>
      <c r="G1104" s="1"/>
      <c r="H1104" s="1"/>
      <c r="I1104" s="1"/>
      <c r="J1104" s="1"/>
      <c r="K1104" s="1"/>
    </row>
    <row r="1105" ht="15.75" customHeight="1">
      <c r="A1105" s="40"/>
      <c r="B1105" s="41"/>
      <c r="C1105" s="1"/>
      <c r="D1105" s="1"/>
      <c r="E1105" s="1"/>
      <c r="F1105" s="1"/>
      <c r="G1105" s="1"/>
      <c r="H1105" s="1"/>
      <c r="I1105" s="1"/>
      <c r="J1105" s="1"/>
      <c r="K1105" s="1"/>
    </row>
    <row r="1106" ht="15.75" customHeight="1">
      <c r="A1106" s="40"/>
      <c r="B1106" s="41"/>
      <c r="C1106" s="1"/>
      <c r="D1106" s="1"/>
      <c r="E1106" s="1"/>
      <c r="F1106" s="1"/>
      <c r="G1106" s="1"/>
      <c r="H1106" s="1"/>
      <c r="I1106" s="1"/>
      <c r="J1106" s="1"/>
      <c r="K1106" s="1"/>
    </row>
    <row r="1107" ht="15.75" customHeight="1">
      <c r="A1107" s="40"/>
      <c r="B1107" s="41"/>
      <c r="C1107" s="1"/>
      <c r="D1107" s="1"/>
      <c r="E1107" s="1"/>
      <c r="F1107" s="1"/>
      <c r="G1107" s="1"/>
      <c r="H1107" s="1"/>
      <c r="I1107" s="1"/>
      <c r="J1107" s="1"/>
      <c r="K1107" s="1"/>
    </row>
    <row r="1108" ht="15.75" customHeight="1">
      <c r="A1108" s="40"/>
      <c r="B1108" s="41"/>
      <c r="C1108" s="1"/>
      <c r="D1108" s="1"/>
      <c r="E1108" s="1"/>
      <c r="F1108" s="1"/>
      <c r="G1108" s="1"/>
      <c r="H1108" s="1"/>
      <c r="I1108" s="1"/>
      <c r="J1108" s="1"/>
      <c r="K1108" s="1"/>
    </row>
    <row r="1109" ht="15.75" customHeight="1">
      <c r="A1109" s="40"/>
      <c r="B1109" s="41"/>
      <c r="C1109" s="1"/>
      <c r="D1109" s="1"/>
      <c r="E1109" s="1"/>
      <c r="F1109" s="1"/>
      <c r="G1109" s="1"/>
      <c r="H1109" s="1"/>
      <c r="I1109" s="1"/>
      <c r="J1109" s="1"/>
      <c r="K1109" s="1"/>
    </row>
    <row r="1110" ht="15.75" customHeight="1">
      <c r="A1110" s="40"/>
      <c r="B1110" s="41"/>
      <c r="C1110" s="1"/>
      <c r="D1110" s="1"/>
      <c r="E1110" s="1"/>
      <c r="F1110" s="1"/>
      <c r="G1110" s="1"/>
      <c r="H1110" s="1"/>
      <c r="I1110" s="1"/>
      <c r="J1110" s="1"/>
      <c r="K1110" s="1"/>
    </row>
    <row r="1111" ht="15.75" customHeight="1">
      <c r="A1111" s="40"/>
      <c r="B1111" s="41"/>
      <c r="C1111" s="1"/>
      <c r="D1111" s="1"/>
      <c r="E1111" s="1"/>
      <c r="F1111" s="1"/>
      <c r="G1111" s="1"/>
      <c r="H1111" s="1"/>
      <c r="I1111" s="1"/>
      <c r="J1111" s="1"/>
      <c r="K1111" s="1"/>
    </row>
    <row r="1112" ht="15.75" customHeight="1">
      <c r="A1112" s="40"/>
      <c r="B1112" s="41"/>
      <c r="C1112" s="1"/>
      <c r="D1112" s="1"/>
      <c r="E1112" s="1"/>
      <c r="F1112" s="1"/>
      <c r="G1112" s="1"/>
      <c r="H1112" s="1"/>
      <c r="I1112" s="1"/>
      <c r="J1112" s="1"/>
      <c r="K1112" s="1"/>
    </row>
    <row r="1113" ht="15.75" customHeight="1">
      <c r="A1113" s="40"/>
      <c r="B1113" s="41"/>
      <c r="C1113" s="1"/>
      <c r="D1113" s="1"/>
      <c r="E1113" s="1"/>
      <c r="F1113" s="1"/>
      <c r="G1113" s="1"/>
      <c r="H1113" s="1"/>
      <c r="I1113" s="1"/>
      <c r="J1113" s="1"/>
      <c r="K1113" s="1"/>
    </row>
    <row r="1114" ht="15.75" customHeight="1">
      <c r="A1114" s="40"/>
      <c r="B1114" s="41"/>
      <c r="C1114" s="1"/>
      <c r="D1114" s="1"/>
      <c r="E1114" s="1"/>
      <c r="F1114" s="1"/>
      <c r="G1114" s="1"/>
      <c r="H1114" s="1"/>
      <c r="I1114" s="1"/>
      <c r="J1114" s="1"/>
      <c r="K1114" s="1"/>
    </row>
    <row r="1115" ht="15.75" customHeight="1">
      <c r="A1115" s="40"/>
      <c r="B1115" s="41"/>
      <c r="C1115" s="1"/>
      <c r="D1115" s="1"/>
      <c r="E1115" s="1"/>
      <c r="F1115" s="1"/>
      <c r="G1115" s="1"/>
      <c r="H1115" s="1"/>
      <c r="I1115" s="1"/>
      <c r="J1115" s="1"/>
      <c r="K1115" s="1"/>
    </row>
    <row r="1116" ht="15.75" customHeight="1">
      <c r="A1116" s="40"/>
      <c r="B1116" s="41"/>
      <c r="C1116" s="1"/>
      <c r="D1116" s="1"/>
      <c r="E1116" s="1"/>
      <c r="F1116" s="1"/>
      <c r="G1116" s="1"/>
      <c r="H1116" s="1"/>
      <c r="I1116" s="1"/>
      <c r="J1116" s="1"/>
      <c r="K1116" s="1"/>
    </row>
    <row r="1117" ht="15.75" customHeight="1">
      <c r="A1117" s="40"/>
      <c r="B1117" s="41"/>
      <c r="C1117" s="1"/>
      <c r="D1117" s="1"/>
      <c r="E1117" s="1"/>
      <c r="F1117" s="1"/>
      <c r="G1117" s="1"/>
      <c r="H1117" s="1"/>
      <c r="I1117" s="1"/>
      <c r="J1117" s="1"/>
      <c r="K1117" s="1"/>
    </row>
    <row r="1118" ht="15.75" customHeight="1">
      <c r="A1118" s="40"/>
      <c r="B1118" s="41"/>
      <c r="C1118" s="1"/>
      <c r="D1118" s="1"/>
      <c r="E1118" s="1"/>
      <c r="F1118" s="1"/>
      <c r="G1118" s="1"/>
      <c r="H1118" s="1"/>
      <c r="I1118" s="1"/>
      <c r="J1118" s="1"/>
      <c r="K1118" s="1"/>
    </row>
    <row r="1119" ht="15.75" customHeight="1">
      <c r="A1119" s="40"/>
      <c r="B1119" s="41"/>
      <c r="C1119" s="1"/>
      <c r="D1119" s="1"/>
      <c r="E1119" s="1"/>
      <c r="F1119" s="1"/>
      <c r="G1119" s="1"/>
      <c r="H1119" s="1"/>
      <c r="I1119" s="1"/>
      <c r="J1119" s="1"/>
      <c r="K1119" s="1"/>
    </row>
    <row r="1120" ht="15.75" customHeight="1">
      <c r="A1120" s="40"/>
      <c r="B1120" s="41"/>
      <c r="C1120" s="1"/>
      <c r="D1120" s="1"/>
      <c r="E1120" s="1"/>
      <c r="F1120" s="1"/>
      <c r="G1120" s="1"/>
      <c r="H1120" s="1"/>
      <c r="I1120" s="1"/>
      <c r="J1120" s="1"/>
      <c r="K1120" s="1"/>
    </row>
    <row r="1121" ht="15.75" customHeight="1">
      <c r="A1121" s="40"/>
      <c r="B1121" s="41"/>
      <c r="C1121" s="1"/>
      <c r="D1121" s="1"/>
      <c r="E1121" s="1"/>
      <c r="F1121" s="1"/>
      <c r="G1121" s="1"/>
      <c r="H1121" s="1"/>
      <c r="I1121" s="1"/>
      <c r="J1121" s="1"/>
      <c r="K1121" s="1"/>
    </row>
    <row r="1122" ht="15.75" customHeight="1">
      <c r="A1122" s="40"/>
      <c r="B1122" s="41"/>
      <c r="C1122" s="1"/>
      <c r="D1122" s="1"/>
      <c r="E1122" s="1"/>
      <c r="F1122" s="1"/>
      <c r="G1122" s="1"/>
      <c r="H1122" s="1"/>
      <c r="I1122" s="1"/>
      <c r="J1122" s="1"/>
      <c r="K1122" s="1"/>
    </row>
    <row r="1123" ht="15.75" customHeight="1">
      <c r="A1123" s="40"/>
      <c r="B1123" s="41"/>
      <c r="C1123" s="1"/>
      <c r="D1123" s="1"/>
      <c r="E1123" s="1"/>
      <c r="F1123" s="1"/>
      <c r="G1123" s="1"/>
      <c r="H1123" s="1"/>
      <c r="I1123" s="1"/>
      <c r="J1123" s="1"/>
      <c r="K1123" s="1"/>
    </row>
    <row r="1124" ht="15.75" customHeight="1">
      <c r="A1124" s="40"/>
      <c r="B1124" s="41"/>
      <c r="C1124" s="1"/>
      <c r="D1124" s="1"/>
      <c r="E1124" s="1"/>
      <c r="F1124" s="1"/>
      <c r="G1124" s="1"/>
      <c r="H1124" s="1"/>
      <c r="I1124" s="1"/>
      <c r="J1124" s="1"/>
      <c r="K1124" s="1"/>
    </row>
    <row r="1125" ht="15.75" customHeight="1">
      <c r="A1125" s="40"/>
      <c r="B1125" s="41"/>
      <c r="C1125" s="1"/>
      <c r="D1125" s="1"/>
      <c r="E1125" s="1"/>
      <c r="F1125" s="1"/>
      <c r="G1125" s="1"/>
      <c r="H1125" s="1"/>
      <c r="I1125" s="1"/>
      <c r="J1125" s="1"/>
      <c r="K1125" s="1"/>
    </row>
    <row r="1126" ht="15.75" customHeight="1">
      <c r="A1126" s="40"/>
      <c r="B1126" s="41"/>
      <c r="C1126" s="1"/>
      <c r="D1126" s="1"/>
      <c r="E1126" s="1"/>
      <c r="F1126" s="1"/>
      <c r="G1126" s="1"/>
      <c r="H1126" s="1"/>
      <c r="I1126" s="1"/>
      <c r="J1126" s="1"/>
      <c r="K1126" s="1"/>
    </row>
    <row r="1127" ht="15.75" customHeight="1">
      <c r="A1127" s="40"/>
      <c r="B1127" s="41"/>
      <c r="C1127" s="1"/>
      <c r="D1127" s="1"/>
      <c r="E1127" s="1"/>
      <c r="F1127" s="1"/>
      <c r="G1127" s="1"/>
      <c r="H1127" s="1"/>
      <c r="I1127" s="1"/>
      <c r="J1127" s="1"/>
      <c r="K1127" s="1"/>
    </row>
    <row r="1128" ht="15.75" customHeight="1">
      <c r="A1128" s="40"/>
      <c r="B1128" s="41"/>
      <c r="C1128" s="1"/>
      <c r="D1128" s="1"/>
      <c r="E1128" s="1"/>
      <c r="F1128" s="1"/>
      <c r="G1128" s="1"/>
      <c r="H1128" s="1"/>
      <c r="I1128" s="1"/>
      <c r="J1128" s="1"/>
      <c r="K1128" s="1"/>
    </row>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sheetData>
  <mergeCells count="11">
    <mergeCell ref="A10:K10"/>
    <mergeCell ref="A11:K11"/>
    <mergeCell ref="A12:K12"/>
    <mergeCell ref="A13:K13"/>
    <mergeCell ref="A2:K2"/>
    <mergeCell ref="A4:K4"/>
    <mergeCell ref="A5:K5"/>
    <mergeCell ref="A6:K6"/>
    <mergeCell ref="A7:K7"/>
    <mergeCell ref="A8:K8"/>
    <mergeCell ref="A9:K9"/>
  </mergeCells>
  <hyperlinks>
    <hyperlink r:id="rId1" ref="E38"/>
    <hyperlink r:id="rId2" ref="E44"/>
    <hyperlink r:id="rId3" ref="E48"/>
    <hyperlink r:id="rId4" ref="E49"/>
    <hyperlink r:id="rId5" ref="E50"/>
    <hyperlink r:id="rId6" ref="E51"/>
    <hyperlink r:id="rId7" ref="E52"/>
    <hyperlink r:id="rId8" ref="E53"/>
    <hyperlink r:id="rId9" ref="E54"/>
    <hyperlink r:id="rId10" ref="E55"/>
    <hyperlink r:id="rId11" ref="E56"/>
    <hyperlink r:id="rId12" ref="E57"/>
    <hyperlink r:id="rId13" ref="E58"/>
    <hyperlink r:id="rId14" ref="E59"/>
    <hyperlink r:id="rId15" ref="E60"/>
    <hyperlink r:id="rId16" ref="E61"/>
    <hyperlink r:id="rId17" ref="E62"/>
    <hyperlink r:id="rId18" ref="E63"/>
    <hyperlink r:id="rId19" ref="E64"/>
    <hyperlink r:id="rId20" ref="E65"/>
    <hyperlink r:id="rId21" ref="E66"/>
    <hyperlink r:id="rId22" ref="E67"/>
    <hyperlink r:id="rId23" ref="E68"/>
    <hyperlink r:id="rId24" ref="E69"/>
    <hyperlink r:id="rId25" ref="E70"/>
    <hyperlink r:id="rId26" ref="E75"/>
    <hyperlink r:id="rId27" ref="E76"/>
    <hyperlink r:id="rId28" ref="E77"/>
    <hyperlink r:id="rId29" ref="E78"/>
    <hyperlink r:id="rId30" ref="E79"/>
    <hyperlink r:id="rId31" ref="E80"/>
    <hyperlink r:id="rId32" ref="E81"/>
    <hyperlink r:id="rId33" ref="E82"/>
    <hyperlink r:id="rId34" ref="E84"/>
    <hyperlink r:id="rId35" ref="E85"/>
    <hyperlink r:id="rId36" ref="E87"/>
    <hyperlink r:id="rId37" ref="E88"/>
    <hyperlink r:id="rId38" ref="E89"/>
    <hyperlink r:id="rId39" ref="E90"/>
    <hyperlink r:id="rId40" ref="E91"/>
    <hyperlink r:id="rId41" location="citeas" ref="E92"/>
    <hyperlink r:id="rId42" ref="E93"/>
    <hyperlink r:id="rId43" ref="E97"/>
    <hyperlink r:id="rId44" ref="E98"/>
    <hyperlink r:id="rId45" ref="E99"/>
    <hyperlink r:id="rId46" ref="E100"/>
    <hyperlink r:id="rId47" ref="E105"/>
    <hyperlink r:id="rId48" ref="E106"/>
    <hyperlink r:id="rId49" ref="E107"/>
    <hyperlink r:id="rId50" location="1" ref="E108"/>
    <hyperlink r:id="rId51" ref="E112"/>
    <hyperlink r:id="rId52" ref="E113"/>
    <hyperlink r:id="rId53" ref="E114"/>
    <hyperlink r:id="rId54" ref="E115"/>
    <hyperlink r:id="rId55" ref="E116"/>
    <hyperlink r:id="rId56" ref="E117"/>
    <hyperlink r:id="rId57" ref="E118"/>
    <hyperlink r:id="rId58" ref="E119"/>
    <hyperlink r:id="rId59" ref="E120"/>
    <hyperlink r:id="rId60" ref="E121"/>
    <hyperlink r:id="rId61" ref="E122"/>
    <hyperlink r:id="rId62" ref="E123"/>
    <hyperlink r:id="rId63" ref="F123"/>
    <hyperlink r:id="rId64" ref="F124"/>
    <hyperlink r:id="rId65" ref="E138"/>
    <hyperlink r:id="rId66" ref="E139"/>
    <hyperlink r:id="rId67" ref="E140"/>
    <hyperlink r:id="rId68" ref="E141"/>
    <hyperlink r:id="rId69" ref="E142"/>
    <hyperlink r:id="rId70" ref="E144"/>
    <hyperlink r:id="rId71" ref="E145"/>
    <hyperlink r:id="rId72" ref="E146"/>
    <hyperlink r:id="rId73" ref="E147"/>
    <hyperlink r:id="rId74" ref="E148"/>
    <hyperlink r:id="rId75" ref="E150"/>
    <hyperlink r:id="rId76" ref="E151"/>
    <hyperlink r:id="rId77" ref="E152"/>
    <hyperlink r:id="rId78" ref="E153"/>
    <hyperlink r:id="rId79" ref="E154"/>
    <hyperlink r:id="rId80" ref="E156"/>
    <hyperlink r:id="rId81" ref="E157"/>
    <hyperlink r:id="rId82" ref="E159"/>
    <hyperlink r:id="rId83" ref="E160"/>
    <hyperlink r:id="rId84" ref="E161"/>
    <hyperlink r:id="rId85" ref="E162"/>
    <hyperlink r:id="rId86" location="authors" ref="E163"/>
    <hyperlink r:id="rId87" ref="D164"/>
    <hyperlink r:id="rId88" ref="E164"/>
    <hyperlink r:id="rId89" ref="E165"/>
    <hyperlink r:id="rId90" ref="E166"/>
    <hyperlink r:id="rId91" ref="E167"/>
    <hyperlink r:id="rId92" ref="E168"/>
    <hyperlink r:id="rId93" ref="E169"/>
    <hyperlink r:id="rId94" ref="E171"/>
    <hyperlink r:id="rId95" ref="E172"/>
    <hyperlink r:id="rId96" ref="E173"/>
    <hyperlink r:id="rId97" ref="E174"/>
    <hyperlink r:id="rId98" ref="E175"/>
    <hyperlink r:id="rId99" ref="E176"/>
    <hyperlink r:id="rId100" ref="E180"/>
    <hyperlink r:id="rId101" ref="A181"/>
    <hyperlink r:id="rId102" ref="E182"/>
    <hyperlink r:id="rId103" ref="E183"/>
    <hyperlink r:id="rId104" ref="E184"/>
    <hyperlink r:id="rId105" ref="E185"/>
    <hyperlink r:id="rId106" ref="E186"/>
    <hyperlink r:id="rId107" ref="E187"/>
    <hyperlink r:id="rId108" ref="E188"/>
    <hyperlink r:id="rId109" ref="E189"/>
    <hyperlink r:id="rId110" ref="E190"/>
    <hyperlink r:id="rId111" ref="E191"/>
    <hyperlink r:id="rId112" ref="E192"/>
    <hyperlink r:id="rId113" ref="E193"/>
    <hyperlink r:id="rId114" ref="E194"/>
    <hyperlink r:id="rId115" ref="E195"/>
    <hyperlink r:id="rId116" ref="E196"/>
    <hyperlink r:id="rId117" ref="E197"/>
    <hyperlink r:id="rId118" ref="B198"/>
    <hyperlink r:id="rId119" ref="E198"/>
    <hyperlink r:id="rId120" ref="B199"/>
    <hyperlink r:id="rId121" ref="E199"/>
    <hyperlink r:id="rId122" ref="E200"/>
    <hyperlink r:id="rId123" ref="E201"/>
    <hyperlink r:id="rId124" ref="E202"/>
    <hyperlink r:id="rId125" ref="E203"/>
    <hyperlink r:id="rId126" ref="E204"/>
    <hyperlink r:id="rId127" ref="E205"/>
    <hyperlink r:id="rId128" ref="E206"/>
    <hyperlink r:id="rId129" ref="E207"/>
    <hyperlink r:id="rId130" ref="E208"/>
    <hyperlink r:id="rId131" ref="E209"/>
    <hyperlink r:id="rId132" ref="E210"/>
    <hyperlink r:id="rId133" ref="E211"/>
    <hyperlink r:id="rId134" ref="E213"/>
    <hyperlink r:id="rId135" ref="E214"/>
    <hyperlink r:id="rId136" ref="E217"/>
    <hyperlink r:id="rId137" ref="E218"/>
    <hyperlink r:id="rId138" ref="E219"/>
    <hyperlink r:id="rId139" ref="E221"/>
    <hyperlink r:id="rId140" ref="E224"/>
    <hyperlink r:id="rId141" ref="E226"/>
    <hyperlink r:id="rId142" ref="E227"/>
    <hyperlink r:id="rId143" ref="E228"/>
    <hyperlink r:id="rId144" ref="E229"/>
    <hyperlink r:id="rId145" ref="E231"/>
    <hyperlink r:id="rId146" ref="E233"/>
    <hyperlink r:id="rId147" ref="E235"/>
    <hyperlink r:id="rId148" ref="E239"/>
    <hyperlink r:id="rId149" ref="E248"/>
    <hyperlink r:id="rId150" ref="E263"/>
    <hyperlink r:id="rId151" ref="E267"/>
    <hyperlink r:id="rId152" ref="E273"/>
    <hyperlink r:id="rId153" ref="E274"/>
    <hyperlink r:id="rId154" ref="E279"/>
    <hyperlink r:id="rId155" ref="E280"/>
    <hyperlink r:id="rId156" ref="E330"/>
    <hyperlink r:id="rId157" ref="E331"/>
    <hyperlink r:id="rId158" ref="E332"/>
    <hyperlink r:id="rId159" ref="E333"/>
    <hyperlink r:id="rId160" ref="E334"/>
    <hyperlink r:id="rId161" ref="E335"/>
    <hyperlink r:id="rId162" ref="E336"/>
    <hyperlink r:id="rId163" ref="E337"/>
    <hyperlink r:id="rId164" ref="E339"/>
    <hyperlink r:id="rId165" ref="E345"/>
    <hyperlink r:id="rId166" ref="E352"/>
    <hyperlink r:id="rId167" ref="E361"/>
    <hyperlink r:id="rId168" ref="E362"/>
    <hyperlink r:id="rId169" ref="E363"/>
    <hyperlink r:id="rId170" ref="E364"/>
    <hyperlink r:id="rId171" ref="E370"/>
    <hyperlink r:id="rId172" ref="E371"/>
    <hyperlink r:id="rId173" ref="E373"/>
    <hyperlink r:id="rId174" ref="E375"/>
    <hyperlink r:id="rId175" ref="E376"/>
    <hyperlink r:id="rId176" ref="E377"/>
    <hyperlink r:id="rId177" ref="E378"/>
    <hyperlink r:id="rId178" ref="E379"/>
    <hyperlink r:id="rId179" ref="E380"/>
    <hyperlink r:id="rId180" ref="E381"/>
    <hyperlink r:id="rId181" ref="E382"/>
    <hyperlink r:id="rId182" ref="E384"/>
    <hyperlink r:id="rId183" ref="E385"/>
    <hyperlink r:id="rId184" ref="E386"/>
    <hyperlink r:id="rId185" ref="E387"/>
    <hyperlink r:id="rId186" ref="E393"/>
    <hyperlink r:id="rId187" ref="E395"/>
    <hyperlink r:id="rId188" ref="E396"/>
    <hyperlink r:id="rId189" ref="E397"/>
    <hyperlink r:id="rId190" ref="E403"/>
    <hyperlink r:id="rId191" ref="E440"/>
    <hyperlink r:id="rId192" ref="E441"/>
    <hyperlink r:id="rId193" ref="E461"/>
    <hyperlink r:id="rId194" ref="E463"/>
    <hyperlink r:id="rId195" ref="E464"/>
    <hyperlink r:id="rId196" ref="E465"/>
    <hyperlink r:id="rId197" ref="E466"/>
    <hyperlink r:id="rId198" ref="E468"/>
    <hyperlink r:id="rId199" ref="E470"/>
    <hyperlink r:id="rId200" ref="E472"/>
    <hyperlink r:id="rId201" ref="E476"/>
    <hyperlink r:id="rId202" ref="E485"/>
    <hyperlink r:id="rId203" ref="E486"/>
    <hyperlink r:id="rId204" ref="E487"/>
    <hyperlink r:id="rId205" ref="E488"/>
    <hyperlink r:id="rId206" ref="E489"/>
    <hyperlink r:id="rId207" ref="E490"/>
    <hyperlink r:id="rId208" ref="E491"/>
    <hyperlink r:id="rId209" ref="E492"/>
    <hyperlink r:id="rId210" ref="E494"/>
    <hyperlink r:id="rId211" ref="E495"/>
    <hyperlink r:id="rId212" ref="E496"/>
    <hyperlink r:id="rId213" ref="E497"/>
    <hyperlink r:id="rId214" ref="E502"/>
    <hyperlink r:id="rId215" ref="E503"/>
    <hyperlink r:id="rId216" ref="E504"/>
    <hyperlink r:id="rId217" ref="E505"/>
    <hyperlink r:id="rId218" ref="E506"/>
    <hyperlink r:id="rId219" ref="E507"/>
    <hyperlink r:id="rId220" ref="E508"/>
    <hyperlink r:id="rId221" ref="E510"/>
    <hyperlink r:id="rId222" ref="E511"/>
    <hyperlink r:id="rId223" ref="E512"/>
    <hyperlink r:id="rId224" ref="E513"/>
    <hyperlink r:id="rId225" ref="E514"/>
    <hyperlink r:id="rId226" ref="E515"/>
    <hyperlink r:id="rId227" ref="E516"/>
    <hyperlink r:id="rId228" ref="E517"/>
    <hyperlink r:id="rId229" ref="E518"/>
    <hyperlink r:id="rId230" ref="E519"/>
    <hyperlink r:id="rId231" ref="E520"/>
    <hyperlink r:id="rId232" ref="E521"/>
    <hyperlink r:id="rId233" ref="E522"/>
    <hyperlink r:id="rId234" ref="E523"/>
    <hyperlink r:id="rId235" ref="E524"/>
    <hyperlink r:id="rId236" ref="E525"/>
    <hyperlink r:id="rId237" ref="E526"/>
    <hyperlink r:id="rId238" ref="E527"/>
    <hyperlink r:id="rId239" ref="E528"/>
    <hyperlink r:id="rId240" ref="E529"/>
    <hyperlink r:id="rId241" ref="E530"/>
    <hyperlink r:id="rId242" ref="E531"/>
    <hyperlink r:id="rId243" ref="E532"/>
    <hyperlink r:id="rId244" ref="E533"/>
    <hyperlink r:id="rId245" ref="E534"/>
    <hyperlink r:id="rId246" ref="E535"/>
    <hyperlink r:id="rId247" ref="E536"/>
    <hyperlink r:id="rId248" ref="E537"/>
    <hyperlink r:id="rId249" ref="E538"/>
    <hyperlink r:id="rId250" ref="E539"/>
    <hyperlink r:id="rId251" ref="E542"/>
    <hyperlink r:id="rId252" ref="E544"/>
    <hyperlink r:id="rId253" ref="E545"/>
    <hyperlink r:id="rId254" ref="E546"/>
    <hyperlink r:id="rId255" ref="E547"/>
    <hyperlink r:id="rId256" ref="E548"/>
    <hyperlink r:id="rId257" ref="E549"/>
    <hyperlink r:id="rId258" ref="E550"/>
    <hyperlink r:id="rId259" ref="E551"/>
    <hyperlink r:id="rId260" ref="E552"/>
    <hyperlink r:id="rId261" ref="E553"/>
    <hyperlink r:id="rId262" ref="F553"/>
    <hyperlink r:id="rId263" ref="E554"/>
    <hyperlink r:id="rId264" ref="F554"/>
    <hyperlink r:id="rId265" ref="E555"/>
    <hyperlink r:id="rId266" ref="F555"/>
    <hyperlink r:id="rId267" ref="D556"/>
    <hyperlink r:id="rId268" ref="E556"/>
    <hyperlink r:id="rId269" ref="F556"/>
    <hyperlink r:id="rId270" ref="E557"/>
    <hyperlink r:id="rId271" ref="F557"/>
    <hyperlink r:id="rId272" ref="E558"/>
    <hyperlink r:id="rId273" ref="F558"/>
    <hyperlink r:id="rId274" ref="E559"/>
    <hyperlink r:id="rId275" ref="E560"/>
    <hyperlink r:id="rId276" ref="E561"/>
    <hyperlink r:id="rId277" ref="E562"/>
    <hyperlink r:id="rId278" ref="E563"/>
    <hyperlink r:id="rId279" location="cebib0010" ref="E564"/>
    <hyperlink r:id="rId280" ref="E565"/>
    <hyperlink r:id="rId281" ref="E566"/>
    <hyperlink r:id="rId282" ref="E567"/>
    <hyperlink r:id="rId283" ref="E568"/>
    <hyperlink r:id="rId284" ref="E569"/>
    <hyperlink r:id="rId285" location="citeas" ref="E570"/>
    <hyperlink r:id="rId286" ref="E571"/>
    <hyperlink r:id="rId287" ref="E572"/>
    <hyperlink r:id="rId288" ref="E573"/>
    <hyperlink r:id="rId289" location="citeas" ref="E574"/>
    <hyperlink r:id="rId290" ref="E575"/>
    <hyperlink r:id="rId291" ref="E576"/>
    <hyperlink r:id="rId292" ref="E577"/>
    <hyperlink r:id="rId293" ref="E578"/>
    <hyperlink r:id="rId294" ref="E579"/>
    <hyperlink r:id="rId295" ref="E580"/>
    <hyperlink r:id="rId296" ref="E581"/>
    <hyperlink r:id="rId297" ref="E582"/>
    <hyperlink r:id="rId298" ref="E583"/>
    <hyperlink r:id="rId299" ref="E584"/>
    <hyperlink r:id="rId300" ref="E585"/>
    <hyperlink r:id="rId301" ref="E586"/>
    <hyperlink r:id="rId302" ref="E587"/>
    <hyperlink r:id="rId303" ref="E588"/>
    <hyperlink r:id="rId304" ref="E589"/>
    <hyperlink r:id="rId305" ref="E590"/>
    <hyperlink r:id="rId306" ref="E591"/>
    <hyperlink r:id="rId307" ref="E592"/>
    <hyperlink r:id="rId308" ref="E593"/>
    <hyperlink r:id="rId309" ref="E594"/>
    <hyperlink r:id="rId310" ref="E595"/>
    <hyperlink r:id="rId311" ref="E596"/>
    <hyperlink r:id="rId312" ref="E597"/>
    <hyperlink r:id="rId313" ref="E598"/>
    <hyperlink r:id="rId314" ref="E600"/>
    <hyperlink r:id="rId315" ref="E601"/>
    <hyperlink r:id="rId316" ref="E602"/>
    <hyperlink r:id="rId317" ref="E603"/>
    <hyperlink r:id="rId318" ref="E604"/>
    <hyperlink r:id="rId319" ref="E605"/>
    <hyperlink r:id="rId320" ref="E606"/>
    <hyperlink r:id="rId321" ref="E607"/>
    <hyperlink r:id="rId322" ref="E608"/>
    <hyperlink r:id="rId323" ref="E609"/>
    <hyperlink r:id="rId324" ref="E610"/>
    <hyperlink r:id="rId325" ref="E611"/>
    <hyperlink r:id="rId326" ref="E612"/>
    <hyperlink r:id="rId327" ref="E613"/>
    <hyperlink r:id="rId328" ref="E614"/>
    <hyperlink r:id="rId329" ref="E615"/>
    <hyperlink r:id="rId330" ref="E616"/>
    <hyperlink r:id="rId331" ref="E617"/>
    <hyperlink r:id="rId332" ref="E618"/>
    <hyperlink r:id="rId333" ref="E619"/>
    <hyperlink r:id="rId334" ref="E620"/>
    <hyperlink r:id="rId335" ref="E621"/>
    <hyperlink r:id="rId336" ref="E622"/>
    <hyperlink r:id="rId337" ref="E623"/>
    <hyperlink r:id="rId338" ref="E624"/>
    <hyperlink r:id="rId339" ref="E625"/>
    <hyperlink r:id="rId340" location="citeas" ref="E626"/>
    <hyperlink r:id="rId341" ref="E627"/>
    <hyperlink r:id="rId342" ref="E628"/>
    <hyperlink r:id="rId343" ref="E629"/>
    <hyperlink r:id="rId344" ref="E630"/>
    <hyperlink r:id="rId345" ref="E631"/>
    <hyperlink r:id="rId346" ref="E632"/>
    <hyperlink r:id="rId347" ref="E633"/>
    <hyperlink r:id="rId348" ref="E634"/>
    <hyperlink r:id="rId349" ref="E635"/>
    <hyperlink r:id="rId350" ref="E636"/>
    <hyperlink r:id="rId351" ref="E637"/>
    <hyperlink r:id="rId352" ref="E638"/>
    <hyperlink r:id="rId353" ref="E639"/>
    <hyperlink r:id="rId354" ref="E640"/>
    <hyperlink r:id="rId355" location="!divAbstract" ref="E641"/>
    <hyperlink r:id="rId356" location="citeas" ref="E642"/>
    <hyperlink r:id="rId357" ref="E643"/>
    <hyperlink r:id="rId358" ref="E644"/>
    <hyperlink r:id="rId359" ref="E645"/>
    <hyperlink r:id="rId360" ref="E646"/>
    <hyperlink r:id="rId361" ref="E647"/>
    <hyperlink r:id="rId362" ref="E648"/>
    <hyperlink r:id="rId363" ref="E649"/>
    <hyperlink r:id="rId364" ref="E650"/>
    <hyperlink r:id="rId365" ref="E651"/>
    <hyperlink r:id="rId366" ref="E652"/>
    <hyperlink r:id="rId367" ref="E653"/>
    <hyperlink r:id="rId368" ref="E654"/>
    <hyperlink r:id="rId369" ref="E655"/>
    <hyperlink r:id="rId370" ref="E656"/>
    <hyperlink r:id="rId371" ref="E657"/>
    <hyperlink r:id="rId372" location="citeas" ref="E658"/>
    <hyperlink r:id="rId373" ref="E659"/>
    <hyperlink r:id="rId374" ref="E660"/>
    <hyperlink r:id="rId375" ref="E661"/>
    <hyperlink r:id="rId376" ref="E662"/>
    <hyperlink r:id="rId377" ref="E663"/>
    <hyperlink r:id="rId378" ref="E664"/>
    <hyperlink r:id="rId379" ref="E665"/>
    <hyperlink r:id="rId380" ref="E666"/>
    <hyperlink r:id="rId381" ref="E667"/>
    <hyperlink r:id="rId382" ref="E668"/>
    <hyperlink r:id="rId383" ref="E669"/>
    <hyperlink r:id="rId384" location="citeas" ref="E670"/>
    <hyperlink r:id="rId385" ref="E671"/>
    <hyperlink r:id="rId386" ref="E672"/>
    <hyperlink r:id="rId387" ref="E673"/>
    <hyperlink r:id="rId388" ref="E674"/>
    <hyperlink r:id="rId389" ref="E675"/>
    <hyperlink r:id="rId390" ref="E676"/>
    <hyperlink r:id="rId391" ref="E677"/>
    <hyperlink r:id="rId392" ref="E678"/>
    <hyperlink r:id="rId393" ref="E679"/>
    <hyperlink r:id="rId394" ref="E680"/>
    <hyperlink r:id="rId395" ref="E681"/>
    <hyperlink r:id="rId396" location="preview-section-references" ref="E682"/>
    <hyperlink r:id="rId397" ref="E683"/>
    <hyperlink r:id="rId398" ref="E684"/>
    <hyperlink r:id="rId399" ref="E685"/>
    <hyperlink r:id="rId400" ref="E686"/>
    <hyperlink r:id="rId401" ref="E687"/>
    <hyperlink r:id="rId402" ref="E688"/>
    <hyperlink r:id="rId403" ref="E689"/>
    <hyperlink r:id="rId404" ref="E690"/>
    <hyperlink r:id="rId405" ref="E691"/>
    <hyperlink r:id="rId406" ref="E692"/>
    <hyperlink r:id="rId407" ref="E693"/>
    <hyperlink r:id="rId408" ref="E694"/>
    <hyperlink r:id="rId409" ref="E695"/>
    <hyperlink r:id="rId410" ref="E696"/>
    <hyperlink r:id="rId411" ref="E697"/>
    <hyperlink r:id="rId412" ref="E698"/>
    <hyperlink r:id="rId413" ref="E699"/>
    <hyperlink r:id="rId414" ref="E700"/>
    <hyperlink r:id="rId415" ref="E701"/>
    <hyperlink r:id="rId416" ref="E703"/>
    <hyperlink r:id="rId417" ref="E704"/>
    <hyperlink r:id="rId418" ref="E705"/>
    <hyperlink r:id="rId419" ref="E706"/>
    <hyperlink r:id="rId420" ref="E707"/>
    <hyperlink r:id="rId421" ref="E708"/>
    <hyperlink r:id="rId422" ref="E709"/>
    <hyperlink r:id="rId423" ref="E710"/>
    <hyperlink r:id="rId424" ref="E711"/>
    <hyperlink r:id="rId425" ref="E712"/>
    <hyperlink r:id="rId426" ref="E713"/>
    <hyperlink r:id="rId427" ref="E714"/>
    <hyperlink r:id="rId428" ref="E715"/>
    <hyperlink r:id="rId429" ref="E716"/>
    <hyperlink r:id="rId430" ref="E717"/>
    <hyperlink r:id="rId431" ref="E718"/>
    <hyperlink r:id="rId432" ref="E719"/>
    <hyperlink r:id="rId433" ref="E720"/>
    <hyperlink r:id="rId434" ref="E721"/>
    <hyperlink r:id="rId435" ref="E722"/>
    <hyperlink r:id="rId436" ref="F723"/>
    <hyperlink r:id="rId437" ref="E724"/>
    <hyperlink r:id="rId438" ref="F724"/>
    <hyperlink r:id="rId439" ref="E725"/>
    <hyperlink r:id="rId440" ref="E726"/>
    <hyperlink r:id="rId441" ref="F726"/>
    <hyperlink r:id="rId442" ref="F727"/>
    <hyperlink r:id="rId443" ref="E728"/>
    <hyperlink r:id="rId444" ref="F728"/>
    <hyperlink r:id="rId445" ref="E729"/>
    <hyperlink r:id="rId446" ref="E730"/>
    <hyperlink r:id="rId447" ref="F730"/>
    <hyperlink r:id="rId448" ref="F731"/>
    <hyperlink r:id="rId449" ref="E732"/>
    <hyperlink r:id="rId450" ref="F732"/>
    <hyperlink r:id="rId451" ref="E733"/>
    <hyperlink r:id="rId452" ref="F733"/>
    <hyperlink r:id="rId453" ref="E734"/>
    <hyperlink r:id="rId454" ref="F734"/>
    <hyperlink r:id="rId455" ref="E735"/>
    <hyperlink r:id="rId456" ref="F735"/>
    <hyperlink r:id="rId457" ref="E736"/>
    <hyperlink r:id="rId458" ref="F736"/>
    <hyperlink r:id="rId459" ref="E737"/>
    <hyperlink r:id="rId460" ref="F737"/>
    <hyperlink r:id="rId461" ref="E738"/>
    <hyperlink r:id="rId462" ref="F738"/>
    <hyperlink r:id="rId463" ref="E739"/>
    <hyperlink r:id="rId464" ref="F739"/>
    <hyperlink r:id="rId465" ref="E740"/>
    <hyperlink r:id="rId466" ref="F740"/>
    <hyperlink r:id="rId467" ref="E741"/>
    <hyperlink r:id="rId468" ref="F741"/>
    <hyperlink r:id="rId469" ref="E742"/>
    <hyperlink r:id="rId470" ref="F742"/>
    <hyperlink r:id="rId471" ref="E743"/>
    <hyperlink r:id="rId472" ref="F743"/>
    <hyperlink r:id="rId473" ref="E744"/>
    <hyperlink r:id="rId474" ref="F744"/>
    <hyperlink r:id="rId475" ref="E745"/>
    <hyperlink r:id="rId476" ref="F745"/>
    <hyperlink r:id="rId477" ref="E746"/>
    <hyperlink r:id="rId478" ref="F746"/>
    <hyperlink r:id="rId479" ref="E747"/>
    <hyperlink r:id="rId480" ref="F747"/>
    <hyperlink r:id="rId481" ref="E748"/>
    <hyperlink r:id="rId482" ref="F748"/>
    <hyperlink r:id="rId483" ref="E749"/>
    <hyperlink r:id="rId484" ref="F749"/>
    <hyperlink r:id="rId485" ref="E750"/>
    <hyperlink r:id="rId486" ref="F750"/>
    <hyperlink r:id="rId487" ref="E751"/>
    <hyperlink r:id="rId488" ref="F751"/>
    <hyperlink r:id="rId489" ref="E752"/>
    <hyperlink r:id="rId490" ref="F752"/>
    <hyperlink r:id="rId491" ref="E753"/>
    <hyperlink r:id="rId492" ref="F753"/>
    <hyperlink r:id="rId493" ref="E755"/>
    <hyperlink r:id="rId494" ref="F755"/>
    <hyperlink r:id="rId495" ref="E756"/>
    <hyperlink r:id="rId496" ref="E760"/>
    <hyperlink r:id="rId497" ref="F760"/>
    <hyperlink r:id="rId498" ref="E761"/>
    <hyperlink r:id="rId499" ref="F761"/>
    <hyperlink r:id="rId500" ref="E762"/>
    <hyperlink r:id="rId501" ref="F762"/>
    <hyperlink r:id="rId502" ref="E763"/>
    <hyperlink r:id="rId503" ref="F763"/>
    <hyperlink r:id="rId504" ref="E764"/>
    <hyperlink r:id="rId505" ref="F764"/>
    <hyperlink r:id="rId506" ref="E765"/>
    <hyperlink r:id="rId507" ref="F765"/>
    <hyperlink r:id="rId508" ref="E766"/>
    <hyperlink r:id="rId509" ref="F766"/>
    <hyperlink r:id="rId510" ref="E767"/>
    <hyperlink r:id="rId511" ref="F767"/>
    <hyperlink r:id="rId512" ref="F768"/>
    <hyperlink r:id="rId513" ref="E769"/>
    <hyperlink r:id="rId514" ref="F769"/>
    <hyperlink r:id="rId515" ref="E770"/>
    <hyperlink r:id="rId516" ref="F770"/>
    <hyperlink r:id="rId517" ref="E771"/>
    <hyperlink r:id="rId518" ref="F771"/>
    <hyperlink r:id="rId519" ref="E772"/>
    <hyperlink r:id="rId520" ref="F772"/>
    <hyperlink r:id="rId521" ref="E773"/>
    <hyperlink r:id="rId522" ref="F773"/>
    <hyperlink r:id="rId523" ref="E774"/>
    <hyperlink r:id="rId524" ref="F774"/>
    <hyperlink r:id="rId525" ref="E775"/>
    <hyperlink r:id="rId526" ref="F775"/>
    <hyperlink r:id="rId527" ref="E776"/>
    <hyperlink r:id="rId528" ref="F776"/>
    <hyperlink r:id="rId529" ref="E777"/>
    <hyperlink r:id="rId530" ref="F777"/>
    <hyperlink r:id="rId531" ref="E778"/>
    <hyperlink r:id="rId532" ref="F778"/>
    <hyperlink r:id="rId533" ref="E779"/>
    <hyperlink r:id="rId534" ref="F779"/>
    <hyperlink r:id="rId535" ref="E780"/>
    <hyperlink r:id="rId536" ref="F780"/>
    <hyperlink r:id="rId537" ref="E781"/>
    <hyperlink r:id="rId538" ref="F781"/>
    <hyperlink r:id="rId539" ref="E782"/>
    <hyperlink r:id="rId540" ref="F782"/>
    <hyperlink r:id="rId541" ref="E784"/>
    <hyperlink r:id="rId542" ref="F784"/>
    <hyperlink r:id="rId543" ref="E785"/>
    <hyperlink r:id="rId544" ref="F785"/>
    <hyperlink r:id="rId545" ref="E786"/>
    <hyperlink r:id="rId546" ref="F786"/>
    <hyperlink r:id="rId547" ref="E787"/>
    <hyperlink r:id="rId548" ref="F787"/>
    <hyperlink r:id="rId549" ref="E788"/>
    <hyperlink r:id="rId550" ref="F788"/>
    <hyperlink r:id="rId551" ref="E789"/>
    <hyperlink r:id="rId552" ref="F789"/>
    <hyperlink r:id="rId553" ref="E790"/>
    <hyperlink r:id="rId554" ref="F790"/>
    <hyperlink r:id="rId555" ref="D791"/>
    <hyperlink r:id="rId556" ref="E791"/>
    <hyperlink r:id="rId557" ref="F791"/>
    <hyperlink r:id="rId558" ref="E792"/>
    <hyperlink r:id="rId559" ref="F792"/>
    <hyperlink r:id="rId560" ref="E793"/>
    <hyperlink r:id="rId561" ref="F793"/>
    <hyperlink r:id="rId562" ref="E794"/>
    <hyperlink r:id="rId563" ref="F794"/>
    <hyperlink r:id="rId564" ref="E795"/>
    <hyperlink r:id="rId565" ref="F795"/>
    <hyperlink r:id="rId566" ref="E796"/>
    <hyperlink r:id="rId567" ref="F796"/>
    <hyperlink r:id="rId568" ref="E797"/>
    <hyperlink r:id="rId569" ref="F797"/>
    <hyperlink r:id="rId570" ref="E798"/>
    <hyperlink r:id="rId571" ref="F798"/>
    <hyperlink r:id="rId572" ref="E799"/>
    <hyperlink r:id="rId573" ref="F799"/>
    <hyperlink r:id="rId574" ref="E800"/>
    <hyperlink r:id="rId575" ref="F800"/>
    <hyperlink r:id="rId576" ref="E801"/>
    <hyperlink r:id="rId577" ref="F801"/>
    <hyperlink r:id="rId578" ref="E802"/>
    <hyperlink r:id="rId579" ref="F802"/>
    <hyperlink r:id="rId580" ref="E803"/>
    <hyperlink r:id="rId581" ref="F803"/>
    <hyperlink r:id="rId582" ref="E804"/>
    <hyperlink r:id="rId583" ref="F804"/>
    <hyperlink r:id="rId584" ref="E805"/>
    <hyperlink r:id="rId585" ref="F805"/>
    <hyperlink r:id="rId586" ref="E806"/>
    <hyperlink r:id="rId587" ref="F806"/>
    <hyperlink r:id="rId588" ref="E807"/>
    <hyperlink r:id="rId589" ref="F807"/>
    <hyperlink r:id="rId590" ref="E808"/>
    <hyperlink r:id="rId591" ref="F808"/>
    <hyperlink r:id="rId592" ref="E809"/>
    <hyperlink r:id="rId593" ref="F809"/>
    <hyperlink r:id="rId594" ref="E810"/>
    <hyperlink r:id="rId595" ref="F810"/>
    <hyperlink r:id="rId596" ref="B811"/>
    <hyperlink r:id="rId597" ref="E811"/>
    <hyperlink r:id="rId598" ref="B812"/>
    <hyperlink r:id="rId599" ref="E812"/>
    <hyperlink r:id="rId600" ref="E813"/>
    <hyperlink r:id="rId601" ref="E814"/>
    <hyperlink r:id="rId602" ref="E815"/>
    <hyperlink r:id="rId603" ref="E816"/>
    <hyperlink r:id="rId604" ref="E817"/>
    <hyperlink r:id="rId605" location="d1e377" ref="E818"/>
    <hyperlink r:id="rId606" ref="E819"/>
    <hyperlink r:id="rId607" ref="E820"/>
    <hyperlink r:id="rId608" ref="E821"/>
    <hyperlink r:id="rId609" ref="E822"/>
    <hyperlink r:id="rId610" location="abstract" ref="E823"/>
    <hyperlink r:id="rId611" ref="E824"/>
    <hyperlink r:id="rId612" ref="E825"/>
    <hyperlink r:id="rId613" ref="E826"/>
    <hyperlink r:id="rId614" ref="E827"/>
    <hyperlink r:id="rId615" ref="E828"/>
    <hyperlink r:id="rId616" ref="E829"/>
    <hyperlink r:id="rId617" ref="E830"/>
    <hyperlink r:id="rId618" ref="E831"/>
    <hyperlink r:id="rId619" ref="E833"/>
    <hyperlink r:id="rId620" ref="E834"/>
    <hyperlink r:id="rId621" ref="E835"/>
    <hyperlink r:id="rId622" ref="E836"/>
    <hyperlink r:id="rId623" ref="E839"/>
    <hyperlink r:id="rId624" ref="E840"/>
    <hyperlink r:id="rId625" location="v=onepage&amp;q&amp;f=false" ref="E841"/>
    <hyperlink r:id="rId626" ref="E842"/>
    <hyperlink r:id="rId627" ref="E843"/>
    <hyperlink r:id="rId628" ref="E848"/>
    <hyperlink r:id="rId629" ref="E849"/>
    <hyperlink r:id="rId630" ref="E850"/>
    <hyperlink r:id="rId631" ref="E851"/>
    <hyperlink r:id="rId632" ref="E852"/>
    <hyperlink r:id="rId633" ref="E853"/>
    <hyperlink r:id="rId634" ref="E854"/>
    <hyperlink r:id="rId635" ref="E855"/>
    <hyperlink r:id="rId636" ref="E856"/>
    <hyperlink r:id="rId637" ref="E857"/>
    <hyperlink r:id="rId638" ref="E858"/>
    <hyperlink r:id="rId639" ref="E859"/>
    <hyperlink r:id="rId640" ref="E860"/>
    <hyperlink r:id="rId641" ref="E861"/>
    <hyperlink r:id="rId642" ref="E862"/>
    <hyperlink r:id="rId643" ref="E863"/>
    <hyperlink r:id="rId644" ref="E864"/>
    <hyperlink r:id="rId645" ref="E865"/>
    <hyperlink r:id="rId646" ref="E866"/>
    <hyperlink r:id="rId647" ref="E867"/>
    <hyperlink r:id="rId648" ref="E868"/>
    <hyperlink r:id="rId649" ref="E869"/>
    <hyperlink r:id="rId650" ref="E871"/>
    <hyperlink r:id="rId651" ref="E872"/>
    <hyperlink r:id="rId652" ref="E873"/>
    <hyperlink r:id="rId653" ref="E874"/>
    <hyperlink r:id="rId654" ref="E875"/>
    <hyperlink r:id="rId655" ref="E876"/>
    <hyperlink r:id="rId656" ref="E877"/>
    <hyperlink r:id="rId657" ref="E878"/>
    <hyperlink r:id="rId658" ref="E879"/>
    <hyperlink r:id="rId659" ref="E880"/>
    <hyperlink r:id="rId660" ref="E881"/>
    <hyperlink r:id="rId661" ref="E882"/>
    <hyperlink r:id="rId662" ref="E883"/>
    <hyperlink r:id="rId663" ref="E884"/>
    <hyperlink r:id="rId664" ref="E885"/>
    <hyperlink r:id="rId665" ref="E886"/>
    <hyperlink r:id="rId666" ref="E887"/>
    <hyperlink r:id="rId667" ref="E888"/>
    <hyperlink r:id="rId668" ref="E889"/>
    <hyperlink r:id="rId669" ref="E890"/>
    <hyperlink r:id="rId670" ref="E891"/>
    <hyperlink r:id="rId671" ref="E892"/>
    <hyperlink r:id="rId672" ref="E893"/>
    <hyperlink r:id="rId673" ref="E894"/>
    <hyperlink r:id="rId674" ref="E895"/>
    <hyperlink r:id="rId675" ref="E896"/>
    <hyperlink r:id="rId676" ref="E897"/>
    <hyperlink r:id="rId677" ref="E898"/>
    <hyperlink r:id="rId678" ref="E899"/>
    <hyperlink r:id="rId679" ref="E900"/>
    <hyperlink r:id="rId680" ref="E901"/>
    <hyperlink r:id="rId681" ref="E902"/>
    <hyperlink r:id="rId682" ref="E903"/>
    <hyperlink r:id="rId683" ref="E904"/>
    <hyperlink r:id="rId684" ref="E905"/>
    <hyperlink r:id="rId685" ref="E906"/>
    <hyperlink r:id="rId686" ref="E907"/>
    <hyperlink r:id="rId687" ref="E908"/>
    <hyperlink r:id="rId688" ref="E909"/>
    <hyperlink r:id="rId689" ref="E910"/>
    <hyperlink r:id="rId690" ref="E911"/>
    <hyperlink r:id="rId691" ref="E912"/>
    <hyperlink r:id="rId692" ref="E913"/>
    <hyperlink r:id="rId693" ref="E914"/>
    <hyperlink r:id="rId694" ref="E915"/>
    <hyperlink r:id="rId695" ref="E916"/>
    <hyperlink r:id="rId696" ref="E917"/>
    <hyperlink r:id="rId697" ref="E918"/>
    <hyperlink r:id="rId698" ref="E919"/>
    <hyperlink r:id="rId699" ref="E920"/>
    <hyperlink r:id="rId700" ref="E921"/>
    <hyperlink r:id="rId701" ref="E922"/>
    <hyperlink r:id="rId702" ref="E923"/>
    <hyperlink r:id="rId703" ref="E924"/>
    <hyperlink r:id="rId704" ref="E925"/>
    <hyperlink r:id="rId705" ref="E926"/>
    <hyperlink r:id="rId706" ref="E927"/>
    <hyperlink r:id="rId707" ref="E928"/>
    <hyperlink r:id="rId708" ref="E929"/>
    <hyperlink r:id="rId709" ref="E930"/>
    <hyperlink r:id="rId710" ref="E931"/>
    <hyperlink r:id="rId711" ref="E932"/>
    <hyperlink r:id="rId712" ref="E933"/>
    <hyperlink r:id="rId713" ref="E934"/>
    <hyperlink r:id="rId714" ref="E935"/>
    <hyperlink r:id="rId715" ref="E936"/>
    <hyperlink r:id="rId716" ref="E937"/>
    <hyperlink r:id="rId717" ref="E938"/>
    <hyperlink r:id="rId718" ref="E939"/>
    <hyperlink r:id="rId719" ref="E941"/>
    <hyperlink r:id="rId720" ref="E942"/>
    <hyperlink r:id="rId721" ref="E943"/>
    <hyperlink r:id="rId722" ref="E944"/>
    <hyperlink r:id="rId723" ref="E945"/>
    <hyperlink r:id="rId724" ref="E946"/>
    <hyperlink r:id="rId725" ref="E947"/>
    <hyperlink r:id="rId726" ref="E948"/>
    <hyperlink r:id="rId727" ref="E949"/>
    <hyperlink r:id="rId728" ref="E950"/>
    <hyperlink r:id="rId729" ref="E951"/>
    <hyperlink r:id="rId730" ref="E952"/>
  </hyperlinks>
  <printOptions/>
  <pageMargins bottom="0.75" footer="0.0" header="0.0" left="0.7" right="0.7" top="0.75"/>
  <pageSetup orientation="landscape"/>
  <drawing r:id="rId73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2.14"/>
    <col customWidth="1" min="2" max="2" width="9.71"/>
    <col customWidth="1" min="3" max="3" width="10.71"/>
    <col customWidth="1" min="4" max="4" width="12.43"/>
    <col customWidth="1" min="5" max="5" width="7.0"/>
    <col customWidth="1" min="6" max="6" width="9.14"/>
    <col customWidth="1" min="7" max="7" width="12.71"/>
    <col customWidth="1" min="8" max="10" width="15.0"/>
    <col customWidth="1" min="11" max="12" width="8.71"/>
    <col customWidth="1" min="13" max="16" width="8.86"/>
    <col customWidth="1" min="17" max="25" width="8.0"/>
  </cols>
  <sheetData>
    <row r="1">
      <c r="A1" s="321"/>
      <c r="B1" s="322"/>
      <c r="C1" s="323"/>
      <c r="D1" s="324"/>
      <c r="E1" s="325"/>
      <c r="F1" s="325"/>
      <c r="G1" s="324"/>
      <c r="H1" s="324"/>
      <c r="I1" s="324"/>
      <c r="J1" s="324"/>
      <c r="K1" s="324"/>
      <c r="L1" s="324"/>
    </row>
    <row r="2">
      <c r="A2" s="326" t="s">
        <v>3282</v>
      </c>
      <c r="B2" s="44"/>
      <c r="C2" s="44"/>
      <c r="D2" s="44"/>
      <c r="E2" s="44"/>
      <c r="F2" s="44"/>
      <c r="G2" s="44"/>
      <c r="H2" s="44"/>
      <c r="I2" s="44"/>
      <c r="J2" s="44"/>
      <c r="K2" s="44"/>
      <c r="L2" s="45"/>
      <c r="M2" s="177"/>
      <c r="N2" s="177"/>
      <c r="O2" s="177"/>
      <c r="P2" s="177"/>
      <c r="Q2" s="177"/>
      <c r="R2" s="177"/>
      <c r="S2" s="177"/>
      <c r="T2" s="177"/>
      <c r="U2" s="177"/>
      <c r="V2" s="177"/>
      <c r="W2" s="177"/>
      <c r="X2" s="177"/>
      <c r="Y2" s="177"/>
    </row>
    <row r="3">
      <c r="A3" s="327"/>
      <c r="B3" s="327"/>
      <c r="C3" s="328"/>
      <c r="D3" s="328"/>
      <c r="E3" s="329"/>
      <c r="F3" s="329"/>
      <c r="G3" s="328"/>
      <c r="H3" s="328"/>
      <c r="I3" s="328"/>
      <c r="J3" s="328"/>
      <c r="K3" s="328"/>
      <c r="L3" s="328"/>
      <c r="M3" s="177"/>
      <c r="N3" s="177"/>
      <c r="O3" s="177"/>
      <c r="P3" s="177"/>
      <c r="Q3" s="177"/>
      <c r="R3" s="177"/>
      <c r="S3" s="177"/>
      <c r="T3" s="177"/>
      <c r="U3" s="177"/>
      <c r="V3" s="177"/>
      <c r="W3" s="177"/>
      <c r="X3" s="177"/>
      <c r="Y3" s="177"/>
    </row>
    <row r="4" ht="39.0" customHeight="1">
      <c r="A4" s="49" t="s">
        <v>3283</v>
      </c>
      <c r="B4" s="44"/>
      <c r="C4" s="44"/>
      <c r="D4" s="44"/>
      <c r="E4" s="44"/>
      <c r="F4" s="44"/>
      <c r="G4" s="44"/>
      <c r="H4" s="44"/>
      <c r="I4" s="44"/>
      <c r="J4" s="44"/>
      <c r="K4" s="44"/>
      <c r="L4" s="45"/>
      <c r="M4" s="177"/>
      <c r="N4" s="177"/>
      <c r="O4" s="177"/>
      <c r="P4" s="177"/>
      <c r="Q4" s="177"/>
      <c r="R4" s="177"/>
      <c r="S4" s="177"/>
      <c r="T4" s="177"/>
      <c r="U4" s="177"/>
      <c r="V4" s="177"/>
      <c r="W4" s="177"/>
      <c r="X4" s="177"/>
      <c r="Y4" s="177"/>
    </row>
    <row r="5" ht="24.0" customHeight="1">
      <c r="A5" s="49" t="s">
        <v>3284</v>
      </c>
      <c r="B5" s="44"/>
      <c r="C5" s="44"/>
      <c r="D5" s="44"/>
      <c r="E5" s="44"/>
      <c r="F5" s="44"/>
      <c r="G5" s="44"/>
      <c r="H5" s="44"/>
      <c r="I5" s="44"/>
      <c r="J5" s="44"/>
      <c r="K5" s="44"/>
      <c r="L5" s="45"/>
      <c r="M5" s="177"/>
      <c r="N5" s="177"/>
      <c r="O5" s="177"/>
      <c r="P5" s="177"/>
      <c r="Q5" s="177"/>
      <c r="R5" s="177"/>
      <c r="S5" s="177"/>
      <c r="T5" s="177"/>
      <c r="U5" s="177"/>
      <c r="V5" s="177"/>
      <c r="W5" s="177"/>
      <c r="X5" s="177"/>
      <c r="Y5" s="177"/>
    </row>
    <row r="6">
      <c r="A6" s="49" t="s">
        <v>3284</v>
      </c>
      <c r="B6" s="44"/>
      <c r="C6" s="44"/>
      <c r="D6" s="44"/>
      <c r="E6" s="44"/>
      <c r="F6" s="44"/>
      <c r="G6" s="44"/>
      <c r="H6" s="44"/>
      <c r="I6" s="44"/>
      <c r="J6" s="44"/>
      <c r="K6" s="44"/>
      <c r="L6" s="45"/>
      <c r="M6" s="177"/>
      <c r="N6" s="177"/>
      <c r="O6" s="177"/>
      <c r="P6" s="177"/>
      <c r="Q6" s="177"/>
      <c r="R6" s="177"/>
      <c r="S6" s="177"/>
      <c r="T6" s="177"/>
      <c r="U6" s="177"/>
      <c r="V6" s="177"/>
      <c r="W6" s="177"/>
      <c r="X6" s="177"/>
      <c r="Y6" s="177"/>
    </row>
    <row r="7">
      <c r="A7" s="330" t="s">
        <v>3285</v>
      </c>
      <c r="B7" s="331"/>
      <c r="C7" s="331"/>
      <c r="D7" s="331"/>
      <c r="E7" s="331"/>
      <c r="F7" s="331"/>
      <c r="G7" s="331"/>
      <c r="H7" s="331"/>
      <c r="I7" s="331"/>
      <c r="J7" s="331"/>
      <c r="K7" s="331"/>
      <c r="L7" s="332"/>
      <c r="M7" s="177"/>
      <c r="N7" s="177"/>
      <c r="O7" s="177"/>
      <c r="P7" s="177"/>
      <c r="Q7" s="177"/>
      <c r="R7" s="177"/>
      <c r="S7" s="177"/>
      <c r="T7" s="177"/>
      <c r="U7" s="177"/>
      <c r="V7" s="177"/>
      <c r="W7" s="177"/>
      <c r="X7" s="177"/>
      <c r="Y7" s="177"/>
    </row>
    <row r="8">
      <c r="A8" s="330" t="s">
        <v>3286</v>
      </c>
      <c r="B8" s="331"/>
      <c r="C8" s="331"/>
      <c r="D8" s="331"/>
      <c r="E8" s="331"/>
      <c r="F8" s="331"/>
      <c r="G8" s="331"/>
      <c r="H8" s="331"/>
      <c r="I8" s="331"/>
      <c r="J8" s="331"/>
      <c r="K8" s="331"/>
      <c r="L8" s="332"/>
      <c r="M8" s="177"/>
      <c r="N8" s="177"/>
      <c r="O8" s="177"/>
      <c r="P8" s="177"/>
      <c r="Q8" s="177"/>
      <c r="R8" s="177"/>
      <c r="S8" s="177"/>
      <c r="T8" s="177"/>
      <c r="U8" s="177"/>
      <c r="V8" s="177"/>
      <c r="W8" s="177"/>
      <c r="X8" s="177"/>
      <c r="Y8" s="177"/>
    </row>
    <row r="9" ht="38.25" customHeight="1">
      <c r="A9" s="333" t="s">
        <v>3287</v>
      </c>
      <c r="B9" s="331"/>
      <c r="C9" s="331"/>
      <c r="D9" s="331"/>
      <c r="E9" s="331"/>
      <c r="F9" s="331"/>
      <c r="G9" s="331"/>
      <c r="H9" s="331"/>
      <c r="I9" s="331"/>
      <c r="J9" s="331"/>
      <c r="K9" s="331"/>
      <c r="L9" s="332"/>
      <c r="M9" s="177"/>
      <c r="N9" s="177"/>
      <c r="O9" s="177"/>
      <c r="P9" s="177"/>
      <c r="Q9" s="177"/>
      <c r="R9" s="177"/>
      <c r="S9" s="177"/>
      <c r="T9" s="177"/>
      <c r="U9" s="177"/>
      <c r="V9" s="177"/>
      <c r="W9" s="177"/>
      <c r="X9" s="177"/>
      <c r="Y9" s="177"/>
    </row>
    <row r="10" ht="27.0" customHeight="1">
      <c r="A10" s="333" t="s">
        <v>3288</v>
      </c>
      <c r="B10" s="331"/>
      <c r="C10" s="331"/>
      <c r="D10" s="331"/>
      <c r="E10" s="331"/>
      <c r="F10" s="331"/>
      <c r="G10" s="331"/>
      <c r="H10" s="331"/>
      <c r="I10" s="331"/>
      <c r="J10" s="331"/>
      <c r="K10" s="331"/>
      <c r="L10" s="332"/>
      <c r="M10" s="177"/>
      <c r="N10" s="177"/>
      <c r="O10" s="177"/>
      <c r="P10" s="177"/>
      <c r="Q10" s="177"/>
      <c r="R10" s="177"/>
      <c r="S10" s="177"/>
      <c r="T10" s="177"/>
      <c r="U10" s="177"/>
      <c r="V10" s="177"/>
      <c r="W10" s="177"/>
      <c r="X10" s="177"/>
      <c r="Y10" s="177"/>
    </row>
    <row r="11" ht="34.5" customHeight="1">
      <c r="A11" s="52" t="s">
        <v>3289</v>
      </c>
      <c r="B11" s="44"/>
      <c r="C11" s="44"/>
      <c r="D11" s="44"/>
      <c r="E11" s="44"/>
      <c r="F11" s="44"/>
      <c r="G11" s="44"/>
      <c r="H11" s="44"/>
      <c r="I11" s="44"/>
      <c r="J11" s="44"/>
      <c r="K11" s="44"/>
      <c r="L11" s="45"/>
      <c r="M11" s="177"/>
      <c r="N11" s="177"/>
      <c r="O11" s="177"/>
      <c r="P11" s="177"/>
      <c r="Q11" s="177"/>
      <c r="R11" s="177"/>
      <c r="S11" s="177"/>
      <c r="T11" s="177"/>
      <c r="U11" s="177"/>
      <c r="V11" s="177"/>
      <c r="W11" s="177"/>
      <c r="X11" s="177"/>
      <c r="Y11" s="177"/>
    </row>
    <row r="12">
      <c r="A12" s="334"/>
      <c r="B12" s="335"/>
      <c r="C12" s="336"/>
      <c r="D12" s="337"/>
      <c r="E12" s="338"/>
      <c r="F12" s="339"/>
      <c r="G12" s="340"/>
      <c r="H12" s="340"/>
      <c r="I12" s="340"/>
      <c r="J12" s="340"/>
      <c r="K12" s="340"/>
      <c r="L12" s="340"/>
      <c r="M12" s="177"/>
      <c r="N12" s="177"/>
      <c r="O12" s="177"/>
      <c r="P12" s="177"/>
      <c r="Q12" s="177"/>
      <c r="R12" s="177"/>
      <c r="S12" s="177"/>
      <c r="T12" s="177"/>
      <c r="U12" s="177"/>
      <c r="V12" s="177"/>
      <c r="W12" s="177"/>
      <c r="X12" s="177"/>
      <c r="Y12" s="177"/>
    </row>
    <row r="13" ht="51.0" customHeight="1">
      <c r="A13" s="341" t="s">
        <v>3290</v>
      </c>
      <c r="B13" s="178" t="s">
        <v>3291</v>
      </c>
      <c r="C13" s="198" t="s">
        <v>7</v>
      </c>
      <c r="D13" s="179" t="s">
        <v>3292</v>
      </c>
      <c r="E13" s="342" t="s">
        <v>3293</v>
      </c>
      <c r="F13" s="342" t="s">
        <v>3294</v>
      </c>
      <c r="G13" s="59" t="s">
        <v>3295</v>
      </c>
      <c r="H13" s="198" t="s">
        <v>3296</v>
      </c>
      <c r="I13" s="198" t="s">
        <v>3297</v>
      </c>
      <c r="J13" s="198" t="s">
        <v>3298</v>
      </c>
      <c r="K13" s="178" t="s">
        <v>135</v>
      </c>
      <c r="L13" s="178" t="s">
        <v>139</v>
      </c>
      <c r="M13" s="180" t="s">
        <v>140</v>
      </c>
    </row>
    <row r="14">
      <c r="A14" s="343"/>
      <c r="B14" s="343"/>
      <c r="C14" s="344"/>
      <c r="D14" s="345"/>
      <c r="E14" s="344"/>
      <c r="F14" s="346"/>
      <c r="G14" s="67"/>
      <c r="H14" s="67"/>
      <c r="I14" s="67"/>
      <c r="J14" s="67"/>
      <c r="K14" s="183"/>
      <c r="L14" s="347"/>
    </row>
    <row r="15">
      <c r="A15" s="343"/>
      <c r="B15" s="343"/>
      <c r="C15" s="344"/>
      <c r="D15" s="345"/>
      <c r="E15" s="344"/>
      <c r="F15" s="346"/>
      <c r="G15" s="67"/>
      <c r="H15" s="67"/>
      <c r="I15" s="348"/>
      <c r="J15" s="348"/>
      <c r="K15" s="349"/>
      <c r="L15" s="347"/>
    </row>
    <row r="16">
      <c r="A16" s="343"/>
      <c r="B16" s="343"/>
      <c r="C16" s="344"/>
      <c r="D16" s="345"/>
      <c r="E16" s="344"/>
      <c r="F16" s="346"/>
      <c r="G16" s="67"/>
      <c r="H16" s="67"/>
      <c r="I16" s="67"/>
      <c r="J16" s="67"/>
      <c r="K16" s="350"/>
      <c r="L16" s="70"/>
    </row>
    <row r="17">
      <c r="A17" s="343"/>
      <c r="B17" s="343"/>
      <c r="C17" s="344"/>
      <c r="D17" s="345"/>
      <c r="E17" s="344"/>
      <c r="F17" s="346"/>
      <c r="G17" s="67"/>
      <c r="H17" s="67"/>
      <c r="I17" s="67"/>
      <c r="J17" s="67"/>
      <c r="K17" s="350"/>
      <c r="L17" s="70"/>
      <c r="P17" s="351"/>
    </row>
    <row r="18">
      <c r="A18" s="343"/>
      <c r="B18" s="343"/>
      <c r="C18" s="344"/>
      <c r="D18" s="345"/>
      <c r="E18" s="344"/>
      <c r="F18" s="346"/>
      <c r="G18" s="67"/>
      <c r="H18" s="67"/>
      <c r="I18" s="67"/>
      <c r="J18" s="67"/>
      <c r="K18" s="350"/>
      <c r="L18" s="70"/>
    </row>
    <row r="19">
      <c r="A19" s="352"/>
      <c r="B19" s="352"/>
      <c r="C19" s="64"/>
      <c r="D19" s="63"/>
      <c r="E19" s="64"/>
      <c r="F19" s="68"/>
      <c r="G19" s="67"/>
      <c r="H19" s="67"/>
      <c r="I19" s="67"/>
      <c r="J19" s="67"/>
      <c r="K19" s="353"/>
      <c r="L19" s="84"/>
    </row>
    <row r="20">
      <c r="A20" s="352"/>
      <c r="B20" s="352"/>
      <c r="C20" s="64"/>
      <c r="D20" s="63"/>
      <c r="E20" s="64"/>
      <c r="F20" s="68"/>
      <c r="G20" s="67"/>
      <c r="H20" s="67"/>
      <c r="I20" s="67"/>
      <c r="J20" s="67"/>
      <c r="K20" s="354"/>
      <c r="L20" s="84"/>
    </row>
    <row r="21" ht="15.75" customHeight="1">
      <c r="A21" s="355" t="s">
        <v>98</v>
      </c>
      <c r="B21" s="322"/>
      <c r="C21" s="323"/>
      <c r="D21" s="323"/>
      <c r="E21" s="356"/>
      <c r="F21" s="325"/>
      <c r="G21" s="324"/>
      <c r="H21" s="324"/>
      <c r="I21" s="324"/>
      <c r="J21" s="324"/>
      <c r="K21" s="340"/>
      <c r="L21" s="357">
        <f>SUM(L14:L20)</f>
        <v>0</v>
      </c>
    </row>
    <row r="22" ht="15.75" customHeight="1">
      <c r="A22" s="321"/>
      <c r="B22" s="322"/>
      <c r="C22" s="323"/>
      <c r="D22" s="324"/>
      <c r="E22" s="325"/>
      <c r="F22" s="325"/>
      <c r="G22" s="324"/>
      <c r="H22" s="324"/>
      <c r="I22" s="324"/>
      <c r="J22" s="324"/>
      <c r="K22" s="324"/>
      <c r="L22" s="324"/>
    </row>
    <row r="23" ht="15.75" customHeight="1">
      <c r="A23" s="172" t="s">
        <v>819</v>
      </c>
      <c r="B23" s="173"/>
      <c r="C23" s="173"/>
      <c r="D23" s="173"/>
      <c r="E23" s="173"/>
      <c r="F23" s="173"/>
      <c r="G23" s="173"/>
      <c r="H23" s="173"/>
      <c r="I23" s="173"/>
      <c r="J23" s="173"/>
      <c r="K23" s="173"/>
      <c r="L23" s="173"/>
    </row>
    <row r="24" ht="15.75" customHeight="1">
      <c r="A24" s="321"/>
      <c r="B24" s="322"/>
      <c r="C24" s="323"/>
      <c r="D24" s="324"/>
      <c r="E24" s="325"/>
      <c r="F24" s="325"/>
      <c r="G24" s="324"/>
      <c r="H24" s="324"/>
      <c r="I24" s="324"/>
      <c r="J24" s="324"/>
      <c r="K24" s="324"/>
      <c r="L24" s="324"/>
    </row>
    <row r="25" ht="15.75" customHeight="1">
      <c r="A25" s="321"/>
      <c r="B25" s="322"/>
      <c r="C25" s="323"/>
      <c r="D25" s="324"/>
      <c r="E25" s="325"/>
      <c r="F25" s="325"/>
      <c r="G25" s="324"/>
      <c r="H25" s="324"/>
      <c r="I25" s="324"/>
      <c r="J25" s="324"/>
      <c r="K25" s="324"/>
      <c r="L25" s="324"/>
    </row>
    <row r="26" ht="15.75" customHeight="1">
      <c r="A26" s="321"/>
      <c r="B26" s="322"/>
      <c r="C26" s="323"/>
      <c r="D26" s="324"/>
      <c r="E26" s="325"/>
      <c r="F26" s="325"/>
      <c r="G26" s="324"/>
      <c r="H26" s="324"/>
      <c r="I26" s="324"/>
      <c r="J26" s="324"/>
      <c r="K26" s="324"/>
      <c r="L26" s="324"/>
    </row>
    <row r="27" ht="15.75" customHeight="1">
      <c r="A27" s="321"/>
      <c r="B27" s="322"/>
      <c r="C27" s="323"/>
      <c r="D27" s="324"/>
      <c r="E27" s="325"/>
      <c r="F27" s="325"/>
      <c r="G27" s="324"/>
      <c r="H27" s="324"/>
      <c r="I27" s="324"/>
      <c r="J27" s="324"/>
      <c r="K27" s="324"/>
      <c r="L27" s="324"/>
    </row>
    <row r="28" ht="15.75" customHeight="1">
      <c r="A28" s="321"/>
      <c r="B28" s="322"/>
      <c r="C28" s="323"/>
      <c r="D28" s="324"/>
      <c r="E28" s="325"/>
      <c r="F28" s="325"/>
      <c r="G28" s="324"/>
      <c r="H28" s="324"/>
      <c r="I28" s="324"/>
      <c r="J28" s="324"/>
      <c r="K28" s="324"/>
      <c r="L28" s="324"/>
    </row>
    <row r="29" ht="15.75" customHeight="1">
      <c r="A29" s="321"/>
      <c r="B29" s="322"/>
      <c r="C29" s="323"/>
      <c r="D29" s="324"/>
      <c r="E29" s="325"/>
      <c r="F29" s="325"/>
      <c r="G29" s="324"/>
      <c r="H29" s="324"/>
      <c r="I29" s="324"/>
      <c r="J29" s="324"/>
      <c r="K29" s="324"/>
      <c r="L29" s="324"/>
    </row>
    <row r="30" ht="15.75" customHeight="1">
      <c r="A30" s="321"/>
      <c r="B30" s="322"/>
      <c r="C30" s="323"/>
      <c r="D30" s="324"/>
      <c r="E30" s="325"/>
      <c r="F30" s="325"/>
      <c r="G30" s="324"/>
      <c r="H30" s="324"/>
      <c r="I30" s="324"/>
      <c r="J30" s="324"/>
      <c r="K30" s="324"/>
      <c r="L30" s="324"/>
    </row>
    <row r="31" ht="15.75" customHeight="1">
      <c r="A31" s="321"/>
      <c r="B31" s="322"/>
      <c r="C31" s="323"/>
      <c r="D31" s="324"/>
      <c r="E31" s="325"/>
      <c r="F31" s="325"/>
      <c r="G31" s="324"/>
      <c r="H31" s="324"/>
      <c r="I31" s="324"/>
      <c r="J31" s="324"/>
      <c r="K31" s="324"/>
      <c r="L31" s="324"/>
    </row>
    <row r="32" ht="15.75" customHeight="1">
      <c r="A32" s="321"/>
      <c r="B32" s="322"/>
      <c r="C32" s="323"/>
      <c r="D32" s="324"/>
      <c r="E32" s="325"/>
      <c r="F32" s="325"/>
      <c r="G32" s="324"/>
      <c r="H32" s="324"/>
      <c r="I32" s="324"/>
      <c r="J32" s="324"/>
      <c r="K32" s="324"/>
      <c r="L32" s="324"/>
    </row>
    <row r="33" ht="15.75" customHeight="1">
      <c r="A33" s="321"/>
      <c r="B33" s="322"/>
      <c r="C33" s="323"/>
      <c r="D33" s="324"/>
      <c r="E33" s="325"/>
      <c r="F33" s="325"/>
      <c r="G33" s="324"/>
      <c r="H33" s="324"/>
      <c r="I33" s="324"/>
      <c r="J33" s="324"/>
      <c r="K33" s="324"/>
      <c r="L33" s="324"/>
    </row>
    <row r="34" ht="15.75" customHeight="1">
      <c r="A34" s="321"/>
      <c r="B34" s="322"/>
      <c r="C34" s="323"/>
      <c r="D34" s="324"/>
      <c r="E34" s="325"/>
      <c r="F34" s="325"/>
      <c r="G34" s="324"/>
      <c r="H34" s="324"/>
      <c r="I34" s="324"/>
      <c r="J34" s="324"/>
      <c r="K34" s="324"/>
      <c r="L34" s="324"/>
    </row>
    <row r="35" ht="15.75" customHeight="1">
      <c r="A35" s="321"/>
      <c r="B35" s="322"/>
      <c r="C35" s="323"/>
      <c r="D35" s="324"/>
      <c r="E35" s="325"/>
      <c r="F35" s="325"/>
      <c r="G35" s="324"/>
      <c r="H35" s="324"/>
      <c r="I35" s="324"/>
      <c r="J35" s="324"/>
      <c r="K35" s="324"/>
      <c r="L35" s="324"/>
    </row>
    <row r="36" ht="15.75" customHeight="1">
      <c r="A36" s="321"/>
      <c r="B36" s="322"/>
      <c r="C36" s="323"/>
      <c r="D36" s="324"/>
      <c r="E36" s="325"/>
      <c r="F36" s="325"/>
      <c r="G36" s="324"/>
      <c r="H36" s="324"/>
      <c r="I36" s="324"/>
      <c r="J36" s="324"/>
      <c r="K36" s="324"/>
      <c r="L36" s="324"/>
    </row>
    <row r="37" ht="15.75" customHeight="1">
      <c r="A37" s="321"/>
      <c r="B37" s="322"/>
      <c r="C37" s="323"/>
      <c r="D37" s="324"/>
      <c r="E37" s="325"/>
      <c r="F37" s="325"/>
      <c r="G37" s="324"/>
      <c r="H37" s="324"/>
      <c r="I37" s="324"/>
      <c r="J37" s="324"/>
      <c r="K37" s="324"/>
      <c r="L37" s="324"/>
    </row>
    <row r="38" ht="15.75" customHeight="1">
      <c r="A38" s="321"/>
      <c r="B38" s="322"/>
      <c r="C38" s="323"/>
      <c r="D38" s="324"/>
      <c r="E38" s="325"/>
      <c r="F38" s="325"/>
      <c r="G38" s="324"/>
      <c r="H38" s="324"/>
      <c r="I38" s="324"/>
      <c r="J38" s="324"/>
      <c r="K38" s="324"/>
      <c r="L38" s="324"/>
    </row>
    <row r="39" ht="15.75" customHeight="1">
      <c r="A39" s="321"/>
      <c r="B39" s="322"/>
      <c r="C39" s="323"/>
      <c r="D39" s="324"/>
      <c r="E39" s="325"/>
      <c r="F39" s="325"/>
      <c r="G39" s="324"/>
      <c r="H39" s="324"/>
      <c r="I39" s="324"/>
      <c r="J39" s="324"/>
      <c r="K39" s="324"/>
      <c r="L39" s="324"/>
    </row>
    <row r="40" ht="15.75" customHeight="1">
      <c r="A40" s="321"/>
      <c r="B40" s="322"/>
      <c r="C40" s="323"/>
      <c r="D40" s="324"/>
      <c r="E40" s="325"/>
      <c r="F40" s="325"/>
      <c r="G40" s="324"/>
      <c r="H40" s="324"/>
      <c r="I40" s="324"/>
      <c r="J40" s="324"/>
      <c r="K40" s="324"/>
      <c r="L40" s="324"/>
    </row>
    <row r="41" ht="15.75" customHeight="1">
      <c r="A41" s="321"/>
      <c r="B41" s="322"/>
      <c r="C41" s="323"/>
      <c r="D41" s="324"/>
      <c r="E41" s="325"/>
      <c r="F41" s="325"/>
      <c r="G41" s="324"/>
      <c r="H41" s="324"/>
      <c r="I41" s="324"/>
      <c r="J41" s="324"/>
      <c r="K41" s="324"/>
      <c r="L41" s="324"/>
    </row>
    <row r="42" ht="15.75" customHeight="1">
      <c r="A42" s="321"/>
      <c r="B42" s="322"/>
      <c r="C42" s="323"/>
      <c r="D42" s="324"/>
      <c r="E42" s="325"/>
      <c r="F42" s="325"/>
      <c r="G42" s="324"/>
      <c r="H42" s="324"/>
      <c r="I42" s="324"/>
      <c r="J42" s="324"/>
      <c r="K42" s="324"/>
      <c r="L42" s="324"/>
    </row>
    <row r="43" ht="15.75" customHeight="1">
      <c r="A43" s="321"/>
      <c r="B43" s="322"/>
      <c r="C43" s="323"/>
      <c r="D43" s="324"/>
      <c r="E43" s="325"/>
      <c r="F43" s="325"/>
      <c r="G43" s="324"/>
      <c r="H43" s="324"/>
      <c r="I43" s="324"/>
      <c r="J43" s="324"/>
      <c r="K43" s="324"/>
      <c r="L43" s="324"/>
    </row>
    <row r="44" ht="15.75" customHeight="1">
      <c r="A44" s="321"/>
      <c r="B44" s="322"/>
      <c r="C44" s="323"/>
      <c r="D44" s="324"/>
      <c r="E44" s="325"/>
      <c r="F44" s="325"/>
      <c r="G44" s="324"/>
      <c r="H44" s="324"/>
      <c r="I44" s="324"/>
      <c r="J44" s="324"/>
      <c r="K44" s="324"/>
      <c r="L44" s="324"/>
    </row>
    <row r="45" ht="15.75" customHeight="1">
      <c r="A45" s="321"/>
      <c r="B45" s="322"/>
      <c r="C45" s="323"/>
      <c r="D45" s="324"/>
      <c r="E45" s="325"/>
      <c r="F45" s="325"/>
      <c r="G45" s="324"/>
      <c r="H45" s="324"/>
      <c r="I45" s="324"/>
      <c r="J45" s="324"/>
      <c r="K45" s="324"/>
      <c r="L45" s="324"/>
    </row>
    <row r="46" ht="15.75" customHeight="1">
      <c r="A46" s="321"/>
      <c r="B46" s="322"/>
      <c r="C46" s="323"/>
      <c r="D46" s="324"/>
      <c r="E46" s="325"/>
      <c r="F46" s="325"/>
      <c r="G46" s="324"/>
      <c r="H46" s="324"/>
      <c r="I46" s="324"/>
      <c r="J46" s="324"/>
      <c r="K46" s="324"/>
      <c r="L46" s="324"/>
    </row>
    <row r="47" ht="15.75" customHeight="1">
      <c r="A47" s="321"/>
      <c r="B47" s="322"/>
      <c r="C47" s="323"/>
      <c r="D47" s="324"/>
      <c r="E47" s="325"/>
      <c r="F47" s="325"/>
      <c r="G47" s="324"/>
      <c r="H47" s="324"/>
      <c r="I47" s="324"/>
      <c r="J47" s="324"/>
      <c r="K47" s="324"/>
      <c r="L47" s="324"/>
    </row>
    <row r="48" ht="15.75" customHeight="1">
      <c r="A48" s="321"/>
      <c r="B48" s="322"/>
      <c r="C48" s="323"/>
      <c r="D48" s="324"/>
      <c r="E48" s="325"/>
      <c r="F48" s="325"/>
      <c r="G48" s="324"/>
      <c r="H48" s="324"/>
      <c r="I48" s="324"/>
      <c r="J48" s="324"/>
      <c r="K48" s="324"/>
      <c r="L48" s="324"/>
    </row>
    <row r="49" ht="15.75" customHeight="1">
      <c r="A49" s="321"/>
      <c r="B49" s="322"/>
      <c r="C49" s="323"/>
      <c r="D49" s="324"/>
      <c r="E49" s="325"/>
      <c r="F49" s="325"/>
      <c r="G49" s="324"/>
      <c r="H49" s="324"/>
      <c r="I49" s="324"/>
      <c r="J49" s="324"/>
      <c r="K49" s="324"/>
      <c r="L49" s="324"/>
    </row>
    <row r="50" ht="15.75" customHeight="1">
      <c r="A50" s="321"/>
      <c r="B50" s="322"/>
      <c r="C50" s="323"/>
      <c r="D50" s="324"/>
      <c r="E50" s="325"/>
      <c r="F50" s="325"/>
      <c r="G50" s="324"/>
      <c r="H50" s="324"/>
      <c r="I50" s="324"/>
      <c r="J50" s="324"/>
      <c r="K50" s="324"/>
      <c r="L50" s="324"/>
    </row>
    <row r="51" ht="15.75" customHeight="1">
      <c r="A51" s="321"/>
      <c r="B51" s="322"/>
      <c r="C51" s="323"/>
      <c r="D51" s="324"/>
      <c r="E51" s="325"/>
      <c r="F51" s="325"/>
      <c r="G51" s="324"/>
      <c r="H51" s="324"/>
      <c r="I51" s="324"/>
      <c r="J51" s="324"/>
      <c r="K51" s="324"/>
      <c r="L51" s="324"/>
    </row>
    <row r="52" ht="15.75" customHeight="1">
      <c r="A52" s="321"/>
      <c r="B52" s="322"/>
      <c r="C52" s="323"/>
      <c r="D52" s="324"/>
      <c r="E52" s="325"/>
      <c r="F52" s="325"/>
      <c r="G52" s="324"/>
      <c r="H52" s="324"/>
      <c r="I52" s="324"/>
      <c r="J52" s="324"/>
      <c r="K52" s="324"/>
      <c r="L52" s="324"/>
    </row>
    <row r="53" ht="15.75" customHeight="1">
      <c r="A53" s="321"/>
      <c r="B53" s="322"/>
      <c r="C53" s="323"/>
      <c r="D53" s="324"/>
      <c r="E53" s="325"/>
      <c r="F53" s="325"/>
      <c r="G53" s="324"/>
      <c r="H53" s="324"/>
      <c r="I53" s="324"/>
      <c r="J53" s="324"/>
      <c r="K53" s="324"/>
      <c r="L53" s="324"/>
    </row>
    <row r="54" ht="15.75" customHeight="1">
      <c r="A54" s="321"/>
      <c r="B54" s="322"/>
      <c r="C54" s="323"/>
      <c r="D54" s="324"/>
      <c r="E54" s="325"/>
      <c r="F54" s="325"/>
      <c r="G54" s="324"/>
      <c r="H54" s="324"/>
      <c r="I54" s="324"/>
      <c r="J54" s="324"/>
      <c r="K54" s="324"/>
      <c r="L54" s="324"/>
    </row>
    <row r="55" ht="15.75" customHeight="1">
      <c r="A55" s="321"/>
      <c r="B55" s="322"/>
      <c r="C55" s="323"/>
      <c r="D55" s="324"/>
      <c r="E55" s="325"/>
      <c r="F55" s="325"/>
      <c r="G55" s="324"/>
      <c r="H55" s="324"/>
      <c r="I55" s="324"/>
      <c r="J55" s="324"/>
      <c r="K55" s="324"/>
      <c r="L55" s="324"/>
    </row>
    <row r="56" ht="15.75" customHeight="1">
      <c r="A56" s="321"/>
      <c r="B56" s="322"/>
      <c r="C56" s="323"/>
      <c r="D56" s="324"/>
      <c r="E56" s="325"/>
      <c r="F56" s="325"/>
      <c r="G56" s="324"/>
      <c r="H56" s="324"/>
      <c r="I56" s="324"/>
      <c r="J56" s="324"/>
      <c r="K56" s="324"/>
      <c r="L56" s="324"/>
    </row>
    <row r="57" ht="15.75" customHeight="1">
      <c r="A57" s="321"/>
      <c r="B57" s="322"/>
      <c r="C57" s="323"/>
      <c r="D57" s="324"/>
      <c r="E57" s="325"/>
      <c r="F57" s="325"/>
      <c r="G57" s="324"/>
      <c r="H57" s="324"/>
      <c r="I57" s="324"/>
      <c r="J57" s="324"/>
      <c r="K57" s="324"/>
      <c r="L57" s="324"/>
    </row>
    <row r="58" ht="15.75" customHeight="1">
      <c r="A58" s="321"/>
      <c r="B58" s="322"/>
      <c r="C58" s="323"/>
      <c r="D58" s="324"/>
      <c r="E58" s="325"/>
      <c r="F58" s="325"/>
      <c r="G58" s="324"/>
      <c r="H58" s="324"/>
      <c r="I58" s="324"/>
      <c r="J58" s="324"/>
      <c r="K58" s="324"/>
      <c r="L58" s="324"/>
    </row>
    <row r="59" ht="15.75" customHeight="1">
      <c r="A59" s="321"/>
      <c r="B59" s="322"/>
      <c r="C59" s="323"/>
      <c r="D59" s="324"/>
      <c r="E59" s="325"/>
      <c r="F59" s="325"/>
      <c r="G59" s="324"/>
      <c r="H59" s="324"/>
      <c r="I59" s="324"/>
      <c r="J59" s="324"/>
      <c r="K59" s="324"/>
      <c r="L59" s="324"/>
    </row>
    <row r="60" ht="15.75" customHeight="1">
      <c r="A60" s="321"/>
      <c r="B60" s="322"/>
      <c r="C60" s="323"/>
      <c r="D60" s="324"/>
      <c r="E60" s="325"/>
      <c r="F60" s="325"/>
      <c r="G60" s="324"/>
      <c r="H60" s="324"/>
      <c r="I60" s="324"/>
      <c r="J60" s="324"/>
      <c r="K60" s="324"/>
      <c r="L60" s="324"/>
    </row>
    <row r="61" ht="15.75" customHeight="1">
      <c r="A61" s="321"/>
      <c r="B61" s="322"/>
      <c r="C61" s="323"/>
      <c r="D61" s="324"/>
      <c r="E61" s="325"/>
      <c r="F61" s="325"/>
      <c r="G61" s="324"/>
      <c r="H61" s="324"/>
      <c r="I61" s="324"/>
      <c r="J61" s="324"/>
      <c r="K61" s="324"/>
      <c r="L61" s="324"/>
    </row>
    <row r="62" ht="15.75" customHeight="1">
      <c r="A62" s="321"/>
      <c r="B62" s="322"/>
      <c r="C62" s="323"/>
      <c r="D62" s="324"/>
      <c r="E62" s="325"/>
      <c r="F62" s="325"/>
      <c r="G62" s="324"/>
      <c r="H62" s="324"/>
      <c r="I62" s="324"/>
      <c r="J62" s="324"/>
      <c r="K62" s="324"/>
      <c r="L62" s="324"/>
    </row>
    <row r="63" ht="15.75" customHeight="1">
      <c r="A63" s="321"/>
      <c r="B63" s="322"/>
      <c r="C63" s="323"/>
      <c r="D63" s="324"/>
      <c r="E63" s="325"/>
      <c r="F63" s="325"/>
      <c r="G63" s="324"/>
      <c r="H63" s="324"/>
      <c r="I63" s="324"/>
      <c r="J63" s="324"/>
      <c r="K63" s="324"/>
      <c r="L63" s="324"/>
    </row>
    <row r="64" ht="15.75" customHeight="1">
      <c r="A64" s="321"/>
      <c r="B64" s="322"/>
      <c r="C64" s="323"/>
      <c r="D64" s="324"/>
      <c r="E64" s="325"/>
      <c r="F64" s="325"/>
      <c r="G64" s="324"/>
      <c r="H64" s="324"/>
      <c r="I64" s="324"/>
      <c r="J64" s="324"/>
      <c r="K64" s="324"/>
      <c r="L64" s="324"/>
    </row>
    <row r="65" ht="15.75" customHeight="1">
      <c r="A65" s="321"/>
      <c r="B65" s="322"/>
      <c r="C65" s="323"/>
      <c r="D65" s="324"/>
      <c r="E65" s="325"/>
      <c r="F65" s="325"/>
      <c r="G65" s="324"/>
      <c r="H65" s="324"/>
      <c r="I65" s="324"/>
      <c r="J65" s="324"/>
      <c r="K65" s="324"/>
      <c r="L65" s="324"/>
    </row>
    <row r="66" ht="15.75" customHeight="1">
      <c r="A66" s="321"/>
      <c r="B66" s="322"/>
      <c r="C66" s="323"/>
      <c r="D66" s="324"/>
      <c r="E66" s="325"/>
      <c r="F66" s="325"/>
      <c r="G66" s="324"/>
      <c r="H66" s="324"/>
      <c r="I66" s="324"/>
      <c r="J66" s="324"/>
      <c r="K66" s="324"/>
      <c r="L66" s="324"/>
    </row>
    <row r="67" ht="15.75" customHeight="1">
      <c r="A67" s="321"/>
      <c r="B67" s="322"/>
      <c r="C67" s="323"/>
      <c r="D67" s="324"/>
      <c r="E67" s="325"/>
      <c r="F67" s="325"/>
      <c r="G67" s="324"/>
      <c r="H67" s="324"/>
      <c r="I67" s="324"/>
      <c r="J67" s="324"/>
      <c r="K67" s="324"/>
      <c r="L67" s="324"/>
    </row>
    <row r="68" ht="15.75" customHeight="1">
      <c r="A68" s="321"/>
      <c r="B68" s="322"/>
      <c r="C68" s="323"/>
      <c r="D68" s="324"/>
      <c r="E68" s="325"/>
      <c r="F68" s="325"/>
      <c r="G68" s="324"/>
      <c r="H68" s="324"/>
      <c r="I68" s="324"/>
      <c r="J68" s="324"/>
      <c r="K68" s="324"/>
      <c r="L68" s="324"/>
    </row>
    <row r="69" ht="15.75" customHeight="1">
      <c r="A69" s="321"/>
      <c r="B69" s="322"/>
      <c r="C69" s="323"/>
      <c r="D69" s="324"/>
      <c r="E69" s="325"/>
      <c r="F69" s="325"/>
      <c r="G69" s="324"/>
      <c r="H69" s="324"/>
      <c r="I69" s="324"/>
      <c r="J69" s="324"/>
      <c r="K69" s="324"/>
      <c r="L69" s="324"/>
    </row>
    <row r="70" ht="15.75" customHeight="1">
      <c r="A70" s="321"/>
      <c r="B70" s="322"/>
      <c r="C70" s="323"/>
      <c r="D70" s="324"/>
      <c r="E70" s="325"/>
      <c r="F70" s="325"/>
      <c r="G70" s="324"/>
      <c r="H70" s="324"/>
      <c r="I70" s="324"/>
      <c r="J70" s="324"/>
      <c r="K70" s="324"/>
      <c r="L70" s="324"/>
    </row>
    <row r="71" ht="15.75" customHeight="1">
      <c r="A71" s="321"/>
      <c r="B71" s="322"/>
      <c r="C71" s="323"/>
      <c r="D71" s="324"/>
      <c r="E71" s="325"/>
      <c r="F71" s="325"/>
      <c r="G71" s="324"/>
      <c r="H71" s="324"/>
      <c r="I71" s="324"/>
      <c r="J71" s="324"/>
      <c r="K71" s="324"/>
      <c r="L71" s="324"/>
    </row>
    <row r="72" ht="15.75" customHeight="1">
      <c r="A72" s="321"/>
      <c r="B72" s="322"/>
      <c r="C72" s="323"/>
      <c r="D72" s="324"/>
      <c r="E72" s="325"/>
      <c r="F72" s="325"/>
      <c r="G72" s="324"/>
      <c r="H72" s="324"/>
      <c r="I72" s="324"/>
      <c r="J72" s="324"/>
      <c r="K72" s="324"/>
      <c r="L72" s="324"/>
    </row>
    <row r="73" ht="15.75" customHeight="1">
      <c r="A73" s="321"/>
      <c r="B73" s="322"/>
      <c r="C73" s="323"/>
      <c r="D73" s="324"/>
      <c r="E73" s="325"/>
      <c r="F73" s="325"/>
      <c r="G73" s="324"/>
      <c r="H73" s="324"/>
      <c r="I73" s="324"/>
      <c r="J73" s="324"/>
      <c r="K73" s="324"/>
      <c r="L73" s="324"/>
    </row>
    <row r="74" ht="15.75" customHeight="1">
      <c r="A74" s="321"/>
      <c r="B74" s="322"/>
      <c r="C74" s="323"/>
      <c r="D74" s="324"/>
      <c r="E74" s="325"/>
      <c r="F74" s="325"/>
      <c r="G74" s="324"/>
      <c r="H74" s="324"/>
      <c r="I74" s="324"/>
      <c r="J74" s="324"/>
      <c r="K74" s="324"/>
      <c r="L74" s="324"/>
    </row>
    <row r="75" ht="15.75" customHeight="1">
      <c r="A75" s="321"/>
      <c r="B75" s="322"/>
      <c r="C75" s="323"/>
      <c r="D75" s="324"/>
      <c r="E75" s="325"/>
      <c r="F75" s="325"/>
      <c r="G75" s="324"/>
      <c r="H75" s="324"/>
      <c r="I75" s="324"/>
      <c r="J75" s="324"/>
      <c r="K75" s="324"/>
      <c r="L75" s="324"/>
    </row>
    <row r="76" ht="15.75" customHeight="1">
      <c r="A76" s="321"/>
      <c r="B76" s="322"/>
      <c r="C76" s="323"/>
      <c r="D76" s="324"/>
      <c r="E76" s="325"/>
      <c r="F76" s="325"/>
      <c r="G76" s="324"/>
      <c r="H76" s="324"/>
      <c r="I76" s="324"/>
      <c r="J76" s="324"/>
      <c r="K76" s="324"/>
      <c r="L76" s="324"/>
    </row>
    <row r="77" ht="15.75" customHeight="1">
      <c r="A77" s="321"/>
      <c r="B77" s="322"/>
      <c r="C77" s="323"/>
      <c r="D77" s="324"/>
      <c r="E77" s="325"/>
      <c r="F77" s="325"/>
      <c r="G77" s="324"/>
      <c r="H77" s="324"/>
      <c r="I77" s="324"/>
      <c r="J77" s="324"/>
      <c r="K77" s="324"/>
      <c r="L77" s="324"/>
    </row>
    <row r="78" ht="15.75" customHeight="1">
      <c r="A78" s="321"/>
      <c r="B78" s="322"/>
      <c r="C78" s="323"/>
      <c r="D78" s="324"/>
      <c r="E78" s="325"/>
      <c r="F78" s="325"/>
      <c r="G78" s="324"/>
      <c r="H78" s="324"/>
      <c r="I78" s="324"/>
      <c r="J78" s="324"/>
      <c r="K78" s="324"/>
      <c r="L78" s="324"/>
    </row>
    <row r="79" ht="15.75" customHeight="1">
      <c r="A79" s="321"/>
      <c r="B79" s="322"/>
      <c r="C79" s="323"/>
      <c r="D79" s="324"/>
      <c r="E79" s="325"/>
      <c r="F79" s="325"/>
      <c r="G79" s="324"/>
      <c r="H79" s="324"/>
      <c r="I79" s="324"/>
      <c r="J79" s="324"/>
      <c r="K79" s="324"/>
      <c r="L79" s="324"/>
    </row>
    <row r="80" ht="15.75" customHeight="1">
      <c r="A80" s="321"/>
      <c r="B80" s="322"/>
      <c r="C80" s="323"/>
      <c r="D80" s="324"/>
      <c r="E80" s="325"/>
      <c r="F80" s="325"/>
      <c r="G80" s="324"/>
      <c r="H80" s="324"/>
      <c r="I80" s="324"/>
      <c r="J80" s="324"/>
      <c r="K80" s="324"/>
      <c r="L80" s="324"/>
    </row>
    <row r="81" ht="15.75" customHeight="1">
      <c r="A81" s="321"/>
      <c r="B81" s="322"/>
      <c r="C81" s="323"/>
      <c r="D81" s="324"/>
      <c r="E81" s="325"/>
      <c r="F81" s="325"/>
      <c r="G81" s="324"/>
      <c r="H81" s="324"/>
      <c r="I81" s="324"/>
      <c r="J81" s="324"/>
      <c r="K81" s="324"/>
      <c r="L81" s="324"/>
    </row>
    <row r="82" ht="15.75" customHeight="1">
      <c r="A82" s="321"/>
      <c r="B82" s="322"/>
      <c r="C82" s="323"/>
      <c r="D82" s="324"/>
      <c r="E82" s="325"/>
      <c r="F82" s="325"/>
      <c r="G82" s="324"/>
      <c r="H82" s="324"/>
      <c r="I82" s="324"/>
      <c r="J82" s="324"/>
      <c r="K82" s="324"/>
      <c r="L82" s="324"/>
    </row>
    <row r="83" ht="15.75" customHeight="1">
      <c r="A83" s="321"/>
      <c r="B83" s="322"/>
      <c r="C83" s="323"/>
      <c r="D83" s="324"/>
      <c r="E83" s="325"/>
      <c r="F83" s="325"/>
      <c r="G83" s="324"/>
      <c r="H83" s="324"/>
      <c r="I83" s="324"/>
      <c r="J83" s="324"/>
      <c r="K83" s="324"/>
      <c r="L83" s="324"/>
    </row>
    <row r="84" ht="15.75" customHeight="1">
      <c r="A84" s="321"/>
      <c r="B84" s="322"/>
      <c r="C84" s="323"/>
      <c r="D84" s="324"/>
      <c r="E84" s="325"/>
      <c r="F84" s="325"/>
      <c r="G84" s="324"/>
      <c r="H84" s="324"/>
      <c r="I84" s="324"/>
      <c r="J84" s="324"/>
      <c r="K84" s="324"/>
      <c r="L84" s="324"/>
    </row>
    <row r="85" ht="15.75" customHeight="1">
      <c r="A85" s="321"/>
      <c r="B85" s="322"/>
      <c r="C85" s="323"/>
      <c r="D85" s="324"/>
      <c r="E85" s="325"/>
      <c r="F85" s="325"/>
      <c r="G85" s="324"/>
      <c r="H85" s="324"/>
      <c r="I85" s="324"/>
      <c r="J85" s="324"/>
      <c r="K85" s="324"/>
      <c r="L85" s="324"/>
    </row>
    <row r="86" ht="15.75" customHeight="1">
      <c r="A86" s="321"/>
      <c r="B86" s="322"/>
      <c r="C86" s="323"/>
      <c r="D86" s="324"/>
      <c r="E86" s="325"/>
      <c r="F86" s="325"/>
      <c r="G86" s="324"/>
      <c r="H86" s="324"/>
      <c r="I86" s="324"/>
      <c r="J86" s="324"/>
      <c r="K86" s="324"/>
      <c r="L86" s="324"/>
    </row>
    <row r="87" ht="15.75" customHeight="1">
      <c r="A87" s="321"/>
      <c r="B87" s="322"/>
      <c r="C87" s="323"/>
      <c r="D87" s="324"/>
      <c r="E87" s="325"/>
      <c r="F87" s="325"/>
      <c r="G87" s="324"/>
      <c r="H87" s="324"/>
      <c r="I87" s="324"/>
      <c r="J87" s="324"/>
      <c r="K87" s="324"/>
      <c r="L87" s="324"/>
    </row>
    <row r="88" ht="15.75" customHeight="1">
      <c r="A88" s="321"/>
      <c r="B88" s="322"/>
      <c r="C88" s="323"/>
      <c r="D88" s="324"/>
      <c r="E88" s="325"/>
      <c r="F88" s="325"/>
      <c r="G88" s="324"/>
      <c r="H88" s="324"/>
      <c r="I88" s="324"/>
      <c r="J88" s="324"/>
      <c r="K88" s="324"/>
      <c r="L88" s="324"/>
    </row>
    <row r="89" ht="15.75" customHeight="1">
      <c r="A89" s="321"/>
      <c r="B89" s="322"/>
      <c r="C89" s="323"/>
      <c r="D89" s="324"/>
      <c r="E89" s="325"/>
      <c r="F89" s="325"/>
      <c r="G89" s="324"/>
      <c r="H89" s="324"/>
      <c r="I89" s="324"/>
      <c r="J89" s="324"/>
      <c r="K89" s="324"/>
      <c r="L89" s="324"/>
    </row>
    <row r="90" ht="15.75" customHeight="1">
      <c r="A90" s="321"/>
      <c r="B90" s="322"/>
      <c r="C90" s="323"/>
      <c r="D90" s="324"/>
      <c r="E90" s="325"/>
      <c r="F90" s="325"/>
      <c r="G90" s="324"/>
      <c r="H90" s="324"/>
      <c r="I90" s="324"/>
      <c r="J90" s="324"/>
      <c r="K90" s="324"/>
      <c r="L90" s="324"/>
    </row>
    <row r="91" ht="15.75" customHeight="1">
      <c r="A91" s="321"/>
      <c r="B91" s="322"/>
      <c r="C91" s="323"/>
      <c r="D91" s="324"/>
      <c r="E91" s="325"/>
      <c r="F91" s="325"/>
      <c r="G91" s="324"/>
      <c r="H91" s="324"/>
      <c r="I91" s="324"/>
      <c r="J91" s="324"/>
      <c r="K91" s="324"/>
      <c r="L91" s="324"/>
    </row>
    <row r="92" ht="15.75" customHeight="1">
      <c r="A92" s="321"/>
      <c r="B92" s="322"/>
      <c r="C92" s="323"/>
      <c r="D92" s="324"/>
      <c r="E92" s="325"/>
      <c r="F92" s="325"/>
      <c r="G92" s="324"/>
      <c r="H92" s="324"/>
      <c r="I92" s="324"/>
      <c r="J92" s="324"/>
      <c r="K92" s="324"/>
      <c r="L92" s="324"/>
    </row>
    <row r="93" ht="15.75" customHeight="1">
      <c r="A93" s="321"/>
      <c r="B93" s="322"/>
      <c r="C93" s="323"/>
      <c r="D93" s="324"/>
      <c r="E93" s="325"/>
      <c r="F93" s="325"/>
      <c r="G93" s="324"/>
      <c r="H93" s="324"/>
      <c r="I93" s="324"/>
      <c r="J93" s="324"/>
      <c r="K93" s="324"/>
      <c r="L93" s="324"/>
    </row>
    <row r="94" ht="15.75" customHeight="1">
      <c r="A94" s="321"/>
      <c r="B94" s="322"/>
      <c r="C94" s="323"/>
      <c r="D94" s="324"/>
      <c r="E94" s="325"/>
      <c r="F94" s="325"/>
      <c r="G94" s="324"/>
      <c r="H94" s="324"/>
      <c r="I94" s="324"/>
      <c r="J94" s="324"/>
      <c r="K94" s="324"/>
      <c r="L94" s="324"/>
    </row>
    <row r="95" ht="15.75" customHeight="1">
      <c r="A95" s="321"/>
      <c r="B95" s="322"/>
      <c r="C95" s="323"/>
      <c r="D95" s="324"/>
      <c r="E95" s="325"/>
      <c r="F95" s="325"/>
      <c r="G95" s="324"/>
      <c r="H95" s="324"/>
      <c r="I95" s="324"/>
      <c r="J95" s="324"/>
      <c r="K95" s="324"/>
      <c r="L95" s="324"/>
    </row>
    <row r="96" ht="15.75" customHeight="1">
      <c r="A96" s="321"/>
      <c r="B96" s="322"/>
      <c r="C96" s="323"/>
      <c r="D96" s="324"/>
      <c r="E96" s="325"/>
      <c r="F96" s="325"/>
      <c r="G96" s="324"/>
      <c r="H96" s="324"/>
      <c r="I96" s="324"/>
      <c r="J96" s="324"/>
      <c r="K96" s="324"/>
      <c r="L96" s="324"/>
    </row>
    <row r="97" ht="15.75" customHeight="1">
      <c r="A97" s="321"/>
      <c r="B97" s="322"/>
      <c r="C97" s="323"/>
      <c r="D97" s="324"/>
      <c r="E97" s="325"/>
      <c r="F97" s="325"/>
      <c r="G97" s="324"/>
      <c r="H97" s="324"/>
      <c r="I97" s="324"/>
      <c r="J97" s="324"/>
      <c r="K97" s="324"/>
      <c r="L97" s="324"/>
    </row>
    <row r="98" ht="15.75" customHeight="1">
      <c r="A98" s="321"/>
      <c r="B98" s="322"/>
      <c r="C98" s="323"/>
      <c r="D98" s="324"/>
      <c r="E98" s="325"/>
      <c r="F98" s="325"/>
      <c r="G98" s="324"/>
      <c r="H98" s="324"/>
      <c r="I98" s="324"/>
      <c r="J98" s="324"/>
      <c r="K98" s="324"/>
      <c r="L98" s="324"/>
    </row>
    <row r="99" ht="15.75" customHeight="1">
      <c r="A99" s="321"/>
      <c r="B99" s="322"/>
      <c r="C99" s="323"/>
      <c r="D99" s="324"/>
      <c r="E99" s="325"/>
      <c r="F99" s="325"/>
      <c r="G99" s="324"/>
      <c r="H99" s="324"/>
      <c r="I99" s="324"/>
      <c r="J99" s="324"/>
      <c r="K99" s="324"/>
      <c r="L99" s="324"/>
    </row>
    <row r="100" ht="15.75" customHeight="1">
      <c r="A100" s="321"/>
      <c r="B100" s="322"/>
      <c r="C100" s="323"/>
      <c r="D100" s="324"/>
      <c r="E100" s="325"/>
      <c r="F100" s="325"/>
      <c r="G100" s="324"/>
      <c r="H100" s="324"/>
      <c r="I100" s="324"/>
      <c r="J100" s="324"/>
      <c r="K100" s="324"/>
      <c r="L100" s="324"/>
    </row>
    <row r="101" ht="15.75" customHeight="1">
      <c r="A101" s="321"/>
      <c r="B101" s="322"/>
      <c r="C101" s="323"/>
      <c r="D101" s="324"/>
      <c r="E101" s="325"/>
      <c r="F101" s="325"/>
      <c r="G101" s="324"/>
      <c r="H101" s="324"/>
      <c r="I101" s="324"/>
      <c r="J101" s="324"/>
      <c r="K101" s="324"/>
      <c r="L101" s="324"/>
    </row>
    <row r="102" ht="15.75" customHeight="1">
      <c r="A102" s="321"/>
      <c r="B102" s="322"/>
      <c r="C102" s="323"/>
      <c r="D102" s="324"/>
      <c r="E102" s="325"/>
      <c r="F102" s="325"/>
      <c r="G102" s="324"/>
      <c r="H102" s="324"/>
      <c r="I102" s="324"/>
      <c r="J102" s="324"/>
      <c r="K102" s="324"/>
      <c r="L102" s="324"/>
    </row>
    <row r="103" ht="15.75" customHeight="1">
      <c r="A103" s="321"/>
      <c r="B103" s="322"/>
      <c r="C103" s="323"/>
      <c r="D103" s="324"/>
      <c r="E103" s="325"/>
      <c r="F103" s="325"/>
      <c r="G103" s="324"/>
      <c r="H103" s="324"/>
      <c r="I103" s="324"/>
      <c r="J103" s="324"/>
      <c r="K103" s="324"/>
      <c r="L103" s="324"/>
    </row>
    <row r="104" ht="15.75" customHeight="1">
      <c r="A104" s="321"/>
      <c r="B104" s="322"/>
      <c r="C104" s="323"/>
      <c r="D104" s="324"/>
      <c r="E104" s="325"/>
      <c r="F104" s="325"/>
      <c r="G104" s="324"/>
      <c r="H104" s="324"/>
      <c r="I104" s="324"/>
      <c r="J104" s="324"/>
      <c r="K104" s="324"/>
      <c r="L104" s="324"/>
    </row>
    <row r="105" ht="15.75" customHeight="1">
      <c r="A105" s="321"/>
      <c r="B105" s="322"/>
      <c r="C105" s="323"/>
      <c r="D105" s="324"/>
      <c r="E105" s="325"/>
      <c r="F105" s="325"/>
      <c r="G105" s="324"/>
      <c r="H105" s="324"/>
      <c r="I105" s="324"/>
      <c r="J105" s="324"/>
      <c r="K105" s="324"/>
      <c r="L105" s="324"/>
    </row>
    <row r="106" ht="15.75" customHeight="1">
      <c r="A106" s="321"/>
      <c r="B106" s="322"/>
      <c r="C106" s="323"/>
      <c r="D106" s="324"/>
      <c r="E106" s="325"/>
      <c r="F106" s="325"/>
      <c r="G106" s="324"/>
      <c r="H106" s="324"/>
      <c r="I106" s="324"/>
      <c r="J106" s="324"/>
      <c r="K106" s="324"/>
      <c r="L106" s="324"/>
    </row>
    <row r="107" ht="15.75" customHeight="1">
      <c r="A107" s="321"/>
      <c r="B107" s="322"/>
      <c r="C107" s="323"/>
      <c r="D107" s="324"/>
      <c r="E107" s="325"/>
      <c r="F107" s="325"/>
      <c r="G107" s="324"/>
      <c r="H107" s="324"/>
      <c r="I107" s="324"/>
      <c r="J107" s="324"/>
      <c r="K107" s="324"/>
      <c r="L107" s="324"/>
    </row>
    <row r="108" ht="15.75" customHeight="1">
      <c r="A108" s="321"/>
      <c r="B108" s="322"/>
      <c r="C108" s="323"/>
      <c r="D108" s="324"/>
      <c r="E108" s="325"/>
      <c r="F108" s="325"/>
      <c r="G108" s="324"/>
      <c r="H108" s="324"/>
      <c r="I108" s="324"/>
      <c r="J108" s="324"/>
      <c r="K108" s="324"/>
      <c r="L108" s="324"/>
    </row>
    <row r="109" ht="15.75" customHeight="1">
      <c r="A109" s="321"/>
      <c r="B109" s="322"/>
      <c r="C109" s="323"/>
      <c r="D109" s="324"/>
      <c r="E109" s="325"/>
      <c r="F109" s="325"/>
      <c r="G109" s="324"/>
      <c r="H109" s="324"/>
      <c r="I109" s="324"/>
      <c r="J109" s="324"/>
      <c r="K109" s="324"/>
      <c r="L109" s="324"/>
    </row>
    <row r="110" ht="15.75" customHeight="1">
      <c r="A110" s="321"/>
      <c r="B110" s="322"/>
      <c r="C110" s="323"/>
      <c r="D110" s="324"/>
      <c r="E110" s="325"/>
      <c r="F110" s="325"/>
      <c r="G110" s="324"/>
      <c r="H110" s="324"/>
      <c r="I110" s="324"/>
      <c r="J110" s="324"/>
      <c r="K110" s="324"/>
      <c r="L110" s="324"/>
    </row>
    <row r="111" ht="15.75" customHeight="1">
      <c r="A111" s="321"/>
      <c r="B111" s="322"/>
      <c r="C111" s="323"/>
      <c r="D111" s="324"/>
      <c r="E111" s="325"/>
      <c r="F111" s="325"/>
      <c r="G111" s="324"/>
      <c r="H111" s="324"/>
      <c r="I111" s="324"/>
      <c r="J111" s="324"/>
      <c r="K111" s="324"/>
      <c r="L111" s="324"/>
    </row>
    <row r="112" ht="15.75" customHeight="1">
      <c r="A112" s="321"/>
      <c r="B112" s="322"/>
      <c r="C112" s="323"/>
      <c r="D112" s="324"/>
      <c r="E112" s="325"/>
      <c r="F112" s="325"/>
      <c r="G112" s="324"/>
      <c r="H112" s="324"/>
      <c r="I112" s="324"/>
      <c r="J112" s="324"/>
      <c r="K112" s="324"/>
      <c r="L112" s="324"/>
    </row>
    <row r="113" ht="15.75" customHeight="1">
      <c r="A113" s="321"/>
      <c r="B113" s="322"/>
      <c r="C113" s="323"/>
      <c r="D113" s="324"/>
      <c r="E113" s="325"/>
      <c r="F113" s="325"/>
      <c r="G113" s="324"/>
      <c r="H113" s="324"/>
      <c r="I113" s="324"/>
      <c r="J113" s="324"/>
      <c r="K113" s="324"/>
      <c r="L113" s="324"/>
    </row>
    <row r="114" ht="15.75" customHeight="1">
      <c r="A114" s="321"/>
      <c r="B114" s="322"/>
      <c r="C114" s="323"/>
      <c r="D114" s="324"/>
      <c r="E114" s="325"/>
      <c r="F114" s="325"/>
      <c r="G114" s="324"/>
      <c r="H114" s="324"/>
      <c r="I114" s="324"/>
      <c r="J114" s="324"/>
      <c r="K114" s="324"/>
      <c r="L114" s="324"/>
    </row>
    <row r="115" ht="15.75" customHeight="1">
      <c r="A115" s="321"/>
      <c r="B115" s="322"/>
      <c r="C115" s="323"/>
      <c r="D115" s="324"/>
      <c r="E115" s="325"/>
      <c r="F115" s="325"/>
      <c r="G115" s="324"/>
      <c r="H115" s="324"/>
      <c r="I115" s="324"/>
      <c r="J115" s="324"/>
      <c r="K115" s="324"/>
      <c r="L115" s="324"/>
    </row>
    <row r="116" ht="15.75" customHeight="1">
      <c r="A116" s="321"/>
      <c r="B116" s="322"/>
      <c r="C116" s="323"/>
      <c r="D116" s="324"/>
      <c r="E116" s="325"/>
      <c r="F116" s="325"/>
      <c r="G116" s="324"/>
      <c r="H116" s="324"/>
      <c r="I116" s="324"/>
      <c r="J116" s="324"/>
      <c r="K116" s="324"/>
      <c r="L116" s="324"/>
    </row>
    <row r="117" ht="15.75" customHeight="1">
      <c r="A117" s="321"/>
      <c r="B117" s="322"/>
      <c r="C117" s="323"/>
      <c r="D117" s="324"/>
      <c r="E117" s="325"/>
      <c r="F117" s="325"/>
      <c r="G117" s="324"/>
      <c r="H117" s="324"/>
      <c r="I117" s="324"/>
      <c r="J117" s="324"/>
      <c r="K117" s="324"/>
      <c r="L117" s="324"/>
    </row>
    <row r="118" ht="15.75" customHeight="1">
      <c r="A118" s="321"/>
      <c r="B118" s="322"/>
      <c r="C118" s="323"/>
      <c r="D118" s="324"/>
      <c r="E118" s="325"/>
      <c r="F118" s="325"/>
      <c r="G118" s="324"/>
      <c r="H118" s="324"/>
      <c r="I118" s="324"/>
      <c r="J118" s="324"/>
      <c r="K118" s="324"/>
      <c r="L118" s="324"/>
    </row>
    <row r="119" ht="15.75" customHeight="1">
      <c r="A119" s="321"/>
      <c r="B119" s="322"/>
      <c r="C119" s="323"/>
      <c r="D119" s="324"/>
      <c r="E119" s="325"/>
      <c r="F119" s="325"/>
      <c r="G119" s="324"/>
      <c r="H119" s="324"/>
      <c r="I119" s="324"/>
      <c r="J119" s="324"/>
      <c r="K119" s="324"/>
      <c r="L119" s="324"/>
    </row>
    <row r="120" ht="15.75" customHeight="1">
      <c r="A120" s="321"/>
      <c r="B120" s="322"/>
      <c r="C120" s="323"/>
      <c r="D120" s="324"/>
      <c r="E120" s="325"/>
      <c r="F120" s="325"/>
      <c r="G120" s="324"/>
      <c r="H120" s="324"/>
      <c r="I120" s="324"/>
      <c r="J120" s="324"/>
      <c r="K120" s="324"/>
      <c r="L120" s="324"/>
    </row>
    <row r="121" ht="15.75" customHeight="1">
      <c r="A121" s="321"/>
      <c r="B121" s="322"/>
      <c r="C121" s="323"/>
      <c r="D121" s="324"/>
      <c r="E121" s="325"/>
      <c r="F121" s="325"/>
      <c r="G121" s="324"/>
      <c r="H121" s="324"/>
      <c r="I121" s="324"/>
      <c r="J121" s="324"/>
      <c r="K121" s="324"/>
      <c r="L121" s="324"/>
    </row>
    <row r="122" ht="15.75" customHeight="1">
      <c r="A122" s="321"/>
      <c r="B122" s="322"/>
      <c r="C122" s="323"/>
      <c r="D122" s="324"/>
      <c r="E122" s="325"/>
      <c r="F122" s="325"/>
      <c r="G122" s="324"/>
      <c r="H122" s="324"/>
      <c r="I122" s="324"/>
      <c r="J122" s="324"/>
      <c r="K122" s="324"/>
      <c r="L122" s="324"/>
    </row>
    <row r="123" ht="15.75" customHeight="1">
      <c r="A123" s="321"/>
      <c r="B123" s="322"/>
      <c r="C123" s="323"/>
      <c r="D123" s="324"/>
      <c r="E123" s="325"/>
      <c r="F123" s="325"/>
      <c r="G123" s="324"/>
      <c r="H123" s="324"/>
      <c r="I123" s="324"/>
      <c r="J123" s="324"/>
      <c r="K123" s="324"/>
      <c r="L123" s="324"/>
    </row>
    <row r="124" ht="15.75" customHeight="1">
      <c r="A124" s="321"/>
      <c r="B124" s="322"/>
      <c r="C124" s="323"/>
      <c r="D124" s="324"/>
      <c r="E124" s="325"/>
      <c r="F124" s="325"/>
      <c r="G124" s="324"/>
      <c r="H124" s="324"/>
      <c r="I124" s="324"/>
      <c r="J124" s="324"/>
      <c r="K124" s="324"/>
      <c r="L124" s="324"/>
    </row>
    <row r="125" ht="15.75" customHeight="1">
      <c r="A125" s="321"/>
      <c r="B125" s="322"/>
      <c r="C125" s="323"/>
      <c r="D125" s="324"/>
      <c r="E125" s="325"/>
      <c r="F125" s="325"/>
      <c r="G125" s="324"/>
      <c r="H125" s="324"/>
      <c r="I125" s="324"/>
      <c r="J125" s="324"/>
      <c r="K125" s="324"/>
      <c r="L125" s="324"/>
    </row>
    <row r="126" ht="15.75" customHeight="1">
      <c r="A126" s="321"/>
      <c r="B126" s="322"/>
      <c r="C126" s="323"/>
      <c r="D126" s="324"/>
      <c r="E126" s="325"/>
      <c r="F126" s="325"/>
      <c r="G126" s="324"/>
      <c r="H126" s="324"/>
      <c r="I126" s="324"/>
      <c r="J126" s="324"/>
      <c r="K126" s="324"/>
      <c r="L126" s="324"/>
    </row>
    <row r="127" ht="15.75" customHeight="1">
      <c r="A127" s="321"/>
      <c r="B127" s="322"/>
      <c r="C127" s="323"/>
      <c r="D127" s="324"/>
      <c r="E127" s="325"/>
      <c r="F127" s="325"/>
      <c r="G127" s="324"/>
      <c r="H127" s="324"/>
      <c r="I127" s="324"/>
      <c r="J127" s="324"/>
      <c r="K127" s="324"/>
      <c r="L127" s="324"/>
    </row>
    <row r="128" ht="15.75" customHeight="1">
      <c r="A128" s="321"/>
      <c r="B128" s="322"/>
      <c r="C128" s="323"/>
      <c r="D128" s="324"/>
      <c r="E128" s="325"/>
      <c r="F128" s="325"/>
      <c r="G128" s="324"/>
      <c r="H128" s="324"/>
      <c r="I128" s="324"/>
      <c r="J128" s="324"/>
      <c r="K128" s="324"/>
      <c r="L128" s="324"/>
    </row>
    <row r="129" ht="15.75" customHeight="1">
      <c r="A129" s="321"/>
      <c r="B129" s="322"/>
      <c r="C129" s="323"/>
      <c r="D129" s="324"/>
      <c r="E129" s="325"/>
      <c r="F129" s="325"/>
      <c r="G129" s="324"/>
      <c r="H129" s="324"/>
      <c r="I129" s="324"/>
      <c r="J129" s="324"/>
      <c r="K129" s="324"/>
      <c r="L129" s="324"/>
    </row>
    <row r="130" ht="15.75" customHeight="1">
      <c r="A130" s="321"/>
      <c r="B130" s="322"/>
      <c r="C130" s="323"/>
      <c r="D130" s="324"/>
      <c r="E130" s="325"/>
      <c r="F130" s="325"/>
      <c r="G130" s="324"/>
      <c r="H130" s="324"/>
      <c r="I130" s="324"/>
      <c r="J130" s="324"/>
      <c r="K130" s="324"/>
      <c r="L130" s="324"/>
    </row>
    <row r="131" ht="15.75" customHeight="1">
      <c r="A131" s="321"/>
      <c r="B131" s="322"/>
      <c r="C131" s="323"/>
      <c r="D131" s="324"/>
      <c r="E131" s="325"/>
      <c r="F131" s="325"/>
      <c r="G131" s="324"/>
      <c r="H131" s="324"/>
      <c r="I131" s="324"/>
      <c r="J131" s="324"/>
      <c r="K131" s="324"/>
      <c r="L131" s="324"/>
    </row>
    <row r="132" ht="15.75" customHeight="1">
      <c r="A132" s="321"/>
      <c r="B132" s="322"/>
      <c r="C132" s="323"/>
      <c r="D132" s="324"/>
      <c r="E132" s="325"/>
      <c r="F132" s="325"/>
      <c r="G132" s="324"/>
      <c r="H132" s="324"/>
      <c r="I132" s="324"/>
      <c r="J132" s="324"/>
      <c r="K132" s="324"/>
      <c r="L132" s="324"/>
    </row>
    <row r="133" ht="15.75" customHeight="1">
      <c r="A133" s="321"/>
      <c r="B133" s="322"/>
      <c r="C133" s="323"/>
      <c r="D133" s="324"/>
      <c r="E133" s="325"/>
      <c r="F133" s="325"/>
      <c r="G133" s="324"/>
      <c r="H133" s="324"/>
      <c r="I133" s="324"/>
      <c r="J133" s="324"/>
      <c r="K133" s="324"/>
      <c r="L133" s="324"/>
    </row>
    <row r="134" ht="15.75" customHeight="1">
      <c r="A134" s="321"/>
      <c r="B134" s="322"/>
      <c r="C134" s="323"/>
      <c r="D134" s="324"/>
      <c r="E134" s="325"/>
      <c r="F134" s="325"/>
      <c r="G134" s="324"/>
      <c r="H134" s="324"/>
      <c r="I134" s="324"/>
      <c r="J134" s="324"/>
      <c r="K134" s="324"/>
      <c r="L134" s="324"/>
    </row>
    <row r="135" ht="15.75" customHeight="1">
      <c r="A135" s="321"/>
      <c r="B135" s="322"/>
      <c r="C135" s="323"/>
      <c r="D135" s="324"/>
      <c r="E135" s="325"/>
      <c r="F135" s="325"/>
      <c r="G135" s="324"/>
      <c r="H135" s="324"/>
      <c r="I135" s="324"/>
      <c r="J135" s="324"/>
      <c r="K135" s="324"/>
      <c r="L135" s="324"/>
    </row>
    <row r="136" ht="15.75" customHeight="1">
      <c r="A136" s="321"/>
      <c r="B136" s="322"/>
      <c r="C136" s="323"/>
      <c r="D136" s="324"/>
      <c r="E136" s="325"/>
      <c r="F136" s="325"/>
      <c r="G136" s="324"/>
      <c r="H136" s="324"/>
      <c r="I136" s="324"/>
      <c r="J136" s="324"/>
      <c r="K136" s="324"/>
      <c r="L136" s="324"/>
    </row>
    <row r="137" ht="15.75" customHeight="1">
      <c r="A137" s="321"/>
      <c r="B137" s="322"/>
      <c r="C137" s="323"/>
      <c r="D137" s="324"/>
      <c r="E137" s="325"/>
      <c r="F137" s="325"/>
      <c r="G137" s="324"/>
      <c r="H137" s="324"/>
      <c r="I137" s="324"/>
      <c r="J137" s="324"/>
      <c r="K137" s="324"/>
      <c r="L137" s="324"/>
    </row>
    <row r="138" ht="15.75" customHeight="1">
      <c r="A138" s="321"/>
      <c r="B138" s="322"/>
      <c r="C138" s="323"/>
      <c r="D138" s="324"/>
      <c r="E138" s="325"/>
      <c r="F138" s="325"/>
      <c r="G138" s="324"/>
      <c r="H138" s="324"/>
      <c r="I138" s="324"/>
      <c r="J138" s="324"/>
      <c r="K138" s="324"/>
      <c r="L138" s="324"/>
    </row>
    <row r="139" ht="15.75" customHeight="1">
      <c r="A139" s="321"/>
      <c r="B139" s="322"/>
      <c r="C139" s="323"/>
      <c r="D139" s="324"/>
      <c r="E139" s="325"/>
      <c r="F139" s="325"/>
      <c r="G139" s="324"/>
      <c r="H139" s="324"/>
      <c r="I139" s="324"/>
      <c r="J139" s="324"/>
      <c r="K139" s="324"/>
      <c r="L139" s="324"/>
    </row>
    <row r="140" ht="15.75" customHeight="1">
      <c r="A140" s="321"/>
      <c r="B140" s="322"/>
      <c r="C140" s="323"/>
      <c r="D140" s="324"/>
      <c r="E140" s="325"/>
      <c r="F140" s="325"/>
      <c r="G140" s="324"/>
      <c r="H140" s="324"/>
      <c r="I140" s="324"/>
      <c r="J140" s="324"/>
      <c r="K140" s="324"/>
      <c r="L140" s="324"/>
    </row>
    <row r="141" ht="15.75" customHeight="1">
      <c r="A141" s="321"/>
      <c r="B141" s="322"/>
      <c r="C141" s="323"/>
      <c r="D141" s="324"/>
      <c r="E141" s="325"/>
      <c r="F141" s="325"/>
      <c r="G141" s="324"/>
      <c r="H141" s="324"/>
      <c r="I141" s="324"/>
      <c r="J141" s="324"/>
      <c r="K141" s="324"/>
      <c r="L141" s="324"/>
    </row>
    <row r="142" ht="15.75" customHeight="1">
      <c r="A142" s="321"/>
      <c r="B142" s="322"/>
      <c r="C142" s="323"/>
      <c r="D142" s="324"/>
      <c r="E142" s="325"/>
      <c r="F142" s="325"/>
      <c r="G142" s="324"/>
      <c r="H142" s="324"/>
      <c r="I142" s="324"/>
      <c r="J142" s="324"/>
      <c r="K142" s="324"/>
      <c r="L142" s="324"/>
    </row>
    <row r="143" ht="15.75" customHeight="1">
      <c r="A143" s="321"/>
      <c r="B143" s="322"/>
      <c r="C143" s="323"/>
      <c r="D143" s="324"/>
      <c r="E143" s="325"/>
      <c r="F143" s="325"/>
      <c r="G143" s="324"/>
      <c r="H143" s="324"/>
      <c r="I143" s="324"/>
      <c r="J143" s="324"/>
      <c r="K143" s="324"/>
      <c r="L143" s="324"/>
    </row>
    <row r="144" ht="15.75" customHeight="1">
      <c r="A144" s="321"/>
      <c r="B144" s="322"/>
      <c r="C144" s="323"/>
      <c r="D144" s="324"/>
      <c r="E144" s="325"/>
      <c r="F144" s="325"/>
      <c r="G144" s="324"/>
      <c r="H144" s="324"/>
      <c r="I144" s="324"/>
      <c r="J144" s="324"/>
      <c r="K144" s="324"/>
      <c r="L144" s="324"/>
    </row>
    <row r="145" ht="15.75" customHeight="1">
      <c r="A145" s="321"/>
      <c r="B145" s="322"/>
      <c r="C145" s="323"/>
      <c r="D145" s="324"/>
      <c r="E145" s="325"/>
      <c r="F145" s="325"/>
      <c r="G145" s="324"/>
      <c r="H145" s="324"/>
      <c r="I145" s="324"/>
      <c r="J145" s="324"/>
      <c r="K145" s="324"/>
      <c r="L145" s="324"/>
    </row>
    <row r="146" ht="15.75" customHeight="1">
      <c r="A146" s="321"/>
      <c r="B146" s="322"/>
      <c r="C146" s="323"/>
      <c r="D146" s="324"/>
      <c r="E146" s="325"/>
      <c r="F146" s="325"/>
      <c r="G146" s="324"/>
      <c r="H146" s="324"/>
      <c r="I146" s="324"/>
      <c r="J146" s="324"/>
      <c r="K146" s="324"/>
      <c r="L146" s="324"/>
    </row>
    <row r="147" ht="15.75" customHeight="1">
      <c r="A147" s="321"/>
      <c r="B147" s="322"/>
      <c r="C147" s="323"/>
      <c r="D147" s="324"/>
      <c r="E147" s="325"/>
      <c r="F147" s="325"/>
      <c r="G147" s="324"/>
      <c r="H147" s="324"/>
      <c r="I147" s="324"/>
      <c r="J147" s="324"/>
      <c r="K147" s="324"/>
      <c r="L147" s="324"/>
    </row>
    <row r="148" ht="15.75" customHeight="1">
      <c r="A148" s="321"/>
      <c r="B148" s="322"/>
      <c r="C148" s="323"/>
      <c r="D148" s="324"/>
      <c r="E148" s="325"/>
      <c r="F148" s="325"/>
      <c r="G148" s="324"/>
      <c r="H148" s="324"/>
      <c r="I148" s="324"/>
      <c r="J148" s="324"/>
      <c r="K148" s="324"/>
      <c r="L148" s="324"/>
    </row>
    <row r="149" ht="15.75" customHeight="1">
      <c r="A149" s="321"/>
      <c r="B149" s="322"/>
      <c r="C149" s="323"/>
      <c r="D149" s="324"/>
      <c r="E149" s="325"/>
      <c r="F149" s="325"/>
      <c r="G149" s="324"/>
      <c r="H149" s="324"/>
      <c r="I149" s="324"/>
      <c r="J149" s="324"/>
      <c r="K149" s="324"/>
      <c r="L149" s="324"/>
    </row>
    <row r="150" ht="15.75" customHeight="1">
      <c r="A150" s="321"/>
      <c r="B150" s="322"/>
      <c r="C150" s="323"/>
      <c r="D150" s="324"/>
      <c r="E150" s="325"/>
      <c r="F150" s="325"/>
      <c r="G150" s="324"/>
      <c r="H150" s="324"/>
      <c r="I150" s="324"/>
      <c r="J150" s="324"/>
      <c r="K150" s="324"/>
      <c r="L150" s="324"/>
    </row>
    <row r="151" ht="15.75" customHeight="1">
      <c r="A151" s="321"/>
      <c r="B151" s="322"/>
      <c r="C151" s="323"/>
      <c r="D151" s="324"/>
      <c r="E151" s="325"/>
      <c r="F151" s="325"/>
      <c r="G151" s="324"/>
      <c r="H151" s="324"/>
      <c r="I151" s="324"/>
      <c r="J151" s="324"/>
      <c r="K151" s="324"/>
      <c r="L151" s="324"/>
    </row>
    <row r="152" ht="15.75" customHeight="1">
      <c r="A152" s="321"/>
      <c r="B152" s="322"/>
      <c r="C152" s="323"/>
      <c r="D152" s="324"/>
      <c r="E152" s="325"/>
      <c r="F152" s="325"/>
      <c r="G152" s="324"/>
      <c r="H152" s="324"/>
      <c r="I152" s="324"/>
      <c r="J152" s="324"/>
      <c r="K152" s="324"/>
      <c r="L152" s="324"/>
    </row>
    <row r="153" ht="15.75" customHeight="1">
      <c r="A153" s="321"/>
      <c r="B153" s="322"/>
      <c r="C153" s="323"/>
      <c r="D153" s="324"/>
      <c r="E153" s="325"/>
      <c r="F153" s="325"/>
      <c r="G153" s="324"/>
      <c r="H153" s="324"/>
      <c r="I153" s="324"/>
      <c r="J153" s="324"/>
      <c r="K153" s="324"/>
      <c r="L153" s="324"/>
    </row>
    <row r="154" ht="15.75" customHeight="1">
      <c r="A154" s="321"/>
      <c r="B154" s="322"/>
      <c r="C154" s="323"/>
      <c r="D154" s="324"/>
      <c r="E154" s="325"/>
      <c r="F154" s="325"/>
      <c r="G154" s="324"/>
      <c r="H154" s="324"/>
      <c r="I154" s="324"/>
      <c r="J154" s="324"/>
      <c r="K154" s="324"/>
      <c r="L154" s="324"/>
    </row>
    <row r="155" ht="15.75" customHeight="1">
      <c r="A155" s="321"/>
      <c r="B155" s="322"/>
      <c r="C155" s="323"/>
      <c r="D155" s="324"/>
      <c r="E155" s="325"/>
      <c r="F155" s="325"/>
      <c r="G155" s="324"/>
      <c r="H155" s="324"/>
      <c r="I155" s="324"/>
      <c r="J155" s="324"/>
      <c r="K155" s="324"/>
      <c r="L155" s="324"/>
    </row>
    <row r="156" ht="15.75" customHeight="1">
      <c r="A156" s="321"/>
      <c r="B156" s="322"/>
      <c r="C156" s="323"/>
      <c r="D156" s="324"/>
      <c r="E156" s="325"/>
      <c r="F156" s="325"/>
      <c r="G156" s="324"/>
      <c r="H156" s="324"/>
      <c r="I156" s="324"/>
      <c r="J156" s="324"/>
      <c r="K156" s="324"/>
      <c r="L156" s="324"/>
    </row>
    <row r="157" ht="15.75" customHeight="1">
      <c r="A157" s="321"/>
      <c r="B157" s="322"/>
      <c r="C157" s="323"/>
      <c r="D157" s="324"/>
      <c r="E157" s="325"/>
      <c r="F157" s="325"/>
      <c r="G157" s="324"/>
      <c r="H157" s="324"/>
      <c r="I157" s="324"/>
      <c r="J157" s="324"/>
      <c r="K157" s="324"/>
      <c r="L157" s="324"/>
    </row>
    <row r="158" ht="15.75" customHeight="1">
      <c r="A158" s="321"/>
      <c r="B158" s="322"/>
      <c r="C158" s="323"/>
      <c r="D158" s="324"/>
      <c r="E158" s="325"/>
      <c r="F158" s="325"/>
      <c r="G158" s="324"/>
      <c r="H158" s="324"/>
      <c r="I158" s="324"/>
      <c r="J158" s="324"/>
      <c r="K158" s="324"/>
      <c r="L158" s="324"/>
    </row>
    <row r="159" ht="15.75" customHeight="1">
      <c r="A159" s="321"/>
      <c r="B159" s="322"/>
      <c r="C159" s="323"/>
      <c r="D159" s="324"/>
      <c r="E159" s="325"/>
      <c r="F159" s="325"/>
      <c r="G159" s="324"/>
      <c r="H159" s="324"/>
      <c r="I159" s="324"/>
      <c r="J159" s="324"/>
      <c r="K159" s="324"/>
      <c r="L159" s="324"/>
    </row>
    <row r="160" ht="15.75" customHeight="1">
      <c r="A160" s="321"/>
      <c r="B160" s="322"/>
      <c r="C160" s="323"/>
      <c r="D160" s="324"/>
      <c r="E160" s="325"/>
      <c r="F160" s="325"/>
      <c r="G160" s="324"/>
      <c r="H160" s="324"/>
      <c r="I160" s="324"/>
      <c r="J160" s="324"/>
      <c r="K160" s="324"/>
      <c r="L160" s="324"/>
    </row>
    <row r="161" ht="15.75" customHeight="1">
      <c r="A161" s="321"/>
      <c r="B161" s="322"/>
      <c r="C161" s="323"/>
      <c r="D161" s="324"/>
      <c r="E161" s="325"/>
      <c r="F161" s="325"/>
      <c r="G161" s="324"/>
      <c r="H161" s="324"/>
      <c r="I161" s="324"/>
      <c r="J161" s="324"/>
      <c r="K161" s="324"/>
      <c r="L161" s="324"/>
    </row>
    <row r="162" ht="15.75" customHeight="1">
      <c r="A162" s="321"/>
      <c r="B162" s="322"/>
      <c r="C162" s="323"/>
      <c r="D162" s="324"/>
      <c r="E162" s="325"/>
      <c r="F162" s="325"/>
      <c r="G162" s="324"/>
      <c r="H162" s="324"/>
      <c r="I162" s="324"/>
      <c r="J162" s="324"/>
      <c r="K162" s="324"/>
      <c r="L162" s="324"/>
    </row>
    <row r="163" ht="15.75" customHeight="1">
      <c r="A163" s="321"/>
      <c r="B163" s="322"/>
      <c r="C163" s="323"/>
      <c r="D163" s="324"/>
      <c r="E163" s="325"/>
      <c r="F163" s="325"/>
      <c r="G163" s="324"/>
      <c r="H163" s="324"/>
      <c r="I163" s="324"/>
      <c r="J163" s="324"/>
      <c r="K163" s="324"/>
      <c r="L163" s="324"/>
    </row>
    <row r="164" ht="15.75" customHeight="1">
      <c r="A164" s="321"/>
      <c r="B164" s="322"/>
      <c r="C164" s="323"/>
      <c r="D164" s="324"/>
      <c r="E164" s="325"/>
      <c r="F164" s="325"/>
      <c r="G164" s="324"/>
      <c r="H164" s="324"/>
      <c r="I164" s="324"/>
      <c r="J164" s="324"/>
      <c r="K164" s="324"/>
      <c r="L164" s="324"/>
    </row>
    <row r="165" ht="15.75" customHeight="1">
      <c r="A165" s="321"/>
      <c r="B165" s="322"/>
      <c r="C165" s="323"/>
      <c r="D165" s="324"/>
      <c r="E165" s="325"/>
      <c r="F165" s="325"/>
      <c r="G165" s="324"/>
      <c r="H165" s="324"/>
      <c r="I165" s="324"/>
      <c r="J165" s="324"/>
      <c r="K165" s="324"/>
      <c r="L165" s="324"/>
    </row>
    <row r="166" ht="15.75" customHeight="1">
      <c r="A166" s="321"/>
      <c r="B166" s="322"/>
      <c r="C166" s="323"/>
      <c r="D166" s="324"/>
      <c r="E166" s="325"/>
      <c r="F166" s="325"/>
      <c r="G166" s="324"/>
      <c r="H166" s="324"/>
      <c r="I166" s="324"/>
      <c r="J166" s="324"/>
      <c r="K166" s="324"/>
      <c r="L166" s="324"/>
    </row>
    <row r="167" ht="15.75" customHeight="1">
      <c r="A167" s="321"/>
      <c r="B167" s="322"/>
      <c r="C167" s="323"/>
      <c r="D167" s="324"/>
      <c r="E167" s="325"/>
      <c r="F167" s="325"/>
      <c r="G167" s="324"/>
      <c r="H167" s="324"/>
      <c r="I167" s="324"/>
      <c r="J167" s="324"/>
      <c r="K167" s="324"/>
      <c r="L167" s="324"/>
    </row>
    <row r="168" ht="15.75" customHeight="1">
      <c r="A168" s="321"/>
      <c r="B168" s="322"/>
      <c r="C168" s="323"/>
      <c r="D168" s="324"/>
      <c r="E168" s="325"/>
      <c r="F168" s="325"/>
      <c r="G168" s="324"/>
      <c r="H168" s="324"/>
      <c r="I168" s="324"/>
      <c r="J168" s="324"/>
      <c r="K168" s="324"/>
      <c r="L168" s="324"/>
    </row>
    <row r="169" ht="15.75" customHeight="1">
      <c r="A169" s="321"/>
      <c r="B169" s="322"/>
      <c r="C169" s="323"/>
      <c r="D169" s="324"/>
      <c r="E169" s="325"/>
      <c r="F169" s="325"/>
      <c r="G169" s="324"/>
      <c r="H169" s="324"/>
      <c r="I169" s="324"/>
      <c r="J169" s="324"/>
      <c r="K169" s="324"/>
      <c r="L169" s="324"/>
    </row>
    <row r="170" ht="15.75" customHeight="1">
      <c r="A170" s="321"/>
      <c r="B170" s="322"/>
      <c r="C170" s="323"/>
      <c r="D170" s="324"/>
      <c r="E170" s="325"/>
      <c r="F170" s="325"/>
      <c r="G170" s="324"/>
      <c r="H170" s="324"/>
      <c r="I170" s="324"/>
      <c r="J170" s="324"/>
      <c r="K170" s="324"/>
      <c r="L170" s="324"/>
    </row>
    <row r="171" ht="15.75" customHeight="1">
      <c r="A171" s="321"/>
      <c r="B171" s="322"/>
      <c r="C171" s="323"/>
      <c r="D171" s="324"/>
      <c r="E171" s="325"/>
      <c r="F171" s="325"/>
      <c r="G171" s="324"/>
      <c r="H171" s="324"/>
      <c r="I171" s="324"/>
      <c r="J171" s="324"/>
      <c r="K171" s="324"/>
      <c r="L171" s="324"/>
    </row>
    <row r="172" ht="15.75" customHeight="1">
      <c r="A172" s="321"/>
      <c r="B172" s="322"/>
      <c r="C172" s="323"/>
      <c r="D172" s="324"/>
      <c r="E172" s="325"/>
      <c r="F172" s="325"/>
      <c r="G172" s="324"/>
      <c r="H172" s="324"/>
      <c r="I172" s="324"/>
      <c r="J172" s="324"/>
      <c r="K172" s="324"/>
      <c r="L172" s="324"/>
    </row>
    <row r="173" ht="15.75" customHeight="1">
      <c r="A173" s="321"/>
      <c r="B173" s="322"/>
      <c r="C173" s="323"/>
      <c r="D173" s="324"/>
      <c r="E173" s="325"/>
      <c r="F173" s="325"/>
      <c r="G173" s="324"/>
      <c r="H173" s="324"/>
      <c r="I173" s="324"/>
      <c r="J173" s="324"/>
      <c r="K173" s="324"/>
      <c r="L173" s="324"/>
    </row>
    <row r="174" ht="15.75" customHeight="1">
      <c r="A174" s="321"/>
      <c r="B174" s="322"/>
      <c r="C174" s="323"/>
      <c r="D174" s="324"/>
      <c r="E174" s="325"/>
      <c r="F174" s="325"/>
      <c r="G174" s="324"/>
      <c r="H174" s="324"/>
      <c r="I174" s="324"/>
      <c r="J174" s="324"/>
      <c r="K174" s="324"/>
      <c r="L174" s="324"/>
    </row>
    <row r="175" ht="15.75" customHeight="1">
      <c r="A175" s="321"/>
      <c r="B175" s="322"/>
      <c r="C175" s="323"/>
      <c r="D175" s="324"/>
      <c r="E175" s="325"/>
      <c r="F175" s="325"/>
      <c r="G175" s="324"/>
      <c r="H175" s="324"/>
      <c r="I175" s="324"/>
      <c r="J175" s="324"/>
      <c r="K175" s="324"/>
      <c r="L175" s="324"/>
    </row>
    <row r="176" ht="15.75" customHeight="1">
      <c r="A176" s="321"/>
      <c r="B176" s="322"/>
      <c r="C176" s="323"/>
      <c r="D176" s="324"/>
      <c r="E176" s="325"/>
      <c r="F176" s="325"/>
      <c r="G176" s="324"/>
      <c r="H176" s="324"/>
      <c r="I176" s="324"/>
      <c r="J176" s="324"/>
      <c r="K176" s="324"/>
      <c r="L176" s="324"/>
    </row>
    <row r="177" ht="15.75" customHeight="1">
      <c r="A177" s="321"/>
      <c r="B177" s="322"/>
      <c r="C177" s="323"/>
      <c r="D177" s="324"/>
      <c r="E177" s="325"/>
      <c r="F177" s="325"/>
      <c r="G177" s="324"/>
      <c r="H177" s="324"/>
      <c r="I177" s="324"/>
      <c r="J177" s="324"/>
      <c r="K177" s="324"/>
      <c r="L177" s="324"/>
    </row>
    <row r="178" ht="15.75" customHeight="1">
      <c r="A178" s="321"/>
      <c r="B178" s="322"/>
      <c r="C178" s="323"/>
      <c r="D178" s="324"/>
      <c r="E178" s="325"/>
      <c r="F178" s="325"/>
      <c r="G178" s="324"/>
      <c r="H178" s="324"/>
      <c r="I178" s="324"/>
      <c r="J178" s="324"/>
      <c r="K178" s="324"/>
      <c r="L178" s="324"/>
    </row>
    <row r="179" ht="15.75" customHeight="1">
      <c r="A179" s="321"/>
      <c r="B179" s="322"/>
      <c r="C179" s="323"/>
      <c r="D179" s="324"/>
      <c r="E179" s="325"/>
      <c r="F179" s="325"/>
      <c r="G179" s="324"/>
      <c r="H179" s="324"/>
      <c r="I179" s="324"/>
      <c r="J179" s="324"/>
      <c r="K179" s="324"/>
      <c r="L179" s="324"/>
    </row>
    <row r="180" ht="15.75" customHeight="1">
      <c r="A180" s="321"/>
      <c r="B180" s="322"/>
      <c r="C180" s="323"/>
      <c r="D180" s="324"/>
      <c r="E180" s="325"/>
      <c r="F180" s="325"/>
      <c r="G180" s="324"/>
      <c r="H180" s="324"/>
      <c r="I180" s="324"/>
      <c r="J180" s="324"/>
      <c r="K180" s="324"/>
      <c r="L180" s="324"/>
    </row>
    <row r="181" ht="15.75" customHeight="1">
      <c r="A181" s="321"/>
      <c r="B181" s="322"/>
      <c r="C181" s="323"/>
      <c r="D181" s="324"/>
      <c r="E181" s="325"/>
      <c r="F181" s="325"/>
      <c r="G181" s="324"/>
      <c r="H181" s="324"/>
      <c r="I181" s="324"/>
      <c r="J181" s="324"/>
      <c r="K181" s="324"/>
      <c r="L181" s="324"/>
    </row>
    <row r="182" ht="15.75" customHeight="1">
      <c r="A182" s="321"/>
      <c r="B182" s="322"/>
      <c r="C182" s="323"/>
      <c r="D182" s="324"/>
      <c r="E182" s="325"/>
      <c r="F182" s="325"/>
      <c r="G182" s="324"/>
      <c r="H182" s="324"/>
      <c r="I182" s="324"/>
      <c r="J182" s="324"/>
      <c r="K182" s="324"/>
      <c r="L182" s="324"/>
    </row>
    <row r="183" ht="15.75" customHeight="1">
      <c r="A183" s="321"/>
      <c r="B183" s="322"/>
      <c r="C183" s="323"/>
      <c r="D183" s="324"/>
      <c r="E183" s="325"/>
      <c r="F183" s="325"/>
      <c r="G183" s="324"/>
      <c r="H183" s="324"/>
      <c r="I183" s="324"/>
      <c r="J183" s="324"/>
      <c r="K183" s="324"/>
      <c r="L183" s="324"/>
    </row>
    <row r="184" ht="15.75" customHeight="1">
      <c r="A184" s="321"/>
      <c r="B184" s="322"/>
      <c r="C184" s="323"/>
      <c r="D184" s="324"/>
      <c r="E184" s="325"/>
      <c r="F184" s="325"/>
      <c r="G184" s="324"/>
      <c r="H184" s="324"/>
      <c r="I184" s="324"/>
      <c r="J184" s="324"/>
      <c r="K184" s="324"/>
      <c r="L184" s="324"/>
    </row>
    <row r="185" ht="15.75" customHeight="1">
      <c r="A185" s="321"/>
      <c r="B185" s="322"/>
      <c r="C185" s="323"/>
      <c r="D185" s="324"/>
      <c r="E185" s="325"/>
      <c r="F185" s="325"/>
      <c r="G185" s="324"/>
      <c r="H185" s="324"/>
      <c r="I185" s="324"/>
      <c r="J185" s="324"/>
      <c r="K185" s="324"/>
      <c r="L185" s="324"/>
    </row>
    <row r="186" ht="15.75" customHeight="1">
      <c r="A186" s="321"/>
      <c r="B186" s="322"/>
      <c r="C186" s="323"/>
      <c r="D186" s="324"/>
      <c r="E186" s="325"/>
      <c r="F186" s="325"/>
      <c r="G186" s="324"/>
      <c r="H186" s="324"/>
      <c r="I186" s="324"/>
      <c r="J186" s="324"/>
      <c r="K186" s="324"/>
      <c r="L186" s="324"/>
    </row>
    <row r="187" ht="15.75" customHeight="1">
      <c r="A187" s="321"/>
      <c r="B187" s="322"/>
      <c r="C187" s="323"/>
      <c r="D187" s="324"/>
      <c r="E187" s="325"/>
      <c r="F187" s="325"/>
      <c r="G187" s="324"/>
      <c r="H187" s="324"/>
      <c r="I187" s="324"/>
      <c r="J187" s="324"/>
      <c r="K187" s="324"/>
      <c r="L187" s="324"/>
    </row>
    <row r="188" ht="15.75" customHeight="1">
      <c r="A188" s="321"/>
      <c r="B188" s="322"/>
      <c r="C188" s="323"/>
      <c r="D188" s="324"/>
      <c r="E188" s="325"/>
      <c r="F188" s="325"/>
      <c r="G188" s="324"/>
      <c r="H188" s="324"/>
      <c r="I188" s="324"/>
      <c r="J188" s="324"/>
      <c r="K188" s="324"/>
      <c r="L188" s="324"/>
    </row>
    <row r="189" ht="15.75" customHeight="1">
      <c r="A189" s="321"/>
      <c r="B189" s="322"/>
      <c r="C189" s="323"/>
      <c r="D189" s="324"/>
      <c r="E189" s="325"/>
      <c r="F189" s="325"/>
      <c r="G189" s="324"/>
      <c r="H189" s="324"/>
      <c r="I189" s="324"/>
      <c r="J189" s="324"/>
      <c r="K189" s="324"/>
      <c r="L189" s="324"/>
    </row>
    <row r="190" ht="15.75" customHeight="1">
      <c r="A190" s="321"/>
      <c r="B190" s="322"/>
      <c r="C190" s="323"/>
      <c r="D190" s="324"/>
      <c r="E190" s="325"/>
      <c r="F190" s="325"/>
      <c r="G190" s="324"/>
      <c r="H190" s="324"/>
      <c r="I190" s="324"/>
      <c r="J190" s="324"/>
      <c r="K190" s="324"/>
      <c r="L190" s="324"/>
    </row>
    <row r="191" ht="15.75" customHeight="1">
      <c r="A191" s="321"/>
      <c r="B191" s="322"/>
      <c r="C191" s="323"/>
      <c r="D191" s="324"/>
      <c r="E191" s="325"/>
      <c r="F191" s="325"/>
      <c r="G191" s="324"/>
      <c r="H191" s="324"/>
      <c r="I191" s="324"/>
      <c r="J191" s="324"/>
      <c r="K191" s="324"/>
      <c r="L191" s="324"/>
    </row>
    <row r="192" ht="15.75" customHeight="1">
      <c r="A192" s="321"/>
      <c r="B192" s="322"/>
      <c r="C192" s="323"/>
      <c r="D192" s="324"/>
      <c r="E192" s="325"/>
      <c r="F192" s="325"/>
      <c r="G192" s="324"/>
      <c r="H192" s="324"/>
      <c r="I192" s="324"/>
      <c r="J192" s="324"/>
      <c r="K192" s="324"/>
      <c r="L192" s="324"/>
    </row>
    <row r="193" ht="15.75" customHeight="1">
      <c r="A193" s="321"/>
      <c r="B193" s="322"/>
      <c r="C193" s="323"/>
      <c r="D193" s="324"/>
      <c r="E193" s="325"/>
      <c r="F193" s="325"/>
      <c r="G193" s="324"/>
      <c r="H193" s="324"/>
      <c r="I193" s="324"/>
      <c r="J193" s="324"/>
      <c r="K193" s="324"/>
      <c r="L193" s="324"/>
    </row>
    <row r="194" ht="15.75" customHeight="1">
      <c r="A194" s="321"/>
      <c r="B194" s="322"/>
      <c r="C194" s="323"/>
      <c r="D194" s="324"/>
      <c r="E194" s="325"/>
      <c r="F194" s="325"/>
      <c r="G194" s="324"/>
      <c r="H194" s="324"/>
      <c r="I194" s="324"/>
      <c r="J194" s="324"/>
      <c r="K194" s="324"/>
      <c r="L194" s="324"/>
    </row>
    <row r="195" ht="15.75" customHeight="1">
      <c r="A195" s="321"/>
      <c r="B195" s="322"/>
      <c r="C195" s="323"/>
      <c r="D195" s="324"/>
      <c r="E195" s="325"/>
      <c r="F195" s="325"/>
      <c r="G195" s="324"/>
      <c r="H195" s="324"/>
      <c r="I195" s="324"/>
      <c r="J195" s="324"/>
      <c r="K195" s="324"/>
      <c r="L195" s="324"/>
    </row>
    <row r="196" ht="15.75" customHeight="1">
      <c r="A196" s="321"/>
      <c r="B196" s="322"/>
      <c r="C196" s="323"/>
      <c r="D196" s="324"/>
      <c r="E196" s="325"/>
      <c r="F196" s="325"/>
      <c r="G196" s="324"/>
      <c r="H196" s="324"/>
      <c r="I196" s="324"/>
      <c r="J196" s="324"/>
      <c r="K196" s="324"/>
      <c r="L196" s="324"/>
    </row>
    <row r="197" ht="15.75" customHeight="1">
      <c r="A197" s="321"/>
      <c r="B197" s="322"/>
      <c r="C197" s="323"/>
      <c r="D197" s="324"/>
      <c r="E197" s="325"/>
      <c r="F197" s="325"/>
      <c r="G197" s="324"/>
      <c r="H197" s="324"/>
      <c r="I197" s="324"/>
      <c r="J197" s="324"/>
      <c r="K197" s="324"/>
      <c r="L197" s="324"/>
    </row>
    <row r="198" ht="15.75" customHeight="1">
      <c r="A198" s="321"/>
      <c r="B198" s="322"/>
      <c r="C198" s="323"/>
      <c r="D198" s="324"/>
      <c r="E198" s="325"/>
      <c r="F198" s="325"/>
      <c r="G198" s="324"/>
      <c r="H198" s="324"/>
      <c r="I198" s="324"/>
      <c r="J198" s="324"/>
      <c r="K198" s="324"/>
      <c r="L198" s="324"/>
    </row>
    <row r="199" ht="15.75" customHeight="1">
      <c r="A199" s="321"/>
      <c r="B199" s="322"/>
      <c r="C199" s="323"/>
      <c r="D199" s="324"/>
      <c r="E199" s="325"/>
      <c r="F199" s="325"/>
      <c r="G199" s="324"/>
      <c r="H199" s="324"/>
      <c r="I199" s="324"/>
      <c r="J199" s="324"/>
      <c r="K199" s="324"/>
      <c r="L199" s="324"/>
    </row>
    <row r="200" ht="15.75" customHeight="1">
      <c r="A200" s="321"/>
      <c r="B200" s="322"/>
      <c r="C200" s="323"/>
      <c r="D200" s="324"/>
      <c r="E200" s="325"/>
      <c r="F200" s="325"/>
      <c r="G200" s="324"/>
      <c r="H200" s="324"/>
      <c r="I200" s="324"/>
      <c r="J200" s="324"/>
      <c r="K200" s="324"/>
      <c r="L200" s="324"/>
    </row>
    <row r="201" ht="15.75" customHeight="1">
      <c r="A201" s="321"/>
      <c r="B201" s="322"/>
      <c r="C201" s="323"/>
      <c r="D201" s="324"/>
      <c r="E201" s="325"/>
      <c r="F201" s="325"/>
      <c r="G201" s="324"/>
      <c r="H201" s="324"/>
      <c r="I201" s="324"/>
      <c r="J201" s="324"/>
      <c r="K201" s="324"/>
      <c r="L201" s="324"/>
    </row>
    <row r="202" ht="15.75" customHeight="1">
      <c r="A202" s="321"/>
      <c r="B202" s="322"/>
      <c r="C202" s="323"/>
      <c r="D202" s="324"/>
      <c r="E202" s="325"/>
      <c r="F202" s="325"/>
      <c r="G202" s="324"/>
      <c r="H202" s="324"/>
      <c r="I202" s="324"/>
      <c r="J202" s="324"/>
      <c r="K202" s="324"/>
      <c r="L202" s="324"/>
    </row>
    <row r="203" ht="15.75" customHeight="1">
      <c r="A203" s="321"/>
      <c r="B203" s="322"/>
      <c r="C203" s="323"/>
      <c r="D203" s="324"/>
      <c r="E203" s="325"/>
      <c r="F203" s="325"/>
      <c r="G203" s="324"/>
      <c r="H203" s="324"/>
      <c r="I203" s="324"/>
      <c r="J203" s="324"/>
      <c r="K203" s="324"/>
      <c r="L203" s="324"/>
    </row>
    <row r="204" ht="15.75" customHeight="1">
      <c r="A204" s="321"/>
      <c r="B204" s="322"/>
      <c r="C204" s="323"/>
      <c r="D204" s="324"/>
      <c r="E204" s="325"/>
      <c r="F204" s="325"/>
      <c r="G204" s="324"/>
      <c r="H204" s="324"/>
      <c r="I204" s="324"/>
      <c r="J204" s="324"/>
      <c r="K204" s="324"/>
      <c r="L204" s="324"/>
    </row>
    <row r="205" ht="15.75" customHeight="1">
      <c r="A205" s="321"/>
      <c r="B205" s="322"/>
      <c r="C205" s="323"/>
      <c r="D205" s="324"/>
      <c r="E205" s="325"/>
      <c r="F205" s="325"/>
      <c r="G205" s="324"/>
      <c r="H205" s="324"/>
      <c r="I205" s="324"/>
      <c r="J205" s="324"/>
      <c r="K205" s="324"/>
      <c r="L205" s="324"/>
    </row>
    <row r="206" ht="15.75" customHeight="1">
      <c r="A206" s="321"/>
      <c r="B206" s="322"/>
      <c r="C206" s="323"/>
      <c r="D206" s="324"/>
      <c r="E206" s="325"/>
      <c r="F206" s="325"/>
      <c r="G206" s="324"/>
      <c r="H206" s="324"/>
      <c r="I206" s="324"/>
      <c r="J206" s="324"/>
      <c r="K206" s="324"/>
      <c r="L206" s="324"/>
    </row>
    <row r="207" ht="15.75" customHeight="1">
      <c r="A207" s="321"/>
      <c r="B207" s="322"/>
      <c r="C207" s="323"/>
      <c r="D207" s="324"/>
      <c r="E207" s="325"/>
      <c r="F207" s="325"/>
      <c r="G207" s="324"/>
      <c r="H207" s="324"/>
      <c r="I207" s="324"/>
      <c r="J207" s="324"/>
      <c r="K207" s="324"/>
      <c r="L207" s="324"/>
    </row>
    <row r="208" ht="15.75" customHeight="1">
      <c r="A208" s="321"/>
      <c r="B208" s="322"/>
      <c r="C208" s="323"/>
      <c r="D208" s="324"/>
      <c r="E208" s="325"/>
      <c r="F208" s="325"/>
      <c r="G208" s="324"/>
      <c r="H208" s="324"/>
      <c r="I208" s="324"/>
      <c r="J208" s="324"/>
      <c r="K208" s="324"/>
      <c r="L208" s="324"/>
    </row>
    <row r="209" ht="15.75" customHeight="1">
      <c r="A209" s="321"/>
      <c r="B209" s="322"/>
      <c r="C209" s="323"/>
      <c r="D209" s="324"/>
      <c r="E209" s="325"/>
      <c r="F209" s="325"/>
      <c r="G209" s="324"/>
      <c r="H209" s="324"/>
      <c r="I209" s="324"/>
      <c r="J209" s="324"/>
      <c r="K209" s="324"/>
      <c r="L209" s="324"/>
    </row>
    <row r="210" ht="15.75" customHeight="1">
      <c r="A210" s="321"/>
      <c r="B210" s="322"/>
      <c r="C210" s="323"/>
      <c r="D210" s="324"/>
      <c r="E210" s="325"/>
      <c r="F210" s="325"/>
      <c r="G210" s="324"/>
      <c r="H210" s="324"/>
      <c r="I210" s="324"/>
      <c r="J210" s="324"/>
      <c r="K210" s="324"/>
      <c r="L210" s="324"/>
    </row>
    <row r="211" ht="15.75" customHeight="1">
      <c r="A211" s="321"/>
      <c r="B211" s="322"/>
      <c r="C211" s="323"/>
      <c r="D211" s="324"/>
      <c r="E211" s="325"/>
      <c r="F211" s="325"/>
      <c r="G211" s="324"/>
      <c r="H211" s="324"/>
      <c r="I211" s="324"/>
      <c r="J211" s="324"/>
      <c r="K211" s="324"/>
      <c r="L211" s="324"/>
    </row>
    <row r="212" ht="15.75" customHeight="1">
      <c r="A212" s="321"/>
      <c r="B212" s="322"/>
      <c r="C212" s="323"/>
      <c r="D212" s="324"/>
      <c r="E212" s="325"/>
      <c r="F212" s="325"/>
      <c r="G212" s="324"/>
      <c r="H212" s="324"/>
      <c r="I212" s="324"/>
      <c r="J212" s="324"/>
      <c r="K212" s="324"/>
      <c r="L212" s="324"/>
    </row>
    <row r="213" ht="15.75" customHeight="1">
      <c r="A213" s="321"/>
      <c r="B213" s="322"/>
      <c r="C213" s="323"/>
      <c r="D213" s="324"/>
      <c r="E213" s="325"/>
      <c r="F213" s="325"/>
      <c r="G213" s="324"/>
      <c r="H213" s="324"/>
      <c r="I213" s="324"/>
      <c r="J213" s="324"/>
      <c r="K213" s="324"/>
      <c r="L213" s="324"/>
    </row>
    <row r="214" ht="15.75" customHeight="1">
      <c r="A214" s="321"/>
      <c r="B214" s="322"/>
      <c r="C214" s="323"/>
      <c r="D214" s="324"/>
      <c r="E214" s="325"/>
      <c r="F214" s="325"/>
      <c r="G214" s="324"/>
      <c r="H214" s="324"/>
      <c r="I214" s="324"/>
      <c r="J214" s="324"/>
      <c r="K214" s="324"/>
      <c r="L214" s="324"/>
    </row>
    <row r="215" ht="15.75" customHeight="1">
      <c r="A215" s="321"/>
      <c r="B215" s="322"/>
      <c r="C215" s="323"/>
      <c r="D215" s="324"/>
      <c r="E215" s="325"/>
      <c r="F215" s="325"/>
      <c r="G215" s="324"/>
      <c r="H215" s="324"/>
      <c r="I215" s="324"/>
      <c r="J215" s="324"/>
      <c r="K215" s="324"/>
      <c r="L215" s="324"/>
    </row>
    <row r="216" ht="15.75" customHeight="1">
      <c r="A216" s="321"/>
      <c r="B216" s="322"/>
      <c r="C216" s="323"/>
      <c r="D216" s="324"/>
      <c r="E216" s="325"/>
      <c r="F216" s="325"/>
      <c r="G216" s="324"/>
      <c r="H216" s="324"/>
      <c r="I216" s="324"/>
      <c r="J216" s="324"/>
      <c r="K216" s="324"/>
      <c r="L216" s="324"/>
    </row>
    <row r="217" ht="15.75" customHeight="1">
      <c r="A217" s="321"/>
      <c r="B217" s="322"/>
      <c r="C217" s="323"/>
      <c r="D217" s="324"/>
      <c r="E217" s="325"/>
      <c r="F217" s="325"/>
      <c r="G217" s="324"/>
      <c r="H217" s="324"/>
      <c r="I217" s="324"/>
      <c r="J217" s="324"/>
      <c r="K217" s="324"/>
      <c r="L217" s="324"/>
    </row>
    <row r="218" ht="15.75" customHeight="1">
      <c r="A218" s="321"/>
      <c r="B218" s="322"/>
      <c r="C218" s="323"/>
      <c r="D218" s="324"/>
      <c r="E218" s="325"/>
      <c r="F218" s="325"/>
      <c r="G218" s="324"/>
      <c r="H218" s="324"/>
      <c r="I218" s="324"/>
      <c r="J218" s="324"/>
      <c r="K218" s="324"/>
      <c r="L218" s="324"/>
    </row>
    <row r="219" ht="15.75" customHeight="1">
      <c r="A219" s="321"/>
      <c r="B219" s="322"/>
      <c r="C219" s="323"/>
      <c r="D219" s="324"/>
      <c r="E219" s="325"/>
      <c r="F219" s="325"/>
      <c r="G219" s="324"/>
      <c r="H219" s="324"/>
      <c r="I219" s="324"/>
      <c r="J219" s="324"/>
      <c r="K219" s="324"/>
      <c r="L219" s="324"/>
    </row>
    <row r="220" ht="15.75" customHeight="1">
      <c r="A220" s="321"/>
      <c r="B220" s="322"/>
      <c r="C220" s="323"/>
      <c r="D220" s="324"/>
      <c r="E220" s="325"/>
      <c r="F220" s="325"/>
      <c r="G220" s="324"/>
      <c r="H220" s="324"/>
      <c r="I220" s="324"/>
      <c r="J220" s="324"/>
      <c r="K220" s="324"/>
      <c r="L220" s="324"/>
    </row>
    <row r="221" ht="15.75" customHeight="1">
      <c r="A221" s="321"/>
      <c r="B221" s="322"/>
      <c r="C221" s="323"/>
      <c r="D221" s="324"/>
      <c r="E221" s="325"/>
      <c r="F221" s="325"/>
      <c r="G221" s="324"/>
      <c r="H221" s="324"/>
      <c r="I221" s="324"/>
      <c r="J221" s="324"/>
      <c r="K221" s="324"/>
      <c r="L221" s="324"/>
    </row>
    <row r="222" ht="15.75" customHeight="1">
      <c r="A222" s="321"/>
      <c r="B222" s="322"/>
      <c r="C222" s="323"/>
      <c r="D222" s="324"/>
      <c r="E222" s="325"/>
      <c r="F222" s="325"/>
      <c r="G222" s="324"/>
      <c r="H222" s="324"/>
      <c r="I222" s="324"/>
      <c r="J222" s="324"/>
      <c r="K222" s="324"/>
      <c r="L222" s="324"/>
    </row>
    <row r="223" ht="15.75" customHeight="1">
      <c r="A223" s="321"/>
      <c r="B223" s="322"/>
      <c r="C223" s="323"/>
      <c r="D223" s="324"/>
      <c r="E223" s="325"/>
      <c r="F223" s="325"/>
      <c r="G223" s="324"/>
      <c r="H223" s="324"/>
      <c r="I223" s="324"/>
      <c r="J223" s="324"/>
      <c r="K223" s="324"/>
      <c r="L223" s="324"/>
    </row>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L10"/>
    <mergeCell ref="A11:L11"/>
    <mergeCell ref="A23:L23"/>
    <mergeCell ref="A2:L2"/>
    <mergeCell ref="A4:L4"/>
    <mergeCell ref="A5:L5"/>
    <mergeCell ref="A6:L6"/>
    <mergeCell ref="A7:L7"/>
    <mergeCell ref="A8:L8"/>
    <mergeCell ref="A9:L9"/>
  </mergeCell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20.86"/>
    <col customWidth="1" min="3" max="3" width="10.43"/>
    <col customWidth="1" min="4" max="4" width="15.0"/>
    <col customWidth="1" min="5" max="5" width="26.43"/>
    <col customWidth="1" min="6" max="8" width="9.14"/>
    <col customWidth="1" min="9" max="9" width="10.43"/>
    <col customWidth="1" min="10" max="10" width="17.86"/>
    <col customWidth="1" min="11" max="14" width="8.86"/>
    <col customWidth="1" min="15" max="25" width="8.0"/>
  </cols>
  <sheetData>
    <row r="1">
      <c r="A1" s="40"/>
      <c r="B1" s="41"/>
      <c r="C1" s="41"/>
      <c r="D1" s="1"/>
      <c r="E1" s="1"/>
      <c r="F1" s="1"/>
      <c r="G1" s="1"/>
      <c r="H1" s="1"/>
      <c r="I1" s="1"/>
    </row>
    <row r="2" ht="35.25" customHeight="1">
      <c r="A2" s="175" t="s">
        <v>3299</v>
      </c>
      <c r="B2" s="44"/>
      <c r="C2" s="44"/>
      <c r="D2" s="44"/>
      <c r="E2" s="44"/>
      <c r="F2" s="44"/>
      <c r="G2" s="44"/>
      <c r="H2" s="44"/>
      <c r="I2" s="45"/>
      <c r="J2" s="177"/>
      <c r="K2" s="177"/>
      <c r="L2" s="177"/>
      <c r="M2" s="177"/>
      <c r="N2" s="177"/>
      <c r="O2" s="177"/>
      <c r="P2" s="177"/>
      <c r="Q2" s="177"/>
      <c r="R2" s="177"/>
      <c r="S2" s="177"/>
      <c r="T2" s="177"/>
      <c r="U2" s="177"/>
      <c r="V2" s="177"/>
      <c r="W2" s="177"/>
      <c r="X2" s="177"/>
      <c r="Y2" s="177"/>
    </row>
    <row r="3">
      <c r="A3" s="53"/>
      <c r="B3" s="54"/>
      <c r="C3" s="54"/>
      <c r="D3" s="53"/>
      <c r="E3" s="53"/>
      <c r="F3" s="176"/>
      <c r="G3" s="176"/>
      <c r="H3" s="176"/>
      <c r="I3" s="176"/>
      <c r="J3" s="177"/>
      <c r="K3" s="177"/>
      <c r="L3" s="177"/>
      <c r="M3" s="177"/>
      <c r="N3" s="177"/>
      <c r="O3" s="177"/>
      <c r="P3" s="177"/>
      <c r="Q3" s="177"/>
      <c r="R3" s="177"/>
      <c r="S3" s="177"/>
      <c r="T3" s="177"/>
      <c r="U3" s="177"/>
      <c r="V3" s="177"/>
      <c r="W3" s="177"/>
      <c r="X3" s="177"/>
      <c r="Y3" s="177"/>
    </row>
    <row r="4">
      <c r="A4" s="194" t="s">
        <v>3300</v>
      </c>
      <c r="B4" s="44"/>
      <c r="C4" s="44"/>
      <c r="D4" s="44"/>
      <c r="E4" s="44"/>
      <c r="F4" s="44"/>
      <c r="G4" s="44"/>
      <c r="H4" s="44"/>
      <c r="I4" s="45"/>
      <c r="J4" s="177"/>
      <c r="K4" s="177"/>
      <c r="L4" s="177"/>
      <c r="M4" s="177"/>
      <c r="N4" s="177"/>
      <c r="O4" s="177"/>
      <c r="P4" s="177"/>
      <c r="Q4" s="177"/>
      <c r="R4" s="177"/>
      <c r="S4" s="177"/>
      <c r="T4" s="177"/>
      <c r="U4" s="177"/>
      <c r="V4" s="177"/>
      <c r="W4" s="177"/>
      <c r="X4" s="177"/>
      <c r="Y4" s="177"/>
    </row>
    <row r="5" ht="26.25" customHeight="1">
      <c r="A5" s="49" t="s">
        <v>3301</v>
      </c>
      <c r="B5" s="44"/>
      <c r="C5" s="44"/>
      <c r="D5" s="44"/>
      <c r="E5" s="44"/>
      <c r="F5" s="44"/>
      <c r="G5" s="44"/>
      <c r="H5" s="44"/>
      <c r="I5" s="45"/>
      <c r="J5" s="177"/>
      <c r="K5" s="177"/>
      <c r="L5" s="177"/>
      <c r="M5" s="177"/>
      <c r="N5" s="177"/>
      <c r="O5" s="177"/>
      <c r="P5" s="177"/>
      <c r="Q5" s="177"/>
      <c r="R5" s="177"/>
      <c r="S5" s="177"/>
      <c r="T5" s="177"/>
      <c r="U5" s="177"/>
      <c r="V5" s="177"/>
      <c r="W5" s="177"/>
      <c r="X5" s="177"/>
      <c r="Y5" s="177"/>
    </row>
    <row r="6" ht="27.0" customHeight="1">
      <c r="A6" s="49" t="s">
        <v>3302</v>
      </c>
      <c r="B6" s="44"/>
      <c r="C6" s="44"/>
      <c r="D6" s="44"/>
      <c r="E6" s="44"/>
      <c r="F6" s="44"/>
      <c r="G6" s="44"/>
      <c r="H6" s="44"/>
      <c r="I6" s="45"/>
      <c r="J6" s="177"/>
      <c r="K6" s="177"/>
      <c r="L6" s="177"/>
      <c r="M6" s="177"/>
      <c r="N6" s="177"/>
      <c r="O6" s="177"/>
      <c r="P6" s="177"/>
      <c r="Q6" s="177"/>
      <c r="R6" s="177"/>
      <c r="S6" s="177"/>
      <c r="T6" s="177"/>
      <c r="U6" s="177"/>
      <c r="V6" s="177"/>
      <c r="W6" s="177"/>
      <c r="X6" s="177"/>
      <c r="Y6" s="177"/>
    </row>
    <row r="7" ht="26.25" customHeight="1">
      <c r="A7" s="358" t="s">
        <v>3303</v>
      </c>
      <c r="B7" s="44"/>
      <c r="C7" s="44"/>
      <c r="D7" s="44"/>
      <c r="E7" s="44"/>
      <c r="F7" s="44"/>
      <c r="G7" s="44"/>
      <c r="H7" s="44"/>
      <c r="I7" s="45"/>
      <c r="N7" s="359"/>
    </row>
    <row r="8" ht="69.0" customHeight="1">
      <c r="A8" s="358" t="s">
        <v>3304</v>
      </c>
      <c r="B8" s="44"/>
      <c r="C8" s="44"/>
      <c r="D8" s="44"/>
      <c r="E8" s="44"/>
      <c r="F8" s="44"/>
      <c r="G8" s="44"/>
      <c r="H8" s="44"/>
      <c r="I8" s="45"/>
    </row>
    <row r="9" ht="30.75" customHeight="1">
      <c r="A9" s="53"/>
      <c r="B9" s="54"/>
      <c r="C9" s="54"/>
      <c r="D9" s="53"/>
      <c r="E9" s="53"/>
      <c r="F9" s="53"/>
      <c r="G9" s="53"/>
      <c r="H9" s="176"/>
      <c r="I9" s="176"/>
    </row>
    <row r="10" ht="78.0" customHeight="1">
      <c r="A10" s="197" t="s">
        <v>3305</v>
      </c>
      <c r="B10" s="224" t="s">
        <v>3306</v>
      </c>
      <c r="C10" s="198" t="s">
        <v>7</v>
      </c>
      <c r="D10" s="224" t="s">
        <v>3307</v>
      </c>
      <c r="E10" s="179" t="s">
        <v>132</v>
      </c>
      <c r="F10" s="179" t="s">
        <v>133</v>
      </c>
      <c r="G10" s="179" t="s">
        <v>134</v>
      </c>
      <c r="H10" s="197" t="s">
        <v>135</v>
      </c>
      <c r="I10" s="197" t="s">
        <v>139</v>
      </c>
      <c r="J10" s="180" t="s">
        <v>140</v>
      </c>
      <c r="K10" s="177"/>
      <c r="L10" s="177"/>
      <c r="M10" s="177"/>
      <c r="N10" s="177"/>
      <c r="O10" s="177"/>
      <c r="P10" s="177"/>
      <c r="Q10" s="177"/>
      <c r="R10" s="177"/>
      <c r="S10" s="177"/>
      <c r="T10" s="177"/>
      <c r="U10" s="177"/>
      <c r="V10" s="177"/>
      <c r="W10" s="177"/>
      <c r="X10" s="177"/>
      <c r="Y10" s="177"/>
    </row>
    <row r="11" ht="11.25" customHeight="1">
      <c r="A11" s="67" t="s">
        <v>3308</v>
      </c>
      <c r="B11" s="67" t="s">
        <v>3309</v>
      </c>
      <c r="C11" s="65" t="s">
        <v>1127</v>
      </c>
      <c r="D11" s="360">
        <v>45455.0</v>
      </c>
      <c r="E11" s="65">
        <v>4.0</v>
      </c>
      <c r="F11" s="65">
        <v>4.0</v>
      </c>
      <c r="G11" s="65">
        <v>4.0</v>
      </c>
      <c r="H11" s="361">
        <v>200.0</v>
      </c>
      <c r="I11" s="70">
        <v>50.0</v>
      </c>
      <c r="J11" s="362" t="s">
        <v>397</v>
      </c>
    </row>
    <row r="12" ht="11.25" customHeight="1">
      <c r="A12" s="67" t="s">
        <v>3310</v>
      </c>
      <c r="B12" s="67" t="s">
        <v>3311</v>
      </c>
      <c r="C12" s="345" t="s">
        <v>51</v>
      </c>
      <c r="D12" s="363" t="s">
        <v>3312</v>
      </c>
      <c r="E12" s="65">
        <v>5.0</v>
      </c>
      <c r="F12" s="65">
        <v>5.0</v>
      </c>
      <c r="G12" s="65">
        <v>5.0</v>
      </c>
      <c r="H12" s="361">
        <v>200.0</v>
      </c>
      <c r="I12" s="70">
        <v>40.0</v>
      </c>
      <c r="J12" s="362" t="s">
        <v>397</v>
      </c>
    </row>
    <row r="13" ht="11.25" customHeight="1">
      <c r="A13" s="67" t="s">
        <v>3313</v>
      </c>
      <c r="B13" s="67" t="s">
        <v>3314</v>
      </c>
      <c r="C13" s="65" t="s">
        <v>51</v>
      </c>
      <c r="D13" s="67" t="s">
        <v>3315</v>
      </c>
      <c r="E13" s="65">
        <v>4.0</v>
      </c>
      <c r="F13" s="65">
        <v>3.0</v>
      </c>
      <c r="G13" s="65">
        <v>4.0</v>
      </c>
      <c r="H13" s="361">
        <v>200.0</v>
      </c>
      <c r="I13" s="70">
        <v>50.0</v>
      </c>
      <c r="J13" s="362" t="s">
        <v>614</v>
      </c>
    </row>
    <row r="14" ht="11.25" customHeight="1">
      <c r="A14" s="67" t="s">
        <v>3316</v>
      </c>
      <c r="B14" s="67" t="s">
        <v>3317</v>
      </c>
      <c r="C14" s="65" t="s">
        <v>51</v>
      </c>
      <c r="D14" s="67" t="s">
        <v>3318</v>
      </c>
      <c r="E14" s="65">
        <v>7.0</v>
      </c>
      <c r="F14" s="65">
        <v>3.0</v>
      </c>
      <c r="G14" s="65">
        <v>7.0</v>
      </c>
      <c r="H14" s="361">
        <v>200.0</v>
      </c>
      <c r="I14" s="70">
        <v>28.57</v>
      </c>
      <c r="J14" s="362" t="s">
        <v>747</v>
      </c>
    </row>
    <row r="15" ht="11.25" customHeight="1">
      <c r="A15" s="67" t="s">
        <v>3316</v>
      </c>
      <c r="B15" s="67" t="s">
        <v>3319</v>
      </c>
      <c r="C15" s="65" t="s">
        <v>51</v>
      </c>
      <c r="D15" s="67" t="s">
        <v>3318</v>
      </c>
      <c r="E15" s="65">
        <v>7.0</v>
      </c>
      <c r="F15" s="65">
        <v>3.0</v>
      </c>
      <c r="G15" s="65">
        <v>7.0</v>
      </c>
      <c r="H15" s="361">
        <v>200.0</v>
      </c>
      <c r="I15" s="70">
        <v>28.57</v>
      </c>
      <c r="J15" s="362" t="s">
        <v>756</v>
      </c>
    </row>
    <row r="16">
      <c r="A16" s="67"/>
      <c r="B16" s="67"/>
      <c r="C16" s="65"/>
      <c r="D16" s="67"/>
      <c r="E16" s="65"/>
      <c r="F16" s="65"/>
      <c r="G16" s="65"/>
      <c r="H16" s="361"/>
      <c r="I16" s="364"/>
      <c r="J16" s="362"/>
    </row>
    <row r="17">
      <c r="A17" s="46" t="s">
        <v>98</v>
      </c>
      <c r="B17" s="46"/>
      <c r="C17" s="41"/>
      <c r="D17" s="1"/>
      <c r="E17" s="1"/>
      <c r="F17" s="1"/>
      <c r="G17" s="1"/>
      <c r="H17" s="365"/>
      <c r="I17" s="190">
        <f>SUM(I11:I16)</f>
        <v>197.14</v>
      </c>
    </row>
    <row r="18">
      <c r="A18" s="366"/>
      <c r="B18" s="41"/>
      <c r="C18" s="41"/>
      <c r="D18" s="41"/>
      <c r="E18" s="1"/>
      <c r="F18" s="1"/>
      <c r="G18" s="1"/>
      <c r="H18" s="1"/>
      <c r="I18" s="1"/>
    </row>
    <row r="19">
      <c r="A19" s="172" t="s">
        <v>819</v>
      </c>
      <c r="B19" s="173"/>
      <c r="C19" s="173"/>
      <c r="D19" s="173"/>
      <c r="E19" s="173"/>
      <c r="F19" s="173"/>
      <c r="G19" s="173"/>
      <c r="H19" s="173"/>
      <c r="I19" s="173"/>
    </row>
    <row r="20" ht="15.75" customHeight="1">
      <c r="A20" s="40"/>
      <c r="B20" s="41"/>
      <c r="C20" s="41"/>
      <c r="D20" s="1"/>
      <c r="E20" s="1"/>
      <c r="F20" s="1"/>
      <c r="G20" s="1"/>
      <c r="H20" s="1"/>
      <c r="I20" s="1"/>
    </row>
    <row r="21" ht="15.75" customHeight="1">
      <c r="A21" s="40"/>
      <c r="B21" s="41"/>
      <c r="C21" s="41"/>
      <c r="D21" s="1"/>
      <c r="E21" s="1"/>
      <c r="F21" s="1"/>
      <c r="G21" s="1"/>
      <c r="H21" s="1"/>
      <c r="I21" s="1"/>
    </row>
    <row r="22" ht="15.75" customHeight="1">
      <c r="A22" s="40"/>
      <c r="B22" s="41"/>
      <c r="C22" s="41"/>
      <c r="D22" s="1"/>
      <c r="E22" s="1"/>
      <c r="F22" s="1"/>
      <c r="G22" s="1"/>
      <c r="H22" s="1"/>
      <c r="I22" s="1"/>
    </row>
    <row r="23" ht="15.75" customHeight="1">
      <c r="A23" s="40"/>
      <c r="B23" s="41"/>
      <c r="C23" s="41"/>
      <c r="D23" s="1"/>
      <c r="E23" s="1"/>
      <c r="F23" s="1"/>
      <c r="G23" s="1"/>
      <c r="H23" s="1"/>
      <c r="I23" s="1"/>
    </row>
    <row r="24" ht="15.75" customHeight="1">
      <c r="A24" s="40"/>
      <c r="B24" s="41"/>
      <c r="C24" s="41"/>
      <c r="D24" s="1"/>
      <c r="E24" s="1"/>
      <c r="F24" s="1"/>
      <c r="G24" s="1"/>
      <c r="H24" s="1"/>
      <c r="I24" s="1"/>
    </row>
    <row r="25" ht="15.75" customHeight="1">
      <c r="A25" s="40"/>
      <c r="B25" s="41"/>
      <c r="C25" s="41"/>
      <c r="D25" s="1"/>
      <c r="E25" s="1"/>
      <c r="F25" s="1"/>
      <c r="G25" s="1"/>
      <c r="H25" s="1"/>
      <c r="I25" s="1"/>
    </row>
    <row r="26" ht="15.75" customHeight="1">
      <c r="A26" s="40"/>
      <c r="B26" s="41"/>
      <c r="C26" s="41"/>
      <c r="D26" s="1"/>
      <c r="E26" s="1"/>
      <c r="F26" s="1"/>
      <c r="G26" s="1"/>
      <c r="H26" s="1"/>
      <c r="I26" s="1"/>
    </row>
    <row r="27" ht="15.75" customHeight="1">
      <c r="A27" s="40"/>
      <c r="B27" s="41"/>
      <c r="C27" s="41"/>
      <c r="D27" s="1"/>
      <c r="E27" s="1"/>
      <c r="F27" s="1"/>
      <c r="G27" s="1"/>
      <c r="H27" s="1"/>
      <c r="I27" s="1"/>
    </row>
    <row r="28" ht="15.75" customHeight="1">
      <c r="A28" s="40"/>
      <c r="B28" s="41"/>
      <c r="C28" s="41"/>
      <c r="D28" s="1"/>
      <c r="E28" s="1"/>
      <c r="F28" s="1"/>
      <c r="G28" s="1"/>
      <c r="H28" s="1"/>
      <c r="I28" s="1"/>
    </row>
    <row r="29" ht="15.75" customHeight="1">
      <c r="A29" s="40"/>
      <c r="B29" s="41"/>
      <c r="C29" s="41"/>
      <c r="D29" s="1"/>
      <c r="E29" s="1"/>
      <c r="F29" s="1"/>
      <c r="G29" s="1"/>
      <c r="H29" s="1"/>
      <c r="I29" s="1"/>
    </row>
    <row r="30" ht="15.75" customHeight="1">
      <c r="A30" s="40"/>
      <c r="B30" s="41"/>
      <c r="C30" s="41"/>
      <c r="D30" s="1"/>
      <c r="E30" s="1"/>
      <c r="F30" s="1"/>
      <c r="G30" s="1"/>
      <c r="H30" s="1"/>
      <c r="I30" s="1"/>
    </row>
    <row r="31" ht="15.75" customHeight="1">
      <c r="A31" s="40"/>
      <c r="B31" s="41"/>
      <c r="C31" s="41"/>
      <c r="D31" s="1"/>
      <c r="E31" s="1"/>
      <c r="F31" s="1"/>
      <c r="G31" s="1"/>
      <c r="H31" s="1"/>
      <c r="I31" s="1"/>
    </row>
    <row r="32" ht="15.75" customHeight="1">
      <c r="A32" s="40"/>
      <c r="B32" s="41"/>
      <c r="C32" s="41"/>
      <c r="D32" s="1"/>
      <c r="E32" s="1"/>
      <c r="F32" s="1"/>
      <c r="G32" s="1"/>
      <c r="H32" s="1"/>
      <c r="I32" s="1"/>
    </row>
    <row r="33" ht="15.75" customHeight="1">
      <c r="A33" s="40"/>
      <c r="B33" s="41"/>
      <c r="C33" s="41"/>
      <c r="D33" s="1"/>
      <c r="E33" s="1"/>
      <c r="F33" s="1"/>
      <c r="G33" s="1"/>
      <c r="H33" s="1"/>
      <c r="I33" s="1"/>
    </row>
    <row r="34" ht="15.75" customHeight="1">
      <c r="A34" s="40"/>
      <c r="B34" s="41"/>
      <c r="C34" s="41"/>
      <c r="D34" s="1"/>
      <c r="E34" s="1"/>
      <c r="F34" s="1"/>
      <c r="G34" s="1"/>
      <c r="H34" s="1"/>
      <c r="I34" s="1"/>
    </row>
    <row r="35" ht="15.75" customHeight="1">
      <c r="A35" s="40"/>
      <c r="B35" s="41"/>
      <c r="C35" s="41"/>
      <c r="D35" s="1"/>
      <c r="E35" s="1"/>
      <c r="F35" s="1"/>
      <c r="G35" s="1"/>
      <c r="H35" s="1"/>
      <c r="I35" s="1"/>
    </row>
    <row r="36" ht="15.75" customHeight="1">
      <c r="A36" s="40"/>
      <c r="B36" s="41"/>
      <c r="C36" s="41"/>
      <c r="D36" s="1"/>
      <c r="E36" s="1"/>
      <c r="F36" s="1"/>
      <c r="G36" s="1"/>
      <c r="H36" s="1"/>
      <c r="I36" s="1"/>
    </row>
    <row r="37" ht="15.75" customHeight="1">
      <c r="A37" s="40"/>
      <c r="B37" s="41"/>
      <c r="C37" s="41"/>
      <c r="D37" s="1"/>
      <c r="E37" s="1"/>
      <c r="F37" s="1"/>
      <c r="G37" s="1"/>
      <c r="H37" s="1"/>
      <c r="I37" s="1"/>
    </row>
    <row r="38" ht="15.75" customHeight="1">
      <c r="A38" s="40"/>
      <c r="B38" s="41"/>
      <c r="C38" s="41"/>
      <c r="D38" s="1"/>
      <c r="E38" s="1"/>
      <c r="F38" s="1"/>
      <c r="G38" s="1"/>
      <c r="H38" s="1"/>
      <c r="I38" s="1"/>
    </row>
    <row r="39" ht="15.75" customHeight="1">
      <c r="A39" s="40"/>
      <c r="B39" s="41"/>
      <c r="C39" s="41"/>
      <c r="D39" s="1"/>
      <c r="E39" s="1"/>
      <c r="F39" s="1"/>
      <c r="G39" s="1"/>
      <c r="H39" s="1"/>
      <c r="I39" s="1"/>
    </row>
    <row r="40" ht="15.75" customHeight="1">
      <c r="A40" s="40"/>
      <c r="B40" s="41"/>
      <c r="C40" s="41"/>
      <c r="D40" s="1"/>
      <c r="E40" s="1"/>
      <c r="F40" s="1"/>
      <c r="G40" s="1"/>
      <c r="H40" s="1"/>
      <c r="I40" s="1"/>
    </row>
    <row r="41" ht="15.75" customHeight="1">
      <c r="A41" s="40"/>
      <c r="B41" s="41"/>
      <c r="C41" s="41"/>
      <c r="D41" s="1"/>
      <c r="E41" s="1"/>
      <c r="F41" s="1"/>
      <c r="G41" s="1"/>
      <c r="H41" s="1"/>
      <c r="I41" s="1"/>
    </row>
    <row r="42" ht="15.75" customHeight="1">
      <c r="A42" s="40"/>
      <c r="B42" s="41"/>
      <c r="C42" s="41"/>
      <c r="D42" s="1"/>
      <c r="E42" s="1"/>
      <c r="F42" s="1"/>
      <c r="G42" s="1"/>
      <c r="H42" s="1"/>
      <c r="I42" s="1"/>
    </row>
    <row r="43" ht="15.75" customHeight="1">
      <c r="A43" s="40"/>
      <c r="B43" s="41"/>
      <c r="C43" s="41"/>
      <c r="D43" s="1"/>
      <c r="E43" s="1"/>
      <c r="F43" s="1"/>
      <c r="G43" s="1"/>
      <c r="H43" s="1"/>
      <c r="I43" s="1"/>
    </row>
    <row r="44" ht="15.75" customHeight="1">
      <c r="A44" s="40"/>
      <c r="B44" s="41"/>
      <c r="C44" s="41"/>
      <c r="D44" s="1"/>
      <c r="E44" s="1"/>
      <c r="F44" s="1"/>
      <c r="G44" s="1"/>
      <c r="H44" s="1"/>
      <c r="I44" s="1"/>
    </row>
    <row r="45" ht="15.75" customHeight="1">
      <c r="A45" s="40"/>
      <c r="B45" s="41"/>
      <c r="C45" s="41"/>
      <c r="D45" s="1"/>
      <c r="E45" s="1"/>
      <c r="F45" s="1"/>
      <c r="G45" s="1"/>
      <c r="H45" s="1"/>
      <c r="I45" s="1"/>
    </row>
    <row r="46" ht="15.75" customHeight="1">
      <c r="A46" s="40"/>
      <c r="B46" s="41"/>
      <c r="C46" s="41"/>
      <c r="D46" s="1"/>
      <c r="E46" s="1"/>
      <c r="F46" s="1"/>
      <c r="G46" s="1"/>
      <c r="H46" s="1"/>
      <c r="I46" s="1"/>
    </row>
    <row r="47" ht="15.75" customHeight="1">
      <c r="A47" s="40"/>
      <c r="B47" s="41"/>
      <c r="C47" s="41"/>
      <c r="D47" s="1"/>
      <c r="E47" s="1"/>
      <c r="F47" s="1"/>
      <c r="G47" s="1"/>
      <c r="H47" s="1"/>
      <c r="I47" s="1"/>
    </row>
    <row r="48" ht="15.75" customHeight="1">
      <c r="A48" s="40"/>
      <c r="B48" s="41"/>
      <c r="C48" s="41"/>
      <c r="D48" s="1"/>
      <c r="E48" s="1"/>
      <c r="F48" s="1"/>
      <c r="G48" s="1"/>
      <c r="H48" s="1"/>
      <c r="I48" s="1"/>
    </row>
    <row r="49" ht="15.75" customHeight="1">
      <c r="A49" s="40"/>
      <c r="B49" s="41"/>
      <c r="C49" s="41"/>
      <c r="D49" s="1"/>
      <c r="E49" s="1"/>
      <c r="F49" s="1"/>
      <c r="G49" s="1"/>
      <c r="H49" s="1"/>
      <c r="I49" s="1"/>
    </row>
    <row r="50" ht="15.75" customHeight="1">
      <c r="A50" s="40"/>
      <c r="B50" s="41"/>
      <c r="C50" s="41"/>
      <c r="D50" s="1"/>
      <c r="E50" s="1"/>
      <c r="F50" s="1"/>
      <c r="G50" s="1"/>
      <c r="H50" s="1"/>
      <c r="I50" s="1"/>
    </row>
    <row r="51" ht="15.75" customHeight="1">
      <c r="A51" s="40"/>
      <c r="B51" s="41"/>
      <c r="C51" s="41"/>
      <c r="D51" s="1"/>
      <c r="E51" s="1"/>
      <c r="F51" s="1"/>
      <c r="G51" s="1"/>
      <c r="H51" s="1"/>
      <c r="I51" s="1"/>
    </row>
    <row r="52" ht="15.75" customHeight="1">
      <c r="A52" s="40"/>
      <c r="B52" s="41"/>
      <c r="C52" s="41"/>
      <c r="D52" s="1"/>
      <c r="E52" s="1"/>
      <c r="F52" s="1"/>
      <c r="G52" s="1"/>
      <c r="H52" s="1"/>
      <c r="I52" s="1"/>
    </row>
    <row r="53" ht="15.75" customHeight="1">
      <c r="A53" s="40"/>
      <c r="B53" s="41"/>
      <c r="C53" s="41"/>
      <c r="D53" s="1"/>
      <c r="E53" s="1"/>
      <c r="F53" s="1"/>
      <c r="G53" s="1"/>
      <c r="H53" s="1"/>
      <c r="I53" s="1"/>
    </row>
    <row r="54" ht="15.75" customHeight="1">
      <c r="A54" s="40"/>
      <c r="B54" s="41"/>
      <c r="C54" s="41"/>
      <c r="D54" s="1"/>
      <c r="E54" s="1"/>
      <c r="F54" s="1"/>
      <c r="G54" s="1"/>
      <c r="H54" s="1"/>
      <c r="I54" s="1"/>
    </row>
    <row r="55" ht="15.75" customHeight="1">
      <c r="A55" s="40"/>
      <c r="B55" s="41"/>
      <c r="C55" s="41"/>
      <c r="D55" s="1"/>
      <c r="E55" s="1"/>
      <c r="F55" s="1"/>
      <c r="G55" s="1"/>
      <c r="H55" s="1"/>
      <c r="I55" s="1"/>
    </row>
    <row r="56" ht="15.75" customHeight="1">
      <c r="A56" s="40"/>
      <c r="B56" s="41"/>
      <c r="C56" s="41"/>
      <c r="D56" s="1"/>
      <c r="E56" s="1"/>
      <c r="F56" s="1"/>
      <c r="G56" s="1"/>
      <c r="H56" s="1"/>
      <c r="I56" s="1"/>
    </row>
    <row r="57" ht="15.75" customHeight="1">
      <c r="A57" s="40"/>
      <c r="B57" s="41"/>
      <c r="C57" s="41"/>
      <c r="D57" s="1"/>
      <c r="E57" s="1"/>
      <c r="F57" s="1"/>
      <c r="G57" s="1"/>
      <c r="H57" s="1"/>
      <c r="I57" s="1"/>
    </row>
    <row r="58" ht="15.75" customHeight="1">
      <c r="A58" s="40"/>
      <c r="B58" s="41"/>
      <c r="C58" s="41"/>
      <c r="D58" s="1"/>
      <c r="E58" s="1"/>
      <c r="F58" s="1"/>
      <c r="G58" s="1"/>
      <c r="H58" s="1"/>
      <c r="I58" s="1"/>
    </row>
    <row r="59" ht="15.75" customHeight="1">
      <c r="A59" s="40"/>
      <c r="B59" s="41"/>
      <c r="C59" s="41"/>
      <c r="D59" s="1"/>
      <c r="E59" s="1"/>
      <c r="F59" s="1"/>
      <c r="G59" s="1"/>
      <c r="H59" s="1"/>
      <c r="I59" s="1"/>
    </row>
    <row r="60" ht="15.75" customHeight="1">
      <c r="A60" s="40"/>
      <c r="B60" s="41"/>
      <c r="C60" s="41"/>
      <c r="D60" s="1"/>
      <c r="E60" s="1"/>
      <c r="F60" s="1"/>
      <c r="G60" s="1"/>
      <c r="H60" s="1"/>
      <c r="I60" s="1"/>
    </row>
    <row r="61" ht="15.75" customHeight="1">
      <c r="A61" s="40"/>
      <c r="B61" s="41"/>
      <c r="C61" s="41"/>
      <c r="D61" s="1"/>
      <c r="E61" s="1"/>
      <c r="F61" s="1"/>
      <c r="G61" s="1"/>
      <c r="H61" s="1"/>
      <c r="I61" s="1"/>
    </row>
    <row r="62" ht="15.75" customHeight="1">
      <c r="A62" s="40"/>
      <c r="B62" s="41"/>
      <c r="C62" s="41"/>
      <c r="D62" s="1"/>
      <c r="E62" s="1"/>
      <c r="F62" s="1"/>
      <c r="G62" s="1"/>
      <c r="H62" s="1"/>
      <c r="I62" s="1"/>
    </row>
    <row r="63" ht="15.75" customHeight="1">
      <c r="A63" s="40"/>
      <c r="B63" s="41"/>
      <c r="C63" s="41"/>
      <c r="D63" s="1"/>
      <c r="E63" s="1"/>
      <c r="F63" s="1"/>
      <c r="G63" s="1"/>
      <c r="H63" s="1"/>
      <c r="I63" s="1"/>
    </row>
    <row r="64" ht="15.75" customHeight="1">
      <c r="A64" s="40"/>
      <c r="B64" s="41"/>
      <c r="C64" s="41"/>
      <c r="D64" s="1"/>
      <c r="E64" s="1"/>
      <c r="F64" s="1"/>
      <c r="G64" s="1"/>
      <c r="H64" s="1"/>
      <c r="I64" s="1"/>
    </row>
    <row r="65" ht="15.75" customHeight="1">
      <c r="A65" s="40"/>
      <c r="B65" s="41"/>
      <c r="C65" s="41"/>
      <c r="D65" s="1"/>
      <c r="E65" s="1"/>
      <c r="F65" s="1"/>
      <c r="G65" s="1"/>
      <c r="H65" s="1"/>
      <c r="I65" s="1"/>
    </row>
    <row r="66" ht="15.75" customHeight="1">
      <c r="A66" s="40"/>
      <c r="B66" s="41"/>
      <c r="C66" s="41"/>
      <c r="D66" s="1"/>
      <c r="E66" s="1"/>
      <c r="F66" s="1"/>
      <c r="G66" s="1"/>
      <c r="H66" s="1"/>
      <c r="I66" s="1"/>
    </row>
    <row r="67" ht="15.75" customHeight="1">
      <c r="A67" s="40"/>
      <c r="B67" s="41"/>
      <c r="C67" s="41"/>
      <c r="D67" s="1"/>
      <c r="E67" s="1"/>
      <c r="F67" s="1"/>
      <c r="G67" s="1"/>
      <c r="H67" s="1"/>
      <c r="I67" s="1"/>
    </row>
    <row r="68" ht="15.75" customHeight="1">
      <c r="A68" s="40"/>
      <c r="B68" s="41"/>
      <c r="C68" s="41"/>
      <c r="D68" s="1"/>
      <c r="E68" s="1"/>
      <c r="F68" s="1"/>
      <c r="G68" s="1"/>
      <c r="H68" s="1"/>
      <c r="I68" s="1"/>
    </row>
    <row r="69" ht="15.75" customHeight="1">
      <c r="A69" s="40"/>
      <c r="B69" s="41"/>
      <c r="C69" s="41"/>
      <c r="D69" s="1"/>
      <c r="E69" s="1"/>
      <c r="F69" s="1"/>
      <c r="G69" s="1"/>
      <c r="H69" s="1"/>
      <c r="I69" s="1"/>
    </row>
    <row r="70" ht="15.75" customHeight="1">
      <c r="A70" s="40"/>
      <c r="B70" s="41"/>
      <c r="C70" s="41"/>
      <c r="D70" s="1"/>
      <c r="E70" s="1"/>
      <c r="F70" s="1"/>
      <c r="G70" s="1"/>
      <c r="H70" s="1"/>
      <c r="I70" s="1"/>
    </row>
    <row r="71" ht="15.75" customHeight="1">
      <c r="A71" s="40"/>
      <c r="B71" s="41"/>
      <c r="C71" s="41"/>
      <c r="D71" s="1"/>
      <c r="E71" s="1"/>
      <c r="F71" s="1"/>
      <c r="G71" s="1"/>
      <c r="H71" s="1"/>
      <c r="I71" s="1"/>
    </row>
    <row r="72" ht="15.75" customHeight="1">
      <c r="A72" s="40"/>
      <c r="B72" s="41"/>
      <c r="C72" s="41"/>
      <c r="D72" s="1"/>
      <c r="E72" s="1"/>
      <c r="F72" s="1"/>
      <c r="G72" s="1"/>
      <c r="H72" s="1"/>
      <c r="I72" s="1"/>
    </row>
    <row r="73" ht="15.75" customHeight="1">
      <c r="A73" s="40"/>
      <c r="B73" s="41"/>
      <c r="C73" s="41"/>
      <c r="D73" s="1"/>
      <c r="E73" s="1"/>
      <c r="F73" s="1"/>
      <c r="G73" s="1"/>
      <c r="H73" s="1"/>
      <c r="I73" s="1"/>
    </row>
    <row r="74" ht="15.75" customHeight="1">
      <c r="A74" s="40"/>
      <c r="B74" s="41"/>
      <c r="C74" s="41"/>
      <c r="D74" s="1"/>
      <c r="E74" s="1"/>
      <c r="F74" s="1"/>
      <c r="G74" s="1"/>
      <c r="H74" s="1"/>
      <c r="I74" s="1"/>
    </row>
    <row r="75" ht="15.75" customHeight="1">
      <c r="A75" s="40"/>
      <c r="B75" s="41"/>
      <c r="C75" s="41"/>
      <c r="D75" s="1"/>
      <c r="E75" s="1"/>
      <c r="F75" s="1"/>
      <c r="G75" s="1"/>
      <c r="H75" s="1"/>
      <c r="I75" s="1"/>
    </row>
    <row r="76" ht="15.75" customHeight="1">
      <c r="A76" s="40"/>
      <c r="B76" s="41"/>
      <c r="C76" s="41"/>
      <c r="D76" s="1"/>
      <c r="E76" s="1"/>
      <c r="F76" s="1"/>
      <c r="G76" s="1"/>
      <c r="H76" s="1"/>
      <c r="I76" s="1"/>
    </row>
    <row r="77" ht="15.75" customHeight="1">
      <c r="A77" s="40"/>
      <c r="B77" s="41"/>
      <c r="C77" s="41"/>
      <c r="D77" s="1"/>
      <c r="E77" s="1"/>
      <c r="F77" s="1"/>
      <c r="G77" s="1"/>
      <c r="H77" s="1"/>
      <c r="I77" s="1"/>
    </row>
    <row r="78" ht="15.75" customHeight="1">
      <c r="A78" s="40"/>
      <c r="B78" s="41"/>
      <c r="C78" s="41"/>
      <c r="D78" s="1"/>
      <c r="E78" s="1"/>
      <c r="F78" s="1"/>
      <c r="G78" s="1"/>
      <c r="H78" s="1"/>
      <c r="I78" s="1"/>
    </row>
    <row r="79" ht="15.75" customHeight="1">
      <c r="A79" s="40"/>
      <c r="B79" s="41"/>
      <c r="C79" s="41"/>
      <c r="D79" s="1"/>
      <c r="E79" s="1"/>
      <c r="F79" s="1"/>
      <c r="G79" s="1"/>
      <c r="H79" s="1"/>
      <c r="I79" s="1"/>
    </row>
    <row r="80" ht="15.75" customHeight="1">
      <c r="A80" s="40"/>
      <c r="B80" s="41"/>
      <c r="C80" s="41"/>
      <c r="D80" s="1"/>
      <c r="E80" s="1"/>
      <c r="F80" s="1"/>
      <c r="G80" s="1"/>
      <c r="H80" s="1"/>
      <c r="I80" s="1"/>
    </row>
    <row r="81" ht="15.75" customHeight="1">
      <c r="A81" s="40"/>
      <c r="B81" s="41"/>
      <c r="C81" s="41"/>
      <c r="D81" s="1"/>
      <c r="E81" s="1"/>
      <c r="F81" s="1"/>
      <c r="G81" s="1"/>
      <c r="H81" s="1"/>
      <c r="I81" s="1"/>
    </row>
    <row r="82" ht="15.75" customHeight="1">
      <c r="A82" s="40"/>
      <c r="B82" s="41"/>
      <c r="C82" s="41"/>
      <c r="D82" s="1"/>
      <c r="E82" s="1"/>
      <c r="F82" s="1"/>
      <c r="G82" s="1"/>
      <c r="H82" s="1"/>
      <c r="I82" s="1"/>
    </row>
    <row r="83" ht="15.75" customHeight="1">
      <c r="A83" s="40"/>
      <c r="B83" s="41"/>
      <c r="C83" s="41"/>
      <c r="D83" s="1"/>
      <c r="E83" s="1"/>
      <c r="F83" s="1"/>
      <c r="G83" s="1"/>
      <c r="H83" s="1"/>
      <c r="I83" s="1"/>
    </row>
    <row r="84" ht="15.75" customHeight="1">
      <c r="A84" s="40"/>
      <c r="B84" s="41"/>
      <c r="C84" s="41"/>
      <c r="D84" s="1"/>
      <c r="E84" s="1"/>
      <c r="F84" s="1"/>
      <c r="G84" s="1"/>
      <c r="H84" s="1"/>
      <c r="I84" s="1"/>
    </row>
    <row r="85" ht="15.75" customHeight="1">
      <c r="A85" s="40"/>
      <c r="B85" s="41"/>
      <c r="C85" s="41"/>
      <c r="D85" s="1"/>
      <c r="E85" s="1"/>
      <c r="F85" s="1"/>
      <c r="G85" s="1"/>
      <c r="H85" s="1"/>
      <c r="I85" s="1"/>
    </row>
    <row r="86" ht="15.75" customHeight="1">
      <c r="A86" s="40"/>
      <c r="B86" s="41"/>
      <c r="C86" s="41"/>
      <c r="D86" s="1"/>
      <c r="E86" s="1"/>
      <c r="F86" s="1"/>
      <c r="G86" s="1"/>
      <c r="H86" s="1"/>
      <c r="I86" s="1"/>
    </row>
    <row r="87" ht="15.75" customHeight="1">
      <c r="A87" s="40"/>
      <c r="B87" s="41"/>
      <c r="C87" s="41"/>
      <c r="D87" s="1"/>
      <c r="E87" s="1"/>
      <c r="F87" s="1"/>
      <c r="G87" s="1"/>
      <c r="H87" s="1"/>
      <c r="I87" s="1"/>
    </row>
    <row r="88" ht="15.75" customHeight="1">
      <c r="A88" s="40"/>
      <c r="B88" s="41"/>
      <c r="C88" s="41"/>
      <c r="D88" s="1"/>
      <c r="E88" s="1"/>
      <c r="F88" s="1"/>
      <c r="G88" s="1"/>
      <c r="H88" s="1"/>
      <c r="I88" s="1"/>
    </row>
    <row r="89" ht="15.75" customHeight="1">
      <c r="A89" s="40"/>
      <c r="B89" s="41"/>
      <c r="C89" s="41"/>
      <c r="D89" s="1"/>
      <c r="E89" s="1"/>
      <c r="F89" s="1"/>
      <c r="G89" s="1"/>
      <c r="H89" s="1"/>
      <c r="I89" s="1"/>
    </row>
    <row r="90" ht="15.75" customHeight="1">
      <c r="A90" s="40"/>
      <c r="B90" s="41"/>
      <c r="C90" s="41"/>
      <c r="D90" s="1"/>
      <c r="E90" s="1"/>
      <c r="F90" s="1"/>
      <c r="G90" s="1"/>
      <c r="H90" s="1"/>
      <c r="I90" s="1"/>
    </row>
    <row r="91" ht="15.75" customHeight="1">
      <c r="A91" s="40"/>
      <c r="B91" s="41"/>
      <c r="C91" s="41"/>
      <c r="D91" s="1"/>
      <c r="E91" s="1"/>
      <c r="F91" s="1"/>
      <c r="G91" s="1"/>
      <c r="H91" s="1"/>
      <c r="I91" s="1"/>
    </row>
    <row r="92" ht="15.75" customHeight="1">
      <c r="A92" s="40"/>
      <c r="B92" s="41"/>
      <c r="C92" s="41"/>
      <c r="D92" s="1"/>
      <c r="E92" s="1"/>
      <c r="F92" s="1"/>
      <c r="G92" s="1"/>
      <c r="H92" s="1"/>
      <c r="I92" s="1"/>
    </row>
    <row r="93" ht="15.75" customHeight="1">
      <c r="A93" s="40"/>
      <c r="B93" s="41"/>
      <c r="C93" s="41"/>
      <c r="D93" s="1"/>
      <c r="E93" s="1"/>
      <c r="F93" s="1"/>
      <c r="G93" s="1"/>
      <c r="H93" s="1"/>
      <c r="I93" s="1"/>
    </row>
    <row r="94" ht="15.75" customHeight="1">
      <c r="A94" s="40"/>
      <c r="B94" s="41"/>
      <c r="C94" s="41"/>
      <c r="D94" s="1"/>
      <c r="E94" s="1"/>
      <c r="F94" s="1"/>
      <c r="G94" s="1"/>
      <c r="H94" s="1"/>
      <c r="I94" s="1"/>
    </row>
    <row r="95" ht="15.75" customHeight="1">
      <c r="A95" s="40"/>
      <c r="B95" s="41"/>
      <c r="C95" s="41"/>
      <c r="D95" s="1"/>
      <c r="E95" s="1"/>
      <c r="F95" s="1"/>
      <c r="G95" s="1"/>
      <c r="H95" s="1"/>
      <c r="I95" s="1"/>
    </row>
    <row r="96" ht="15.75" customHeight="1">
      <c r="A96" s="40"/>
      <c r="B96" s="41"/>
      <c r="C96" s="41"/>
      <c r="D96" s="1"/>
      <c r="E96" s="1"/>
      <c r="F96" s="1"/>
      <c r="G96" s="1"/>
      <c r="H96" s="1"/>
      <c r="I96" s="1"/>
    </row>
    <row r="97" ht="15.75" customHeight="1">
      <c r="A97" s="40"/>
      <c r="B97" s="41"/>
      <c r="C97" s="41"/>
      <c r="D97" s="1"/>
      <c r="E97" s="1"/>
      <c r="F97" s="1"/>
      <c r="G97" s="1"/>
      <c r="H97" s="1"/>
      <c r="I97" s="1"/>
    </row>
    <row r="98" ht="15.75" customHeight="1">
      <c r="A98" s="40"/>
      <c r="B98" s="41"/>
      <c r="C98" s="41"/>
      <c r="D98" s="1"/>
      <c r="E98" s="1"/>
      <c r="F98" s="1"/>
      <c r="G98" s="1"/>
      <c r="H98" s="1"/>
      <c r="I98" s="1"/>
    </row>
    <row r="99" ht="15.75" customHeight="1">
      <c r="A99" s="40"/>
      <c r="B99" s="41"/>
      <c r="C99" s="41"/>
      <c r="D99" s="1"/>
      <c r="E99" s="1"/>
      <c r="F99" s="1"/>
      <c r="G99" s="1"/>
      <c r="H99" s="1"/>
      <c r="I99" s="1"/>
    </row>
    <row r="100" ht="15.75" customHeight="1">
      <c r="A100" s="40"/>
      <c r="B100" s="41"/>
      <c r="C100" s="41"/>
      <c r="D100" s="1"/>
      <c r="E100" s="1"/>
      <c r="F100" s="1"/>
      <c r="G100" s="1"/>
      <c r="H100" s="1"/>
      <c r="I100" s="1"/>
    </row>
    <row r="101" ht="15.75" customHeight="1">
      <c r="A101" s="40"/>
      <c r="B101" s="41"/>
      <c r="C101" s="41"/>
      <c r="D101" s="1"/>
      <c r="E101" s="1"/>
      <c r="F101" s="1"/>
      <c r="G101" s="1"/>
      <c r="H101" s="1"/>
      <c r="I101" s="1"/>
    </row>
    <row r="102" ht="15.75" customHeight="1">
      <c r="A102" s="40"/>
      <c r="B102" s="41"/>
      <c r="C102" s="41"/>
      <c r="D102" s="1"/>
      <c r="E102" s="1"/>
      <c r="F102" s="1"/>
      <c r="G102" s="1"/>
      <c r="H102" s="1"/>
      <c r="I102" s="1"/>
    </row>
    <row r="103" ht="15.75" customHeight="1">
      <c r="A103" s="40"/>
      <c r="B103" s="41"/>
      <c r="C103" s="41"/>
      <c r="D103" s="1"/>
      <c r="E103" s="1"/>
      <c r="F103" s="1"/>
      <c r="G103" s="1"/>
      <c r="H103" s="1"/>
      <c r="I103" s="1"/>
    </row>
    <row r="104" ht="15.75" customHeight="1">
      <c r="A104" s="40"/>
      <c r="B104" s="41"/>
      <c r="C104" s="41"/>
      <c r="D104" s="1"/>
      <c r="E104" s="1"/>
      <c r="F104" s="1"/>
      <c r="G104" s="1"/>
      <c r="H104" s="1"/>
      <c r="I104" s="1"/>
    </row>
    <row r="105" ht="15.75" customHeight="1">
      <c r="A105" s="40"/>
      <c r="B105" s="41"/>
      <c r="C105" s="41"/>
      <c r="D105" s="1"/>
      <c r="E105" s="1"/>
      <c r="F105" s="1"/>
      <c r="G105" s="1"/>
      <c r="H105" s="1"/>
      <c r="I105" s="1"/>
    </row>
    <row r="106" ht="15.75" customHeight="1">
      <c r="A106" s="40"/>
      <c r="B106" s="41"/>
      <c r="C106" s="41"/>
      <c r="D106" s="1"/>
      <c r="E106" s="1"/>
      <c r="F106" s="1"/>
      <c r="G106" s="1"/>
      <c r="H106" s="1"/>
      <c r="I106" s="1"/>
    </row>
    <row r="107" ht="15.75" customHeight="1">
      <c r="A107" s="40"/>
      <c r="B107" s="41"/>
      <c r="C107" s="41"/>
      <c r="D107" s="1"/>
      <c r="E107" s="1"/>
      <c r="F107" s="1"/>
      <c r="G107" s="1"/>
      <c r="H107" s="1"/>
      <c r="I107" s="1"/>
    </row>
    <row r="108" ht="15.75" customHeight="1">
      <c r="A108" s="40"/>
      <c r="B108" s="41"/>
      <c r="C108" s="41"/>
      <c r="D108" s="1"/>
      <c r="E108" s="1"/>
      <c r="F108" s="1"/>
      <c r="G108" s="1"/>
      <c r="H108" s="1"/>
      <c r="I108" s="1"/>
    </row>
    <row r="109" ht="15.75" customHeight="1">
      <c r="A109" s="40"/>
      <c r="B109" s="41"/>
      <c r="C109" s="41"/>
      <c r="D109" s="1"/>
      <c r="E109" s="1"/>
      <c r="F109" s="1"/>
      <c r="G109" s="1"/>
      <c r="H109" s="1"/>
      <c r="I109" s="1"/>
    </row>
    <row r="110" ht="15.75" customHeight="1">
      <c r="A110" s="40"/>
      <c r="B110" s="41"/>
      <c r="C110" s="41"/>
      <c r="D110" s="1"/>
      <c r="E110" s="1"/>
      <c r="F110" s="1"/>
      <c r="G110" s="1"/>
      <c r="H110" s="1"/>
      <c r="I110" s="1"/>
    </row>
    <row r="111" ht="15.75" customHeight="1">
      <c r="A111" s="40"/>
      <c r="B111" s="41"/>
      <c r="C111" s="41"/>
      <c r="D111" s="1"/>
      <c r="E111" s="1"/>
      <c r="F111" s="1"/>
      <c r="G111" s="1"/>
      <c r="H111" s="1"/>
      <c r="I111" s="1"/>
    </row>
    <row r="112" ht="15.75" customHeight="1">
      <c r="A112" s="40"/>
      <c r="B112" s="41"/>
      <c r="C112" s="41"/>
      <c r="D112" s="1"/>
      <c r="E112" s="1"/>
      <c r="F112" s="1"/>
      <c r="G112" s="1"/>
      <c r="H112" s="1"/>
      <c r="I112" s="1"/>
    </row>
    <row r="113" ht="15.75" customHeight="1">
      <c r="A113" s="40"/>
      <c r="B113" s="41"/>
      <c r="C113" s="41"/>
      <c r="D113" s="1"/>
      <c r="E113" s="1"/>
      <c r="F113" s="1"/>
      <c r="G113" s="1"/>
      <c r="H113" s="1"/>
      <c r="I113" s="1"/>
    </row>
    <row r="114" ht="15.75" customHeight="1">
      <c r="A114" s="40"/>
      <c r="B114" s="41"/>
      <c r="C114" s="41"/>
      <c r="D114" s="1"/>
      <c r="E114" s="1"/>
      <c r="F114" s="1"/>
      <c r="G114" s="1"/>
      <c r="H114" s="1"/>
      <c r="I114" s="1"/>
    </row>
    <row r="115" ht="15.75" customHeight="1">
      <c r="A115" s="40"/>
      <c r="B115" s="41"/>
      <c r="C115" s="41"/>
      <c r="D115" s="1"/>
      <c r="E115" s="1"/>
      <c r="F115" s="1"/>
      <c r="G115" s="1"/>
      <c r="H115" s="1"/>
      <c r="I115" s="1"/>
    </row>
    <row r="116" ht="15.75" customHeight="1">
      <c r="A116" s="40"/>
      <c r="B116" s="41"/>
      <c r="C116" s="41"/>
      <c r="D116" s="1"/>
      <c r="E116" s="1"/>
      <c r="F116" s="1"/>
      <c r="G116" s="1"/>
      <c r="H116" s="1"/>
      <c r="I116" s="1"/>
    </row>
    <row r="117" ht="15.75" customHeight="1">
      <c r="A117" s="40"/>
      <c r="B117" s="41"/>
      <c r="C117" s="41"/>
      <c r="D117" s="1"/>
      <c r="E117" s="1"/>
      <c r="F117" s="1"/>
      <c r="G117" s="1"/>
      <c r="H117" s="1"/>
      <c r="I117" s="1"/>
    </row>
    <row r="118" ht="15.75" customHeight="1">
      <c r="A118" s="40"/>
      <c r="B118" s="41"/>
      <c r="C118" s="41"/>
      <c r="D118" s="1"/>
      <c r="E118" s="1"/>
      <c r="F118" s="1"/>
      <c r="G118" s="1"/>
      <c r="H118" s="1"/>
      <c r="I118" s="1"/>
    </row>
    <row r="119" ht="15.75" customHeight="1">
      <c r="A119" s="40"/>
      <c r="B119" s="41"/>
      <c r="C119" s="41"/>
      <c r="D119" s="1"/>
      <c r="E119" s="1"/>
      <c r="F119" s="1"/>
      <c r="G119" s="1"/>
      <c r="H119" s="1"/>
      <c r="I119" s="1"/>
    </row>
    <row r="120" ht="15.75" customHeight="1">
      <c r="A120" s="40"/>
      <c r="B120" s="41"/>
      <c r="C120" s="41"/>
      <c r="D120" s="1"/>
      <c r="E120" s="1"/>
      <c r="F120" s="1"/>
      <c r="G120" s="1"/>
      <c r="H120" s="1"/>
      <c r="I120" s="1"/>
    </row>
    <row r="121" ht="15.75" customHeight="1">
      <c r="A121" s="40"/>
      <c r="B121" s="41"/>
      <c r="C121" s="41"/>
      <c r="D121" s="1"/>
      <c r="E121" s="1"/>
      <c r="F121" s="1"/>
      <c r="G121" s="1"/>
      <c r="H121" s="1"/>
      <c r="I121" s="1"/>
    </row>
    <row r="122" ht="15.75" customHeight="1">
      <c r="A122" s="40"/>
      <c r="B122" s="41"/>
      <c r="C122" s="41"/>
      <c r="D122" s="1"/>
      <c r="E122" s="1"/>
      <c r="F122" s="1"/>
      <c r="G122" s="1"/>
      <c r="H122" s="1"/>
      <c r="I122" s="1"/>
    </row>
    <row r="123" ht="15.75" customHeight="1">
      <c r="A123" s="40"/>
      <c r="B123" s="41"/>
      <c r="C123" s="41"/>
      <c r="D123" s="1"/>
      <c r="E123" s="1"/>
      <c r="F123" s="1"/>
      <c r="G123" s="1"/>
      <c r="H123" s="1"/>
      <c r="I123" s="1"/>
    </row>
    <row r="124" ht="15.75" customHeight="1">
      <c r="A124" s="40"/>
      <c r="B124" s="41"/>
      <c r="C124" s="41"/>
      <c r="D124" s="1"/>
      <c r="E124" s="1"/>
      <c r="F124" s="1"/>
      <c r="G124" s="1"/>
      <c r="H124" s="1"/>
      <c r="I124" s="1"/>
    </row>
    <row r="125" ht="15.75" customHeight="1">
      <c r="A125" s="40"/>
      <c r="B125" s="41"/>
      <c r="C125" s="41"/>
      <c r="D125" s="1"/>
      <c r="E125" s="1"/>
      <c r="F125" s="1"/>
      <c r="G125" s="1"/>
      <c r="H125" s="1"/>
      <c r="I125" s="1"/>
    </row>
    <row r="126" ht="15.75" customHeight="1">
      <c r="A126" s="40"/>
      <c r="B126" s="41"/>
      <c r="C126" s="41"/>
      <c r="D126" s="1"/>
      <c r="E126" s="1"/>
      <c r="F126" s="1"/>
      <c r="G126" s="1"/>
      <c r="H126" s="1"/>
      <c r="I126" s="1"/>
    </row>
    <row r="127" ht="15.75" customHeight="1">
      <c r="A127" s="40"/>
      <c r="B127" s="41"/>
      <c r="C127" s="41"/>
      <c r="D127" s="1"/>
      <c r="E127" s="1"/>
      <c r="F127" s="1"/>
      <c r="G127" s="1"/>
      <c r="H127" s="1"/>
      <c r="I127" s="1"/>
    </row>
    <row r="128" ht="15.75" customHeight="1">
      <c r="A128" s="40"/>
      <c r="B128" s="41"/>
      <c r="C128" s="41"/>
      <c r="D128" s="1"/>
      <c r="E128" s="1"/>
      <c r="F128" s="1"/>
      <c r="G128" s="1"/>
      <c r="H128" s="1"/>
      <c r="I128" s="1"/>
    </row>
    <row r="129" ht="15.75" customHeight="1">
      <c r="A129" s="40"/>
      <c r="B129" s="41"/>
      <c r="C129" s="41"/>
      <c r="D129" s="1"/>
      <c r="E129" s="1"/>
      <c r="F129" s="1"/>
      <c r="G129" s="1"/>
      <c r="H129" s="1"/>
      <c r="I129" s="1"/>
    </row>
    <row r="130" ht="15.75" customHeight="1">
      <c r="A130" s="40"/>
      <c r="B130" s="41"/>
      <c r="C130" s="41"/>
      <c r="D130" s="1"/>
      <c r="E130" s="1"/>
      <c r="F130" s="1"/>
      <c r="G130" s="1"/>
      <c r="H130" s="1"/>
      <c r="I130" s="1"/>
    </row>
    <row r="131" ht="15.75" customHeight="1">
      <c r="A131" s="40"/>
      <c r="B131" s="41"/>
      <c r="C131" s="41"/>
      <c r="D131" s="1"/>
      <c r="E131" s="1"/>
      <c r="F131" s="1"/>
      <c r="G131" s="1"/>
      <c r="H131" s="1"/>
      <c r="I131" s="1"/>
    </row>
    <row r="132" ht="15.75" customHeight="1">
      <c r="A132" s="40"/>
      <c r="B132" s="41"/>
      <c r="C132" s="41"/>
      <c r="D132" s="1"/>
      <c r="E132" s="1"/>
      <c r="F132" s="1"/>
      <c r="G132" s="1"/>
      <c r="H132" s="1"/>
      <c r="I132" s="1"/>
    </row>
    <row r="133" ht="15.75" customHeight="1">
      <c r="A133" s="40"/>
      <c r="B133" s="41"/>
      <c r="C133" s="41"/>
      <c r="D133" s="1"/>
      <c r="E133" s="1"/>
      <c r="F133" s="1"/>
      <c r="G133" s="1"/>
      <c r="H133" s="1"/>
      <c r="I133" s="1"/>
    </row>
    <row r="134" ht="15.75" customHeight="1">
      <c r="A134" s="40"/>
      <c r="B134" s="41"/>
      <c r="C134" s="41"/>
      <c r="D134" s="1"/>
      <c r="E134" s="1"/>
      <c r="F134" s="1"/>
      <c r="G134" s="1"/>
      <c r="H134" s="1"/>
      <c r="I134" s="1"/>
    </row>
    <row r="135" ht="15.75" customHeight="1">
      <c r="A135" s="40"/>
      <c r="B135" s="41"/>
      <c r="C135" s="41"/>
      <c r="D135" s="1"/>
      <c r="E135" s="1"/>
      <c r="F135" s="1"/>
      <c r="G135" s="1"/>
      <c r="H135" s="1"/>
      <c r="I135" s="1"/>
    </row>
    <row r="136" ht="15.75" customHeight="1">
      <c r="A136" s="40"/>
      <c r="B136" s="41"/>
      <c r="C136" s="41"/>
      <c r="D136" s="1"/>
      <c r="E136" s="1"/>
      <c r="F136" s="1"/>
      <c r="G136" s="1"/>
      <c r="H136" s="1"/>
      <c r="I136" s="1"/>
    </row>
    <row r="137" ht="15.75" customHeight="1">
      <c r="A137" s="40"/>
      <c r="B137" s="41"/>
      <c r="C137" s="41"/>
      <c r="D137" s="1"/>
      <c r="E137" s="1"/>
      <c r="F137" s="1"/>
      <c r="G137" s="1"/>
      <c r="H137" s="1"/>
      <c r="I137" s="1"/>
    </row>
    <row r="138" ht="15.75" customHeight="1">
      <c r="A138" s="40"/>
      <c r="B138" s="41"/>
      <c r="C138" s="41"/>
      <c r="D138" s="1"/>
      <c r="E138" s="1"/>
      <c r="F138" s="1"/>
      <c r="G138" s="1"/>
      <c r="H138" s="1"/>
      <c r="I138" s="1"/>
    </row>
    <row r="139" ht="15.75" customHeight="1">
      <c r="A139" s="40"/>
      <c r="B139" s="41"/>
      <c r="C139" s="41"/>
      <c r="D139" s="1"/>
      <c r="E139" s="1"/>
      <c r="F139" s="1"/>
      <c r="G139" s="1"/>
      <c r="H139" s="1"/>
      <c r="I139" s="1"/>
    </row>
    <row r="140" ht="15.75" customHeight="1">
      <c r="A140" s="40"/>
      <c r="B140" s="41"/>
      <c r="C140" s="41"/>
      <c r="D140" s="1"/>
      <c r="E140" s="1"/>
      <c r="F140" s="1"/>
      <c r="G140" s="1"/>
      <c r="H140" s="1"/>
      <c r="I140" s="1"/>
    </row>
    <row r="141" ht="15.75" customHeight="1">
      <c r="A141" s="40"/>
      <c r="B141" s="41"/>
      <c r="C141" s="41"/>
      <c r="D141" s="1"/>
      <c r="E141" s="1"/>
      <c r="F141" s="1"/>
      <c r="G141" s="1"/>
      <c r="H141" s="1"/>
      <c r="I141" s="1"/>
    </row>
    <row r="142" ht="15.75" customHeight="1">
      <c r="A142" s="40"/>
      <c r="B142" s="41"/>
      <c r="C142" s="41"/>
      <c r="D142" s="1"/>
      <c r="E142" s="1"/>
      <c r="F142" s="1"/>
      <c r="G142" s="1"/>
      <c r="H142" s="1"/>
      <c r="I142" s="1"/>
    </row>
    <row r="143" ht="15.75" customHeight="1">
      <c r="A143" s="40"/>
      <c r="B143" s="41"/>
      <c r="C143" s="41"/>
      <c r="D143" s="1"/>
      <c r="E143" s="1"/>
      <c r="F143" s="1"/>
      <c r="G143" s="1"/>
      <c r="H143" s="1"/>
      <c r="I143" s="1"/>
    </row>
    <row r="144" ht="15.75" customHeight="1">
      <c r="A144" s="40"/>
      <c r="B144" s="41"/>
      <c r="C144" s="41"/>
      <c r="D144" s="1"/>
      <c r="E144" s="1"/>
      <c r="F144" s="1"/>
      <c r="G144" s="1"/>
      <c r="H144" s="1"/>
      <c r="I144" s="1"/>
    </row>
    <row r="145" ht="15.75" customHeight="1">
      <c r="A145" s="40"/>
      <c r="B145" s="41"/>
      <c r="C145" s="41"/>
      <c r="D145" s="1"/>
      <c r="E145" s="1"/>
      <c r="F145" s="1"/>
      <c r="G145" s="1"/>
      <c r="H145" s="1"/>
      <c r="I145" s="1"/>
    </row>
    <row r="146" ht="15.75" customHeight="1">
      <c r="A146" s="40"/>
      <c r="B146" s="41"/>
      <c r="C146" s="41"/>
      <c r="D146" s="1"/>
      <c r="E146" s="1"/>
      <c r="F146" s="1"/>
      <c r="G146" s="1"/>
      <c r="H146" s="1"/>
      <c r="I146" s="1"/>
    </row>
    <row r="147" ht="15.75" customHeight="1">
      <c r="A147" s="40"/>
      <c r="B147" s="41"/>
      <c r="C147" s="41"/>
      <c r="D147" s="1"/>
      <c r="E147" s="1"/>
      <c r="F147" s="1"/>
      <c r="G147" s="1"/>
      <c r="H147" s="1"/>
      <c r="I147" s="1"/>
    </row>
    <row r="148" ht="15.75" customHeight="1">
      <c r="A148" s="40"/>
      <c r="B148" s="41"/>
      <c r="C148" s="41"/>
      <c r="D148" s="1"/>
      <c r="E148" s="1"/>
      <c r="F148" s="1"/>
      <c r="G148" s="1"/>
      <c r="H148" s="1"/>
      <c r="I148" s="1"/>
    </row>
    <row r="149" ht="15.75" customHeight="1">
      <c r="A149" s="40"/>
      <c r="B149" s="41"/>
      <c r="C149" s="41"/>
      <c r="D149" s="1"/>
      <c r="E149" s="1"/>
      <c r="F149" s="1"/>
      <c r="G149" s="1"/>
      <c r="H149" s="1"/>
      <c r="I149" s="1"/>
    </row>
    <row r="150" ht="15.75" customHeight="1">
      <c r="A150" s="40"/>
      <c r="B150" s="41"/>
      <c r="C150" s="41"/>
      <c r="D150" s="1"/>
      <c r="E150" s="1"/>
      <c r="F150" s="1"/>
      <c r="G150" s="1"/>
      <c r="H150" s="1"/>
      <c r="I150" s="1"/>
    </row>
    <row r="151" ht="15.75" customHeight="1">
      <c r="A151" s="40"/>
      <c r="B151" s="41"/>
      <c r="C151" s="41"/>
      <c r="D151" s="1"/>
      <c r="E151" s="1"/>
      <c r="F151" s="1"/>
      <c r="G151" s="1"/>
      <c r="H151" s="1"/>
      <c r="I151" s="1"/>
    </row>
    <row r="152" ht="15.75" customHeight="1">
      <c r="A152" s="40"/>
      <c r="B152" s="41"/>
      <c r="C152" s="41"/>
      <c r="D152" s="1"/>
      <c r="E152" s="1"/>
      <c r="F152" s="1"/>
      <c r="G152" s="1"/>
      <c r="H152" s="1"/>
      <c r="I152" s="1"/>
    </row>
    <row r="153" ht="15.75" customHeight="1">
      <c r="A153" s="40"/>
      <c r="B153" s="41"/>
      <c r="C153" s="41"/>
      <c r="D153" s="1"/>
      <c r="E153" s="1"/>
      <c r="F153" s="1"/>
      <c r="G153" s="1"/>
      <c r="H153" s="1"/>
      <c r="I153" s="1"/>
    </row>
    <row r="154" ht="15.75" customHeight="1">
      <c r="A154" s="40"/>
      <c r="B154" s="41"/>
      <c r="C154" s="41"/>
      <c r="D154" s="1"/>
      <c r="E154" s="1"/>
      <c r="F154" s="1"/>
      <c r="G154" s="1"/>
      <c r="H154" s="1"/>
      <c r="I154" s="1"/>
    </row>
    <row r="155" ht="15.75" customHeight="1">
      <c r="A155" s="40"/>
      <c r="B155" s="41"/>
      <c r="C155" s="41"/>
      <c r="D155" s="1"/>
      <c r="E155" s="1"/>
      <c r="F155" s="1"/>
      <c r="G155" s="1"/>
      <c r="H155" s="1"/>
      <c r="I155" s="1"/>
    </row>
    <row r="156" ht="15.75" customHeight="1">
      <c r="A156" s="40"/>
      <c r="B156" s="41"/>
      <c r="C156" s="41"/>
      <c r="D156" s="1"/>
      <c r="E156" s="1"/>
      <c r="F156" s="1"/>
      <c r="G156" s="1"/>
      <c r="H156" s="1"/>
      <c r="I156" s="1"/>
    </row>
    <row r="157" ht="15.75" customHeight="1">
      <c r="A157" s="40"/>
      <c r="B157" s="41"/>
      <c r="C157" s="41"/>
      <c r="D157" s="1"/>
      <c r="E157" s="1"/>
      <c r="F157" s="1"/>
      <c r="G157" s="1"/>
      <c r="H157" s="1"/>
      <c r="I157" s="1"/>
    </row>
    <row r="158" ht="15.75" customHeight="1">
      <c r="A158" s="40"/>
      <c r="B158" s="41"/>
      <c r="C158" s="41"/>
      <c r="D158" s="1"/>
      <c r="E158" s="1"/>
      <c r="F158" s="1"/>
      <c r="G158" s="1"/>
      <c r="H158" s="1"/>
      <c r="I158" s="1"/>
    </row>
    <row r="159" ht="15.75" customHeight="1">
      <c r="A159" s="40"/>
      <c r="B159" s="41"/>
      <c r="C159" s="41"/>
      <c r="D159" s="1"/>
      <c r="E159" s="1"/>
      <c r="F159" s="1"/>
      <c r="G159" s="1"/>
      <c r="H159" s="1"/>
      <c r="I159" s="1"/>
    </row>
    <row r="160" ht="15.75" customHeight="1">
      <c r="A160" s="40"/>
      <c r="B160" s="41"/>
      <c r="C160" s="41"/>
      <c r="D160" s="1"/>
      <c r="E160" s="1"/>
      <c r="F160" s="1"/>
      <c r="G160" s="1"/>
      <c r="H160" s="1"/>
      <c r="I160" s="1"/>
    </row>
    <row r="161" ht="15.75" customHeight="1">
      <c r="A161" s="40"/>
      <c r="B161" s="41"/>
      <c r="C161" s="41"/>
      <c r="D161" s="1"/>
      <c r="E161" s="1"/>
      <c r="F161" s="1"/>
      <c r="G161" s="1"/>
      <c r="H161" s="1"/>
      <c r="I161" s="1"/>
    </row>
    <row r="162" ht="15.75" customHeight="1">
      <c r="A162" s="40"/>
      <c r="B162" s="41"/>
      <c r="C162" s="41"/>
      <c r="D162" s="1"/>
      <c r="E162" s="1"/>
      <c r="F162" s="1"/>
      <c r="G162" s="1"/>
      <c r="H162" s="1"/>
      <c r="I162" s="1"/>
    </row>
    <row r="163" ht="15.75" customHeight="1">
      <c r="A163" s="40"/>
      <c r="B163" s="41"/>
      <c r="C163" s="41"/>
      <c r="D163" s="1"/>
      <c r="E163" s="1"/>
      <c r="F163" s="1"/>
      <c r="G163" s="1"/>
      <c r="H163" s="1"/>
      <c r="I163" s="1"/>
    </row>
    <row r="164" ht="15.75" customHeight="1">
      <c r="A164" s="40"/>
      <c r="B164" s="41"/>
      <c r="C164" s="41"/>
      <c r="D164" s="1"/>
      <c r="E164" s="1"/>
      <c r="F164" s="1"/>
      <c r="G164" s="1"/>
      <c r="H164" s="1"/>
      <c r="I164" s="1"/>
    </row>
    <row r="165" ht="15.75" customHeight="1">
      <c r="A165" s="40"/>
      <c r="B165" s="41"/>
      <c r="C165" s="41"/>
      <c r="D165" s="1"/>
      <c r="E165" s="1"/>
      <c r="F165" s="1"/>
      <c r="G165" s="1"/>
      <c r="H165" s="1"/>
      <c r="I165" s="1"/>
    </row>
    <row r="166" ht="15.75" customHeight="1">
      <c r="A166" s="40"/>
      <c r="B166" s="41"/>
      <c r="C166" s="41"/>
      <c r="D166" s="1"/>
      <c r="E166" s="1"/>
      <c r="F166" s="1"/>
      <c r="G166" s="1"/>
      <c r="H166" s="1"/>
      <c r="I166" s="1"/>
    </row>
    <row r="167" ht="15.75" customHeight="1">
      <c r="A167" s="40"/>
      <c r="B167" s="41"/>
      <c r="C167" s="41"/>
      <c r="D167" s="1"/>
      <c r="E167" s="1"/>
      <c r="F167" s="1"/>
      <c r="G167" s="1"/>
      <c r="H167" s="1"/>
      <c r="I167" s="1"/>
    </row>
    <row r="168" ht="15.75" customHeight="1">
      <c r="A168" s="40"/>
      <c r="B168" s="41"/>
      <c r="C168" s="41"/>
      <c r="D168" s="1"/>
      <c r="E168" s="1"/>
      <c r="F168" s="1"/>
      <c r="G168" s="1"/>
      <c r="H168" s="1"/>
      <c r="I168" s="1"/>
    </row>
    <row r="169" ht="15.75" customHeight="1">
      <c r="A169" s="40"/>
      <c r="B169" s="41"/>
      <c r="C169" s="41"/>
      <c r="D169" s="1"/>
      <c r="E169" s="1"/>
      <c r="F169" s="1"/>
      <c r="G169" s="1"/>
      <c r="H169" s="1"/>
      <c r="I169" s="1"/>
    </row>
    <row r="170" ht="15.75" customHeight="1">
      <c r="A170" s="40"/>
      <c r="B170" s="41"/>
      <c r="C170" s="41"/>
      <c r="D170" s="1"/>
      <c r="E170" s="1"/>
      <c r="F170" s="1"/>
      <c r="G170" s="1"/>
      <c r="H170" s="1"/>
      <c r="I170" s="1"/>
    </row>
    <row r="171" ht="15.75" customHeight="1">
      <c r="A171" s="40"/>
      <c r="B171" s="41"/>
      <c r="C171" s="41"/>
      <c r="D171" s="1"/>
      <c r="E171" s="1"/>
      <c r="F171" s="1"/>
      <c r="G171" s="1"/>
      <c r="H171" s="1"/>
      <c r="I171" s="1"/>
    </row>
    <row r="172" ht="15.75" customHeight="1">
      <c r="A172" s="40"/>
      <c r="B172" s="41"/>
      <c r="C172" s="41"/>
      <c r="D172" s="1"/>
      <c r="E172" s="1"/>
      <c r="F172" s="1"/>
      <c r="G172" s="1"/>
      <c r="H172" s="1"/>
      <c r="I172" s="1"/>
    </row>
    <row r="173" ht="15.75" customHeight="1">
      <c r="A173" s="40"/>
      <c r="B173" s="41"/>
      <c r="C173" s="41"/>
      <c r="D173" s="1"/>
      <c r="E173" s="1"/>
      <c r="F173" s="1"/>
      <c r="G173" s="1"/>
      <c r="H173" s="1"/>
      <c r="I173" s="1"/>
    </row>
    <row r="174" ht="15.75" customHeight="1">
      <c r="A174" s="40"/>
      <c r="B174" s="41"/>
      <c r="C174" s="41"/>
      <c r="D174" s="1"/>
      <c r="E174" s="1"/>
      <c r="F174" s="1"/>
      <c r="G174" s="1"/>
      <c r="H174" s="1"/>
      <c r="I174" s="1"/>
    </row>
    <row r="175" ht="15.75" customHeight="1">
      <c r="A175" s="40"/>
      <c r="B175" s="41"/>
      <c r="C175" s="41"/>
      <c r="D175" s="1"/>
      <c r="E175" s="1"/>
      <c r="F175" s="1"/>
      <c r="G175" s="1"/>
      <c r="H175" s="1"/>
      <c r="I175" s="1"/>
    </row>
    <row r="176" ht="15.75" customHeight="1">
      <c r="A176" s="40"/>
      <c r="B176" s="41"/>
      <c r="C176" s="41"/>
      <c r="D176" s="1"/>
      <c r="E176" s="1"/>
      <c r="F176" s="1"/>
      <c r="G176" s="1"/>
      <c r="H176" s="1"/>
      <c r="I176" s="1"/>
    </row>
    <row r="177" ht="15.75" customHeight="1">
      <c r="A177" s="40"/>
      <c r="B177" s="41"/>
      <c r="C177" s="41"/>
      <c r="D177" s="1"/>
      <c r="E177" s="1"/>
      <c r="F177" s="1"/>
      <c r="G177" s="1"/>
      <c r="H177" s="1"/>
      <c r="I177" s="1"/>
    </row>
    <row r="178" ht="15.75" customHeight="1">
      <c r="A178" s="40"/>
      <c r="B178" s="41"/>
      <c r="C178" s="41"/>
      <c r="D178" s="1"/>
      <c r="E178" s="1"/>
      <c r="F178" s="1"/>
      <c r="G178" s="1"/>
      <c r="H178" s="1"/>
      <c r="I178" s="1"/>
    </row>
    <row r="179" ht="15.75" customHeight="1">
      <c r="A179" s="40"/>
      <c r="B179" s="41"/>
      <c r="C179" s="41"/>
      <c r="D179" s="1"/>
      <c r="E179" s="1"/>
      <c r="F179" s="1"/>
      <c r="G179" s="1"/>
      <c r="H179" s="1"/>
      <c r="I179" s="1"/>
    </row>
    <row r="180" ht="15.75" customHeight="1">
      <c r="A180" s="40"/>
      <c r="B180" s="41"/>
      <c r="C180" s="41"/>
      <c r="D180" s="1"/>
      <c r="E180" s="1"/>
      <c r="F180" s="1"/>
      <c r="G180" s="1"/>
      <c r="H180" s="1"/>
      <c r="I180" s="1"/>
    </row>
    <row r="181" ht="15.75" customHeight="1">
      <c r="A181" s="40"/>
      <c r="B181" s="41"/>
      <c r="C181" s="41"/>
      <c r="D181" s="1"/>
      <c r="E181" s="1"/>
      <c r="F181" s="1"/>
      <c r="G181" s="1"/>
      <c r="H181" s="1"/>
      <c r="I181" s="1"/>
    </row>
    <row r="182" ht="15.75" customHeight="1">
      <c r="A182" s="40"/>
      <c r="B182" s="41"/>
      <c r="C182" s="41"/>
      <c r="D182" s="1"/>
      <c r="E182" s="1"/>
      <c r="F182" s="1"/>
      <c r="G182" s="1"/>
      <c r="H182" s="1"/>
      <c r="I182" s="1"/>
    </row>
    <row r="183" ht="15.75" customHeight="1">
      <c r="A183" s="40"/>
      <c r="B183" s="41"/>
      <c r="C183" s="41"/>
      <c r="D183" s="1"/>
      <c r="E183" s="1"/>
      <c r="F183" s="1"/>
      <c r="G183" s="1"/>
      <c r="H183" s="1"/>
      <c r="I183" s="1"/>
    </row>
    <row r="184" ht="15.75" customHeight="1">
      <c r="A184" s="40"/>
      <c r="B184" s="41"/>
      <c r="C184" s="41"/>
      <c r="D184" s="1"/>
      <c r="E184" s="1"/>
      <c r="F184" s="1"/>
      <c r="G184" s="1"/>
      <c r="H184" s="1"/>
      <c r="I184" s="1"/>
    </row>
    <row r="185" ht="15.75" customHeight="1">
      <c r="A185" s="40"/>
      <c r="B185" s="41"/>
      <c r="C185" s="41"/>
      <c r="D185" s="1"/>
      <c r="E185" s="1"/>
      <c r="F185" s="1"/>
      <c r="G185" s="1"/>
      <c r="H185" s="1"/>
      <c r="I185" s="1"/>
    </row>
    <row r="186" ht="15.75" customHeight="1">
      <c r="A186" s="40"/>
      <c r="B186" s="41"/>
      <c r="C186" s="41"/>
      <c r="D186" s="1"/>
      <c r="E186" s="1"/>
      <c r="F186" s="1"/>
      <c r="G186" s="1"/>
      <c r="H186" s="1"/>
      <c r="I186" s="1"/>
    </row>
    <row r="187" ht="15.75" customHeight="1">
      <c r="A187" s="40"/>
      <c r="B187" s="41"/>
      <c r="C187" s="41"/>
      <c r="D187" s="1"/>
      <c r="E187" s="1"/>
      <c r="F187" s="1"/>
      <c r="G187" s="1"/>
      <c r="H187" s="1"/>
      <c r="I187" s="1"/>
    </row>
    <row r="188" ht="15.75" customHeight="1">
      <c r="A188" s="40"/>
      <c r="B188" s="41"/>
      <c r="C188" s="41"/>
      <c r="D188" s="1"/>
      <c r="E188" s="1"/>
      <c r="F188" s="1"/>
      <c r="G188" s="1"/>
      <c r="H188" s="1"/>
      <c r="I188" s="1"/>
    </row>
    <row r="189" ht="15.75" customHeight="1">
      <c r="A189" s="40"/>
      <c r="B189" s="41"/>
      <c r="C189" s="41"/>
      <c r="D189" s="1"/>
      <c r="E189" s="1"/>
      <c r="F189" s="1"/>
      <c r="G189" s="1"/>
      <c r="H189" s="1"/>
      <c r="I189" s="1"/>
    </row>
    <row r="190" ht="15.75" customHeight="1">
      <c r="A190" s="40"/>
      <c r="B190" s="41"/>
      <c r="C190" s="41"/>
      <c r="D190" s="1"/>
      <c r="E190" s="1"/>
      <c r="F190" s="1"/>
      <c r="G190" s="1"/>
      <c r="H190" s="1"/>
      <c r="I190" s="1"/>
    </row>
    <row r="191" ht="15.75" customHeight="1">
      <c r="A191" s="40"/>
      <c r="B191" s="41"/>
      <c r="C191" s="41"/>
      <c r="D191" s="1"/>
      <c r="E191" s="1"/>
      <c r="F191" s="1"/>
      <c r="G191" s="1"/>
      <c r="H191" s="1"/>
      <c r="I191" s="1"/>
    </row>
    <row r="192" ht="15.75" customHeight="1">
      <c r="A192" s="40"/>
      <c r="B192" s="41"/>
      <c r="C192" s="41"/>
      <c r="D192" s="1"/>
      <c r="E192" s="1"/>
      <c r="F192" s="1"/>
      <c r="G192" s="1"/>
      <c r="H192" s="1"/>
      <c r="I192" s="1"/>
    </row>
    <row r="193" ht="15.75" customHeight="1">
      <c r="A193" s="40"/>
      <c r="B193" s="41"/>
      <c r="C193" s="41"/>
      <c r="D193" s="1"/>
      <c r="E193" s="1"/>
      <c r="F193" s="1"/>
      <c r="G193" s="1"/>
      <c r="H193" s="1"/>
      <c r="I193" s="1"/>
    </row>
    <row r="194" ht="15.75" customHeight="1">
      <c r="A194" s="40"/>
      <c r="B194" s="41"/>
      <c r="C194" s="41"/>
      <c r="D194" s="1"/>
      <c r="E194" s="1"/>
      <c r="F194" s="1"/>
      <c r="G194" s="1"/>
      <c r="H194" s="1"/>
      <c r="I194" s="1"/>
    </row>
    <row r="195" ht="15.75" customHeight="1">
      <c r="A195" s="40"/>
      <c r="B195" s="41"/>
      <c r="C195" s="41"/>
      <c r="D195" s="1"/>
      <c r="E195" s="1"/>
      <c r="F195" s="1"/>
      <c r="G195" s="1"/>
      <c r="H195" s="1"/>
      <c r="I195" s="1"/>
    </row>
    <row r="196" ht="15.75" customHeight="1">
      <c r="A196" s="40"/>
      <c r="B196" s="41"/>
      <c r="C196" s="41"/>
      <c r="D196" s="1"/>
      <c r="E196" s="1"/>
      <c r="F196" s="1"/>
      <c r="G196" s="1"/>
      <c r="H196" s="1"/>
      <c r="I196" s="1"/>
    </row>
    <row r="197" ht="15.75" customHeight="1">
      <c r="A197" s="40"/>
      <c r="B197" s="41"/>
      <c r="C197" s="41"/>
      <c r="D197" s="1"/>
      <c r="E197" s="1"/>
      <c r="F197" s="1"/>
      <c r="G197" s="1"/>
      <c r="H197" s="1"/>
      <c r="I197" s="1"/>
    </row>
    <row r="198" ht="15.75" customHeight="1">
      <c r="A198" s="40"/>
      <c r="B198" s="41"/>
      <c r="C198" s="41"/>
      <c r="D198" s="1"/>
      <c r="E198" s="1"/>
      <c r="F198" s="1"/>
      <c r="G198" s="1"/>
      <c r="H198" s="1"/>
      <c r="I198" s="1"/>
    </row>
    <row r="199" ht="15.75" customHeight="1">
      <c r="A199" s="40"/>
      <c r="B199" s="41"/>
      <c r="C199" s="41"/>
      <c r="D199" s="1"/>
      <c r="E199" s="1"/>
      <c r="F199" s="1"/>
      <c r="G199" s="1"/>
      <c r="H199" s="1"/>
      <c r="I199" s="1"/>
    </row>
    <row r="200" ht="15.75" customHeight="1">
      <c r="A200" s="40"/>
      <c r="B200" s="41"/>
      <c r="C200" s="41"/>
      <c r="D200" s="1"/>
      <c r="E200" s="1"/>
      <c r="F200" s="1"/>
      <c r="G200" s="1"/>
      <c r="H200" s="1"/>
      <c r="I200" s="1"/>
    </row>
    <row r="201" ht="15.75" customHeight="1">
      <c r="A201" s="40"/>
      <c r="B201" s="41"/>
      <c r="C201" s="41"/>
      <c r="D201" s="1"/>
      <c r="E201" s="1"/>
      <c r="F201" s="1"/>
      <c r="G201" s="1"/>
      <c r="H201" s="1"/>
      <c r="I201" s="1"/>
    </row>
    <row r="202" ht="15.75" customHeight="1">
      <c r="A202" s="40"/>
      <c r="B202" s="41"/>
      <c r="C202" s="41"/>
      <c r="D202" s="1"/>
      <c r="E202" s="1"/>
      <c r="F202" s="1"/>
      <c r="G202" s="1"/>
      <c r="H202" s="1"/>
      <c r="I202" s="1"/>
    </row>
    <row r="203" ht="15.75" customHeight="1">
      <c r="A203" s="40"/>
      <c r="B203" s="41"/>
      <c r="C203" s="41"/>
      <c r="D203" s="1"/>
      <c r="E203" s="1"/>
      <c r="F203" s="1"/>
      <c r="G203" s="1"/>
      <c r="H203" s="1"/>
      <c r="I203" s="1"/>
    </row>
    <row r="204" ht="15.75" customHeight="1">
      <c r="A204" s="40"/>
      <c r="B204" s="41"/>
      <c r="C204" s="41"/>
      <c r="D204" s="1"/>
      <c r="E204" s="1"/>
      <c r="F204" s="1"/>
      <c r="G204" s="1"/>
      <c r="H204" s="1"/>
      <c r="I204" s="1"/>
    </row>
    <row r="205" ht="15.75" customHeight="1">
      <c r="A205" s="40"/>
      <c r="B205" s="41"/>
      <c r="C205" s="41"/>
      <c r="D205" s="1"/>
      <c r="E205" s="1"/>
      <c r="F205" s="1"/>
      <c r="G205" s="1"/>
      <c r="H205" s="1"/>
      <c r="I205" s="1"/>
    </row>
    <row r="206" ht="15.75" customHeight="1">
      <c r="A206" s="40"/>
      <c r="B206" s="41"/>
      <c r="C206" s="41"/>
      <c r="D206" s="1"/>
      <c r="E206" s="1"/>
      <c r="F206" s="1"/>
      <c r="G206" s="1"/>
      <c r="H206" s="1"/>
      <c r="I206" s="1"/>
    </row>
    <row r="207" ht="15.75" customHeight="1">
      <c r="A207" s="40"/>
      <c r="B207" s="41"/>
      <c r="C207" s="41"/>
      <c r="D207" s="1"/>
      <c r="E207" s="1"/>
      <c r="F207" s="1"/>
      <c r="G207" s="1"/>
      <c r="H207" s="1"/>
      <c r="I207" s="1"/>
    </row>
    <row r="208" ht="15.75" customHeight="1">
      <c r="A208" s="40"/>
      <c r="B208" s="41"/>
      <c r="C208" s="41"/>
      <c r="D208" s="1"/>
      <c r="E208" s="1"/>
      <c r="F208" s="1"/>
      <c r="G208" s="1"/>
      <c r="H208" s="1"/>
      <c r="I208" s="1"/>
    </row>
    <row r="209" ht="15.75" customHeight="1">
      <c r="A209" s="40"/>
      <c r="B209" s="41"/>
      <c r="C209" s="41"/>
      <c r="D209" s="1"/>
      <c r="E209" s="1"/>
      <c r="F209" s="1"/>
      <c r="G209" s="1"/>
      <c r="H209" s="1"/>
      <c r="I209" s="1"/>
    </row>
    <row r="210" ht="15.75" customHeight="1">
      <c r="A210" s="40"/>
      <c r="B210" s="41"/>
      <c r="C210" s="41"/>
      <c r="D210" s="1"/>
      <c r="E210" s="1"/>
      <c r="F210" s="1"/>
      <c r="G210" s="1"/>
      <c r="H210" s="1"/>
      <c r="I210" s="1"/>
    </row>
    <row r="211" ht="15.75" customHeight="1">
      <c r="A211" s="40"/>
      <c r="B211" s="41"/>
      <c r="C211" s="41"/>
      <c r="D211" s="1"/>
      <c r="E211" s="1"/>
      <c r="F211" s="1"/>
      <c r="G211" s="1"/>
      <c r="H211" s="1"/>
      <c r="I211" s="1"/>
    </row>
    <row r="212" ht="15.75" customHeight="1">
      <c r="A212" s="40"/>
      <c r="B212" s="41"/>
      <c r="C212" s="41"/>
      <c r="D212" s="1"/>
      <c r="E212" s="1"/>
      <c r="F212" s="1"/>
      <c r="G212" s="1"/>
      <c r="H212" s="1"/>
      <c r="I212" s="1"/>
    </row>
    <row r="213" ht="15.75" customHeight="1">
      <c r="A213" s="40"/>
      <c r="B213" s="41"/>
      <c r="C213" s="41"/>
      <c r="D213" s="1"/>
      <c r="E213" s="1"/>
      <c r="F213" s="1"/>
      <c r="G213" s="1"/>
      <c r="H213" s="1"/>
      <c r="I213" s="1"/>
    </row>
    <row r="214" ht="15.75" customHeight="1">
      <c r="A214" s="40"/>
      <c r="B214" s="41"/>
      <c r="C214" s="41"/>
      <c r="D214" s="1"/>
      <c r="E214" s="1"/>
      <c r="F214" s="1"/>
      <c r="G214" s="1"/>
      <c r="H214" s="1"/>
      <c r="I214" s="1"/>
    </row>
    <row r="215" ht="15.75" customHeight="1">
      <c r="A215" s="40"/>
      <c r="B215" s="41"/>
      <c r="C215" s="41"/>
      <c r="D215" s="1"/>
      <c r="E215" s="1"/>
      <c r="F215" s="1"/>
      <c r="G215" s="1"/>
      <c r="H215" s="1"/>
      <c r="I215" s="1"/>
    </row>
    <row r="216" ht="15.75" customHeight="1">
      <c r="A216" s="40"/>
      <c r="B216" s="41"/>
      <c r="C216" s="41"/>
      <c r="D216" s="1"/>
      <c r="E216" s="1"/>
      <c r="F216" s="1"/>
      <c r="G216" s="1"/>
      <c r="H216" s="1"/>
      <c r="I216" s="1"/>
    </row>
    <row r="217" ht="15.75" customHeight="1">
      <c r="A217" s="40"/>
      <c r="B217" s="41"/>
      <c r="C217" s="41"/>
      <c r="D217" s="1"/>
      <c r="E217" s="1"/>
      <c r="F217" s="1"/>
      <c r="G217" s="1"/>
      <c r="H217" s="1"/>
      <c r="I217" s="1"/>
    </row>
    <row r="218" ht="15.75" customHeight="1">
      <c r="A218" s="40"/>
      <c r="B218" s="41"/>
      <c r="C218" s="41"/>
      <c r="D218" s="1"/>
      <c r="E218" s="1"/>
      <c r="F218" s="1"/>
      <c r="G218" s="1"/>
      <c r="H218" s="1"/>
      <c r="I218" s="1"/>
    </row>
    <row r="219" ht="15.75" customHeight="1">
      <c r="A219" s="40"/>
      <c r="B219" s="41"/>
      <c r="C219" s="41"/>
      <c r="D219" s="1"/>
      <c r="E219" s="1"/>
      <c r="F219" s="1"/>
      <c r="G219" s="1"/>
      <c r="H219" s="1"/>
      <c r="I219" s="1"/>
    </row>
    <row r="220" ht="15.75" customHeight="1">
      <c r="A220" s="40"/>
      <c r="B220" s="41"/>
      <c r="C220" s="41"/>
      <c r="D220" s="1"/>
      <c r="E220" s="1"/>
      <c r="F220" s="1"/>
      <c r="G220" s="1"/>
      <c r="H220" s="1"/>
      <c r="I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I2"/>
    <mergeCell ref="A4:I4"/>
    <mergeCell ref="A5:I5"/>
    <mergeCell ref="A6:I6"/>
    <mergeCell ref="A7:I7"/>
    <mergeCell ref="A8:I8"/>
    <mergeCell ref="A19:I19"/>
  </mergeCell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7.14"/>
    <col customWidth="1" min="3" max="3" width="10.86"/>
    <col customWidth="1" min="4" max="4" width="13.43"/>
    <col customWidth="1" min="5" max="5" width="11.71"/>
    <col customWidth="1" min="6" max="6" width="26.43"/>
    <col customWidth="1" min="7" max="7" width="7.86"/>
    <col customWidth="1" min="8" max="8" width="12.29"/>
    <col customWidth="1" min="9" max="10" width="9.14"/>
    <col customWidth="1" min="11" max="24" width="8.0"/>
  </cols>
  <sheetData>
    <row r="1">
      <c r="A1" s="40"/>
      <c r="B1" s="40"/>
      <c r="C1" s="41"/>
      <c r="D1" s="1"/>
      <c r="E1" s="1"/>
      <c r="F1" s="1"/>
      <c r="G1" s="1"/>
      <c r="H1" s="1"/>
      <c r="I1" s="1"/>
      <c r="J1" s="1"/>
    </row>
    <row r="2" ht="33.0" customHeight="1">
      <c r="A2" s="175" t="s">
        <v>3320</v>
      </c>
      <c r="B2" s="44"/>
      <c r="C2" s="44"/>
      <c r="D2" s="44"/>
      <c r="E2" s="44"/>
      <c r="F2" s="44"/>
      <c r="G2" s="44"/>
      <c r="H2" s="45"/>
      <c r="I2" s="176"/>
      <c r="J2" s="176"/>
      <c r="K2" s="177"/>
      <c r="L2" s="177"/>
      <c r="M2" s="177"/>
      <c r="N2" s="177"/>
      <c r="O2" s="177"/>
      <c r="P2" s="177"/>
      <c r="Q2" s="177"/>
      <c r="R2" s="177"/>
      <c r="S2" s="177"/>
      <c r="T2" s="177"/>
      <c r="U2" s="177"/>
      <c r="V2" s="177"/>
      <c r="W2" s="177"/>
      <c r="X2" s="177"/>
    </row>
    <row r="3">
      <c r="A3" s="48"/>
      <c r="B3" s="48"/>
      <c r="C3" s="48"/>
      <c r="D3" s="48"/>
      <c r="E3" s="48"/>
      <c r="F3" s="48"/>
      <c r="G3" s="48"/>
      <c r="H3" s="48"/>
      <c r="I3" s="176"/>
      <c r="J3" s="176"/>
      <c r="K3" s="177"/>
      <c r="L3" s="177"/>
      <c r="M3" s="177"/>
      <c r="N3" s="177"/>
      <c r="O3" s="177"/>
      <c r="P3" s="177"/>
      <c r="Q3" s="177"/>
      <c r="R3" s="177"/>
      <c r="S3" s="177"/>
      <c r="T3" s="177"/>
      <c r="U3" s="177"/>
      <c r="V3" s="177"/>
      <c r="W3" s="177"/>
      <c r="X3" s="177"/>
    </row>
    <row r="4" ht="19.5" customHeight="1">
      <c r="A4" s="367" t="s">
        <v>3321</v>
      </c>
      <c r="B4" s="44"/>
      <c r="C4" s="44"/>
      <c r="D4" s="44"/>
      <c r="E4" s="44"/>
      <c r="F4" s="44"/>
      <c r="G4" s="44"/>
      <c r="H4" s="45"/>
      <c r="I4" s="176"/>
      <c r="J4" s="176"/>
      <c r="K4" s="368"/>
      <c r="L4" s="368"/>
      <c r="M4" s="368"/>
      <c r="N4" s="368"/>
      <c r="O4" s="368"/>
      <c r="P4" s="368"/>
      <c r="Q4" s="368"/>
      <c r="R4" s="368"/>
      <c r="S4" s="368"/>
      <c r="T4" s="368"/>
      <c r="U4" s="368"/>
      <c r="V4" s="368"/>
      <c r="W4" s="368"/>
      <c r="X4" s="368"/>
    </row>
    <row r="5">
      <c r="A5" s="367" t="s">
        <v>3322</v>
      </c>
      <c r="B5" s="44"/>
      <c r="C5" s="44"/>
      <c r="D5" s="44"/>
      <c r="E5" s="44"/>
      <c r="F5" s="44"/>
      <c r="G5" s="44"/>
      <c r="H5" s="45"/>
      <c r="I5" s="176"/>
      <c r="J5" s="176"/>
      <c r="K5" s="368"/>
      <c r="L5" s="368"/>
      <c r="M5" s="368"/>
      <c r="N5" s="368"/>
      <c r="O5" s="368"/>
      <c r="P5" s="368"/>
      <c r="Q5" s="368"/>
      <c r="R5" s="368"/>
      <c r="S5" s="368"/>
      <c r="T5" s="368"/>
      <c r="U5" s="368"/>
      <c r="V5" s="368"/>
      <c r="W5" s="368"/>
      <c r="X5" s="368"/>
    </row>
    <row r="6" ht="13.5" customHeight="1">
      <c r="A6" s="367" t="s">
        <v>3323</v>
      </c>
      <c r="B6" s="44"/>
      <c r="C6" s="44"/>
      <c r="D6" s="44"/>
      <c r="E6" s="44"/>
      <c r="F6" s="44"/>
      <c r="G6" s="44"/>
      <c r="H6" s="45"/>
      <c r="I6" s="46"/>
      <c r="J6" s="46"/>
      <c r="K6" s="369"/>
      <c r="L6" s="369"/>
      <c r="M6" s="369"/>
      <c r="N6" s="369"/>
      <c r="O6" s="369"/>
      <c r="P6" s="369"/>
      <c r="Q6" s="369"/>
      <c r="R6" s="369"/>
      <c r="S6" s="369"/>
      <c r="T6" s="369"/>
      <c r="U6" s="369"/>
      <c r="V6" s="369"/>
      <c r="W6" s="369"/>
      <c r="X6" s="369"/>
    </row>
    <row r="7">
      <c r="A7" s="367" t="s">
        <v>3324</v>
      </c>
      <c r="B7" s="44"/>
      <c r="C7" s="44"/>
      <c r="D7" s="44"/>
      <c r="E7" s="44"/>
      <c r="F7" s="44"/>
      <c r="G7" s="44"/>
      <c r="H7" s="45"/>
      <c r="I7" s="46"/>
      <c r="J7" s="46"/>
      <c r="K7" s="369"/>
      <c r="L7" s="369"/>
      <c r="M7" s="369"/>
      <c r="N7" s="369"/>
      <c r="O7" s="369"/>
      <c r="P7" s="369"/>
      <c r="Q7" s="369"/>
      <c r="R7" s="369"/>
      <c r="S7" s="369"/>
      <c r="T7" s="369"/>
      <c r="U7" s="369"/>
      <c r="V7" s="369"/>
      <c r="W7" s="369"/>
      <c r="X7" s="369"/>
    </row>
    <row r="8" ht="323.25" customHeight="1">
      <c r="A8" s="367" t="s">
        <v>3325</v>
      </c>
      <c r="B8" s="44"/>
      <c r="C8" s="44"/>
      <c r="D8" s="44"/>
      <c r="E8" s="44"/>
      <c r="F8" s="44"/>
      <c r="G8" s="44"/>
      <c r="H8" s="45"/>
      <c r="I8" s="46"/>
      <c r="J8" s="46"/>
      <c r="K8" s="369"/>
      <c r="L8" s="369"/>
      <c r="M8" s="369"/>
      <c r="N8" s="369"/>
      <c r="O8" s="369"/>
      <c r="P8" s="369"/>
      <c r="Q8" s="369"/>
      <c r="R8" s="369"/>
      <c r="S8" s="369"/>
      <c r="T8" s="369"/>
      <c r="U8" s="369"/>
      <c r="V8" s="369"/>
      <c r="W8" s="369"/>
      <c r="X8" s="369"/>
    </row>
    <row r="9">
      <c r="A9" s="53"/>
      <c r="B9" s="53"/>
      <c r="C9" s="54"/>
      <c r="D9" s="53"/>
      <c r="E9" s="53"/>
      <c r="F9" s="53"/>
      <c r="G9" s="53"/>
      <c r="H9" s="53"/>
      <c r="I9" s="176"/>
      <c r="J9" s="176"/>
      <c r="K9" s="368"/>
      <c r="L9" s="368"/>
      <c r="M9" s="368"/>
      <c r="N9" s="368"/>
      <c r="O9" s="368"/>
      <c r="P9" s="368"/>
      <c r="Q9" s="368"/>
      <c r="R9" s="368"/>
      <c r="S9" s="368"/>
      <c r="T9" s="368"/>
      <c r="U9" s="368"/>
      <c r="V9" s="368"/>
      <c r="W9" s="368"/>
      <c r="X9" s="368"/>
    </row>
    <row r="10" ht="57.0" customHeight="1">
      <c r="A10" s="59" t="s">
        <v>3326</v>
      </c>
      <c r="B10" s="59" t="s">
        <v>7</v>
      </c>
      <c r="C10" s="59" t="s">
        <v>3327</v>
      </c>
      <c r="D10" s="59" t="s">
        <v>3328</v>
      </c>
      <c r="E10" s="59" t="s">
        <v>3329</v>
      </c>
      <c r="F10" s="59" t="s">
        <v>3330</v>
      </c>
      <c r="G10" s="197" t="s">
        <v>135</v>
      </c>
      <c r="H10" s="197" t="s">
        <v>139</v>
      </c>
      <c r="I10" s="180" t="s">
        <v>140</v>
      </c>
      <c r="J10" s="176"/>
      <c r="K10" s="368"/>
      <c r="L10" s="368"/>
      <c r="M10" s="368"/>
      <c r="N10" s="368"/>
      <c r="O10" s="368"/>
      <c r="P10" s="368"/>
      <c r="Q10" s="368"/>
      <c r="R10" s="368"/>
      <c r="S10" s="368"/>
      <c r="T10" s="368"/>
      <c r="U10" s="368"/>
      <c r="V10" s="368"/>
      <c r="W10" s="368"/>
      <c r="X10" s="368"/>
    </row>
    <row r="11">
      <c r="A11" s="67"/>
      <c r="B11" s="67"/>
      <c r="C11" s="65"/>
      <c r="D11" s="67"/>
      <c r="E11" s="65"/>
      <c r="F11" s="65"/>
      <c r="G11" s="361"/>
      <c r="H11" s="70"/>
      <c r="I11" s="1"/>
      <c r="J11" s="1"/>
      <c r="K11" s="370"/>
      <c r="L11" s="370"/>
      <c r="M11" s="370"/>
      <c r="N11" s="370"/>
      <c r="O11" s="370"/>
      <c r="P11" s="370"/>
      <c r="Q11" s="370"/>
      <c r="R11" s="370"/>
      <c r="S11" s="370"/>
      <c r="T11" s="370"/>
      <c r="U11" s="370"/>
      <c r="V11" s="370"/>
      <c r="W11" s="370"/>
      <c r="X11" s="370"/>
    </row>
    <row r="12">
      <c r="A12" s="67"/>
      <c r="B12" s="67"/>
      <c r="C12" s="345"/>
      <c r="D12" s="67"/>
      <c r="E12" s="65"/>
      <c r="F12" s="65"/>
      <c r="G12" s="361"/>
      <c r="H12" s="70"/>
      <c r="I12" s="1"/>
      <c r="J12" s="1"/>
      <c r="K12" s="370"/>
      <c r="L12" s="370"/>
      <c r="M12" s="370"/>
      <c r="N12" s="370"/>
      <c r="O12" s="370"/>
      <c r="P12" s="370"/>
      <c r="Q12" s="370"/>
      <c r="R12" s="370"/>
      <c r="S12" s="370"/>
      <c r="T12" s="370"/>
      <c r="U12" s="370"/>
      <c r="V12" s="370"/>
      <c r="W12" s="370"/>
      <c r="X12" s="370"/>
    </row>
    <row r="13">
      <c r="A13" s="67"/>
      <c r="B13" s="67"/>
      <c r="C13" s="65"/>
      <c r="D13" s="67"/>
      <c r="E13" s="65"/>
      <c r="F13" s="65"/>
      <c r="G13" s="361"/>
      <c r="H13" s="70"/>
      <c r="I13" s="1"/>
      <c r="J13" s="1"/>
      <c r="K13" s="370"/>
      <c r="L13" s="370"/>
      <c r="M13" s="370"/>
      <c r="N13" s="370"/>
      <c r="O13" s="370"/>
      <c r="P13" s="370"/>
      <c r="Q13" s="370"/>
      <c r="R13" s="370"/>
      <c r="S13" s="370"/>
      <c r="T13" s="370"/>
      <c r="U13" s="370"/>
      <c r="V13" s="370"/>
      <c r="W13" s="370"/>
      <c r="X13" s="370"/>
    </row>
    <row r="14">
      <c r="A14" s="67"/>
      <c r="B14" s="67"/>
      <c r="C14" s="65"/>
      <c r="D14" s="67"/>
      <c r="E14" s="65"/>
      <c r="F14" s="65"/>
      <c r="G14" s="361"/>
      <c r="H14" s="70"/>
      <c r="I14" s="1"/>
      <c r="J14" s="1"/>
      <c r="K14" s="370"/>
      <c r="L14" s="370"/>
      <c r="M14" s="370"/>
      <c r="N14" s="370"/>
      <c r="O14" s="370"/>
      <c r="P14" s="370"/>
      <c r="Q14" s="370"/>
      <c r="R14" s="370"/>
      <c r="S14" s="370"/>
      <c r="T14" s="370"/>
      <c r="U14" s="370"/>
      <c r="V14" s="370"/>
      <c r="W14" s="370"/>
      <c r="X14" s="370"/>
    </row>
    <row r="15">
      <c r="A15" s="67"/>
      <c r="B15" s="67"/>
      <c r="C15" s="65"/>
      <c r="D15" s="67"/>
      <c r="E15" s="65"/>
      <c r="F15" s="65"/>
      <c r="G15" s="361"/>
      <c r="H15" s="70"/>
      <c r="I15" s="1"/>
      <c r="J15" s="1"/>
      <c r="K15" s="370"/>
      <c r="L15" s="370"/>
      <c r="M15" s="370"/>
      <c r="N15" s="370"/>
      <c r="O15" s="370"/>
      <c r="P15" s="370"/>
      <c r="Q15" s="370"/>
      <c r="R15" s="370"/>
      <c r="S15" s="370"/>
      <c r="T15" s="370"/>
      <c r="U15" s="370"/>
      <c r="V15" s="370"/>
      <c r="W15" s="370"/>
      <c r="X15" s="370"/>
    </row>
    <row r="16">
      <c r="A16" s="67"/>
      <c r="B16" s="67"/>
      <c r="C16" s="65"/>
      <c r="D16" s="67"/>
      <c r="E16" s="65"/>
      <c r="F16" s="65"/>
      <c r="G16" s="361"/>
      <c r="H16" s="70"/>
      <c r="I16" s="1"/>
      <c r="J16" s="1"/>
      <c r="K16" s="370"/>
      <c r="L16" s="370"/>
      <c r="M16" s="370"/>
      <c r="N16" s="370"/>
      <c r="O16" s="370"/>
      <c r="P16" s="370"/>
      <c r="Q16" s="370"/>
      <c r="R16" s="370"/>
      <c r="S16" s="370"/>
      <c r="T16" s="370"/>
      <c r="U16" s="370"/>
      <c r="V16" s="370"/>
      <c r="W16" s="370"/>
      <c r="X16" s="370"/>
    </row>
    <row r="17">
      <c r="A17" s="46" t="s">
        <v>98</v>
      </c>
      <c r="B17" s="46"/>
      <c r="C17" s="41"/>
      <c r="D17" s="1"/>
      <c r="E17" s="1"/>
      <c r="F17" s="1"/>
      <c r="G17" s="365"/>
      <c r="H17" s="190"/>
      <c r="I17" s="1"/>
      <c r="J17" s="1"/>
    </row>
    <row r="18">
      <c r="A18" s="40"/>
      <c r="B18" s="40"/>
      <c r="C18" s="41"/>
      <c r="D18" s="1"/>
      <c r="E18" s="1"/>
      <c r="F18" s="1"/>
      <c r="G18" s="1"/>
      <c r="H18" s="1"/>
      <c r="I18" s="1"/>
      <c r="J18" s="1"/>
    </row>
    <row r="19" ht="15.75" customHeight="1">
      <c r="A19" s="172" t="s">
        <v>819</v>
      </c>
      <c r="B19" s="173"/>
      <c r="C19" s="173"/>
      <c r="D19" s="173"/>
      <c r="E19" s="173"/>
      <c r="F19" s="173"/>
      <c r="G19" s="173"/>
      <c r="H19" s="173"/>
      <c r="I19" s="1"/>
      <c r="J19" s="1"/>
    </row>
    <row r="20" ht="15.75" customHeight="1">
      <c r="A20" s="40"/>
      <c r="B20" s="40"/>
      <c r="C20" s="41"/>
      <c r="D20" s="1"/>
      <c r="E20" s="1"/>
      <c r="F20" s="1"/>
      <c r="G20" s="1"/>
      <c r="H20" s="1"/>
      <c r="I20" s="1"/>
      <c r="J20" s="1"/>
    </row>
    <row r="21" ht="15.75" customHeight="1">
      <c r="A21" s="40"/>
      <c r="B21" s="40"/>
      <c r="C21" s="41"/>
      <c r="D21" s="1"/>
      <c r="E21" s="1"/>
      <c r="F21" s="1"/>
      <c r="G21" s="1"/>
      <c r="H21" s="1"/>
      <c r="I21" s="1"/>
      <c r="J21" s="1"/>
    </row>
    <row r="22" ht="15.75" customHeight="1">
      <c r="A22" s="40"/>
      <c r="B22" s="40"/>
      <c r="C22" s="41"/>
      <c r="D22" s="1"/>
      <c r="E22" s="1"/>
      <c r="F22" s="1"/>
      <c r="G22" s="1"/>
      <c r="H22" s="1"/>
      <c r="I22" s="1"/>
      <c r="J22" s="1"/>
    </row>
    <row r="23" ht="15.75" customHeight="1">
      <c r="A23" s="40"/>
      <c r="B23" s="40"/>
      <c r="C23" s="41"/>
      <c r="D23" s="1"/>
      <c r="E23" s="1"/>
      <c r="F23" s="1"/>
      <c r="G23" s="1"/>
      <c r="H23" s="1"/>
      <c r="I23" s="1"/>
      <c r="J23" s="1"/>
    </row>
    <row r="24" ht="15.75" customHeight="1">
      <c r="A24" s="40"/>
      <c r="B24" s="40"/>
      <c r="C24" s="41"/>
      <c r="D24" s="1"/>
      <c r="E24" s="1"/>
      <c r="F24" s="1"/>
      <c r="G24" s="1"/>
      <c r="H24" s="1"/>
      <c r="I24" s="1"/>
      <c r="J24" s="1"/>
    </row>
    <row r="25" ht="15.75" customHeight="1">
      <c r="A25" s="40"/>
      <c r="B25" s="40"/>
      <c r="C25" s="41"/>
      <c r="D25" s="1"/>
      <c r="E25" s="1"/>
      <c r="F25" s="1"/>
      <c r="G25" s="1"/>
      <c r="H25" s="1"/>
      <c r="I25" s="1"/>
      <c r="J25" s="1"/>
    </row>
    <row r="26" ht="15.75" customHeight="1">
      <c r="A26" s="40"/>
      <c r="B26" s="40"/>
      <c r="C26" s="41"/>
      <c r="D26" s="1"/>
      <c r="E26" s="1"/>
      <c r="F26" s="1"/>
      <c r="G26" s="1"/>
      <c r="H26" s="1"/>
      <c r="I26" s="1"/>
      <c r="J26" s="1"/>
    </row>
    <row r="27" ht="15.75" customHeight="1">
      <c r="A27" s="40"/>
      <c r="B27" s="40"/>
      <c r="C27" s="41"/>
      <c r="D27" s="1"/>
      <c r="E27" s="1"/>
      <c r="F27" s="1"/>
      <c r="G27" s="1"/>
      <c r="H27" s="1"/>
      <c r="I27" s="1"/>
      <c r="J27" s="1"/>
    </row>
    <row r="28" ht="15.75" customHeight="1">
      <c r="A28" s="40"/>
      <c r="B28" s="40"/>
      <c r="C28" s="41"/>
      <c r="D28" s="1"/>
      <c r="E28" s="1"/>
      <c r="F28" s="1"/>
      <c r="G28" s="1"/>
      <c r="H28" s="1"/>
      <c r="I28" s="1"/>
      <c r="J28" s="1"/>
    </row>
    <row r="29" ht="15.75" customHeight="1">
      <c r="A29" s="40"/>
      <c r="B29" s="40"/>
      <c r="C29" s="41"/>
      <c r="D29" s="1"/>
      <c r="E29" s="1"/>
      <c r="F29" s="1"/>
      <c r="G29" s="1"/>
      <c r="H29" s="1"/>
      <c r="I29" s="1"/>
      <c r="J29" s="1"/>
    </row>
    <row r="30" ht="15.75" customHeight="1">
      <c r="A30" s="40"/>
      <c r="B30" s="40"/>
      <c r="C30" s="41"/>
      <c r="D30" s="1"/>
      <c r="E30" s="1"/>
      <c r="F30" s="1"/>
      <c r="G30" s="1"/>
      <c r="H30" s="1"/>
      <c r="I30" s="1"/>
      <c r="J30" s="1"/>
    </row>
    <row r="31" ht="15.75" customHeight="1">
      <c r="A31" s="40"/>
      <c r="B31" s="40"/>
      <c r="C31" s="41"/>
      <c r="D31" s="1"/>
      <c r="E31" s="1"/>
      <c r="F31" s="1"/>
      <c r="G31" s="1"/>
      <c r="H31" s="1"/>
      <c r="I31" s="1"/>
      <c r="J31" s="1"/>
    </row>
    <row r="32" ht="15.75" customHeight="1">
      <c r="A32" s="40"/>
      <c r="B32" s="40"/>
      <c r="C32" s="41"/>
      <c r="D32" s="1"/>
      <c r="E32" s="1"/>
      <c r="F32" s="1"/>
      <c r="G32" s="1"/>
      <c r="H32" s="1"/>
      <c r="I32" s="1"/>
      <c r="J32" s="1"/>
    </row>
    <row r="33" ht="15.75" customHeight="1">
      <c r="A33" s="40"/>
      <c r="B33" s="40"/>
      <c r="C33" s="41"/>
      <c r="D33" s="1"/>
      <c r="E33" s="1"/>
      <c r="F33" s="1"/>
      <c r="G33" s="1"/>
      <c r="H33" s="1"/>
      <c r="I33" s="1"/>
      <c r="J33" s="1"/>
    </row>
    <row r="34" ht="15.75" customHeight="1">
      <c r="A34" s="40"/>
      <c r="B34" s="40"/>
      <c r="C34" s="41"/>
      <c r="D34" s="1"/>
      <c r="E34" s="1"/>
      <c r="F34" s="1"/>
      <c r="G34" s="1"/>
      <c r="H34" s="1"/>
      <c r="I34" s="1"/>
      <c r="J34" s="1"/>
    </row>
    <row r="35" ht="15.75" customHeight="1">
      <c r="A35" s="40"/>
      <c r="B35" s="40"/>
      <c r="C35" s="41"/>
      <c r="D35" s="1"/>
      <c r="E35" s="1"/>
      <c r="F35" s="1"/>
      <c r="G35" s="1"/>
      <c r="H35" s="1"/>
      <c r="I35" s="1"/>
      <c r="J35" s="1"/>
    </row>
    <row r="36" ht="15.75" customHeight="1">
      <c r="A36" s="40"/>
      <c r="B36" s="40"/>
      <c r="C36" s="41"/>
      <c r="D36" s="1"/>
      <c r="E36" s="1"/>
      <c r="F36" s="1"/>
      <c r="G36" s="1"/>
      <c r="H36" s="1"/>
      <c r="I36" s="1"/>
      <c r="J36" s="1"/>
    </row>
    <row r="37" ht="15.75" customHeight="1">
      <c r="A37" s="40"/>
      <c r="B37" s="40"/>
      <c r="C37" s="41"/>
      <c r="D37" s="1"/>
      <c r="E37" s="1"/>
      <c r="F37" s="1"/>
      <c r="G37" s="1"/>
      <c r="H37" s="1"/>
      <c r="I37" s="1"/>
      <c r="J37" s="1"/>
    </row>
    <row r="38" ht="15.75" customHeight="1">
      <c r="A38" s="40"/>
      <c r="B38" s="40"/>
      <c r="C38" s="41"/>
      <c r="D38" s="1"/>
      <c r="E38" s="1"/>
      <c r="F38" s="1"/>
      <c r="G38" s="1"/>
      <c r="H38" s="1"/>
      <c r="I38" s="1"/>
      <c r="J38" s="1"/>
    </row>
    <row r="39" ht="15.75" customHeight="1">
      <c r="A39" s="40"/>
      <c r="B39" s="40"/>
      <c r="C39" s="41"/>
      <c r="D39" s="1"/>
      <c r="E39" s="1"/>
      <c r="F39" s="1"/>
      <c r="G39" s="1"/>
      <c r="H39" s="1"/>
      <c r="I39" s="1"/>
      <c r="J39" s="1"/>
    </row>
    <row r="40" ht="15.75" customHeight="1">
      <c r="A40" s="40"/>
      <c r="B40" s="40"/>
      <c r="C40" s="41"/>
      <c r="D40" s="1"/>
      <c r="E40" s="1"/>
      <c r="F40" s="1"/>
      <c r="G40" s="1"/>
      <c r="H40" s="1"/>
      <c r="I40" s="1"/>
      <c r="J40" s="1"/>
    </row>
    <row r="41" ht="15.75" customHeight="1">
      <c r="A41" s="40"/>
      <c r="B41" s="40"/>
      <c r="C41" s="41"/>
      <c r="D41" s="1"/>
      <c r="E41" s="1"/>
      <c r="F41" s="1"/>
      <c r="G41" s="1"/>
      <c r="H41" s="1"/>
      <c r="I41" s="1"/>
      <c r="J41" s="1"/>
    </row>
    <row r="42" ht="15.75" customHeight="1">
      <c r="A42" s="40"/>
      <c r="B42" s="40"/>
      <c r="C42" s="41"/>
      <c r="D42" s="1"/>
      <c r="E42" s="1"/>
      <c r="F42" s="1"/>
      <c r="G42" s="1"/>
      <c r="H42" s="1"/>
      <c r="I42" s="1"/>
      <c r="J42" s="1"/>
    </row>
    <row r="43" ht="15.75" customHeight="1">
      <c r="A43" s="40"/>
      <c r="B43" s="40"/>
      <c r="C43" s="41"/>
      <c r="D43" s="1"/>
      <c r="E43" s="1"/>
      <c r="F43" s="1"/>
      <c r="G43" s="1"/>
      <c r="H43" s="1"/>
      <c r="I43" s="1"/>
      <c r="J43" s="1"/>
    </row>
    <row r="44" ht="15.75" customHeight="1">
      <c r="A44" s="40"/>
      <c r="B44" s="40"/>
      <c r="C44" s="41"/>
      <c r="D44" s="1"/>
      <c r="E44" s="1"/>
      <c r="F44" s="1"/>
      <c r="G44" s="1"/>
      <c r="H44" s="1"/>
      <c r="I44" s="1"/>
      <c r="J44" s="1"/>
    </row>
    <row r="45" ht="15.75" customHeight="1">
      <c r="A45" s="40"/>
      <c r="B45" s="40"/>
      <c r="C45" s="41"/>
      <c r="D45" s="1"/>
      <c r="E45" s="1"/>
      <c r="F45" s="1"/>
      <c r="G45" s="1"/>
      <c r="H45" s="1"/>
      <c r="I45" s="1"/>
      <c r="J45" s="1"/>
    </row>
    <row r="46" ht="15.75" customHeight="1">
      <c r="A46" s="40"/>
      <c r="B46" s="40"/>
      <c r="C46" s="41"/>
      <c r="D46" s="1"/>
      <c r="E46" s="1"/>
      <c r="F46" s="1"/>
      <c r="G46" s="1"/>
      <c r="H46" s="1"/>
      <c r="I46" s="1"/>
      <c r="J46" s="1"/>
    </row>
    <row r="47" ht="15.75" customHeight="1">
      <c r="A47" s="40"/>
      <c r="B47" s="40"/>
      <c r="C47" s="41"/>
      <c r="D47" s="1"/>
      <c r="E47" s="1"/>
      <c r="F47" s="1"/>
      <c r="G47" s="1"/>
      <c r="H47" s="1"/>
      <c r="I47" s="1"/>
      <c r="J47" s="1"/>
    </row>
    <row r="48" ht="15.75" customHeight="1">
      <c r="A48" s="40"/>
      <c r="B48" s="40"/>
      <c r="C48" s="41"/>
      <c r="D48" s="1"/>
      <c r="E48" s="1"/>
      <c r="F48" s="1"/>
      <c r="G48" s="1"/>
      <c r="H48" s="1"/>
      <c r="I48" s="1"/>
      <c r="J48" s="1"/>
    </row>
    <row r="49" ht="15.75" customHeight="1">
      <c r="A49" s="40"/>
      <c r="B49" s="40"/>
      <c r="C49" s="41"/>
      <c r="D49" s="1"/>
      <c r="E49" s="1"/>
      <c r="F49" s="1"/>
      <c r="G49" s="1"/>
      <c r="H49" s="1"/>
      <c r="I49" s="1"/>
      <c r="J49" s="1"/>
    </row>
    <row r="50" ht="15.75" customHeight="1">
      <c r="A50" s="40"/>
      <c r="B50" s="40"/>
      <c r="C50" s="41"/>
      <c r="D50" s="1"/>
      <c r="E50" s="1"/>
      <c r="F50" s="1"/>
      <c r="G50" s="1"/>
      <c r="H50" s="1"/>
      <c r="I50" s="1"/>
      <c r="J50" s="1"/>
    </row>
    <row r="51" ht="15.75" customHeight="1">
      <c r="A51" s="40"/>
      <c r="B51" s="40"/>
      <c r="C51" s="41"/>
      <c r="D51" s="1"/>
      <c r="E51" s="1"/>
      <c r="F51" s="1"/>
      <c r="G51" s="1"/>
      <c r="H51" s="1"/>
      <c r="I51" s="1"/>
      <c r="J51" s="1"/>
    </row>
    <row r="52" ht="15.75" customHeight="1">
      <c r="A52" s="40"/>
      <c r="B52" s="40"/>
      <c r="C52" s="41"/>
      <c r="D52" s="1"/>
      <c r="E52" s="1"/>
      <c r="F52" s="1"/>
      <c r="G52" s="1"/>
      <c r="H52" s="1"/>
      <c r="I52" s="1"/>
      <c r="J52" s="1"/>
    </row>
    <row r="53" ht="15.75" customHeight="1">
      <c r="A53" s="40"/>
      <c r="B53" s="40"/>
      <c r="C53" s="41"/>
      <c r="D53" s="1"/>
      <c r="E53" s="1"/>
      <c r="F53" s="1"/>
      <c r="G53" s="1"/>
      <c r="H53" s="1"/>
      <c r="I53" s="1"/>
      <c r="J53" s="1"/>
    </row>
    <row r="54" ht="15.75" customHeight="1">
      <c r="A54" s="40"/>
      <c r="B54" s="40"/>
      <c r="C54" s="41"/>
      <c r="D54" s="1"/>
      <c r="E54" s="1"/>
      <c r="F54" s="1"/>
      <c r="G54" s="1"/>
      <c r="H54" s="1"/>
      <c r="I54" s="1"/>
      <c r="J54" s="1"/>
    </row>
    <row r="55" ht="15.75" customHeight="1">
      <c r="A55" s="40"/>
      <c r="B55" s="40"/>
      <c r="C55" s="41"/>
      <c r="D55" s="1"/>
      <c r="E55" s="1"/>
      <c r="F55" s="1"/>
      <c r="G55" s="1"/>
      <c r="H55" s="1"/>
      <c r="I55" s="1"/>
      <c r="J55" s="1"/>
    </row>
    <row r="56" ht="15.75" customHeight="1">
      <c r="A56" s="40"/>
      <c r="B56" s="40"/>
      <c r="C56" s="41"/>
      <c r="D56" s="1"/>
      <c r="E56" s="1"/>
      <c r="F56" s="1"/>
      <c r="G56" s="1"/>
      <c r="H56" s="1"/>
      <c r="I56" s="1"/>
      <c r="J56" s="1"/>
    </row>
    <row r="57" ht="15.75" customHeight="1">
      <c r="A57" s="40"/>
      <c r="B57" s="40"/>
      <c r="C57" s="41"/>
      <c r="D57" s="1"/>
      <c r="E57" s="1"/>
      <c r="F57" s="1"/>
      <c r="G57" s="1"/>
      <c r="H57" s="1"/>
      <c r="I57" s="1"/>
      <c r="J57" s="1"/>
    </row>
    <row r="58" ht="15.75" customHeight="1">
      <c r="A58" s="40"/>
      <c r="B58" s="40"/>
      <c r="C58" s="41"/>
      <c r="D58" s="1"/>
      <c r="E58" s="1"/>
      <c r="F58" s="1"/>
      <c r="G58" s="1"/>
      <c r="H58" s="1"/>
      <c r="I58" s="1"/>
      <c r="J58" s="1"/>
    </row>
    <row r="59" ht="15.75" customHeight="1">
      <c r="A59" s="40"/>
      <c r="B59" s="40"/>
      <c r="C59" s="41"/>
      <c r="D59" s="1"/>
      <c r="E59" s="1"/>
      <c r="F59" s="1"/>
      <c r="G59" s="1"/>
      <c r="H59" s="1"/>
      <c r="I59" s="1"/>
      <c r="J59" s="1"/>
    </row>
    <row r="60" ht="15.75" customHeight="1">
      <c r="A60" s="40"/>
      <c r="B60" s="40"/>
      <c r="C60" s="41"/>
      <c r="D60" s="1"/>
      <c r="E60" s="1"/>
      <c r="F60" s="1"/>
      <c r="G60" s="1"/>
      <c r="H60" s="1"/>
      <c r="I60" s="1"/>
      <c r="J60" s="1"/>
    </row>
    <row r="61" ht="15.75" customHeight="1">
      <c r="A61" s="40"/>
      <c r="B61" s="40"/>
      <c r="C61" s="41"/>
      <c r="D61" s="1"/>
      <c r="E61" s="1"/>
      <c r="F61" s="1"/>
      <c r="G61" s="1"/>
      <c r="H61" s="1"/>
      <c r="I61" s="1"/>
      <c r="J61" s="1"/>
    </row>
    <row r="62" ht="15.75" customHeight="1">
      <c r="A62" s="40"/>
      <c r="B62" s="40"/>
      <c r="C62" s="41"/>
      <c r="D62" s="1"/>
      <c r="E62" s="1"/>
      <c r="F62" s="1"/>
      <c r="G62" s="1"/>
      <c r="H62" s="1"/>
      <c r="I62" s="1"/>
      <c r="J62" s="1"/>
    </row>
    <row r="63" ht="15.75" customHeight="1">
      <c r="A63" s="40"/>
      <c r="B63" s="40"/>
      <c r="C63" s="41"/>
      <c r="D63" s="1"/>
      <c r="E63" s="1"/>
      <c r="F63" s="1"/>
      <c r="G63" s="1"/>
      <c r="H63" s="1"/>
      <c r="I63" s="1"/>
      <c r="J63" s="1"/>
    </row>
    <row r="64" ht="15.75" customHeight="1">
      <c r="A64" s="40"/>
      <c r="B64" s="40"/>
      <c r="C64" s="41"/>
      <c r="D64" s="1"/>
      <c r="E64" s="1"/>
      <c r="F64" s="1"/>
      <c r="G64" s="1"/>
      <c r="H64" s="1"/>
      <c r="I64" s="1"/>
      <c r="J64" s="1"/>
    </row>
    <row r="65" ht="15.75" customHeight="1">
      <c r="A65" s="40"/>
      <c r="B65" s="40"/>
      <c r="C65" s="41"/>
      <c r="D65" s="1"/>
      <c r="E65" s="1"/>
      <c r="F65" s="1"/>
      <c r="G65" s="1"/>
      <c r="H65" s="1"/>
      <c r="I65" s="1"/>
      <c r="J65" s="1"/>
    </row>
    <row r="66" ht="15.75" customHeight="1">
      <c r="A66" s="40"/>
      <c r="B66" s="40"/>
      <c r="C66" s="41"/>
      <c r="D66" s="1"/>
      <c r="E66" s="1"/>
      <c r="F66" s="1"/>
      <c r="G66" s="1"/>
      <c r="H66" s="1"/>
      <c r="I66" s="1"/>
      <c r="J66" s="1"/>
    </row>
    <row r="67" ht="15.75" customHeight="1">
      <c r="A67" s="40"/>
      <c r="B67" s="40"/>
      <c r="C67" s="41"/>
      <c r="D67" s="1"/>
      <c r="E67" s="1"/>
      <c r="F67" s="1"/>
      <c r="G67" s="1"/>
      <c r="H67" s="1"/>
      <c r="I67" s="1"/>
      <c r="J67" s="1"/>
    </row>
    <row r="68" ht="15.75" customHeight="1">
      <c r="A68" s="40"/>
      <c r="B68" s="40"/>
      <c r="C68" s="41"/>
      <c r="D68" s="1"/>
      <c r="E68" s="1"/>
      <c r="F68" s="1"/>
      <c r="G68" s="1"/>
      <c r="H68" s="1"/>
      <c r="I68" s="1"/>
      <c r="J68" s="1"/>
    </row>
    <row r="69" ht="15.75" customHeight="1">
      <c r="A69" s="40"/>
      <c r="B69" s="40"/>
      <c r="C69" s="41"/>
      <c r="D69" s="1"/>
      <c r="E69" s="1"/>
      <c r="F69" s="1"/>
      <c r="G69" s="1"/>
      <c r="H69" s="1"/>
      <c r="I69" s="1"/>
      <c r="J69" s="1"/>
    </row>
    <row r="70" ht="15.75" customHeight="1">
      <c r="A70" s="40"/>
      <c r="B70" s="40"/>
      <c r="C70" s="41"/>
      <c r="D70" s="1"/>
      <c r="E70" s="1"/>
      <c r="F70" s="1"/>
      <c r="G70" s="1"/>
      <c r="H70" s="1"/>
      <c r="I70" s="1"/>
      <c r="J70" s="1"/>
    </row>
    <row r="71" ht="15.75" customHeight="1">
      <c r="A71" s="40"/>
      <c r="B71" s="40"/>
      <c r="C71" s="41"/>
      <c r="D71" s="1"/>
      <c r="E71" s="1"/>
      <c r="F71" s="1"/>
      <c r="G71" s="1"/>
      <c r="H71" s="1"/>
      <c r="I71" s="1"/>
      <c r="J71" s="1"/>
    </row>
    <row r="72" ht="15.75" customHeight="1">
      <c r="A72" s="40"/>
      <c r="B72" s="40"/>
      <c r="C72" s="41"/>
      <c r="D72" s="1"/>
      <c r="E72" s="1"/>
      <c r="F72" s="1"/>
      <c r="G72" s="1"/>
      <c r="H72" s="1"/>
      <c r="I72" s="1"/>
      <c r="J72" s="1"/>
    </row>
    <row r="73" ht="15.75" customHeight="1">
      <c r="A73" s="40"/>
      <c r="B73" s="40"/>
      <c r="C73" s="41"/>
      <c r="D73" s="1"/>
      <c r="E73" s="1"/>
      <c r="F73" s="1"/>
      <c r="G73" s="1"/>
      <c r="H73" s="1"/>
      <c r="I73" s="1"/>
      <c r="J73" s="1"/>
    </row>
    <row r="74" ht="15.75" customHeight="1">
      <c r="A74" s="40"/>
      <c r="B74" s="40"/>
      <c r="C74" s="41"/>
      <c r="D74" s="1"/>
      <c r="E74" s="1"/>
      <c r="F74" s="1"/>
      <c r="G74" s="1"/>
      <c r="H74" s="1"/>
      <c r="I74" s="1"/>
      <c r="J74" s="1"/>
    </row>
    <row r="75" ht="15.75" customHeight="1">
      <c r="A75" s="40"/>
      <c r="B75" s="40"/>
      <c r="C75" s="41"/>
      <c r="D75" s="1"/>
      <c r="E75" s="1"/>
      <c r="F75" s="1"/>
      <c r="G75" s="1"/>
      <c r="H75" s="1"/>
      <c r="I75" s="1"/>
      <c r="J75" s="1"/>
    </row>
    <row r="76" ht="15.75" customHeight="1">
      <c r="A76" s="40"/>
      <c r="B76" s="40"/>
      <c r="C76" s="41"/>
      <c r="D76" s="1"/>
      <c r="E76" s="1"/>
      <c r="F76" s="1"/>
      <c r="G76" s="1"/>
      <c r="H76" s="1"/>
      <c r="I76" s="1"/>
      <c r="J76" s="1"/>
    </row>
    <row r="77" ht="15.75" customHeight="1">
      <c r="A77" s="40"/>
      <c r="B77" s="40"/>
      <c r="C77" s="41"/>
      <c r="D77" s="1"/>
      <c r="E77" s="1"/>
      <c r="F77" s="1"/>
      <c r="G77" s="1"/>
      <c r="H77" s="1"/>
      <c r="I77" s="1"/>
      <c r="J77" s="1"/>
    </row>
    <row r="78" ht="15.75" customHeight="1">
      <c r="A78" s="40"/>
      <c r="B78" s="40"/>
      <c r="C78" s="41"/>
      <c r="D78" s="1"/>
      <c r="E78" s="1"/>
      <c r="F78" s="1"/>
      <c r="G78" s="1"/>
      <c r="H78" s="1"/>
      <c r="I78" s="1"/>
      <c r="J78" s="1"/>
    </row>
    <row r="79" ht="15.75" customHeight="1">
      <c r="A79" s="40"/>
      <c r="B79" s="40"/>
      <c r="C79" s="41"/>
      <c r="D79" s="1"/>
      <c r="E79" s="1"/>
      <c r="F79" s="1"/>
      <c r="G79" s="1"/>
      <c r="H79" s="1"/>
      <c r="I79" s="1"/>
      <c r="J79" s="1"/>
    </row>
    <row r="80" ht="15.75" customHeight="1">
      <c r="A80" s="40"/>
      <c r="B80" s="40"/>
      <c r="C80" s="41"/>
      <c r="D80" s="1"/>
      <c r="E80" s="1"/>
      <c r="F80" s="1"/>
      <c r="G80" s="1"/>
      <c r="H80" s="1"/>
      <c r="I80" s="1"/>
      <c r="J80" s="1"/>
    </row>
    <row r="81" ht="15.75" customHeight="1">
      <c r="A81" s="40"/>
      <c r="B81" s="40"/>
      <c r="C81" s="41"/>
      <c r="D81" s="1"/>
      <c r="E81" s="1"/>
      <c r="F81" s="1"/>
      <c r="G81" s="1"/>
      <c r="H81" s="1"/>
      <c r="I81" s="1"/>
      <c r="J81" s="1"/>
    </row>
    <row r="82" ht="15.75" customHeight="1">
      <c r="A82" s="40"/>
      <c r="B82" s="40"/>
      <c r="C82" s="41"/>
      <c r="D82" s="1"/>
      <c r="E82" s="1"/>
      <c r="F82" s="1"/>
      <c r="G82" s="1"/>
      <c r="H82" s="1"/>
      <c r="I82" s="1"/>
      <c r="J82" s="1"/>
    </row>
    <row r="83" ht="15.75" customHeight="1">
      <c r="A83" s="40"/>
      <c r="B83" s="40"/>
      <c r="C83" s="41"/>
      <c r="D83" s="1"/>
      <c r="E83" s="1"/>
      <c r="F83" s="1"/>
      <c r="G83" s="1"/>
      <c r="H83" s="1"/>
      <c r="I83" s="1"/>
      <c r="J83" s="1"/>
    </row>
    <row r="84" ht="15.75" customHeight="1">
      <c r="A84" s="40"/>
      <c r="B84" s="40"/>
      <c r="C84" s="41"/>
      <c r="D84" s="1"/>
      <c r="E84" s="1"/>
      <c r="F84" s="1"/>
      <c r="G84" s="1"/>
      <c r="H84" s="1"/>
      <c r="I84" s="1"/>
      <c r="J84" s="1"/>
    </row>
    <row r="85" ht="15.75" customHeight="1">
      <c r="A85" s="40"/>
      <c r="B85" s="40"/>
      <c r="C85" s="41"/>
      <c r="D85" s="1"/>
      <c r="E85" s="1"/>
      <c r="F85" s="1"/>
      <c r="G85" s="1"/>
      <c r="H85" s="1"/>
      <c r="I85" s="1"/>
      <c r="J85" s="1"/>
    </row>
    <row r="86" ht="15.75" customHeight="1">
      <c r="A86" s="40"/>
      <c r="B86" s="40"/>
      <c r="C86" s="41"/>
      <c r="D86" s="1"/>
      <c r="E86" s="1"/>
      <c r="F86" s="1"/>
      <c r="G86" s="1"/>
      <c r="H86" s="1"/>
      <c r="I86" s="1"/>
      <c r="J86" s="1"/>
    </row>
    <row r="87" ht="15.75" customHeight="1">
      <c r="A87" s="40"/>
      <c r="B87" s="40"/>
      <c r="C87" s="41"/>
      <c r="D87" s="1"/>
      <c r="E87" s="1"/>
      <c r="F87" s="1"/>
      <c r="G87" s="1"/>
      <c r="H87" s="1"/>
      <c r="I87" s="1"/>
      <c r="J87" s="1"/>
    </row>
    <row r="88" ht="15.75" customHeight="1">
      <c r="A88" s="40"/>
      <c r="B88" s="40"/>
      <c r="C88" s="41"/>
      <c r="D88" s="1"/>
      <c r="E88" s="1"/>
      <c r="F88" s="1"/>
      <c r="G88" s="1"/>
      <c r="H88" s="1"/>
      <c r="I88" s="1"/>
      <c r="J88" s="1"/>
    </row>
    <row r="89" ht="15.75" customHeight="1">
      <c r="A89" s="40"/>
      <c r="B89" s="40"/>
      <c r="C89" s="41"/>
      <c r="D89" s="1"/>
      <c r="E89" s="1"/>
      <c r="F89" s="1"/>
      <c r="G89" s="1"/>
      <c r="H89" s="1"/>
      <c r="I89" s="1"/>
      <c r="J89" s="1"/>
    </row>
    <row r="90" ht="15.75" customHeight="1">
      <c r="A90" s="40"/>
      <c r="B90" s="40"/>
      <c r="C90" s="41"/>
      <c r="D90" s="1"/>
      <c r="E90" s="1"/>
      <c r="F90" s="1"/>
      <c r="G90" s="1"/>
      <c r="H90" s="1"/>
      <c r="I90" s="1"/>
      <c r="J90" s="1"/>
    </row>
    <row r="91" ht="15.75" customHeight="1">
      <c r="A91" s="40"/>
      <c r="B91" s="40"/>
      <c r="C91" s="41"/>
      <c r="D91" s="1"/>
      <c r="E91" s="1"/>
      <c r="F91" s="1"/>
      <c r="G91" s="1"/>
      <c r="H91" s="1"/>
      <c r="I91" s="1"/>
      <c r="J91" s="1"/>
    </row>
    <row r="92" ht="15.75" customHeight="1">
      <c r="A92" s="40"/>
      <c r="B92" s="40"/>
      <c r="C92" s="41"/>
      <c r="D92" s="1"/>
      <c r="E92" s="1"/>
      <c r="F92" s="1"/>
      <c r="G92" s="1"/>
      <c r="H92" s="1"/>
      <c r="I92" s="1"/>
      <c r="J92" s="1"/>
    </row>
    <row r="93" ht="15.75" customHeight="1">
      <c r="A93" s="40"/>
      <c r="B93" s="40"/>
      <c r="C93" s="41"/>
      <c r="D93" s="1"/>
      <c r="E93" s="1"/>
      <c r="F93" s="1"/>
      <c r="G93" s="1"/>
      <c r="H93" s="1"/>
      <c r="I93" s="1"/>
      <c r="J93" s="1"/>
    </row>
    <row r="94" ht="15.75" customHeight="1">
      <c r="A94" s="40"/>
      <c r="B94" s="40"/>
      <c r="C94" s="41"/>
      <c r="D94" s="1"/>
      <c r="E94" s="1"/>
      <c r="F94" s="1"/>
      <c r="G94" s="1"/>
      <c r="H94" s="1"/>
      <c r="I94" s="1"/>
      <c r="J94" s="1"/>
    </row>
    <row r="95" ht="15.75" customHeight="1">
      <c r="A95" s="40"/>
      <c r="B95" s="40"/>
      <c r="C95" s="41"/>
      <c r="D95" s="1"/>
      <c r="E95" s="1"/>
      <c r="F95" s="1"/>
      <c r="G95" s="1"/>
      <c r="H95" s="1"/>
      <c r="I95" s="1"/>
      <c r="J95" s="1"/>
    </row>
    <row r="96" ht="15.75" customHeight="1">
      <c r="A96" s="40"/>
      <c r="B96" s="40"/>
      <c r="C96" s="41"/>
      <c r="D96" s="1"/>
      <c r="E96" s="1"/>
      <c r="F96" s="1"/>
      <c r="G96" s="1"/>
      <c r="H96" s="1"/>
      <c r="I96" s="1"/>
      <c r="J96" s="1"/>
    </row>
    <row r="97" ht="15.75" customHeight="1">
      <c r="A97" s="40"/>
      <c r="B97" s="40"/>
      <c r="C97" s="41"/>
      <c r="D97" s="1"/>
      <c r="E97" s="1"/>
      <c r="F97" s="1"/>
      <c r="G97" s="1"/>
      <c r="H97" s="1"/>
      <c r="I97" s="1"/>
      <c r="J97" s="1"/>
    </row>
    <row r="98" ht="15.75" customHeight="1">
      <c r="A98" s="40"/>
      <c r="B98" s="40"/>
      <c r="C98" s="41"/>
      <c r="D98" s="1"/>
      <c r="E98" s="1"/>
      <c r="F98" s="1"/>
      <c r="G98" s="1"/>
      <c r="H98" s="1"/>
      <c r="I98" s="1"/>
      <c r="J98" s="1"/>
    </row>
    <row r="99" ht="15.75" customHeight="1">
      <c r="A99" s="40"/>
      <c r="B99" s="40"/>
      <c r="C99" s="41"/>
      <c r="D99" s="1"/>
      <c r="E99" s="1"/>
      <c r="F99" s="1"/>
      <c r="G99" s="1"/>
      <c r="H99" s="1"/>
      <c r="I99" s="1"/>
      <c r="J99" s="1"/>
    </row>
    <row r="100" ht="15.75" customHeight="1">
      <c r="A100" s="40"/>
      <c r="B100" s="40"/>
      <c r="C100" s="41"/>
      <c r="D100" s="1"/>
      <c r="E100" s="1"/>
      <c r="F100" s="1"/>
      <c r="G100" s="1"/>
      <c r="H100" s="1"/>
      <c r="I100" s="1"/>
      <c r="J100" s="1"/>
    </row>
    <row r="101" ht="15.75" customHeight="1">
      <c r="A101" s="40"/>
      <c r="B101" s="40"/>
      <c r="C101" s="41"/>
      <c r="D101" s="1"/>
      <c r="E101" s="1"/>
      <c r="F101" s="1"/>
      <c r="G101" s="1"/>
      <c r="H101" s="1"/>
      <c r="I101" s="1"/>
      <c r="J101" s="1"/>
    </row>
    <row r="102" ht="15.75" customHeight="1">
      <c r="A102" s="40"/>
      <c r="B102" s="40"/>
      <c r="C102" s="41"/>
      <c r="D102" s="1"/>
      <c r="E102" s="1"/>
      <c r="F102" s="1"/>
      <c r="G102" s="1"/>
      <c r="H102" s="1"/>
      <c r="I102" s="1"/>
      <c r="J102" s="1"/>
    </row>
    <row r="103" ht="15.75" customHeight="1">
      <c r="A103" s="40"/>
      <c r="B103" s="40"/>
      <c r="C103" s="41"/>
      <c r="D103" s="1"/>
      <c r="E103" s="1"/>
      <c r="F103" s="1"/>
      <c r="G103" s="1"/>
      <c r="H103" s="1"/>
      <c r="I103" s="1"/>
      <c r="J103" s="1"/>
    </row>
    <row r="104" ht="15.75" customHeight="1">
      <c r="A104" s="40"/>
      <c r="B104" s="40"/>
      <c r="C104" s="41"/>
      <c r="D104" s="1"/>
      <c r="E104" s="1"/>
      <c r="F104" s="1"/>
      <c r="G104" s="1"/>
      <c r="H104" s="1"/>
      <c r="I104" s="1"/>
      <c r="J104" s="1"/>
    </row>
    <row r="105" ht="15.75" customHeight="1">
      <c r="A105" s="40"/>
      <c r="B105" s="40"/>
      <c r="C105" s="41"/>
      <c r="D105" s="1"/>
      <c r="E105" s="1"/>
      <c r="F105" s="1"/>
      <c r="G105" s="1"/>
      <c r="H105" s="1"/>
      <c r="I105" s="1"/>
      <c r="J105" s="1"/>
    </row>
    <row r="106" ht="15.75" customHeight="1">
      <c r="A106" s="40"/>
      <c r="B106" s="40"/>
      <c r="C106" s="41"/>
      <c r="D106" s="1"/>
      <c r="E106" s="1"/>
      <c r="F106" s="1"/>
      <c r="G106" s="1"/>
      <c r="H106" s="1"/>
      <c r="I106" s="1"/>
      <c r="J106" s="1"/>
    </row>
    <row r="107" ht="15.75" customHeight="1">
      <c r="A107" s="40"/>
      <c r="B107" s="40"/>
      <c r="C107" s="41"/>
      <c r="D107" s="1"/>
      <c r="E107" s="1"/>
      <c r="F107" s="1"/>
      <c r="G107" s="1"/>
      <c r="H107" s="1"/>
      <c r="I107" s="1"/>
      <c r="J107" s="1"/>
    </row>
    <row r="108" ht="15.75" customHeight="1">
      <c r="A108" s="40"/>
      <c r="B108" s="40"/>
      <c r="C108" s="41"/>
      <c r="D108" s="1"/>
      <c r="E108" s="1"/>
      <c r="F108" s="1"/>
      <c r="G108" s="1"/>
      <c r="H108" s="1"/>
      <c r="I108" s="1"/>
      <c r="J108" s="1"/>
    </row>
    <row r="109" ht="15.75" customHeight="1">
      <c r="A109" s="40"/>
      <c r="B109" s="40"/>
      <c r="C109" s="41"/>
      <c r="D109" s="1"/>
      <c r="E109" s="1"/>
      <c r="F109" s="1"/>
      <c r="G109" s="1"/>
      <c r="H109" s="1"/>
      <c r="I109" s="1"/>
      <c r="J109" s="1"/>
    </row>
    <row r="110" ht="15.75" customHeight="1">
      <c r="A110" s="40"/>
      <c r="B110" s="40"/>
      <c r="C110" s="41"/>
      <c r="D110" s="1"/>
      <c r="E110" s="1"/>
      <c r="F110" s="1"/>
      <c r="G110" s="1"/>
      <c r="H110" s="1"/>
      <c r="I110" s="1"/>
      <c r="J110" s="1"/>
    </row>
    <row r="111" ht="15.75" customHeight="1">
      <c r="A111" s="40"/>
      <c r="B111" s="40"/>
      <c r="C111" s="41"/>
      <c r="D111" s="1"/>
      <c r="E111" s="1"/>
      <c r="F111" s="1"/>
      <c r="G111" s="1"/>
      <c r="H111" s="1"/>
      <c r="I111" s="1"/>
      <c r="J111" s="1"/>
    </row>
    <row r="112" ht="15.75" customHeight="1">
      <c r="A112" s="40"/>
      <c r="B112" s="40"/>
      <c r="C112" s="41"/>
      <c r="D112" s="1"/>
      <c r="E112" s="1"/>
      <c r="F112" s="1"/>
      <c r="G112" s="1"/>
      <c r="H112" s="1"/>
      <c r="I112" s="1"/>
      <c r="J112" s="1"/>
    </row>
    <row r="113" ht="15.75" customHeight="1">
      <c r="A113" s="40"/>
      <c r="B113" s="40"/>
      <c r="C113" s="41"/>
      <c r="D113" s="1"/>
      <c r="E113" s="1"/>
      <c r="F113" s="1"/>
      <c r="G113" s="1"/>
      <c r="H113" s="1"/>
      <c r="I113" s="1"/>
      <c r="J113" s="1"/>
    </row>
    <row r="114" ht="15.75" customHeight="1">
      <c r="A114" s="40"/>
      <c r="B114" s="40"/>
      <c r="C114" s="41"/>
      <c r="D114" s="1"/>
      <c r="E114" s="1"/>
      <c r="F114" s="1"/>
      <c r="G114" s="1"/>
      <c r="H114" s="1"/>
      <c r="I114" s="1"/>
      <c r="J114" s="1"/>
    </row>
    <row r="115" ht="15.75" customHeight="1">
      <c r="A115" s="40"/>
      <c r="B115" s="40"/>
      <c r="C115" s="41"/>
      <c r="D115" s="1"/>
      <c r="E115" s="1"/>
      <c r="F115" s="1"/>
      <c r="G115" s="1"/>
      <c r="H115" s="1"/>
      <c r="I115" s="1"/>
      <c r="J115" s="1"/>
    </row>
    <row r="116" ht="15.75" customHeight="1">
      <c r="A116" s="40"/>
      <c r="B116" s="40"/>
      <c r="C116" s="41"/>
      <c r="D116" s="1"/>
      <c r="E116" s="1"/>
      <c r="F116" s="1"/>
      <c r="G116" s="1"/>
      <c r="H116" s="1"/>
      <c r="I116" s="1"/>
      <c r="J116" s="1"/>
    </row>
    <row r="117" ht="15.75" customHeight="1">
      <c r="A117" s="40"/>
      <c r="B117" s="40"/>
      <c r="C117" s="41"/>
      <c r="D117" s="1"/>
      <c r="E117" s="1"/>
      <c r="F117" s="1"/>
      <c r="G117" s="1"/>
      <c r="H117" s="1"/>
      <c r="I117" s="1"/>
      <c r="J117" s="1"/>
    </row>
    <row r="118" ht="15.75" customHeight="1">
      <c r="A118" s="40"/>
      <c r="B118" s="40"/>
      <c r="C118" s="41"/>
      <c r="D118" s="1"/>
      <c r="E118" s="1"/>
      <c r="F118" s="1"/>
      <c r="G118" s="1"/>
      <c r="H118" s="1"/>
      <c r="I118" s="1"/>
      <c r="J118" s="1"/>
    </row>
    <row r="119" ht="15.75" customHeight="1">
      <c r="A119" s="40"/>
      <c r="B119" s="40"/>
      <c r="C119" s="41"/>
      <c r="D119" s="1"/>
      <c r="E119" s="1"/>
      <c r="F119" s="1"/>
      <c r="G119" s="1"/>
      <c r="H119" s="1"/>
      <c r="I119" s="1"/>
      <c r="J119" s="1"/>
    </row>
    <row r="120" ht="15.75" customHeight="1">
      <c r="A120" s="40"/>
      <c r="B120" s="40"/>
      <c r="C120" s="41"/>
      <c r="D120" s="1"/>
      <c r="E120" s="1"/>
      <c r="F120" s="1"/>
      <c r="G120" s="1"/>
      <c r="H120" s="1"/>
      <c r="I120" s="1"/>
      <c r="J120" s="1"/>
    </row>
    <row r="121" ht="15.75" customHeight="1">
      <c r="A121" s="40"/>
      <c r="B121" s="40"/>
      <c r="C121" s="41"/>
      <c r="D121" s="1"/>
      <c r="E121" s="1"/>
      <c r="F121" s="1"/>
      <c r="G121" s="1"/>
      <c r="H121" s="1"/>
      <c r="I121" s="1"/>
      <c r="J121" s="1"/>
    </row>
    <row r="122" ht="15.75" customHeight="1">
      <c r="A122" s="40"/>
      <c r="B122" s="40"/>
      <c r="C122" s="41"/>
      <c r="D122" s="1"/>
      <c r="E122" s="1"/>
      <c r="F122" s="1"/>
      <c r="G122" s="1"/>
      <c r="H122" s="1"/>
      <c r="I122" s="1"/>
      <c r="J122" s="1"/>
    </row>
    <row r="123" ht="15.75" customHeight="1">
      <c r="A123" s="40"/>
      <c r="B123" s="40"/>
      <c r="C123" s="41"/>
      <c r="D123" s="1"/>
      <c r="E123" s="1"/>
      <c r="F123" s="1"/>
      <c r="G123" s="1"/>
      <c r="H123" s="1"/>
      <c r="I123" s="1"/>
      <c r="J123" s="1"/>
    </row>
    <row r="124" ht="15.75" customHeight="1">
      <c r="A124" s="40"/>
      <c r="B124" s="40"/>
      <c r="C124" s="41"/>
      <c r="D124" s="1"/>
      <c r="E124" s="1"/>
      <c r="F124" s="1"/>
      <c r="G124" s="1"/>
      <c r="H124" s="1"/>
      <c r="I124" s="1"/>
      <c r="J124" s="1"/>
    </row>
    <row r="125" ht="15.75" customHeight="1">
      <c r="A125" s="40"/>
      <c r="B125" s="40"/>
      <c r="C125" s="41"/>
      <c r="D125" s="1"/>
      <c r="E125" s="1"/>
      <c r="F125" s="1"/>
      <c r="G125" s="1"/>
      <c r="H125" s="1"/>
      <c r="I125" s="1"/>
      <c r="J125" s="1"/>
    </row>
    <row r="126" ht="15.75" customHeight="1">
      <c r="A126" s="40"/>
      <c r="B126" s="40"/>
      <c r="C126" s="41"/>
      <c r="D126" s="1"/>
      <c r="E126" s="1"/>
      <c r="F126" s="1"/>
      <c r="G126" s="1"/>
      <c r="H126" s="1"/>
      <c r="I126" s="1"/>
      <c r="J126" s="1"/>
    </row>
    <row r="127" ht="15.75" customHeight="1">
      <c r="A127" s="40"/>
      <c r="B127" s="40"/>
      <c r="C127" s="41"/>
      <c r="D127" s="1"/>
      <c r="E127" s="1"/>
      <c r="F127" s="1"/>
      <c r="G127" s="1"/>
      <c r="H127" s="1"/>
      <c r="I127" s="1"/>
      <c r="J127" s="1"/>
    </row>
    <row r="128" ht="15.75" customHeight="1">
      <c r="A128" s="40"/>
      <c r="B128" s="40"/>
      <c r="C128" s="41"/>
      <c r="D128" s="1"/>
      <c r="E128" s="1"/>
      <c r="F128" s="1"/>
      <c r="G128" s="1"/>
      <c r="H128" s="1"/>
      <c r="I128" s="1"/>
      <c r="J128" s="1"/>
    </row>
    <row r="129" ht="15.75" customHeight="1">
      <c r="A129" s="40"/>
      <c r="B129" s="40"/>
      <c r="C129" s="41"/>
      <c r="D129" s="1"/>
      <c r="E129" s="1"/>
      <c r="F129" s="1"/>
      <c r="G129" s="1"/>
      <c r="H129" s="1"/>
      <c r="I129" s="1"/>
      <c r="J129" s="1"/>
    </row>
    <row r="130" ht="15.75" customHeight="1">
      <c r="A130" s="40"/>
      <c r="B130" s="40"/>
      <c r="C130" s="41"/>
      <c r="D130" s="1"/>
      <c r="E130" s="1"/>
      <c r="F130" s="1"/>
      <c r="G130" s="1"/>
      <c r="H130" s="1"/>
      <c r="I130" s="1"/>
      <c r="J130" s="1"/>
    </row>
    <row r="131" ht="15.75" customHeight="1">
      <c r="A131" s="40"/>
      <c r="B131" s="40"/>
      <c r="C131" s="41"/>
      <c r="D131" s="1"/>
      <c r="E131" s="1"/>
      <c r="F131" s="1"/>
      <c r="G131" s="1"/>
      <c r="H131" s="1"/>
      <c r="I131" s="1"/>
      <c r="J131" s="1"/>
    </row>
    <row r="132" ht="15.75" customHeight="1">
      <c r="A132" s="40"/>
      <c r="B132" s="40"/>
      <c r="C132" s="41"/>
      <c r="D132" s="1"/>
      <c r="E132" s="1"/>
      <c r="F132" s="1"/>
      <c r="G132" s="1"/>
      <c r="H132" s="1"/>
      <c r="I132" s="1"/>
      <c r="J132" s="1"/>
    </row>
    <row r="133" ht="15.75" customHeight="1">
      <c r="A133" s="40"/>
      <c r="B133" s="40"/>
      <c r="C133" s="41"/>
      <c r="D133" s="1"/>
      <c r="E133" s="1"/>
      <c r="F133" s="1"/>
      <c r="G133" s="1"/>
      <c r="H133" s="1"/>
      <c r="I133" s="1"/>
      <c r="J133" s="1"/>
    </row>
    <row r="134" ht="15.75" customHeight="1">
      <c r="A134" s="40"/>
      <c r="B134" s="40"/>
      <c r="C134" s="41"/>
      <c r="D134" s="1"/>
      <c r="E134" s="1"/>
      <c r="F134" s="1"/>
      <c r="G134" s="1"/>
      <c r="H134" s="1"/>
      <c r="I134" s="1"/>
      <c r="J134" s="1"/>
    </row>
    <row r="135" ht="15.75" customHeight="1">
      <c r="A135" s="40"/>
      <c r="B135" s="40"/>
      <c r="C135" s="41"/>
      <c r="D135" s="1"/>
      <c r="E135" s="1"/>
      <c r="F135" s="1"/>
      <c r="G135" s="1"/>
      <c r="H135" s="1"/>
      <c r="I135" s="1"/>
      <c r="J135" s="1"/>
    </row>
    <row r="136" ht="15.75" customHeight="1">
      <c r="A136" s="40"/>
      <c r="B136" s="40"/>
      <c r="C136" s="41"/>
      <c r="D136" s="1"/>
      <c r="E136" s="1"/>
      <c r="F136" s="1"/>
      <c r="G136" s="1"/>
      <c r="H136" s="1"/>
      <c r="I136" s="1"/>
      <c r="J136" s="1"/>
    </row>
    <row r="137" ht="15.75" customHeight="1">
      <c r="A137" s="40"/>
      <c r="B137" s="40"/>
      <c r="C137" s="41"/>
      <c r="D137" s="1"/>
      <c r="E137" s="1"/>
      <c r="F137" s="1"/>
      <c r="G137" s="1"/>
      <c r="H137" s="1"/>
      <c r="I137" s="1"/>
      <c r="J137" s="1"/>
    </row>
    <row r="138" ht="15.75" customHeight="1">
      <c r="A138" s="40"/>
      <c r="B138" s="40"/>
      <c r="C138" s="41"/>
      <c r="D138" s="1"/>
      <c r="E138" s="1"/>
      <c r="F138" s="1"/>
      <c r="G138" s="1"/>
      <c r="H138" s="1"/>
      <c r="I138" s="1"/>
      <c r="J138" s="1"/>
    </row>
    <row r="139" ht="15.75" customHeight="1">
      <c r="A139" s="40"/>
      <c r="B139" s="40"/>
      <c r="C139" s="41"/>
      <c r="D139" s="1"/>
      <c r="E139" s="1"/>
      <c r="F139" s="1"/>
      <c r="G139" s="1"/>
      <c r="H139" s="1"/>
      <c r="I139" s="1"/>
      <c r="J139" s="1"/>
    </row>
    <row r="140" ht="15.75" customHeight="1">
      <c r="A140" s="40"/>
      <c r="B140" s="40"/>
      <c r="C140" s="41"/>
      <c r="D140" s="1"/>
      <c r="E140" s="1"/>
      <c r="F140" s="1"/>
      <c r="G140" s="1"/>
      <c r="H140" s="1"/>
      <c r="I140" s="1"/>
      <c r="J140" s="1"/>
    </row>
    <row r="141" ht="15.75" customHeight="1">
      <c r="A141" s="40"/>
      <c r="B141" s="40"/>
      <c r="C141" s="41"/>
      <c r="D141" s="1"/>
      <c r="E141" s="1"/>
      <c r="F141" s="1"/>
      <c r="G141" s="1"/>
      <c r="H141" s="1"/>
      <c r="I141" s="1"/>
      <c r="J141" s="1"/>
    </row>
    <row r="142" ht="15.75" customHeight="1">
      <c r="A142" s="40"/>
      <c r="B142" s="40"/>
      <c r="C142" s="41"/>
      <c r="D142" s="1"/>
      <c r="E142" s="1"/>
      <c r="F142" s="1"/>
      <c r="G142" s="1"/>
      <c r="H142" s="1"/>
      <c r="I142" s="1"/>
      <c r="J142" s="1"/>
    </row>
    <row r="143" ht="15.75" customHeight="1">
      <c r="A143" s="40"/>
      <c r="B143" s="40"/>
      <c r="C143" s="41"/>
      <c r="D143" s="1"/>
      <c r="E143" s="1"/>
      <c r="F143" s="1"/>
      <c r="G143" s="1"/>
      <c r="H143" s="1"/>
      <c r="I143" s="1"/>
      <c r="J143" s="1"/>
    </row>
    <row r="144" ht="15.75" customHeight="1">
      <c r="A144" s="40"/>
      <c r="B144" s="40"/>
      <c r="C144" s="41"/>
      <c r="D144" s="1"/>
      <c r="E144" s="1"/>
      <c r="F144" s="1"/>
      <c r="G144" s="1"/>
      <c r="H144" s="1"/>
      <c r="I144" s="1"/>
      <c r="J144" s="1"/>
    </row>
    <row r="145" ht="15.75" customHeight="1">
      <c r="A145" s="40"/>
      <c r="B145" s="40"/>
      <c r="C145" s="41"/>
      <c r="D145" s="1"/>
      <c r="E145" s="1"/>
      <c r="F145" s="1"/>
      <c r="G145" s="1"/>
      <c r="H145" s="1"/>
      <c r="I145" s="1"/>
      <c r="J145" s="1"/>
    </row>
    <row r="146" ht="15.75" customHeight="1">
      <c r="A146" s="40"/>
      <c r="B146" s="40"/>
      <c r="C146" s="41"/>
      <c r="D146" s="1"/>
      <c r="E146" s="1"/>
      <c r="F146" s="1"/>
      <c r="G146" s="1"/>
      <c r="H146" s="1"/>
      <c r="I146" s="1"/>
      <c r="J146" s="1"/>
    </row>
    <row r="147" ht="15.75" customHeight="1">
      <c r="A147" s="40"/>
      <c r="B147" s="40"/>
      <c r="C147" s="41"/>
      <c r="D147" s="1"/>
      <c r="E147" s="1"/>
      <c r="F147" s="1"/>
      <c r="G147" s="1"/>
      <c r="H147" s="1"/>
      <c r="I147" s="1"/>
      <c r="J147" s="1"/>
    </row>
    <row r="148" ht="15.75" customHeight="1">
      <c r="A148" s="40"/>
      <c r="B148" s="40"/>
      <c r="C148" s="41"/>
      <c r="D148" s="1"/>
      <c r="E148" s="1"/>
      <c r="F148" s="1"/>
      <c r="G148" s="1"/>
      <c r="H148" s="1"/>
      <c r="I148" s="1"/>
      <c r="J148" s="1"/>
    </row>
    <row r="149" ht="15.75" customHeight="1">
      <c r="A149" s="40"/>
      <c r="B149" s="40"/>
      <c r="C149" s="41"/>
      <c r="D149" s="1"/>
      <c r="E149" s="1"/>
      <c r="F149" s="1"/>
      <c r="G149" s="1"/>
      <c r="H149" s="1"/>
      <c r="I149" s="1"/>
      <c r="J149" s="1"/>
    </row>
    <row r="150" ht="15.75" customHeight="1">
      <c r="A150" s="40"/>
      <c r="B150" s="40"/>
      <c r="C150" s="41"/>
      <c r="D150" s="1"/>
      <c r="E150" s="1"/>
      <c r="F150" s="1"/>
      <c r="G150" s="1"/>
      <c r="H150" s="1"/>
      <c r="I150" s="1"/>
      <c r="J150" s="1"/>
    </row>
    <row r="151" ht="15.75" customHeight="1">
      <c r="A151" s="40"/>
      <c r="B151" s="40"/>
      <c r="C151" s="41"/>
      <c r="D151" s="1"/>
      <c r="E151" s="1"/>
      <c r="F151" s="1"/>
      <c r="G151" s="1"/>
      <c r="H151" s="1"/>
      <c r="I151" s="1"/>
      <c r="J151" s="1"/>
    </row>
    <row r="152" ht="15.75" customHeight="1">
      <c r="A152" s="40"/>
      <c r="B152" s="40"/>
      <c r="C152" s="41"/>
      <c r="D152" s="1"/>
      <c r="E152" s="1"/>
      <c r="F152" s="1"/>
      <c r="G152" s="1"/>
      <c r="H152" s="1"/>
      <c r="I152" s="1"/>
      <c r="J152" s="1"/>
    </row>
    <row r="153" ht="15.75" customHeight="1">
      <c r="A153" s="40"/>
      <c r="B153" s="40"/>
      <c r="C153" s="41"/>
      <c r="D153" s="1"/>
      <c r="E153" s="1"/>
      <c r="F153" s="1"/>
      <c r="G153" s="1"/>
      <c r="H153" s="1"/>
      <c r="I153" s="1"/>
      <c r="J153" s="1"/>
    </row>
    <row r="154" ht="15.75" customHeight="1">
      <c r="A154" s="40"/>
      <c r="B154" s="40"/>
      <c r="C154" s="41"/>
      <c r="D154" s="1"/>
      <c r="E154" s="1"/>
      <c r="F154" s="1"/>
      <c r="G154" s="1"/>
      <c r="H154" s="1"/>
      <c r="I154" s="1"/>
      <c r="J154" s="1"/>
    </row>
    <row r="155" ht="15.75" customHeight="1">
      <c r="A155" s="40"/>
      <c r="B155" s="40"/>
      <c r="C155" s="41"/>
      <c r="D155" s="1"/>
      <c r="E155" s="1"/>
      <c r="F155" s="1"/>
      <c r="G155" s="1"/>
      <c r="H155" s="1"/>
      <c r="I155" s="1"/>
      <c r="J155" s="1"/>
    </row>
    <row r="156" ht="15.75" customHeight="1">
      <c r="A156" s="40"/>
      <c r="B156" s="40"/>
      <c r="C156" s="41"/>
      <c r="D156" s="1"/>
      <c r="E156" s="1"/>
      <c r="F156" s="1"/>
      <c r="G156" s="1"/>
      <c r="H156" s="1"/>
      <c r="I156" s="1"/>
      <c r="J156" s="1"/>
    </row>
    <row r="157" ht="15.75" customHeight="1">
      <c r="A157" s="40"/>
      <c r="B157" s="40"/>
      <c r="C157" s="41"/>
      <c r="D157" s="1"/>
      <c r="E157" s="1"/>
      <c r="F157" s="1"/>
      <c r="G157" s="1"/>
      <c r="H157" s="1"/>
      <c r="I157" s="1"/>
      <c r="J157" s="1"/>
    </row>
    <row r="158" ht="15.75" customHeight="1">
      <c r="A158" s="40"/>
      <c r="B158" s="40"/>
      <c r="C158" s="41"/>
      <c r="D158" s="1"/>
      <c r="E158" s="1"/>
      <c r="F158" s="1"/>
      <c r="G158" s="1"/>
      <c r="H158" s="1"/>
      <c r="I158" s="1"/>
      <c r="J158" s="1"/>
    </row>
    <row r="159" ht="15.75" customHeight="1">
      <c r="A159" s="40"/>
      <c r="B159" s="40"/>
      <c r="C159" s="41"/>
      <c r="D159" s="1"/>
      <c r="E159" s="1"/>
      <c r="F159" s="1"/>
      <c r="G159" s="1"/>
      <c r="H159" s="1"/>
      <c r="I159" s="1"/>
      <c r="J159" s="1"/>
    </row>
    <row r="160" ht="15.75" customHeight="1">
      <c r="A160" s="40"/>
      <c r="B160" s="40"/>
      <c r="C160" s="41"/>
      <c r="D160" s="1"/>
      <c r="E160" s="1"/>
      <c r="F160" s="1"/>
      <c r="G160" s="1"/>
      <c r="H160" s="1"/>
      <c r="I160" s="1"/>
      <c r="J160" s="1"/>
    </row>
    <row r="161" ht="15.75" customHeight="1">
      <c r="A161" s="40"/>
      <c r="B161" s="40"/>
      <c r="C161" s="41"/>
      <c r="D161" s="1"/>
      <c r="E161" s="1"/>
      <c r="F161" s="1"/>
      <c r="G161" s="1"/>
      <c r="H161" s="1"/>
      <c r="I161" s="1"/>
      <c r="J161" s="1"/>
    </row>
    <row r="162" ht="15.75" customHeight="1">
      <c r="A162" s="40"/>
      <c r="B162" s="40"/>
      <c r="C162" s="41"/>
      <c r="D162" s="1"/>
      <c r="E162" s="1"/>
      <c r="F162" s="1"/>
      <c r="G162" s="1"/>
      <c r="H162" s="1"/>
      <c r="I162" s="1"/>
      <c r="J162" s="1"/>
    </row>
    <row r="163" ht="15.75" customHeight="1">
      <c r="A163" s="40"/>
      <c r="B163" s="40"/>
      <c r="C163" s="41"/>
      <c r="D163" s="1"/>
      <c r="E163" s="1"/>
      <c r="F163" s="1"/>
      <c r="G163" s="1"/>
      <c r="H163" s="1"/>
      <c r="I163" s="1"/>
      <c r="J163" s="1"/>
    </row>
    <row r="164" ht="15.75" customHeight="1">
      <c r="A164" s="40"/>
      <c r="B164" s="40"/>
      <c r="C164" s="41"/>
      <c r="D164" s="1"/>
      <c r="E164" s="1"/>
      <c r="F164" s="1"/>
      <c r="G164" s="1"/>
      <c r="H164" s="1"/>
      <c r="I164" s="1"/>
      <c r="J164" s="1"/>
    </row>
    <row r="165" ht="15.75" customHeight="1">
      <c r="A165" s="40"/>
      <c r="B165" s="40"/>
      <c r="C165" s="41"/>
      <c r="D165" s="1"/>
      <c r="E165" s="1"/>
      <c r="F165" s="1"/>
      <c r="G165" s="1"/>
      <c r="H165" s="1"/>
      <c r="I165" s="1"/>
      <c r="J165" s="1"/>
    </row>
    <row r="166" ht="15.75" customHeight="1">
      <c r="A166" s="40"/>
      <c r="B166" s="40"/>
      <c r="C166" s="41"/>
      <c r="D166" s="1"/>
      <c r="E166" s="1"/>
      <c r="F166" s="1"/>
      <c r="G166" s="1"/>
      <c r="H166" s="1"/>
      <c r="I166" s="1"/>
      <c r="J166" s="1"/>
    </row>
    <row r="167" ht="15.75" customHeight="1">
      <c r="A167" s="40"/>
      <c r="B167" s="40"/>
      <c r="C167" s="41"/>
      <c r="D167" s="1"/>
      <c r="E167" s="1"/>
      <c r="F167" s="1"/>
      <c r="G167" s="1"/>
      <c r="H167" s="1"/>
      <c r="I167" s="1"/>
      <c r="J167" s="1"/>
    </row>
    <row r="168" ht="15.75" customHeight="1">
      <c r="A168" s="40"/>
      <c r="B168" s="40"/>
      <c r="C168" s="41"/>
      <c r="D168" s="1"/>
      <c r="E168" s="1"/>
      <c r="F168" s="1"/>
      <c r="G168" s="1"/>
      <c r="H168" s="1"/>
      <c r="I168" s="1"/>
      <c r="J168" s="1"/>
    </row>
    <row r="169" ht="15.75" customHeight="1">
      <c r="A169" s="40"/>
      <c r="B169" s="40"/>
      <c r="C169" s="41"/>
      <c r="D169" s="1"/>
      <c r="E169" s="1"/>
      <c r="F169" s="1"/>
      <c r="G169" s="1"/>
      <c r="H169" s="1"/>
      <c r="I169" s="1"/>
      <c r="J169" s="1"/>
    </row>
    <row r="170" ht="15.75" customHeight="1">
      <c r="A170" s="40"/>
      <c r="B170" s="40"/>
      <c r="C170" s="41"/>
      <c r="D170" s="1"/>
      <c r="E170" s="1"/>
      <c r="F170" s="1"/>
      <c r="G170" s="1"/>
      <c r="H170" s="1"/>
      <c r="I170" s="1"/>
      <c r="J170" s="1"/>
    </row>
    <row r="171" ht="15.75" customHeight="1">
      <c r="A171" s="40"/>
      <c r="B171" s="40"/>
      <c r="C171" s="41"/>
      <c r="D171" s="1"/>
      <c r="E171" s="1"/>
      <c r="F171" s="1"/>
      <c r="G171" s="1"/>
      <c r="H171" s="1"/>
      <c r="I171" s="1"/>
      <c r="J171" s="1"/>
    </row>
    <row r="172" ht="15.75" customHeight="1">
      <c r="A172" s="40"/>
      <c r="B172" s="40"/>
      <c r="C172" s="41"/>
      <c r="D172" s="1"/>
      <c r="E172" s="1"/>
      <c r="F172" s="1"/>
      <c r="G172" s="1"/>
      <c r="H172" s="1"/>
      <c r="I172" s="1"/>
      <c r="J172" s="1"/>
    </row>
    <row r="173" ht="15.75" customHeight="1">
      <c r="A173" s="40"/>
      <c r="B173" s="40"/>
      <c r="C173" s="41"/>
      <c r="D173" s="1"/>
      <c r="E173" s="1"/>
      <c r="F173" s="1"/>
      <c r="G173" s="1"/>
      <c r="H173" s="1"/>
      <c r="I173" s="1"/>
      <c r="J173" s="1"/>
    </row>
    <row r="174" ht="15.75" customHeight="1">
      <c r="A174" s="40"/>
      <c r="B174" s="40"/>
      <c r="C174" s="41"/>
      <c r="D174" s="1"/>
      <c r="E174" s="1"/>
      <c r="F174" s="1"/>
      <c r="G174" s="1"/>
      <c r="H174" s="1"/>
      <c r="I174" s="1"/>
      <c r="J174" s="1"/>
    </row>
    <row r="175" ht="15.75" customHeight="1">
      <c r="A175" s="40"/>
      <c r="B175" s="40"/>
      <c r="C175" s="41"/>
      <c r="D175" s="1"/>
      <c r="E175" s="1"/>
      <c r="F175" s="1"/>
      <c r="G175" s="1"/>
      <c r="H175" s="1"/>
      <c r="I175" s="1"/>
      <c r="J175" s="1"/>
    </row>
    <row r="176" ht="15.75" customHeight="1">
      <c r="A176" s="40"/>
      <c r="B176" s="40"/>
      <c r="C176" s="41"/>
      <c r="D176" s="1"/>
      <c r="E176" s="1"/>
      <c r="F176" s="1"/>
      <c r="G176" s="1"/>
      <c r="H176" s="1"/>
      <c r="I176" s="1"/>
      <c r="J176" s="1"/>
    </row>
    <row r="177" ht="15.75" customHeight="1">
      <c r="A177" s="40"/>
      <c r="B177" s="40"/>
      <c r="C177" s="41"/>
      <c r="D177" s="1"/>
      <c r="E177" s="1"/>
      <c r="F177" s="1"/>
      <c r="G177" s="1"/>
      <c r="H177" s="1"/>
      <c r="I177" s="1"/>
      <c r="J177" s="1"/>
    </row>
    <row r="178" ht="15.75" customHeight="1">
      <c r="A178" s="40"/>
      <c r="B178" s="40"/>
      <c r="C178" s="41"/>
      <c r="D178" s="1"/>
      <c r="E178" s="1"/>
      <c r="F178" s="1"/>
      <c r="G178" s="1"/>
      <c r="H178" s="1"/>
      <c r="I178" s="1"/>
      <c r="J178" s="1"/>
    </row>
    <row r="179" ht="15.75" customHeight="1">
      <c r="A179" s="40"/>
      <c r="B179" s="40"/>
      <c r="C179" s="41"/>
      <c r="D179" s="1"/>
      <c r="E179" s="1"/>
      <c r="F179" s="1"/>
      <c r="G179" s="1"/>
      <c r="H179" s="1"/>
      <c r="I179" s="1"/>
      <c r="J179" s="1"/>
    </row>
    <row r="180" ht="15.75" customHeight="1">
      <c r="A180" s="40"/>
      <c r="B180" s="40"/>
      <c r="C180" s="41"/>
      <c r="D180" s="1"/>
      <c r="E180" s="1"/>
      <c r="F180" s="1"/>
      <c r="G180" s="1"/>
      <c r="H180" s="1"/>
      <c r="I180" s="1"/>
      <c r="J180" s="1"/>
    </row>
    <row r="181" ht="15.75" customHeight="1">
      <c r="A181" s="40"/>
      <c r="B181" s="40"/>
      <c r="C181" s="41"/>
      <c r="D181" s="1"/>
      <c r="E181" s="1"/>
      <c r="F181" s="1"/>
      <c r="G181" s="1"/>
      <c r="H181" s="1"/>
      <c r="I181" s="1"/>
      <c r="J181" s="1"/>
    </row>
    <row r="182" ht="15.75" customHeight="1">
      <c r="A182" s="40"/>
      <c r="B182" s="40"/>
      <c r="C182" s="41"/>
      <c r="D182" s="1"/>
      <c r="E182" s="1"/>
      <c r="F182" s="1"/>
      <c r="G182" s="1"/>
      <c r="H182" s="1"/>
      <c r="I182" s="1"/>
      <c r="J182" s="1"/>
    </row>
    <row r="183" ht="15.75" customHeight="1">
      <c r="A183" s="40"/>
      <c r="B183" s="40"/>
      <c r="C183" s="41"/>
      <c r="D183" s="1"/>
      <c r="E183" s="1"/>
      <c r="F183" s="1"/>
      <c r="G183" s="1"/>
      <c r="H183" s="1"/>
      <c r="I183" s="1"/>
      <c r="J183" s="1"/>
    </row>
    <row r="184" ht="15.75" customHeight="1">
      <c r="A184" s="40"/>
      <c r="B184" s="40"/>
      <c r="C184" s="41"/>
      <c r="D184" s="1"/>
      <c r="E184" s="1"/>
      <c r="F184" s="1"/>
      <c r="G184" s="1"/>
      <c r="H184" s="1"/>
      <c r="I184" s="1"/>
      <c r="J184" s="1"/>
    </row>
    <row r="185" ht="15.75" customHeight="1">
      <c r="A185" s="40"/>
      <c r="B185" s="40"/>
      <c r="C185" s="41"/>
      <c r="D185" s="1"/>
      <c r="E185" s="1"/>
      <c r="F185" s="1"/>
      <c r="G185" s="1"/>
      <c r="H185" s="1"/>
      <c r="I185" s="1"/>
      <c r="J185" s="1"/>
    </row>
    <row r="186" ht="15.75" customHeight="1">
      <c r="A186" s="40"/>
      <c r="B186" s="40"/>
      <c r="C186" s="41"/>
      <c r="D186" s="1"/>
      <c r="E186" s="1"/>
      <c r="F186" s="1"/>
      <c r="G186" s="1"/>
      <c r="H186" s="1"/>
      <c r="I186" s="1"/>
      <c r="J186" s="1"/>
    </row>
    <row r="187" ht="15.75" customHeight="1">
      <c r="A187" s="40"/>
      <c r="B187" s="40"/>
      <c r="C187" s="41"/>
      <c r="D187" s="1"/>
      <c r="E187" s="1"/>
      <c r="F187" s="1"/>
      <c r="G187" s="1"/>
      <c r="H187" s="1"/>
      <c r="I187" s="1"/>
      <c r="J187" s="1"/>
    </row>
    <row r="188" ht="15.75" customHeight="1">
      <c r="A188" s="40"/>
      <c r="B188" s="40"/>
      <c r="C188" s="41"/>
      <c r="D188" s="1"/>
      <c r="E188" s="1"/>
      <c r="F188" s="1"/>
      <c r="G188" s="1"/>
      <c r="H188" s="1"/>
      <c r="I188" s="1"/>
      <c r="J188" s="1"/>
    </row>
    <row r="189" ht="15.75" customHeight="1">
      <c r="A189" s="40"/>
      <c r="B189" s="40"/>
      <c r="C189" s="41"/>
      <c r="D189" s="1"/>
      <c r="E189" s="1"/>
      <c r="F189" s="1"/>
      <c r="G189" s="1"/>
      <c r="H189" s="1"/>
      <c r="I189" s="1"/>
      <c r="J189" s="1"/>
    </row>
    <row r="190" ht="15.75" customHeight="1">
      <c r="A190" s="40"/>
      <c r="B190" s="40"/>
      <c r="C190" s="41"/>
      <c r="D190" s="1"/>
      <c r="E190" s="1"/>
      <c r="F190" s="1"/>
      <c r="G190" s="1"/>
      <c r="H190" s="1"/>
      <c r="I190" s="1"/>
      <c r="J190" s="1"/>
    </row>
    <row r="191" ht="15.75" customHeight="1">
      <c r="A191" s="40"/>
      <c r="B191" s="40"/>
      <c r="C191" s="41"/>
      <c r="D191" s="1"/>
      <c r="E191" s="1"/>
      <c r="F191" s="1"/>
      <c r="G191" s="1"/>
      <c r="H191" s="1"/>
      <c r="I191" s="1"/>
      <c r="J191" s="1"/>
    </row>
    <row r="192" ht="15.75" customHeight="1">
      <c r="A192" s="40"/>
      <c r="B192" s="40"/>
      <c r="C192" s="41"/>
      <c r="D192" s="1"/>
      <c r="E192" s="1"/>
      <c r="F192" s="1"/>
      <c r="G192" s="1"/>
      <c r="H192" s="1"/>
      <c r="I192" s="1"/>
      <c r="J192" s="1"/>
    </row>
    <row r="193" ht="15.75" customHeight="1">
      <c r="A193" s="40"/>
      <c r="B193" s="40"/>
      <c r="C193" s="41"/>
      <c r="D193" s="1"/>
      <c r="E193" s="1"/>
      <c r="F193" s="1"/>
      <c r="G193" s="1"/>
      <c r="H193" s="1"/>
      <c r="I193" s="1"/>
      <c r="J193" s="1"/>
    </row>
    <row r="194" ht="15.75" customHeight="1">
      <c r="A194" s="40"/>
      <c r="B194" s="40"/>
      <c r="C194" s="41"/>
      <c r="D194" s="1"/>
      <c r="E194" s="1"/>
      <c r="F194" s="1"/>
      <c r="G194" s="1"/>
      <c r="H194" s="1"/>
      <c r="I194" s="1"/>
      <c r="J194" s="1"/>
    </row>
    <row r="195" ht="15.75" customHeight="1">
      <c r="A195" s="40"/>
      <c r="B195" s="40"/>
      <c r="C195" s="41"/>
      <c r="D195" s="1"/>
      <c r="E195" s="1"/>
      <c r="F195" s="1"/>
      <c r="G195" s="1"/>
      <c r="H195" s="1"/>
      <c r="I195" s="1"/>
      <c r="J195" s="1"/>
    </row>
    <row r="196" ht="15.75" customHeight="1">
      <c r="A196" s="40"/>
      <c r="B196" s="40"/>
      <c r="C196" s="41"/>
      <c r="D196" s="1"/>
      <c r="E196" s="1"/>
      <c r="F196" s="1"/>
      <c r="G196" s="1"/>
      <c r="H196" s="1"/>
      <c r="I196" s="1"/>
      <c r="J196" s="1"/>
    </row>
    <row r="197" ht="15.75" customHeight="1">
      <c r="A197" s="40"/>
      <c r="B197" s="40"/>
      <c r="C197" s="41"/>
      <c r="D197" s="1"/>
      <c r="E197" s="1"/>
      <c r="F197" s="1"/>
      <c r="G197" s="1"/>
      <c r="H197" s="1"/>
      <c r="I197" s="1"/>
      <c r="J197" s="1"/>
    </row>
    <row r="198" ht="15.75" customHeight="1">
      <c r="A198" s="40"/>
      <c r="B198" s="40"/>
      <c r="C198" s="41"/>
      <c r="D198" s="1"/>
      <c r="E198" s="1"/>
      <c r="F198" s="1"/>
      <c r="G198" s="1"/>
      <c r="H198" s="1"/>
      <c r="I198" s="1"/>
      <c r="J198" s="1"/>
    </row>
    <row r="199" ht="15.75" customHeight="1">
      <c r="A199" s="40"/>
      <c r="B199" s="40"/>
      <c r="C199" s="41"/>
      <c r="D199" s="1"/>
      <c r="E199" s="1"/>
      <c r="F199" s="1"/>
      <c r="G199" s="1"/>
      <c r="H199" s="1"/>
      <c r="I199" s="1"/>
      <c r="J199" s="1"/>
    </row>
    <row r="200" ht="15.75" customHeight="1">
      <c r="A200" s="40"/>
      <c r="B200" s="40"/>
      <c r="C200" s="41"/>
      <c r="D200" s="1"/>
      <c r="E200" s="1"/>
      <c r="F200" s="1"/>
      <c r="G200" s="1"/>
      <c r="H200" s="1"/>
      <c r="I200" s="1"/>
      <c r="J200" s="1"/>
    </row>
    <row r="201" ht="15.75" customHeight="1">
      <c r="A201" s="40"/>
      <c r="B201" s="40"/>
      <c r="C201" s="41"/>
      <c r="D201" s="1"/>
      <c r="E201" s="1"/>
      <c r="F201" s="1"/>
      <c r="G201" s="1"/>
      <c r="H201" s="1"/>
      <c r="I201" s="1"/>
      <c r="J201" s="1"/>
    </row>
    <row r="202" ht="15.75" customHeight="1">
      <c r="A202" s="40"/>
      <c r="B202" s="40"/>
      <c r="C202" s="41"/>
      <c r="D202" s="1"/>
      <c r="E202" s="1"/>
      <c r="F202" s="1"/>
      <c r="G202" s="1"/>
      <c r="H202" s="1"/>
      <c r="I202" s="1"/>
      <c r="J202" s="1"/>
    </row>
    <row r="203" ht="15.75" customHeight="1">
      <c r="A203" s="40"/>
      <c r="B203" s="40"/>
      <c r="C203" s="41"/>
      <c r="D203" s="1"/>
      <c r="E203" s="1"/>
      <c r="F203" s="1"/>
      <c r="G203" s="1"/>
      <c r="H203" s="1"/>
      <c r="I203" s="1"/>
      <c r="J203" s="1"/>
    </row>
    <row r="204" ht="15.75" customHeight="1">
      <c r="A204" s="40"/>
      <c r="B204" s="40"/>
      <c r="C204" s="41"/>
      <c r="D204" s="1"/>
      <c r="E204" s="1"/>
      <c r="F204" s="1"/>
      <c r="G204" s="1"/>
      <c r="H204" s="1"/>
      <c r="I204" s="1"/>
      <c r="J204" s="1"/>
    </row>
    <row r="205" ht="15.75" customHeight="1">
      <c r="A205" s="40"/>
      <c r="B205" s="40"/>
      <c r="C205" s="41"/>
      <c r="D205" s="1"/>
      <c r="E205" s="1"/>
      <c r="F205" s="1"/>
      <c r="G205" s="1"/>
      <c r="H205" s="1"/>
      <c r="I205" s="1"/>
      <c r="J205" s="1"/>
    </row>
    <row r="206" ht="15.75" customHeight="1">
      <c r="A206" s="40"/>
      <c r="B206" s="40"/>
      <c r="C206" s="41"/>
      <c r="D206" s="1"/>
      <c r="E206" s="1"/>
      <c r="F206" s="1"/>
      <c r="G206" s="1"/>
      <c r="H206" s="1"/>
      <c r="I206" s="1"/>
      <c r="J206" s="1"/>
    </row>
    <row r="207" ht="15.75" customHeight="1">
      <c r="A207" s="40"/>
      <c r="B207" s="40"/>
      <c r="C207" s="41"/>
      <c r="D207" s="1"/>
      <c r="E207" s="1"/>
      <c r="F207" s="1"/>
      <c r="G207" s="1"/>
      <c r="H207" s="1"/>
      <c r="I207" s="1"/>
      <c r="J207" s="1"/>
    </row>
    <row r="208" ht="15.75" customHeight="1">
      <c r="A208" s="40"/>
      <c r="B208" s="40"/>
      <c r="C208" s="41"/>
      <c r="D208" s="1"/>
      <c r="E208" s="1"/>
      <c r="F208" s="1"/>
      <c r="G208" s="1"/>
      <c r="H208" s="1"/>
      <c r="I208" s="1"/>
      <c r="J208" s="1"/>
    </row>
    <row r="209" ht="15.75" customHeight="1">
      <c r="A209" s="40"/>
      <c r="B209" s="40"/>
      <c r="C209" s="41"/>
      <c r="D209" s="1"/>
      <c r="E209" s="1"/>
      <c r="F209" s="1"/>
      <c r="G209" s="1"/>
      <c r="H209" s="1"/>
      <c r="I209" s="1"/>
      <c r="J209" s="1"/>
    </row>
    <row r="210" ht="15.75" customHeight="1">
      <c r="A210" s="40"/>
      <c r="B210" s="40"/>
      <c r="C210" s="41"/>
      <c r="D210" s="1"/>
      <c r="E210" s="1"/>
      <c r="F210" s="1"/>
      <c r="G210" s="1"/>
      <c r="H210" s="1"/>
      <c r="I210" s="1"/>
      <c r="J210" s="1"/>
    </row>
    <row r="211" ht="15.75" customHeight="1">
      <c r="A211" s="40"/>
      <c r="B211" s="40"/>
      <c r="C211" s="41"/>
      <c r="D211" s="1"/>
      <c r="E211" s="1"/>
      <c r="F211" s="1"/>
      <c r="G211" s="1"/>
      <c r="H211" s="1"/>
      <c r="I211" s="1"/>
      <c r="J211" s="1"/>
    </row>
    <row r="212" ht="15.75" customHeight="1">
      <c r="A212" s="40"/>
      <c r="B212" s="40"/>
      <c r="C212" s="41"/>
      <c r="D212" s="1"/>
      <c r="E212" s="1"/>
      <c r="F212" s="1"/>
      <c r="G212" s="1"/>
      <c r="H212" s="1"/>
      <c r="I212" s="1"/>
      <c r="J212" s="1"/>
    </row>
    <row r="213" ht="15.75" customHeight="1">
      <c r="A213" s="40"/>
      <c r="B213" s="40"/>
      <c r="C213" s="41"/>
      <c r="D213" s="1"/>
      <c r="E213" s="1"/>
      <c r="F213" s="1"/>
      <c r="G213" s="1"/>
      <c r="H213" s="1"/>
      <c r="I213" s="1"/>
      <c r="J213" s="1"/>
    </row>
    <row r="214" ht="15.75" customHeight="1">
      <c r="A214" s="40"/>
      <c r="B214" s="40"/>
      <c r="C214" s="41"/>
      <c r="D214" s="1"/>
      <c r="E214" s="1"/>
      <c r="F214" s="1"/>
      <c r="G214" s="1"/>
      <c r="H214" s="1"/>
      <c r="I214" s="1"/>
      <c r="J214" s="1"/>
    </row>
    <row r="215" ht="15.75" customHeight="1">
      <c r="A215" s="40"/>
      <c r="B215" s="40"/>
      <c r="C215" s="41"/>
      <c r="D215" s="1"/>
      <c r="E215" s="1"/>
      <c r="F215" s="1"/>
      <c r="G215" s="1"/>
      <c r="H215" s="1"/>
      <c r="I215" s="1"/>
      <c r="J215" s="1"/>
    </row>
    <row r="216" ht="15.75" customHeight="1">
      <c r="A216" s="40"/>
      <c r="B216" s="40"/>
      <c r="C216" s="41"/>
      <c r="D216" s="1"/>
      <c r="E216" s="1"/>
      <c r="F216" s="1"/>
      <c r="G216" s="1"/>
      <c r="H216" s="1"/>
      <c r="I216" s="1"/>
      <c r="J216" s="1"/>
    </row>
    <row r="217" ht="15.75" customHeight="1">
      <c r="A217" s="40"/>
      <c r="B217" s="40"/>
      <c r="C217" s="41"/>
      <c r="D217" s="1"/>
      <c r="E217" s="1"/>
      <c r="F217" s="1"/>
      <c r="G217" s="1"/>
      <c r="H217" s="1"/>
      <c r="I217" s="1"/>
      <c r="J217" s="1"/>
    </row>
    <row r="218" ht="15.75" customHeight="1">
      <c r="A218" s="40"/>
      <c r="B218" s="40"/>
      <c r="C218" s="41"/>
      <c r="D218" s="1"/>
      <c r="E218" s="1"/>
      <c r="F218" s="1"/>
      <c r="G218" s="1"/>
      <c r="H218" s="1"/>
      <c r="I218" s="1"/>
      <c r="J218" s="1"/>
    </row>
    <row r="219" ht="15.75" customHeight="1">
      <c r="A219" s="40"/>
      <c r="B219" s="40"/>
      <c r="C219" s="41"/>
      <c r="D219" s="1"/>
      <c r="E219" s="1"/>
      <c r="F219" s="1"/>
      <c r="G219" s="1"/>
      <c r="H219" s="1"/>
      <c r="I219" s="1"/>
      <c r="J219" s="1"/>
    </row>
    <row r="220" ht="15.75" customHeight="1">
      <c r="A220" s="40"/>
      <c r="B220" s="40"/>
      <c r="C220" s="41"/>
      <c r="D220" s="1"/>
      <c r="E220" s="1"/>
      <c r="F220" s="1"/>
      <c r="G220" s="1"/>
      <c r="H220" s="1"/>
      <c r="I220" s="1"/>
      <c r="J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H2"/>
    <mergeCell ref="A4:H4"/>
    <mergeCell ref="A5:H5"/>
    <mergeCell ref="A6:H6"/>
    <mergeCell ref="A7:H7"/>
    <mergeCell ref="A8:H8"/>
    <mergeCell ref="A19:H19"/>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9.86"/>
    <col customWidth="1" min="3" max="3" width="14.0"/>
    <col customWidth="1" min="4" max="5" width="15.29"/>
    <col customWidth="1" min="6" max="7" width="26.43"/>
    <col customWidth="1" min="8" max="8" width="15.71"/>
    <col customWidth="1" min="9" max="9" width="11.43"/>
    <col customWidth="1" min="10" max="13" width="8.86"/>
  </cols>
  <sheetData>
    <row r="1" ht="7.5" customHeight="1">
      <c r="A1" s="40"/>
      <c r="B1" s="40"/>
      <c r="C1" s="41"/>
      <c r="D1" s="1"/>
      <c r="E1" s="1"/>
      <c r="F1" s="1"/>
      <c r="G1" s="1"/>
      <c r="H1" s="1"/>
      <c r="I1" s="1"/>
    </row>
    <row r="2" ht="28.5" customHeight="1">
      <c r="A2" s="371" t="s">
        <v>3331</v>
      </c>
      <c r="B2" s="44"/>
      <c r="C2" s="44"/>
      <c r="D2" s="44"/>
      <c r="E2" s="44"/>
      <c r="F2" s="44"/>
      <c r="G2" s="44"/>
      <c r="H2" s="44"/>
      <c r="I2" s="44"/>
    </row>
    <row r="3">
      <c r="A3" s="220"/>
      <c r="B3" s="220"/>
      <c r="C3" s="220"/>
      <c r="D3" s="220"/>
      <c r="E3" s="220"/>
      <c r="F3" s="220"/>
      <c r="G3" s="220"/>
      <c r="H3" s="220"/>
      <c r="I3" s="220"/>
    </row>
    <row r="4" ht="16.5" customHeight="1">
      <c r="A4" s="372" t="s">
        <v>3321</v>
      </c>
      <c r="B4" s="44"/>
      <c r="C4" s="44"/>
      <c r="D4" s="44"/>
      <c r="E4" s="44"/>
      <c r="F4" s="44"/>
      <c r="G4" s="44"/>
      <c r="H4" s="44"/>
      <c r="I4" s="44"/>
    </row>
    <row r="5">
      <c r="A5" s="52" t="s">
        <v>3332</v>
      </c>
      <c r="B5" s="44"/>
      <c r="C5" s="44"/>
      <c r="D5" s="44"/>
      <c r="E5" s="44"/>
      <c r="F5" s="44"/>
      <c r="G5" s="44"/>
      <c r="H5" s="44"/>
      <c r="I5" s="44"/>
    </row>
    <row r="6" ht="19.5" customHeight="1">
      <c r="A6" s="52" t="s">
        <v>3333</v>
      </c>
      <c r="B6" s="44"/>
      <c r="C6" s="44"/>
      <c r="D6" s="44"/>
      <c r="E6" s="44"/>
      <c r="F6" s="44"/>
      <c r="G6" s="44"/>
      <c r="H6" s="44"/>
      <c r="I6" s="44"/>
    </row>
    <row r="7">
      <c r="A7" s="373" t="s">
        <v>3334</v>
      </c>
      <c r="B7" s="44"/>
      <c r="C7" s="44"/>
      <c r="D7" s="44"/>
      <c r="E7" s="44"/>
      <c r="F7" s="44"/>
      <c r="G7" s="44"/>
      <c r="H7" s="44"/>
      <c r="I7" s="44"/>
      <c r="K7" s="374"/>
    </row>
    <row r="8">
      <c r="A8" s="373" t="s">
        <v>3335</v>
      </c>
      <c r="B8" s="44"/>
      <c r="C8" s="44"/>
      <c r="D8" s="44"/>
      <c r="E8" s="44"/>
      <c r="F8" s="44"/>
      <c r="G8" s="44"/>
      <c r="H8" s="44"/>
      <c r="I8" s="44"/>
      <c r="K8" s="374"/>
    </row>
    <row r="9">
      <c r="A9" s="373" t="s">
        <v>3336</v>
      </c>
      <c r="B9" s="44"/>
      <c r="C9" s="44"/>
      <c r="D9" s="44"/>
      <c r="E9" s="44"/>
      <c r="F9" s="44"/>
      <c r="G9" s="44"/>
      <c r="H9" s="44"/>
      <c r="I9" s="44"/>
      <c r="K9" s="374"/>
    </row>
    <row r="10">
      <c r="A10" s="373" t="s">
        <v>3337</v>
      </c>
      <c r="B10" s="44"/>
      <c r="C10" s="44"/>
      <c r="D10" s="44"/>
      <c r="E10" s="44"/>
      <c r="F10" s="44"/>
      <c r="G10" s="44"/>
      <c r="H10" s="44"/>
      <c r="I10" s="44"/>
      <c r="K10" s="374"/>
    </row>
    <row r="11">
      <c r="A11" s="372" t="s">
        <v>3338</v>
      </c>
      <c r="B11" s="44"/>
      <c r="C11" s="44"/>
      <c r="D11" s="44"/>
      <c r="E11" s="44"/>
      <c r="F11" s="44"/>
      <c r="G11" s="44"/>
      <c r="H11" s="44"/>
      <c r="I11" s="44"/>
      <c r="K11" s="374"/>
    </row>
    <row r="12" ht="91.5" customHeight="1">
      <c r="A12" s="52" t="s">
        <v>3339</v>
      </c>
      <c r="B12" s="44"/>
      <c r="C12" s="44"/>
      <c r="D12" s="44"/>
      <c r="E12" s="44"/>
      <c r="F12" s="44"/>
      <c r="G12" s="44"/>
      <c r="H12" s="44"/>
      <c r="I12" s="44"/>
      <c r="K12" s="374"/>
    </row>
    <row r="13">
      <c r="A13" s="53"/>
      <c r="B13" s="53"/>
      <c r="C13" s="54"/>
      <c r="D13" s="53"/>
      <c r="E13" s="53"/>
      <c r="F13" s="53"/>
      <c r="G13" s="53"/>
      <c r="H13" s="53"/>
      <c r="I13" s="53"/>
      <c r="M13" s="3"/>
    </row>
    <row r="14" ht="39.0" customHeight="1">
      <c r="A14" s="59" t="s">
        <v>3326</v>
      </c>
      <c r="B14" s="59" t="s">
        <v>7</v>
      </c>
      <c r="C14" s="59" t="s">
        <v>3327</v>
      </c>
      <c r="D14" s="59" t="s">
        <v>3328</v>
      </c>
      <c r="E14" s="59" t="s">
        <v>3329</v>
      </c>
      <c r="F14" s="59" t="s">
        <v>3330</v>
      </c>
      <c r="G14" s="178" t="s">
        <v>3340</v>
      </c>
      <c r="H14" s="178" t="s">
        <v>135</v>
      </c>
      <c r="I14" s="178" t="s">
        <v>3341</v>
      </c>
      <c r="J14" s="180" t="s">
        <v>140</v>
      </c>
      <c r="K14" s="374"/>
    </row>
    <row r="15">
      <c r="A15" s="67"/>
      <c r="B15" s="67"/>
      <c r="C15" s="375"/>
      <c r="D15" s="65"/>
      <c r="E15" s="65"/>
      <c r="F15" s="65"/>
      <c r="G15" s="65"/>
      <c r="H15" s="65"/>
      <c r="I15" s="376"/>
    </row>
    <row r="16">
      <c r="A16" s="67"/>
      <c r="B16" s="67"/>
      <c r="C16" s="375"/>
      <c r="D16" s="65"/>
      <c r="E16" s="65"/>
      <c r="F16" s="65"/>
      <c r="G16" s="65"/>
      <c r="H16" s="65"/>
      <c r="I16" s="376"/>
    </row>
    <row r="17">
      <c r="A17" s="67"/>
      <c r="B17" s="67"/>
      <c r="C17" s="375"/>
      <c r="D17" s="65"/>
      <c r="E17" s="65"/>
      <c r="F17" s="65"/>
      <c r="G17" s="65"/>
      <c r="H17" s="65"/>
      <c r="I17" s="376"/>
    </row>
    <row r="18">
      <c r="A18" s="67"/>
      <c r="B18" s="67"/>
      <c r="C18" s="375"/>
      <c r="D18" s="65"/>
      <c r="E18" s="65"/>
      <c r="F18" s="65"/>
      <c r="G18" s="65"/>
      <c r="H18" s="65"/>
      <c r="I18" s="376"/>
    </row>
    <row r="19">
      <c r="A19" s="67"/>
      <c r="B19" s="67"/>
      <c r="C19" s="375"/>
      <c r="D19" s="65"/>
      <c r="E19" s="65"/>
      <c r="F19" s="65"/>
      <c r="G19" s="65"/>
      <c r="H19" s="65"/>
      <c r="I19" s="376"/>
    </row>
    <row r="20">
      <c r="A20" s="67"/>
      <c r="B20" s="67"/>
      <c r="C20" s="65"/>
      <c r="D20" s="65"/>
      <c r="E20" s="65"/>
      <c r="F20" s="65"/>
      <c r="G20" s="65"/>
      <c r="H20" s="65"/>
      <c r="I20" s="377"/>
    </row>
    <row r="21" ht="15.75" customHeight="1">
      <c r="A21" s="67"/>
      <c r="B21" s="67"/>
      <c r="C21" s="65"/>
      <c r="D21" s="65"/>
      <c r="E21" s="65"/>
      <c r="F21" s="65"/>
      <c r="G21" s="65"/>
      <c r="H21" s="65"/>
      <c r="I21" s="377"/>
    </row>
    <row r="22" ht="15.75" customHeight="1">
      <c r="A22" s="67"/>
      <c r="B22" s="67"/>
      <c r="C22" s="65"/>
      <c r="D22" s="65"/>
      <c r="E22" s="65"/>
      <c r="F22" s="65"/>
      <c r="G22" s="65"/>
      <c r="H22" s="65"/>
      <c r="I22" s="377"/>
    </row>
    <row r="23" ht="15.75" customHeight="1">
      <c r="A23" s="46" t="s">
        <v>98</v>
      </c>
      <c r="B23" s="46"/>
      <c r="C23" s="41"/>
      <c r="D23" s="1"/>
      <c r="E23" s="1"/>
      <c r="F23" s="1"/>
      <c r="G23" s="1"/>
      <c r="H23" s="1"/>
      <c r="I23" s="378">
        <f>SUM(I15:I22)</f>
        <v>0</v>
      </c>
    </row>
    <row r="24" ht="15.75" customHeight="1">
      <c r="A24" s="40"/>
      <c r="B24" s="40"/>
      <c r="C24" s="41"/>
      <c r="D24" s="1"/>
      <c r="E24" s="1"/>
      <c r="F24" s="1"/>
      <c r="G24" s="1"/>
      <c r="H24" s="1"/>
      <c r="I24" s="1"/>
    </row>
    <row r="25" ht="15.75" customHeight="1">
      <c r="A25" s="172" t="s">
        <v>819</v>
      </c>
      <c r="B25" s="173"/>
      <c r="C25" s="173"/>
      <c r="D25" s="173"/>
      <c r="E25" s="173"/>
      <c r="F25" s="173"/>
      <c r="G25" s="173"/>
      <c r="H25" s="173"/>
      <c r="I25" s="173"/>
    </row>
    <row r="26" ht="15.75" customHeight="1">
      <c r="A26" s="40"/>
      <c r="B26" s="40"/>
      <c r="C26" s="41"/>
      <c r="D26" s="1"/>
      <c r="E26" s="1"/>
      <c r="F26" s="1"/>
      <c r="G26" s="1"/>
      <c r="H26" s="1"/>
      <c r="I26" s="1"/>
    </row>
    <row r="27" ht="15.75" customHeight="1">
      <c r="A27" s="40"/>
      <c r="B27" s="40"/>
      <c r="C27" s="41"/>
      <c r="D27" s="1"/>
      <c r="E27" s="1"/>
      <c r="F27" s="1"/>
      <c r="G27" s="1"/>
      <c r="H27" s="1"/>
      <c r="I27" s="1"/>
    </row>
    <row r="28" ht="15.75" customHeight="1">
      <c r="A28" s="40"/>
      <c r="B28" s="40"/>
      <c r="C28" s="41"/>
      <c r="D28" s="1"/>
      <c r="E28" s="1"/>
      <c r="F28" s="1"/>
      <c r="G28" s="1"/>
      <c r="H28" s="1"/>
      <c r="I28" s="1"/>
    </row>
    <row r="29" ht="15.75" customHeight="1">
      <c r="A29" s="40"/>
      <c r="B29" s="40"/>
      <c r="C29" s="41"/>
      <c r="D29" s="1"/>
      <c r="E29" s="1"/>
      <c r="F29" s="1"/>
      <c r="G29" s="1"/>
      <c r="H29" s="1"/>
      <c r="I29" s="1"/>
    </row>
    <row r="30" ht="15.75" customHeight="1">
      <c r="A30" s="40"/>
      <c r="B30" s="40"/>
      <c r="C30" s="41"/>
      <c r="D30" s="1"/>
      <c r="E30" s="1"/>
      <c r="F30" s="1"/>
      <c r="G30" s="1"/>
      <c r="H30" s="1"/>
      <c r="I30" s="1"/>
    </row>
    <row r="31" ht="15.75" customHeight="1">
      <c r="A31" s="40"/>
      <c r="B31" s="40"/>
      <c r="C31" s="41"/>
      <c r="D31" s="1"/>
      <c r="E31" s="1"/>
      <c r="F31" s="1"/>
      <c r="G31" s="1"/>
      <c r="H31" s="1"/>
      <c r="I31" s="1"/>
    </row>
    <row r="32" ht="15.75" customHeight="1">
      <c r="A32" s="40"/>
      <c r="B32" s="40"/>
      <c r="C32" s="41"/>
      <c r="D32" s="1"/>
      <c r="E32" s="1"/>
      <c r="F32" s="1"/>
      <c r="G32" s="1"/>
      <c r="H32" s="1"/>
      <c r="I32" s="1"/>
    </row>
    <row r="33" ht="15.75" customHeight="1">
      <c r="A33" s="40"/>
      <c r="B33" s="40"/>
      <c r="C33" s="41"/>
      <c r="D33" s="1"/>
      <c r="E33" s="1"/>
      <c r="F33" s="1"/>
      <c r="G33" s="1"/>
      <c r="H33" s="1"/>
      <c r="I33" s="1"/>
    </row>
    <row r="34" ht="15.75" customHeight="1">
      <c r="A34" s="40"/>
      <c r="B34" s="40"/>
      <c r="C34" s="41"/>
      <c r="D34" s="1"/>
      <c r="E34" s="1"/>
      <c r="F34" s="1"/>
      <c r="G34" s="1"/>
      <c r="H34" s="1"/>
      <c r="I34" s="1"/>
    </row>
    <row r="35" ht="15.75" customHeight="1">
      <c r="A35" s="40"/>
      <c r="B35" s="40"/>
      <c r="C35" s="41"/>
      <c r="D35" s="1"/>
      <c r="E35" s="1"/>
      <c r="F35" s="1"/>
      <c r="G35" s="1"/>
      <c r="H35" s="1"/>
      <c r="I35" s="1"/>
    </row>
    <row r="36" ht="15.75" customHeight="1">
      <c r="A36" s="40"/>
      <c r="B36" s="40"/>
      <c r="C36" s="41"/>
      <c r="D36" s="1"/>
      <c r="E36" s="1"/>
      <c r="F36" s="1"/>
      <c r="G36" s="1"/>
      <c r="H36" s="1"/>
      <c r="I36" s="1"/>
    </row>
    <row r="37" ht="15.75" customHeight="1">
      <c r="A37" s="40"/>
      <c r="B37" s="40"/>
      <c r="C37" s="41"/>
      <c r="D37" s="1"/>
      <c r="E37" s="1"/>
      <c r="F37" s="1"/>
      <c r="G37" s="1"/>
      <c r="H37" s="1"/>
      <c r="I37" s="1"/>
    </row>
    <row r="38" ht="15.75" customHeight="1">
      <c r="A38" s="40"/>
      <c r="B38" s="40"/>
      <c r="C38" s="41"/>
      <c r="D38" s="1"/>
      <c r="E38" s="1"/>
      <c r="F38" s="1"/>
      <c r="G38" s="1"/>
      <c r="H38" s="1"/>
      <c r="I38" s="1"/>
    </row>
    <row r="39" ht="15.75" customHeight="1">
      <c r="A39" s="40"/>
      <c r="B39" s="40"/>
      <c r="C39" s="41"/>
      <c r="D39" s="1"/>
      <c r="E39" s="1"/>
      <c r="F39" s="1"/>
      <c r="G39" s="1"/>
      <c r="H39" s="1"/>
      <c r="I39" s="1"/>
    </row>
    <row r="40" ht="15.75" customHeight="1">
      <c r="A40" s="40"/>
      <c r="B40" s="40"/>
      <c r="C40" s="41"/>
      <c r="D40" s="1"/>
      <c r="E40" s="1"/>
      <c r="F40" s="1"/>
      <c r="G40" s="1"/>
      <c r="H40" s="1"/>
      <c r="I40" s="1"/>
    </row>
    <row r="41" ht="15.75" customHeight="1">
      <c r="A41" s="40"/>
      <c r="B41" s="40"/>
      <c r="C41" s="41"/>
      <c r="D41" s="1"/>
      <c r="E41" s="1"/>
      <c r="F41" s="1"/>
      <c r="G41" s="1"/>
      <c r="H41" s="1"/>
      <c r="I41" s="1"/>
    </row>
    <row r="42" ht="15.75" customHeight="1">
      <c r="A42" s="40"/>
      <c r="B42" s="40"/>
      <c r="C42" s="41"/>
      <c r="D42" s="1"/>
      <c r="E42" s="1"/>
      <c r="F42" s="1"/>
      <c r="G42" s="1"/>
      <c r="H42" s="1"/>
      <c r="I42" s="1"/>
    </row>
    <row r="43" ht="15.75" customHeight="1">
      <c r="A43" s="40"/>
      <c r="B43" s="40"/>
      <c r="C43" s="41"/>
      <c r="D43" s="1"/>
      <c r="E43" s="1"/>
      <c r="F43" s="1"/>
      <c r="G43" s="1"/>
      <c r="H43" s="1"/>
      <c r="I43" s="1"/>
    </row>
    <row r="44" ht="15.75" customHeight="1">
      <c r="A44" s="40"/>
      <c r="B44" s="40"/>
      <c r="C44" s="41"/>
      <c r="D44" s="1"/>
      <c r="E44" s="1"/>
      <c r="F44" s="1"/>
      <c r="G44" s="1"/>
      <c r="H44" s="1"/>
      <c r="I44" s="1"/>
    </row>
    <row r="45" ht="15.75" customHeight="1">
      <c r="A45" s="40"/>
      <c r="B45" s="40"/>
      <c r="C45" s="41"/>
      <c r="D45" s="1"/>
      <c r="E45" s="1"/>
      <c r="F45" s="1"/>
      <c r="G45" s="1"/>
      <c r="H45" s="1"/>
      <c r="I45" s="1"/>
    </row>
    <row r="46" ht="15.75" customHeight="1">
      <c r="A46" s="40"/>
      <c r="B46" s="40"/>
      <c r="C46" s="41"/>
      <c r="D46" s="1"/>
      <c r="E46" s="1"/>
      <c r="F46" s="1"/>
      <c r="G46" s="1"/>
      <c r="H46" s="1"/>
      <c r="I46" s="1"/>
    </row>
    <row r="47" ht="15.75" customHeight="1">
      <c r="A47" s="40"/>
      <c r="B47" s="40"/>
      <c r="C47" s="41"/>
      <c r="D47" s="1"/>
      <c r="E47" s="1"/>
      <c r="F47" s="1"/>
      <c r="G47" s="1"/>
      <c r="H47" s="1"/>
      <c r="I47" s="1"/>
    </row>
    <row r="48" ht="15.75" customHeight="1">
      <c r="A48" s="40"/>
      <c r="B48" s="40"/>
      <c r="C48" s="41"/>
      <c r="D48" s="1"/>
      <c r="E48" s="1"/>
      <c r="F48" s="1"/>
      <c r="G48" s="1"/>
      <c r="H48" s="1"/>
      <c r="I48" s="1"/>
    </row>
    <row r="49" ht="15.75" customHeight="1">
      <c r="A49" s="40"/>
      <c r="B49" s="40"/>
      <c r="C49" s="41"/>
      <c r="D49" s="1"/>
      <c r="E49" s="1"/>
      <c r="F49" s="1"/>
      <c r="G49" s="1"/>
      <c r="H49" s="1"/>
      <c r="I49" s="1"/>
    </row>
    <row r="50" ht="15.75" customHeight="1">
      <c r="A50" s="40"/>
      <c r="B50" s="40"/>
      <c r="C50" s="41"/>
      <c r="D50" s="1"/>
      <c r="E50" s="1"/>
      <c r="F50" s="1"/>
      <c r="G50" s="1"/>
      <c r="H50" s="1"/>
      <c r="I50" s="1"/>
    </row>
    <row r="51" ht="15.75" customHeight="1">
      <c r="A51" s="40"/>
      <c r="B51" s="40"/>
      <c r="C51" s="41"/>
      <c r="D51" s="1"/>
      <c r="E51" s="1"/>
      <c r="F51" s="1"/>
      <c r="G51" s="1"/>
      <c r="H51" s="1"/>
      <c r="I51" s="1"/>
    </row>
    <row r="52" ht="15.75" customHeight="1">
      <c r="A52" s="40"/>
      <c r="B52" s="40"/>
      <c r="C52" s="41"/>
      <c r="D52" s="1"/>
      <c r="E52" s="1"/>
      <c r="F52" s="1"/>
      <c r="G52" s="1"/>
      <c r="H52" s="1"/>
      <c r="I52" s="1"/>
    </row>
    <row r="53" ht="15.75" customHeight="1">
      <c r="A53" s="40"/>
      <c r="B53" s="40"/>
      <c r="C53" s="41"/>
      <c r="D53" s="1"/>
      <c r="E53" s="1"/>
      <c r="F53" s="1"/>
      <c r="G53" s="1"/>
      <c r="H53" s="1"/>
      <c r="I53" s="1"/>
    </row>
    <row r="54" ht="15.75" customHeight="1">
      <c r="A54" s="40"/>
      <c r="B54" s="40"/>
      <c r="C54" s="41"/>
      <c r="D54" s="1"/>
      <c r="E54" s="1"/>
      <c r="F54" s="1"/>
      <c r="G54" s="1"/>
      <c r="H54" s="1"/>
      <c r="I54" s="1"/>
    </row>
    <row r="55" ht="15.75" customHeight="1">
      <c r="A55" s="40"/>
      <c r="B55" s="40"/>
      <c r="C55" s="41"/>
      <c r="D55" s="1"/>
      <c r="E55" s="1"/>
      <c r="F55" s="1"/>
      <c r="G55" s="1"/>
      <c r="H55" s="1"/>
      <c r="I55" s="1"/>
    </row>
    <row r="56" ht="15.75" customHeight="1">
      <c r="A56" s="40"/>
      <c r="B56" s="40"/>
      <c r="C56" s="41"/>
      <c r="D56" s="1"/>
      <c r="E56" s="1"/>
      <c r="F56" s="1"/>
      <c r="G56" s="1"/>
      <c r="H56" s="1"/>
      <c r="I56" s="1"/>
    </row>
    <row r="57" ht="15.75" customHeight="1">
      <c r="A57" s="40"/>
      <c r="B57" s="40"/>
      <c r="C57" s="41"/>
      <c r="D57" s="1"/>
      <c r="E57" s="1"/>
      <c r="F57" s="1"/>
      <c r="G57" s="1"/>
      <c r="H57" s="1"/>
      <c r="I57" s="1"/>
    </row>
    <row r="58" ht="15.75" customHeight="1">
      <c r="A58" s="40"/>
      <c r="B58" s="40"/>
      <c r="C58" s="41"/>
      <c r="D58" s="1"/>
      <c r="E58" s="1"/>
      <c r="F58" s="1"/>
      <c r="G58" s="1"/>
      <c r="H58" s="1"/>
      <c r="I58" s="1"/>
    </row>
    <row r="59" ht="15.75" customHeight="1">
      <c r="A59" s="40"/>
      <c r="B59" s="40"/>
      <c r="C59" s="41"/>
      <c r="D59" s="1"/>
      <c r="E59" s="1"/>
      <c r="F59" s="1"/>
      <c r="G59" s="1"/>
      <c r="H59" s="1"/>
      <c r="I59" s="1"/>
    </row>
    <row r="60" ht="15.75" customHeight="1">
      <c r="A60" s="40"/>
      <c r="B60" s="40"/>
      <c r="C60" s="41"/>
      <c r="D60" s="1"/>
      <c r="E60" s="1"/>
      <c r="F60" s="1"/>
      <c r="G60" s="1"/>
      <c r="H60" s="1"/>
      <c r="I60" s="1"/>
    </row>
    <row r="61" ht="15.75" customHeight="1">
      <c r="A61" s="40"/>
      <c r="B61" s="40"/>
      <c r="C61" s="41"/>
      <c r="D61" s="1"/>
      <c r="E61" s="1"/>
      <c r="F61" s="1"/>
      <c r="G61" s="1"/>
      <c r="H61" s="1"/>
      <c r="I61" s="1"/>
    </row>
    <row r="62" ht="15.75" customHeight="1">
      <c r="A62" s="40"/>
      <c r="B62" s="40"/>
      <c r="C62" s="41"/>
      <c r="D62" s="1"/>
      <c r="E62" s="1"/>
      <c r="F62" s="1"/>
      <c r="G62" s="1"/>
      <c r="H62" s="1"/>
      <c r="I62" s="1"/>
    </row>
    <row r="63" ht="15.75" customHeight="1">
      <c r="A63" s="40"/>
      <c r="B63" s="40"/>
      <c r="C63" s="41"/>
      <c r="D63" s="1"/>
      <c r="E63" s="1"/>
      <c r="F63" s="1"/>
      <c r="G63" s="1"/>
      <c r="H63" s="1"/>
      <c r="I63" s="1"/>
    </row>
    <row r="64" ht="15.75" customHeight="1">
      <c r="A64" s="40"/>
      <c r="B64" s="40"/>
      <c r="C64" s="41"/>
      <c r="D64" s="1"/>
      <c r="E64" s="1"/>
      <c r="F64" s="1"/>
      <c r="G64" s="1"/>
      <c r="H64" s="1"/>
      <c r="I64" s="1"/>
    </row>
    <row r="65" ht="15.75" customHeight="1">
      <c r="A65" s="40"/>
      <c r="B65" s="40"/>
      <c r="C65" s="41"/>
      <c r="D65" s="1"/>
      <c r="E65" s="1"/>
      <c r="F65" s="1"/>
      <c r="G65" s="1"/>
      <c r="H65" s="1"/>
      <c r="I65" s="1"/>
    </row>
    <row r="66" ht="15.75" customHeight="1">
      <c r="A66" s="40"/>
      <c r="B66" s="40"/>
      <c r="C66" s="41"/>
      <c r="D66" s="1"/>
      <c r="E66" s="1"/>
      <c r="F66" s="1"/>
      <c r="G66" s="1"/>
      <c r="H66" s="1"/>
      <c r="I66" s="1"/>
    </row>
    <row r="67" ht="15.75" customHeight="1">
      <c r="A67" s="40"/>
      <c r="B67" s="40"/>
      <c r="C67" s="41"/>
      <c r="D67" s="1"/>
      <c r="E67" s="1"/>
      <c r="F67" s="1"/>
      <c r="G67" s="1"/>
      <c r="H67" s="1"/>
      <c r="I67" s="1"/>
    </row>
    <row r="68" ht="15.75" customHeight="1">
      <c r="A68" s="40"/>
      <c r="B68" s="40"/>
      <c r="C68" s="41"/>
      <c r="D68" s="1"/>
      <c r="E68" s="1"/>
      <c r="F68" s="1"/>
      <c r="G68" s="1"/>
      <c r="H68" s="1"/>
      <c r="I68" s="1"/>
    </row>
    <row r="69" ht="15.75" customHeight="1">
      <c r="A69" s="40"/>
      <c r="B69" s="40"/>
      <c r="C69" s="41"/>
      <c r="D69" s="1"/>
      <c r="E69" s="1"/>
      <c r="F69" s="1"/>
      <c r="G69" s="1"/>
      <c r="H69" s="1"/>
      <c r="I69" s="1"/>
    </row>
    <row r="70" ht="15.75" customHeight="1">
      <c r="A70" s="40"/>
      <c r="B70" s="40"/>
      <c r="C70" s="41"/>
      <c r="D70" s="1"/>
      <c r="E70" s="1"/>
      <c r="F70" s="1"/>
      <c r="G70" s="1"/>
      <c r="H70" s="1"/>
      <c r="I70" s="1"/>
    </row>
    <row r="71" ht="15.75" customHeight="1">
      <c r="A71" s="40"/>
      <c r="B71" s="40"/>
      <c r="C71" s="41"/>
      <c r="D71" s="1"/>
      <c r="E71" s="1"/>
      <c r="F71" s="1"/>
      <c r="G71" s="1"/>
      <c r="H71" s="1"/>
      <c r="I71" s="1"/>
    </row>
    <row r="72" ht="15.75" customHeight="1">
      <c r="A72" s="40"/>
      <c r="B72" s="40"/>
      <c r="C72" s="41"/>
      <c r="D72" s="1"/>
      <c r="E72" s="1"/>
      <c r="F72" s="1"/>
      <c r="G72" s="1"/>
      <c r="H72" s="1"/>
      <c r="I72" s="1"/>
    </row>
    <row r="73" ht="15.75" customHeight="1">
      <c r="A73" s="40"/>
      <c r="B73" s="40"/>
      <c r="C73" s="41"/>
      <c r="D73" s="1"/>
      <c r="E73" s="1"/>
      <c r="F73" s="1"/>
      <c r="G73" s="1"/>
      <c r="H73" s="1"/>
      <c r="I73" s="1"/>
    </row>
    <row r="74" ht="15.75" customHeight="1">
      <c r="A74" s="40"/>
      <c r="B74" s="40"/>
      <c r="C74" s="41"/>
      <c r="D74" s="1"/>
      <c r="E74" s="1"/>
      <c r="F74" s="1"/>
      <c r="G74" s="1"/>
      <c r="H74" s="1"/>
      <c r="I74" s="1"/>
    </row>
    <row r="75" ht="15.75" customHeight="1">
      <c r="A75" s="40"/>
      <c r="B75" s="40"/>
      <c r="C75" s="41"/>
      <c r="D75" s="1"/>
      <c r="E75" s="1"/>
      <c r="F75" s="1"/>
      <c r="G75" s="1"/>
      <c r="H75" s="1"/>
      <c r="I75" s="1"/>
    </row>
    <row r="76" ht="15.75" customHeight="1">
      <c r="A76" s="40"/>
      <c r="B76" s="40"/>
      <c r="C76" s="41"/>
      <c r="D76" s="1"/>
      <c r="E76" s="1"/>
      <c r="F76" s="1"/>
      <c r="G76" s="1"/>
      <c r="H76" s="1"/>
      <c r="I76" s="1"/>
    </row>
    <row r="77" ht="15.75" customHeight="1">
      <c r="A77" s="40"/>
      <c r="B77" s="40"/>
      <c r="C77" s="41"/>
      <c r="D77" s="1"/>
      <c r="E77" s="1"/>
      <c r="F77" s="1"/>
      <c r="G77" s="1"/>
      <c r="H77" s="1"/>
      <c r="I77" s="1"/>
    </row>
    <row r="78" ht="15.75" customHeight="1">
      <c r="A78" s="40"/>
      <c r="B78" s="40"/>
      <c r="C78" s="41"/>
      <c r="D78" s="1"/>
      <c r="E78" s="1"/>
      <c r="F78" s="1"/>
      <c r="G78" s="1"/>
      <c r="H78" s="1"/>
      <c r="I78" s="1"/>
    </row>
    <row r="79" ht="15.75" customHeight="1">
      <c r="A79" s="40"/>
      <c r="B79" s="40"/>
      <c r="C79" s="41"/>
      <c r="D79" s="1"/>
      <c r="E79" s="1"/>
      <c r="F79" s="1"/>
      <c r="G79" s="1"/>
      <c r="H79" s="1"/>
      <c r="I79" s="1"/>
    </row>
    <row r="80" ht="15.75" customHeight="1">
      <c r="A80" s="40"/>
      <c r="B80" s="40"/>
      <c r="C80" s="41"/>
      <c r="D80" s="1"/>
      <c r="E80" s="1"/>
      <c r="F80" s="1"/>
      <c r="G80" s="1"/>
      <c r="H80" s="1"/>
      <c r="I80" s="1"/>
    </row>
    <row r="81" ht="15.75" customHeight="1">
      <c r="A81" s="40"/>
      <c r="B81" s="40"/>
      <c r="C81" s="41"/>
      <c r="D81" s="1"/>
      <c r="E81" s="1"/>
      <c r="F81" s="1"/>
      <c r="G81" s="1"/>
      <c r="H81" s="1"/>
      <c r="I81" s="1"/>
    </row>
    <row r="82" ht="15.75" customHeight="1">
      <c r="A82" s="40"/>
      <c r="B82" s="40"/>
      <c r="C82" s="41"/>
      <c r="D82" s="1"/>
      <c r="E82" s="1"/>
      <c r="F82" s="1"/>
      <c r="G82" s="1"/>
      <c r="H82" s="1"/>
      <c r="I82" s="1"/>
    </row>
    <row r="83" ht="15.75" customHeight="1">
      <c r="A83" s="40"/>
      <c r="B83" s="40"/>
      <c r="C83" s="41"/>
      <c r="D83" s="1"/>
      <c r="E83" s="1"/>
      <c r="F83" s="1"/>
      <c r="G83" s="1"/>
      <c r="H83" s="1"/>
      <c r="I83" s="1"/>
    </row>
    <row r="84" ht="15.75" customHeight="1">
      <c r="A84" s="40"/>
      <c r="B84" s="40"/>
      <c r="C84" s="41"/>
      <c r="D84" s="1"/>
      <c r="E84" s="1"/>
      <c r="F84" s="1"/>
      <c r="G84" s="1"/>
      <c r="H84" s="1"/>
      <c r="I84" s="1"/>
    </row>
    <row r="85" ht="15.75" customHeight="1">
      <c r="A85" s="40"/>
      <c r="B85" s="40"/>
      <c r="C85" s="41"/>
      <c r="D85" s="1"/>
      <c r="E85" s="1"/>
      <c r="F85" s="1"/>
      <c r="G85" s="1"/>
      <c r="H85" s="1"/>
      <c r="I85" s="1"/>
    </row>
    <row r="86" ht="15.75" customHeight="1">
      <c r="A86" s="40"/>
      <c r="B86" s="40"/>
      <c r="C86" s="41"/>
      <c r="D86" s="1"/>
      <c r="E86" s="1"/>
      <c r="F86" s="1"/>
      <c r="G86" s="1"/>
      <c r="H86" s="1"/>
      <c r="I86" s="1"/>
    </row>
    <row r="87" ht="15.75" customHeight="1">
      <c r="A87" s="40"/>
      <c r="B87" s="40"/>
      <c r="C87" s="41"/>
      <c r="D87" s="1"/>
      <c r="E87" s="1"/>
      <c r="F87" s="1"/>
      <c r="G87" s="1"/>
      <c r="H87" s="1"/>
      <c r="I87" s="1"/>
    </row>
    <row r="88" ht="15.75" customHeight="1">
      <c r="A88" s="40"/>
      <c r="B88" s="40"/>
      <c r="C88" s="41"/>
      <c r="D88" s="1"/>
      <c r="E88" s="1"/>
      <c r="F88" s="1"/>
      <c r="G88" s="1"/>
      <c r="H88" s="1"/>
      <c r="I88" s="1"/>
    </row>
    <row r="89" ht="15.75" customHeight="1">
      <c r="A89" s="40"/>
      <c r="B89" s="40"/>
      <c r="C89" s="41"/>
      <c r="D89" s="1"/>
      <c r="E89" s="1"/>
      <c r="F89" s="1"/>
      <c r="G89" s="1"/>
      <c r="H89" s="1"/>
      <c r="I89" s="1"/>
    </row>
    <row r="90" ht="15.75" customHeight="1">
      <c r="A90" s="40"/>
      <c r="B90" s="40"/>
      <c r="C90" s="41"/>
      <c r="D90" s="1"/>
      <c r="E90" s="1"/>
      <c r="F90" s="1"/>
      <c r="G90" s="1"/>
      <c r="H90" s="1"/>
      <c r="I90" s="1"/>
    </row>
    <row r="91" ht="15.75" customHeight="1">
      <c r="A91" s="40"/>
      <c r="B91" s="40"/>
      <c r="C91" s="41"/>
      <c r="D91" s="1"/>
      <c r="E91" s="1"/>
      <c r="F91" s="1"/>
      <c r="G91" s="1"/>
      <c r="H91" s="1"/>
      <c r="I91" s="1"/>
    </row>
    <row r="92" ht="15.75" customHeight="1">
      <c r="A92" s="40"/>
      <c r="B92" s="40"/>
      <c r="C92" s="41"/>
      <c r="D92" s="1"/>
      <c r="E92" s="1"/>
      <c r="F92" s="1"/>
      <c r="G92" s="1"/>
      <c r="H92" s="1"/>
      <c r="I92" s="1"/>
    </row>
    <row r="93" ht="15.75" customHeight="1">
      <c r="A93" s="40"/>
      <c r="B93" s="40"/>
      <c r="C93" s="41"/>
      <c r="D93" s="1"/>
      <c r="E93" s="1"/>
      <c r="F93" s="1"/>
      <c r="G93" s="1"/>
      <c r="H93" s="1"/>
      <c r="I93" s="1"/>
    </row>
    <row r="94" ht="15.75" customHeight="1">
      <c r="A94" s="40"/>
      <c r="B94" s="40"/>
      <c r="C94" s="41"/>
      <c r="D94" s="1"/>
      <c r="E94" s="1"/>
      <c r="F94" s="1"/>
      <c r="G94" s="1"/>
      <c r="H94" s="1"/>
      <c r="I94" s="1"/>
    </row>
    <row r="95" ht="15.75" customHeight="1">
      <c r="A95" s="40"/>
      <c r="B95" s="40"/>
      <c r="C95" s="41"/>
      <c r="D95" s="1"/>
      <c r="E95" s="1"/>
      <c r="F95" s="1"/>
      <c r="G95" s="1"/>
      <c r="H95" s="1"/>
      <c r="I95" s="1"/>
    </row>
    <row r="96" ht="15.75" customHeight="1">
      <c r="A96" s="40"/>
      <c r="B96" s="40"/>
      <c r="C96" s="41"/>
      <c r="D96" s="1"/>
      <c r="E96" s="1"/>
      <c r="F96" s="1"/>
      <c r="G96" s="1"/>
      <c r="H96" s="1"/>
      <c r="I96" s="1"/>
    </row>
    <row r="97" ht="15.75" customHeight="1">
      <c r="A97" s="40"/>
      <c r="B97" s="40"/>
      <c r="C97" s="41"/>
      <c r="D97" s="1"/>
      <c r="E97" s="1"/>
      <c r="F97" s="1"/>
      <c r="G97" s="1"/>
      <c r="H97" s="1"/>
      <c r="I97" s="1"/>
    </row>
    <row r="98" ht="15.75" customHeight="1">
      <c r="A98" s="40"/>
      <c r="B98" s="40"/>
      <c r="C98" s="41"/>
      <c r="D98" s="1"/>
      <c r="E98" s="1"/>
      <c r="F98" s="1"/>
      <c r="G98" s="1"/>
      <c r="H98" s="1"/>
      <c r="I98" s="1"/>
    </row>
    <row r="99" ht="15.75" customHeight="1">
      <c r="A99" s="40"/>
      <c r="B99" s="40"/>
      <c r="C99" s="41"/>
      <c r="D99" s="1"/>
      <c r="E99" s="1"/>
      <c r="F99" s="1"/>
      <c r="G99" s="1"/>
      <c r="H99" s="1"/>
      <c r="I99" s="1"/>
    </row>
    <row r="100" ht="15.75" customHeight="1">
      <c r="A100" s="40"/>
      <c r="B100" s="40"/>
      <c r="C100" s="41"/>
      <c r="D100" s="1"/>
      <c r="E100" s="1"/>
      <c r="F100" s="1"/>
      <c r="G100" s="1"/>
      <c r="H100" s="1"/>
      <c r="I100" s="1"/>
    </row>
    <row r="101" ht="15.75" customHeight="1">
      <c r="A101" s="40"/>
      <c r="B101" s="40"/>
      <c r="C101" s="41"/>
      <c r="D101" s="1"/>
      <c r="E101" s="1"/>
      <c r="F101" s="1"/>
      <c r="G101" s="1"/>
      <c r="H101" s="1"/>
      <c r="I101" s="1"/>
    </row>
    <row r="102" ht="15.75" customHeight="1">
      <c r="A102" s="40"/>
      <c r="B102" s="40"/>
      <c r="C102" s="41"/>
      <c r="D102" s="1"/>
      <c r="E102" s="1"/>
      <c r="F102" s="1"/>
      <c r="G102" s="1"/>
      <c r="H102" s="1"/>
      <c r="I102" s="1"/>
    </row>
    <row r="103" ht="15.75" customHeight="1">
      <c r="A103" s="40"/>
      <c r="B103" s="40"/>
      <c r="C103" s="41"/>
      <c r="D103" s="1"/>
      <c r="E103" s="1"/>
      <c r="F103" s="1"/>
      <c r="G103" s="1"/>
      <c r="H103" s="1"/>
      <c r="I103" s="1"/>
    </row>
    <row r="104" ht="15.75" customHeight="1">
      <c r="A104" s="40"/>
      <c r="B104" s="40"/>
      <c r="C104" s="41"/>
      <c r="D104" s="1"/>
      <c r="E104" s="1"/>
      <c r="F104" s="1"/>
      <c r="G104" s="1"/>
      <c r="H104" s="1"/>
      <c r="I104" s="1"/>
    </row>
    <row r="105" ht="15.75" customHeight="1">
      <c r="A105" s="40"/>
      <c r="B105" s="40"/>
      <c r="C105" s="41"/>
      <c r="D105" s="1"/>
      <c r="E105" s="1"/>
      <c r="F105" s="1"/>
      <c r="G105" s="1"/>
      <c r="H105" s="1"/>
      <c r="I105" s="1"/>
    </row>
    <row r="106" ht="15.75" customHeight="1">
      <c r="A106" s="40"/>
      <c r="B106" s="40"/>
      <c r="C106" s="41"/>
      <c r="D106" s="1"/>
      <c r="E106" s="1"/>
      <c r="F106" s="1"/>
      <c r="G106" s="1"/>
      <c r="H106" s="1"/>
      <c r="I106" s="1"/>
    </row>
    <row r="107" ht="15.75" customHeight="1">
      <c r="A107" s="40"/>
      <c r="B107" s="40"/>
      <c r="C107" s="41"/>
      <c r="D107" s="1"/>
      <c r="E107" s="1"/>
      <c r="F107" s="1"/>
      <c r="G107" s="1"/>
      <c r="H107" s="1"/>
      <c r="I107" s="1"/>
    </row>
    <row r="108" ht="15.75" customHeight="1">
      <c r="A108" s="40"/>
      <c r="B108" s="40"/>
      <c r="C108" s="41"/>
      <c r="D108" s="1"/>
      <c r="E108" s="1"/>
      <c r="F108" s="1"/>
      <c r="G108" s="1"/>
      <c r="H108" s="1"/>
      <c r="I108" s="1"/>
    </row>
    <row r="109" ht="15.75" customHeight="1">
      <c r="A109" s="40"/>
      <c r="B109" s="40"/>
      <c r="C109" s="41"/>
      <c r="D109" s="1"/>
      <c r="E109" s="1"/>
      <c r="F109" s="1"/>
      <c r="G109" s="1"/>
      <c r="H109" s="1"/>
      <c r="I109" s="1"/>
    </row>
    <row r="110" ht="15.75" customHeight="1">
      <c r="A110" s="40"/>
      <c r="B110" s="40"/>
      <c r="C110" s="41"/>
      <c r="D110" s="1"/>
      <c r="E110" s="1"/>
      <c r="F110" s="1"/>
      <c r="G110" s="1"/>
      <c r="H110" s="1"/>
      <c r="I110" s="1"/>
    </row>
    <row r="111" ht="15.75" customHeight="1">
      <c r="A111" s="40"/>
      <c r="B111" s="40"/>
      <c r="C111" s="41"/>
      <c r="D111" s="1"/>
      <c r="E111" s="1"/>
      <c r="F111" s="1"/>
      <c r="G111" s="1"/>
      <c r="H111" s="1"/>
      <c r="I111" s="1"/>
    </row>
    <row r="112" ht="15.75" customHeight="1">
      <c r="A112" s="40"/>
      <c r="B112" s="40"/>
      <c r="C112" s="41"/>
      <c r="D112" s="1"/>
      <c r="E112" s="1"/>
      <c r="F112" s="1"/>
      <c r="G112" s="1"/>
      <c r="H112" s="1"/>
      <c r="I112" s="1"/>
    </row>
    <row r="113" ht="15.75" customHeight="1">
      <c r="A113" s="40"/>
      <c r="B113" s="40"/>
      <c r="C113" s="41"/>
      <c r="D113" s="1"/>
      <c r="E113" s="1"/>
      <c r="F113" s="1"/>
      <c r="G113" s="1"/>
      <c r="H113" s="1"/>
      <c r="I113" s="1"/>
    </row>
    <row r="114" ht="15.75" customHeight="1">
      <c r="A114" s="40"/>
      <c r="B114" s="40"/>
      <c r="C114" s="41"/>
      <c r="D114" s="1"/>
      <c r="E114" s="1"/>
      <c r="F114" s="1"/>
      <c r="G114" s="1"/>
      <c r="H114" s="1"/>
      <c r="I114" s="1"/>
    </row>
    <row r="115" ht="15.75" customHeight="1">
      <c r="A115" s="40"/>
      <c r="B115" s="40"/>
      <c r="C115" s="41"/>
      <c r="D115" s="1"/>
      <c r="E115" s="1"/>
      <c r="F115" s="1"/>
      <c r="G115" s="1"/>
      <c r="H115" s="1"/>
      <c r="I115" s="1"/>
    </row>
    <row r="116" ht="15.75" customHeight="1">
      <c r="A116" s="40"/>
      <c r="B116" s="40"/>
      <c r="C116" s="41"/>
      <c r="D116" s="1"/>
      <c r="E116" s="1"/>
      <c r="F116" s="1"/>
      <c r="G116" s="1"/>
      <c r="H116" s="1"/>
      <c r="I116" s="1"/>
    </row>
    <row r="117" ht="15.75" customHeight="1">
      <c r="A117" s="40"/>
      <c r="B117" s="40"/>
      <c r="C117" s="41"/>
      <c r="D117" s="1"/>
      <c r="E117" s="1"/>
      <c r="F117" s="1"/>
      <c r="G117" s="1"/>
      <c r="H117" s="1"/>
      <c r="I117" s="1"/>
    </row>
    <row r="118" ht="15.75" customHeight="1">
      <c r="A118" s="40"/>
      <c r="B118" s="40"/>
      <c r="C118" s="41"/>
      <c r="D118" s="1"/>
      <c r="E118" s="1"/>
      <c r="F118" s="1"/>
      <c r="G118" s="1"/>
      <c r="H118" s="1"/>
      <c r="I118" s="1"/>
    </row>
    <row r="119" ht="15.75" customHeight="1">
      <c r="A119" s="40"/>
      <c r="B119" s="40"/>
      <c r="C119" s="41"/>
      <c r="D119" s="1"/>
      <c r="E119" s="1"/>
      <c r="F119" s="1"/>
      <c r="G119" s="1"/>
      <c r="H119" s="1"/>
      <c r="I119" s="1"/>
    </row>
    <row r="120" ht="15.75" customHeight="1">
      <c r="A120" s="40"/>
      <c r="B120" s="40"/>
      <c r="C120" s="41"/>
      <c r="D120" s="1"/>
      <c r="E120" s="1"/>
      <c r="F120" s="1"/>
      <c r="G120" s="1"/>
      <c r="H120" s="1"/>
      <c r="I120" s="1"/>
    </row>
    <row r="121" ht="15.75" customHeight="1">
      <c r="A121" s="40"/>
      <c r="B121" s="40"/>
      <c r="C121" s="41"/>
      <c r="D121" s="1"/>
      <c r="E121" s="1"/>
      <c r="F121" s="1"/>
      <c r="G121" s="1"/>
      <c r="H121" s="1"/>
      <c r="I121" s="1"/>
    </row>
    <row r="122" ht="15.75" customHeight="1">
      <c r="A122" s="40"/>
      <c r="B122" s="40"/>
      <c r="C122" s="41"/>
      <c r="D122" s="1"/>
      <c r="E122" s="1"/>
      <c r="F122" s="1"/>
      <c r="G122" s="1"/>
      <c r="H122" s="1"/>
      <c r="I122" s="1"/>
    </row>
    <row r="123" ht="15.75" customHeight="1">
      <c r="A123" s="40"/>
      <c r="B123" s="40"/>
      <c r="C123" s="41"/>
      <c r="D123" s="1"/>
      <c r="E123" s="1"/>
      <c r="F123" s="1"/>
      <c r="G123" s="1"/>
      <c r="H123" s="1"/>
      <c r="I123" s="1"/>
    </row>
    <row r="124" ht="15.75" customHeight="1">
      <c r="A124" s="40"/>
      <c r="B124" s="40"/>
      <c r="C124" s="41"/>
      <c r="D124" s="1"/>
      <c r="E124" s="1"/>
      <c r="F124" s="1"/>
      <c r="G124" s="1"/>
      <c r="H124" s="1"/>
      <c r="I124" s="1"/>
    </row>
    <row r="125" ht="15.75" customHeight="1">
      <c r="A125" s="40"/>
      <c r="B125" s="40"/>
      <c r="C125" s="41"/>
      <c r="D125" s="1"/>
      <c r="E125" s="1"/>
      <c r="F125" s="1"/>
      <c r="G125" s="1"/>
      <c r="H125" s="1"/>
      <c r="I125" s="1"/>
    </row>
    <row r="126" ht="15.75" customHeight="1">
      <c r="A126" s="40"/>
      <c r="B126" s="40"/>
      <c r="C126" s="41"/>
      <c r="D126" s="1"/>
      <c r="E126" s="1"/>
      <c r="F126" s="1"/>
      <c r="G126" s="1"/>
      <c r="H126" s="1"/>
      <c r="I126" s="1"/>
    </row>
    <row r="127" ht="15.75" customHeight="1">
      <c r="A127" s="40"/>
      <c r="B127" s="40"/>
      <c r="C127" s="41"/>
      <c r="D127" s="1"/>
      <c r="E127" s="1"/>
      <c r="F127" s="1"/>
      <c r="G127" s="1"/>
      <c r="H127" s="1"/>
      <c r="I127" s="1"/>
    </row>
    <row r="128" ht="15.75" customHeight="1">
      <c r="A128" s="40"/>
      <c r="B128" s="40"/>
      <c r="C128" s="41"/>
      <c r="D128" s="1"/>
      <c r="E128" s="1"/>
      <c r="F128" s="1"/>
      <c r="G128" s="1"/>
      <c r="H128" s="1"/>
      <c r="I128" s="1"/>
    </row>
    <row r="129" ht="15.75" customHeight="1">
      <c r="A129" s="40"/>
      <c r="B129" s="40"/>
      <c r="C129" s="41"/>
      <c r="D129" s="1"/>
      <c r="E129" s="1"/>
      <c r="F129" s="1"/>
      <c r="G129" s="1"/>
      <c r="H129" s="1"/>
      <c r="I129" s="1"/>
    </row>
    <row r="130" ht="15.75" customHeight="1">
      <c r="A130" s="40"/>
      <c r="B130" s="40"/>
      <c r="C130" s="41"/>
      <c r="D130" s="1"/>
      <c r="E130" s="1"/>
      <c r="F130" s="1"/>
      <c r="G130" s="1"/>
      <c r="H130" s="1"/>
      <c r="I130" s="1"/>
    </row>
    <row r="131" ht="15.75" customHeight="1">
      <c r="A131" s="40"/>
      <c r="B131" s="40"/>
      <c r="C131" s="41"/>
      <c r="D131" s="1"/>
      <c r="E131" s="1"/>
      <c r="F131" s="1"/>
      <c r="G131" s="1"/>
      <c r="H131" s="1"/>
      <c r="I131" s="1"/>
    </row>
    <row r="132" ht="15.75" customHeight="1">
      <c r="A132" s="40"/>
      <c r="B132" s="40"/>
      <c r="C132" s="41"/>
      <c r="D132" s="1"/>
      <c r="E132" s="1"/>
      <c r="F132" s="1"/>
      <c r="G132" s="1"/>
      <c r="H132" s="1"/>
      <c r="I132" s="1"/>
    </row>
    <row r="133" ht="15.75" customHeight="1">
      <c r="A133" s="40"/>
      <c r="B133" s="40"/>
      <c r="C133" s="41"/>
      <c r="D133" s="1"/>
      <c r="E133" s="1"/>
      <c r="F133" s="1"/>
      <c r="G133" s="1"/>
      <c r="H133" s="1"/>
      <c r="I133" s="1"/>
    </row>
    <row r="134" ht="15.75" customHeight="1">
      <c r="A134" s="40"/>
      <c r="B134" s="40"/>
      <c r="C134" s="41"/>
      <c r="D134" s="1"/>
      <c r="E134" s="1"/>
      <c r="F134" s="1"/>
      <c r="G134" s="1"/>
      <c r="H134" s="1"/>
      <c r="I134" s="1"/>
    </row>
    <row r="135" ht="15.75" customHeight="1">
      <c r="A135" s="40"/>
      <c r="B135" s="40"/>
      <c r="C135" s="41"/>
      <c r="D135" s="1"/>
      <c r="E135" s="1"/>
      <c r="F135" s="1"/>
      <c r="G135" s="1"/>
      <c r="H135" s="1"/>
      <c r="I135" s="1"/>
    </row>
    <row r="136" ht="15.75" customHeight="1">
      <c r="A136" s="40"/>
      <c r="B136" s="40"/>
      <c r="C136" s="41"/>
      <c r="D136" s="1"/>
      <c r="E136" s="1"/>
      <c r="F136" s="1"/>
      <c r="G136" s="1"/>
      <c r="H136" s="1"/>
      <c r="I136" s="1"/>
    </row>
    <row r="137" ht="15.75" customHeight="1">
      <c r="A137" s="40"/>
      <c r="B137" s="40"/>
      <c r="C137" s="41"/>
      <c r="D137" s="1"/>
      <c r="E137" s="1"/>
      <c r="F137" s="1"/>
      <c r="G137" s="1"/>
      <c r="H137" s="1"/>
      <c r="I137" s="1"/>
    </row>
    <row r="138" ht="15.75" customHeight="1">
      <c r="A138" s="40"/>
      <c r="B138" s="40"/>
      <c r="C138" s="41"/>
      <c r="D138" s="1"/>
      <c r="E138" s="1"/>
      <c r="F138" s="1"/>
      <c r="G138" s="1"/>
      <c r="H138" s="1"/>
      <c r="I138" s="1"/>
    </row>
    <row r="139" ht="15.75" customHeight="1">
      <c r="A139" s="40"/>
      <c r="B139" s="40"/>
      <c r="C139" s="41"/>
      <c r="D139" s="1"/>
      <c r="E139" s="1"/>
      <c r="F139" s="1"/>
      <c r="G139" s="1"/>
      <c r="H139" s="1"/>
      <c r="I139" s="1"/>
    </row>
    <row r="140" ht="15.75" customHeight="1">
      <c r="A140" s="40"/>
      <c r="B140" s="40"/>
      <c r="C140" s="41"/>
      <c r="D140" s="1"/>
      <c r="E140" s="1"/>
      <c r="F140" s="1"/>
      <c r="G140" s="1"/>
      <c r="H140" s="1"/>
      <c r="I140" s="1"/>
    </row>
    <row r="141" ht="15.75" customHeight="1">
      <c r="A141" s="40"/>
      <c r="B141" s="40"/>
      <c r="C141" s="41"/>
      <c r="D141" s="1"/>
      <c r="E141" s="1"/>
      <c r="F141" s="1"/>
      <c r="G141" s="1"/>
      <c r="H141" s="1"/>
      <c r="I141" s="1"/>
    </row>
    <row r="142" ht="15.75" customHeight="1">
      <c r="A142" s="40"/>
      <c r="B142" s="40"/>
      <c r="C142" s="41"/>
      <c r="D142" s="1"/>
      <c r="E142" s="1"/>
      <c r="F142" s="1"/>
      <c r="G142" s="1"/>
      <c r="H142" s="1"/>
      <c r="I142" s="1"/>
    </row>
    <row r="143" ht="15.75" customHeight="1">
      <c r="A143" s="40"/>
      <c r="B143" s="40"/>
      <c r="C143" s="41"/>
      <c r="D143" s="1"/>
      <c r="E143" s="1"/>
      <c r="F143" s="1"/>
      <c r="G143" s="1"/>
      <c r="H143" s="1"/>
      <c r="I143" s="1"/>
    </row>
    <row r="144" ht="15.75" customHeight="1">
      <c r="A144" s="40"/>
      <c r="B144" s="40"/>
      <c r="C144" s="41"/>
      <c r="D144" s="1"/>
      <c r="E144" s="1"/>
      <c r="F144" s="1"/>
      <c r="G144" s="1"/>
      <c r="H144" s="1"/>
      <c r="I144" s="1"/>
    </row>
    <row r="145" ht="15.75" customHeight="1">
      <c r="A145" s="40"/>
      <c r="B145" s="40"/>
      <c r="C145" s="41"/>
      <c r="D145" s="1"/>
      <c r="E145" s="1"/>
      <c r="F145" s="1"/>
      <c r="G145" s="1"/>
      <c r="H145" s="1"/>
      <c r="I145" s="1"/>
    </row>
    <row r="146" ht="15.75" customHeight="1">
      <c r="A146" s="40"/>
      <c r="B146" s="40"/>
      <c r="C146" s="41"/>
      <c r="D146" s="1"/>
      <c r="E146" s="1"/>
      <c r="F146" s="1"/>
      <c r="G146" s="1"/>
      <c r="H146" s="1"/>
      <c r="I146" s="1"/>
    </row>
    <row r="147" ht="15.75" customHeight="1">
      <c r="A147" s="40"/>
      <c r="B147" s="40"/>
      <c r="C147" s="41"/>
      <c r="D147" s="1"/>
      <c r="E147" s="1"/>
      <c r="F147" s="1"/>
      <c r="G147" s="1"/>
      <c r="H147" s="1"/>
      <c r="I147" s="1"/>
    </row>
    <row r="148" ht="15.75" customHeight="1">
      <c r="A148" s="40"/>
      <c r="B148" s="40"/>
      <c r="C148" s="41"/>
      <c r="D148" s="1"/>
      <c r="E148" s="1"/>
      <c r="F148" s="1"/>
      <c r="G148" s="1"/>
      <c r="H148" s="1"/>
      <c r="I148" s="1"/>
    </row>
    <row r="149" ht="15.75" customHeight="1">
      <c r="A149" s="40"/>
      <c r="B149" s="40"/>
      <c r="C149" s="41"/>
      <c r="D149" s="1"/>
      <c r="E149" s="1"/>
      <c r="F149" s="1"/>
      <c r="G149" s="1"/>
      <c r="H149" s="1"/>
      <c r="I149" s="1"/>
    </row>
    <row r="150" ht="15.75" customHeight="1">
      <c r="A150" s="40"/>
      <c r="B150" s="40"/>
      <c r="C150" s="41"/>
      <c r="D150" s="1"/>
      <c r="E150" s="1"/>
      <c r="F150" s="1"/>
      <c r="G150" s="1"/>
      <c r="H150" s="1"/>
      <c r="I150" s="1"/>
    </row>
    <row r="151" ht="15.75" customHeight="1">
      <c r="A151" s="40"/>
      <c r="B151" s="40"/>
      <c r="C151" s="41"/>
      <c r="D151" s="1"/>
      <c r="E151" s="1"/>
      <c r="F151" s="1"/>
      <c r="G151" s="1"/>
      <c r="H151" s="1"/>
      <c r="I151" s="1"/>
    </row>
    <row r="152" ht="15.75" customHeight="1">
      <c r="A152" s="40"/>
      <c r="B152" s="40"/>
      <c r="C152" s="41"/>
      <c r="D152" s="1"/>
      <c r="E152" s="1"/>
      <c r="F152" s="1"/>
      <c r="G152" s="1"/>
      <c r="H152" s="1"/>
      <c r="I152" s="1"/>
    </row>
    <row r="153" ht="15.75" customHeight="1">
      <c r="A153" s="40"/>
      <c r="B153" s="40"/>
      <c r="C153" s="41"/>
      <c r="D153" s="1"/>
      <c r="E153" s="1"/>
      <c r="F153" s="1"/>
      <c r="G153" s="1"/>
      <c r="H153" s="1"/>
      <c r="I153" s="1"/>
    </row>
    <row r="154" ht="15.75" customHeight="1">
      <c r="A154" s="40"/>
      <c r="B154" s="40"/>
      <c r="C154" s="41"/>
      <c r="D154" s="1"/>
      <c r="E154" s="1"/>
      <c r="F154" s="1"/>
      <c r="G154" s="1"/>
      <c r="H154" s="1"/>
      <c r="I154" s="1"/>
    </row>
    <row r="155" ht="15.75" customHeight="1">
      <c r="A155" s="40"/>
      <c r="B155" s="40"/>
      <c r="C155" s="41"/>
      <c r="D155" s="1"/>
      <c r="E155" s="1"/>
      <c r="F155" s="1"/>
      <c r="G155" s="1"/>
      <c r="H155" s="1"/>
      <c r="I155" s="1"/>
    </row>
    <row r="156" ht="15.75" customHeight="1">
      <c r="A156" s="40"/>
      <c r="B156" s="40"/>
      <c r="C156" s="41"/>
      <c r="D156" s="1"/>
      <c r="E156" s="1"/>
      <c r="F156" s="1"/>
      <c r="G156" s="1"/>
      <c r="H156" s="1"/>
      <c r="I156" s="1"/>
    </row>
    <row r="157" ht="15.75" customHeight="1">
      <c r="A157" s="40"/>
      <c r="B157" s="40"/>
      <c r="C157" s="41"/>
      <c r="D157" s="1"/>
      <c r="E157" s="1"/>
      <c r="F157" s="1"/>
      <c r="G157" s="1"/>
      <c r="H157" s="1"/>
      <c r="I157" s="1"/>
    </row>
    <row r="158" ht="15.75" customHeight="1">
      <c r="A158" s="40"/>
      <c r="B158" s="40"/>
      <c r="C158" s="41"/>
      <c r="D158" s="1"/>
      <c r="E158" s="1"/>
      <c r="F158" s="1"/>
      <c r="G158" s="1"/>
      <c r="H158" s="1"/>
      <c r="I158" s="1"/>
    </row>
    <row r="159" ht="15.75" customHeight="1">
      <c r="A159" s="40"/>
      <c r="B159" s="40"/>
      <c r="C159" s="41"/>
      <c r="D159" s="1"/>
      <c r="E159" s="1"/>
      <c r="F159" s="1"/>
      <c r="G159" s="1"/>
      <c r="H159" s="1"/>
      <c r="I159" s="1"/>
    </row>
    <row r="160" ht="15.75" customHeight="1">
      <c r="A160" s="40"/>
      <c r="B160" s="40"/>
      <c r="C160" s="41"/>
      <c r="D160" s="1"/>
      <c r="E160" s="1"/>
      <c r="F160" s="1"/>
      <c r="G160" s="1"/>
      <c r="H160" s="1"/>
      <c r="I160" s="1"/>
    </row>
    <row r="161" ht="15.75" customHeight="1">
      <c r="A161" s="40"/>
      <c r="B161" s="40"/>
      <c r="C161" s="41"/>
      <c r="D161" s="1"/>
      <c r="E161" s="1"/>
      <c r="F161" s="1"/>
      <c r="G161" s="1"/>
      <c r="H161" s="1"/>
      <c r="I161" s="1"/>
    </row>
    <row r="162" ht="15.75" customHeight="1">
      <c r="A162" s="40"/>
      <c r="B162" s="40"/>
      <c r="C162" s="41"/>
      <c r="D162" s="1"/>
      <c r="E162" s="1"/>
      <c r="F162" s="1"/>
      <c r="G162" s="1"/>
      <c r="H162" s="1"/>
      <c r="I162" s="1"/>
    </row>
    <row r="163" ht="15.75" customHeight="1">
      <c r="A163" s="40"/>
      <c r="B163" s="40"/>
      <c r="C163" s="41"/>
      <c r="D163" s="1"/>
      <c r="E163" s="1"/>
      <c r="F163" s="1"/>
      <c r="G163" s="1"/>
      <c r="H163" s="1"/>
      <c r="I163" s="1"/>
    </row>
    <row r="164" ht="15.75" customHeight="1">
      <c r="A164" s="40"/>
      <c r="B164" s="40"/>
      <c r="C164" s="41"/>
      <c r="D164" s="1"/>
      <c r="E164" s="1"/>
      <c r="F164" s="1"/>
      <c r="G164" s="1"/>
      <c r="H164" s="1"/>
      <c r="I164" s="1"/>
    </row>
    <row r="165" ht="15.75" customHeight="1">
      <c r="A165" s="40"/>
      <c r="B165" s="40"/>
      <c r="C165" s="41"/>
      <c r="D165" s="1"/>
      <c r="E165" s="1"/>
      <c r="F165" s="1"/>
      <c r="G165" s="1"/>
      <c r="H165" s="1"/>
      <c r="I165" s="1"/>
    </row>
    <row r="166" ht="15.75" customHeight="1">
      <c r="A166" s="40"/>
      <c r="B166" s="40"/>
      <c r="C166" s="41"/>
      <c r="D166" s="1"/>
      <c r="E166" s="1"/>
      <c r="F166" s="1"/>
      <c r="G166" s="1"/>
      <c r="H166" s="1"/>
      <c r="I166" s="1"/>
    </row>
    <row r="167" ht="15.75" customHeight="1">
      <c r="A167" s="40"/>
      <c r="B167" s="40"/>
      <c r="C167" s="41"/>
      <c r="D167" s="1"/>
      <c r="E167" s="1"/>
      <c r="F167" s="1"/>
      <c r="G167" s="1"/>
      <c r="H167" s="1"/>
      <c r="I167" s="1"/>
    </row>
    <row r="168" ht="15.75" customHeight="1">
      <c r="A168" s="40"/>
      <c r="B168" s="40"/>
      <c r="C168" s="41"/>
      <c r="D168" s="1"/>
      <c r="E168" s="1"/>
      <c r="F168" s="1"/>
      <c r="G168" s="1"/>
      <c r="H168" s="1"/>
      <c r="I168" s="1"/>
    </row>
    <row r="169" ht="15.75" customHeight="1">
      <c r="A169" s="40"/>
      <c r="B169" s="40"/>
      <c r="C169" s="41"/>
      <c r="D169" s="1"/>
      <c r="E169" s="1"/>
      <c r="F169" s="1"/>
      <c r="G169" s="1"/>
      <c r="H169" s="1"/>
      <c r="I169" s="1"/>
    </row>
    <row r="170" ht="15.75" customHeight="1">
      <c r="A170" s="40"/>
      <c r="B170" s="40"/>
      <c r="C170" s="41"/>
      <c r="D170" s="1"/>
      <c r="E170" s="1"/>
      <c r="F170" s="1"/>
      <c r="G170" s="1"/>
      <c r="H170" s="1"/>
      <c r="I170" s="1"/>
    </row>
    <row r="171" ht="15.75" customHeight="1">
      <c r="A171" s="40"/>
      <c r="B171" s="40"/>
      <c r="C171" s="41"/>
      <c r="D171" s="1"/>
      <c r="E171" s="1"/>
      <c r="F171" s="1"/>
      <c r="G171" s="1"/>
      <c r="H171" s="1"/>
      <c r="I171" s="1"/>
    </row>
    <row r="172" ht="15.75" customHeight="1">
      <c r="A172" s="40"/>
      <c r="B172" s="40"/>
      <c r="C172" s="41"/>
      <c r="D172" s="1"/>
      <c r="E172" s="1"/>
      <c r="F172" s="1"/>
      <c r="G172" s="1"/>
      <c r="H172" s="1"/>
      <c r="I172" s="1"/>
    </row>
    <row r="173" ht="15.75" customHeight="1">
      <c r="A173" s="40"/>
      <c r="B173" s="40"/>
      <c r="C173" s="41"/>
      <c r="D173" s="1"/>
      <c r="E173" s="1"/>
      <c r="F173" s="1"/>
      <c r="G173" s="1"/>
      <c r="H173" s="1"/>
      <c r="I173" s="1"/>
    </row>
    <row r="174" ht="15.75" customHeight="1">
      <c r="A174" s="40"/>
      <c r="B174" s="40"/>
      <c r="C174" s="41"/>
      <c r="D174" s="1"/>
      <c r="E174" s="1"/>
      <c r="F174" s="1"/>
      <c r="G174" s="1"/>
      <c r="H174" s="1"/>
      <c r="I174" s="1"/>
    </row>
    <row r="175" ht="15.75" customHeight="1">
      <c r="A175" s="40"/>
      <c r="B175" s="40"/>
      <c r="C175" s="41"/>
      <c r="D175" s="1"/>
      <c r="E175" s="1"/>
      <c r="F175" s="1"/>
      <c r="G175" s="1"/>
      <c r="H175" s="1"/>
      <c r="I175" s="1"/>
    </row>
    <row r="176" ht="15.75" customHeight="1">
      <c r="A176" s="40"/>
      <c r="B176" s="40"/>
      <c r="C176" s="41"/>
      <c r="D176" s="1"/>
      <c r="E176" s="1"/>
      <c r="F176" s="1"/>
      <c r="G176" s="1"/>
      <c r="H176" s="1"/>
      <c r="I176" s="1"/>
    </row>
    <row r="177" ht="15.75" customHeight="1">
      <c r="A177" s="40"/>
      <c r="B177" s="40"/>
      <c r="C177" s="41"/>
      <c r="D177" s="1"/>
      <c r="E177" s="1"/>
      <c r="F177" s="1"/>
      <c r="G177" s="1"/>
      <c r="H177" s="1"/>
      <c r="I177" s="1"/>
    </row>
    <row r="178" ht="15.75" customHeight="1">
      <c r="A178" s="40"/>
      <c r="B178" s="40"/>
      <c r="C178" s="41"/>
      <c r="D178" s="1"/>
      <c r="E178" s="1"/>
      <c r="F178" s="1"/>
      <c r="G178" s="1"/>
      <c r="H178" s="1"/>
      <c r="I178" s="1"/>
    </row>
    <row r="179" ht="15.75" customHeight="1">
      <c r="A179" s="40"/>
      <c r="B179" s="40"/>
      <c r="C179" s="41"/>
      <c r="D179" s="1"/>
      <c r="E179" s="1"/>
      <c r="F179" s="1"/>
      <c r="G179" s="1"/>
      <c r="H179" s="1"/>
      <c r="I179" s="1"/>
    </row>
    <row r="180" ht="15.75" customHeight="1">
      <c r="A180" s="40"/>
      <c r="B180" s="40"/>
      <c r="C180" s="41"/>
      <c r="D180" s="1"/>
      <c r="E180" s="1"/>
      <c r="F180" s="1"/>
      <c r="G180" s="1"/>
      <c r="H180" s="1"/>
      <c r="I180" s="1"/>
    </row>
    <row r="181" ht="15.75" customHeight="1">
      <c r="A181" s="40"/>
      <c r="B181" s="40"/>
      <c r="C181" s="41"/>
      <c r="D181" s="1"/>
      <c r="E181" s="1"/>
      <c r="F181" s="1"/>
      <c r="G181" s="1"/>
      <c r="H181" s="1"/>
      <c r="I181" s="1"/>
    </row>
    <row r="182" ht="15.75" customHeight="1">
      <c r="A182" s="40"/>
      <c r="B182" s="40"/>
      <c r="C182" s="41"/>
      <c r="D182" s="1"/>
      <c r="E182" s="1"/>
      <c r="F182" s="1"/>
      <c r="G182" s="1"/>
      <c r="H182" s="1"/>
      <c r="I182" s="1"/>
    </row>
    <row r="183" ht="15.75" customHeight="1">
      <c r="A183" s="40"/>
      <c r="B183" s="40"/>
      <c r="C183" s="41"/>
      <c r="D183" s="1"/>
      <c r="E183" s="1"/>
      <c r="F183" s="1"/>
      <c r="G183" s="1"/>
      <c r="H183" s="1"/>
      <c r="I183" s="1"/>
    </row>
    <row r="184" ht="15.75" customHeight="1">
      <c r="A184" s="40"/>
      <c r="B184" s="40"/>
      <c r="C184" s="41"/>
      <c r="D184" s="1"/>
      <c r="E184" s="1"/>
      <c r="F184" s="1"/>
      <c r="G184" s="1"/>
      <c r="H184" s="1"/>
      <c r="I184" s="1"/>
    </row>
    <row r="185" ht="15.75" customHeight="1">
      <c r="A185" s="40"/>
      <c r="B185" s="40"/>
      <c r="C185" s="41"/>
      <c r="D185" s="1"/>
      <c r="E185" s="1"/>
      <c r="F185" s="1"/>
      <c r="G185" s="1"/>
      <c r="H185" s="1"/>
      <c r="I185" s="1"/>
    </row>
    <row r="186" ht="15.75" customHeight="1">
      <c r="A186" s="40"/>
      <c r="B186" s="40"/>
      <c r="C186" s="41"/>
      <c r="D186" s="1"/>
      <c r="E186" s="1"/>
      <c r="F186" s="1"/>
      <c r="G186" s="1"/>
      <c r="H186" s="1"/>
      <c r="I186" s="1"/>
    </row>
    <row r="187" ht="15.75" customHeight="1">
      <c r="A187" s="40"/>
      <c r="B187" s="40"/>
      <c r="C187" s="41"/>
      <c r="D187" s="1"/>
      <c r="E187" s="1"/>
      <c r="F187" s="1"/>
      <c r="G187" s="1"/>
      <c r="H187" s="1"/>
      <c r="I187" s="1"/>
    </row>
    <row r="188" ht="15.75" customHeight="1">
      <c r="A188" s="40"/>
      <c r="B188" s="40"/>
      <c r="C188" s="41"/>
      <c r="D188" s="1"/>
      <c r="E188" s="1"/>
      <c r="F188" s="1"/>
      <c r="G188" s="1"/>
      <c r="H188" s="1"/>
      <c r="I188" s="1"/>
    </row>
    <row r="189" ht="15.75" customHeight="1">
      <c r="A189" s="40"/>
      <c r="B189" s="40"/>
      <c r="C189" s="41"/>
      <c r="D189" s="1"/>
      <c r="E189" s="1"/>
      <c r="F189" s="1"/>
      <c r="G189" s="1"/>
      <c r="H189" s="1"/>
      <c r="I189" s="1"/>
    </row>
    <row r="190" ht="15.75" customHeight="1">
      <c r="A190" s="40"/>
      <c r="B190" s="40"/>
      <c r="C190" s="41"/>
      <c r="D190" s="1"/>
      <c r="E190" s="1"/>
      <c r="F190" s="1"/>
      <c r="G190" s="1"/>
      <c r="H190" s="1"/>
      <c r="I190" s="1"/>
    </row>
    <row r="191" ht="15.75" customHeight="1">
      <c r="A191" s="40"/>
      <c r="B191" s="40"/>
      <c r="C191" s="41"/>
      <c r="D191" s="1"/>
      <c r="E191" s="1"/>
      <c r="F191" s="1"/>
      <c r="G191" s="1"/>
      <c r="H191" s="1"/>
      <c r="I191" s="1"/>
    </row>
    <row r="192" ht="15.75" customHeight="1">
      <c r="A192" s="40"/>
      <c r="B192" s="40"/>
      <c r="C192" s="41"/>
      <c r="D192" s="1"/>
      <c r="E192" s="1"/>
      <c r="F192" s="1"/>
      <c r="G192" s="1"/>
      <c r="H192" s="1"/>
      <c r="I192" s="1"/>
    </row>
    <row r="193" ht="15.75" customHeight="1">
      <c r="A193" s="40"/>
      <c r="B193" s="40"/>
      <c r="C193" s="41"/>
      <c r="D193" s="1"/>
      <c r="E193" s="1"/>
      <c r="F193" s="1"/>
      <c r="G193" s="1"/>
      <c r="H193" s="1"/>
      <c r="I193" s="1"/>
    </row>
    <row r="194" ht="15.75" customHeight="1">
      <c r="A194" s="40"/>
      <c r="B194" s="40"/>
      <c r="C194" s="41"/>
      <c r="D194" s="1"/>
      <c r="E194" s="1"/>
      <c r="F194" s="1"/>
      <c r="G194" s="1"/>
      <c r="H194" s="1"/>
      <c r="I194" s="1"/>
    </row>
    <row r="195" ht="15.75" customHeight="1">
      <c r="A195" s="40"/>
      <c r="B195" s="40"/>
      <c r="C195" s="41"/>
      <c r="D195" s="1"/>
      <c r="E195" s="1"/>
      <c r="F195" s="1"/>
      <c r="G195" s="1"/>
      <c r="H195" s="1"/>
      <c r="I195" s="1"/>
    </row>
    <row r="196" ht="15.75" customHeight="1">
      <c r="A196" s="40"/>
      <c r="B196" s="40"/>
      <c r="C196" s="41"/>
      <c r="D196" s="1"/>
      <c r="E196" s="1"/>
      <c r="F196" s="1"/>
      <c r="G196" s="1"/>
      <c r="H196" s="1"/>
      <c r="I196" s="1"/>
    </row>
    <row r="197" ht="15.75" customHeight="1">
      <c r="A197" s="40"/>
      <c r="B197" s="40"/>
      <c r="C197" s="41"/>
      <c r="D197" s="1"/>
      <c r="E197" s="1"/>
      <c r="F197" s="1"/>
      <c r="G197" s="1"/>
      <c r="H197" s="1"/>
      <c r="I197" s="1"/>
    </row>
    <row r="198" ht="15.75" customHeight="1">
      <c r="A198" s="40"/>
      <c r="B198" s="40"/>
      <c r="C198" s="41"/>
      <c r="D198" s="1"/>
      <c r="E198" s="1"/>
      <c r="F198" s="1"/>
      <c r="G198" s="1"/>
      <c r="H198" s="1"/>
      <c r="I198" s="1"/>
    </row>
    <row r="199" ht="15.75" customHeight="1">
      <c r="A199" s="40"/>
      <c r="B199" s="40"/>
      <c r="C199" s="41"/>
      <c r="D199" s="1"/>
      <c r="E199" s="1"/>
      <c r="F199" s="1"/>
      <c r="G199" s="1"/>
      <c r="H199" s="1"/>
      <c r="I199" s="1"/>
    </row>
    <row r="200" ht="15.75" customHeight="1">
      <c r="A200" s="40"/>
      <c r="B200" s="40"/>
      <c r="C200" s="41"/>
      <c r="D200" s="1"/>
      <c r="E200" s="1"/>
      <c r="F200" s="1"/>
      <c r="G200" s="1"/>
      <c r="H200" s="1"/>
      <c r="I200" s="1"/>
    </row>
    <row r="201" ht="15.75" customHeight="1">
      <c r="A201" s="40"/>
      <c r="B201" s="40"/>
      <c r="C201" s="41"/>
      <c r="D201" s="1"/>
      <c r="E201" s="1"/>
      <c r="F201" s="1"/>
      <c r="G201" s="1"/>
      <c r="H201" s="1"/>
      <c r="I201" s="1"/>
    </row>
    <row r="202" ht="15.75" customHeight="1">
      <c r="A202" s="40"/>
      <c r="B202" s="40"/>
      <c r="C202" s="41"/>
      <c r="D202" s="1"/>
      <c r="E202" s="1"/>
      <c r="F202" s="1"/>
      <c r="G202" s="1"/>
      <c r="H202" s="1"/>
      <c r="I202" s="1"/>
    </row>
    <row r="203" ht="15.75" customHeight="1">
      <c r="A203" s="40"/>
      <c r="B203" s="40"/>
      <c r="C203" s="41"/>
      <c r="D203" s="1"/>
      <c r="E203" s="1"/>
      <c r="F203" s="1"/>
      <c r="G203" s="1"/>
      <c r="H203" s="1"/>
      <c r="I203" s="1"/>
    </row>
    <row r="204" ht="15.75" customHeight="1">
      <c r="A204" s="40"/>
      <c r="B204" s="40"/>
      <c r="C204" s="41"/>
      <c r="D204" s="1"/>
      <c r="E204" s="1"/>
      <c r="F204" s="1"/>
      <c r="G204" s="1"/>
      <c r="H204" s="1"/>
      <c r="I204" s="1"/>
    </row>
    <row r="205" ht="15.75" customHeight="1">
      <c r="A205" s="40"/>
      <c r="B205" s="40"/>
      <c r="C205" s="41"/>
      <c r="D205" s="1"/>
      <c r="E205" s="1"/>
      <c r="F205" s="1"/>
      <c r="G205" s="1"/>
      <c r="H205" s="1"/>
      <c r="I205" s="1"/>
    </row>
    <row r="206" ht="15.75" customHeight="1">
      <c r="A206" s="40"/>
      <c r="B206" s="40"/>
      <c r="C206" s="41"/>
      <c r="D206" s="1"/>
      <c r="E206" s="1"/>
      <c r="F206" s="1"/>
      <c r="G206" s="1"/>
      <c r="H206" s="1"/>
      <c r="I206" s="1"/>
    </row>
    <row r="207" ht="15.75" customHeight="1">
      <c r="A207" s="40"/>
      <c r="B207" s="40"/>
      <c r="C207" s="41"/>
      <c r="D207" s="1"/>
      <c r="E207" s="1"/>
      <c r="F207" s="1"/>
      <c r="G207" s="1"/>
      <c r="H207" s="1"/>
      <c r="I207" s="1"/>
    </row>
    <row r="208" ht="15.75" customHeight="1">
      <c r="A208" s="40"/>
      <c r="B208" s="40"/>
      <c r="C208" s="41"/>
      <c r="D208" s="1"/>
      <c r="E208" s="1"/>
      <c r="F208" s="1"/>
      <c r="G208" s="1"/>
      <c r="H208" s="1"/>
      <c r="I208" s="1"/>
    </row>
    <row r="209" ht="15.75" customHeight="1">
      <c r="A209" s="40"/>
      <c r="B209" s="40"/>
      <c r="C209" s="41"/>
      <c r="D209" s="1"/>
      <c r="E209" s="1"/>
      <c r="F209" s="1"/>
      <c r="G209" s="1"/>
      <c r="H209" s="1"/>
      <c r="I209" s="1"/>
    </row>
    <row r="210" ht="15.75" customHeight="1">
      <c r="A210" s="40"/>
      <c r="B210" s="40"/>
      <c r="C210" s="41"/>
      <c r="D210" s="1"/>
      <c r="E210" s="1"/>
      <c r="F210" s="1"/>
      <c r="G210" s="1"/>
      <c r="H210" s="1"/>
      <c r="I210" s="1"/>
    </row>
    <row r="211" ht="15.75" customHeight="1">
      <c r="A211" s="40"/>
      <c r="B211" s="40"/>
      <c r="C211" s="41"/>
      <c r="D211" s="1"/>
      <c r="E211" s="1"/>
      <c r="F211" s="1"/>
      <c r="G211" s="1"/>
      <c r="H211" s="1"/>
      <c r="I211" s="1"/>
    </row>
    <row r="212" ht="15.75" customHeight="1">
      <c r="A212" s="40"/>
      <c r="B212" s="40"/>
      <c r="C212" s="41"/>
      <c r="D212" s="1"/>
      <c r="E212" s="1"/>
      <c r="F212" s="1"/>
      <c r="G212" s="1"/>
      <c r="H212" s="1"/>
      <c r="I212" s="1"/>
    </row>
    <row r="213" ht="15.75" customHeight="1">
      <c r="A213" s="40"/>
      <c r="B213" s="40"/>
      <c r="C213" s="41"/>
      <c r="D213" s="1"/>
      <c r="E213" s="1"/>
      <c r="F213" s="1"/>
      <c r="G213" s="1"/>
      <c r="H213" s="1"/>
      <c r="I213" s="1"/>
    </row>
    <row r="214" ht="15.75" customHeight="1">
      <c r="A214" s="40"/>
      <c r="B214" s="40"/>
      <c r="C214" s="41"/>
      <c r="D214" s="1"/>
      <c r="E214" s="1"/>
      <c r="F214" s="1"/>
      <c r="G214" s="1"/>
      <c r="H214" s="1"/>
      <c r="I214" s="1"/>
    </row>
    <row r="215" ht="15.75" customHeight="1">
      <c r="A215" s="40"/>
      <c r="B215" s="40"/>
      <c r="C215" s="41"/>
      <c r="D215" s="1"/>
      <c r="E215" s="1"/>
      <c r="F215" s="1"/>
      <c r="G215" s="1"/>
      <c r="H215" s="1"/>
      <c r="I215" s="1"/>
    </row>
    <row r="216" ht="15.75" customHeight="1">
      <c r="A216" s="40"/>
      <c r="B216" s="40"/>
      <c r="C216" s="41"/>
      <c r="D216" s="1"/>
      <c r="E216" s="1"/>
      <c r="F216" s="1"/>
      <c r="G216" s="1"/>
      <c r="H216" s="1"/>
      <c r="I216" s="1"/>
    </row>
    <row r="217" ht="15.75" customHeight="1">
      <c r="A217" s="40"/>
      <c r="B217" s="40"/>
      <c r="C217" s="41"/>
      <c r="D217" s="1"/>
      <c r="E217" s="1"/>
      <c r="F217" s="1"/>
      <c r="G217" s="1"/>
      <c r="H217" s="1"/>
      <c r="I217" s="1"/>
    </row>
    <row r="218" ht="15.75" customHeight="1">
      <c r="A218" s="40"/>
      <c r="B218" s="40"/>
      <c r="C218" s="41"/>
      <c r="D218" s="1"/>
      <c r="E218" s="1"/>
      <c r="F218" s="1"/>
      <c r="G218" s="1"/>
      <c r="H218" s="1"/>
      <c r="I218" s="1"/>
    </row>
    <row r="219" ht="15.75" customHeight="1">
      <c r="A219" s="40"/>
      <c r="B219" s="40"/>
      <c r="C219" s="41"/>
      <c r="D219" s="1"/>
      <c r="E219" s="1"/>
      <c r="F219" s="1"/>
      <c r="G219" s="1"/>
      <c r="H219" s="1"/>
      <c r="I219" s="1"/>
    </row>
    <row r="220" ht="15.75" customHeight="1">
      <c r="A220" s="40"/>
      <c r="B220" s="40"/>
      <c r="C220" s="41"/>
      <c r="D220" s="1"/>
      <c r="E220" s="1"/>
      <c r="F220" s="1"/>
      <c r="G220" s="1"/>
      <c r="H220" s="1"/>
      <c r="I220" s="1"/>
    </row>
    <row r="221" ht="15.75" customHeight="1">
      <c r="A221" s="40"/>
      <c r="B221" s="40"/>
      <c r="C221" s="41"/>
      <c r="D221" s="1"/>
      <c r="E221" s="1"/>
      <c r="F221" s="1"/>
      <c r="G221" s="1"/>
      <c r="H221" s="1"/>
      <c r="I221" s="1"/>
    </row>
    <row r="222" ht="15.75" customHeight="1">
      <c r="A222" s="40"/>
      <c r="B222" s="40"/>
      <c r="C222" s="41"/>
      <c r="D222" s="1"/>
      <c r="E222" s="1"/>
      <c r="F222" s="1"/>
      <c r="G222" s="1"/>
      <c r="H222" s="1"/>
      <c r="I222" s="1"/>
    </row>
    <row r="223" ht="15.75" customHeight="1">
      <c r="A223" s="40"/>
      <c r="B223" s="40"/>
      <c r="C223" s="41"/>
      <c r="D223" s="1"/>
      <c r="E223" s="1"/>
      <c r="F223" s="1"/>
      <c r="G223" s="1"/>
      <c r="H223" s="1"/>
      <c r="I223" s="1"/>
    </row>
    <row r="224" ht="15.75" customHeight="1">
      <c r="A224" s="40"/>
      <c r="B224" s="40"/>
      <c r="C224" s="41"/>
      <c r="D224" s="1"/>
      <c r="E224" s="1"/>
      <c r="F224" s="1"/>
      <c r="G224" s="1"/>
      <c r="H224" s="1"/>
      <c r="I224" s="1"/>
    </row>
    <row r="225" ht="15.75" customHeight="1">
      <c r="A225" s="40"/>
      <c r="B225" s="40"/>
      <c r="C225" s="41"/>
      <c r="D225" s="1"/>
      <c r="E225" s="1"/>
      <c r="F225" s="1"/>
      <c r="G225" s="1"/>
      <c r="H225" s="1"/>
      <c r="I225" s="1"/>
    </row>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A10:I10"/>
    <mergeCell ref="A11:I11"/>
    <mergeCell ref="A12:I12"/>
    <mergeCell ref="A25:I25"/>
    <mergeCell ref="A2:I2"/>
    <mergeCell ref="A4:I4"/>
    <mergeCell ref="A5:I5"/>
    <mergeCell ref="A6:I6"/>
    <mergeCell ref="A7:I7"/>
    <mergeCell ref="A8:I8"/>
    <mergeCell ref="A9:I9"/>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2009-01-26T16:08:00Z</dcterms:created>
  <dc:creator>Claudiu</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1033-11.2.0.11440</vt:lpwstr>
  </property>
  <property fmtid="{D5CDD505-2E9C-101B-9397-08002B2CF9AE}" pid="3" name="ICV">
    <vt:lpwstr>6AF2DB36E5C24E13ACD0714DBA2809BA</vt:lpwstr>
  </property>
</Properties>
</file>